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P:\DPO\VZ Rekonstrukce podnikového ředitelství II. etapa\podklady DPO\PD pro výběrové řízení 2. kolo\3. ROZPOČTY\"/>
    </mc:Choice>
  </mc:AlternateContent>
  <xr:revisionPtr revIDLastSave="0" documentId="8_{5CAFAC36-F9A1-4F1C-8788-7B304C0BF51E}" xr6:coauthVersionLast="45" xr6:coauthVersionMax="45" xr10:uidLastSave="{00000000-0000-0000-0000-000000000000}"/>
  <bookViews>
    <workbookView xWindow="-120" yWindow="-120" windowWidth="29040" windowHeight="15840" tabRatio="947" activeTab="3" xr2:uid="{00000000-000D-0000-FFFF-FFFF00000000}"/>
  </bookViews>
  <sheets>
    <sheet name="Rekapitulace stavby" sheetId="1" r:id="rId1"/>
    <sheet name="01 - HSV+ PSV_ROZPOČET" sheetId="2" r:id="rId2"/>
    <sheet name="02 - BOURACÍ PRÁCE A DEMO..." sheetId="3" r:id="rId3"/>
    <sheet name="03 - ZDRAVOTECHNIKA" sheetId="4" r:id="rId4"/>
    <sheet name="04 - ÚSTŘEDNÍ TOPENÍ" sheetId="5" r:id="rId5"/>
    <sheet name="05 - SILNOPROUD" sheetId="6" r:id="rId6"/>
    <sheet name="06 - SLABOPROUD - SK" sheetId="7" r:id="rId7"/>
    <sheet name="07 - SLABOPROUD_CCTV" sheetId="8" r:id="rId8"/>
    <sheet name="08 - SLABOPROUD_EKV+VDT" sheetId="9" r:id="rId9"/>
    <sheet name="09 - SLABOPROUD_PZTS" sheetId="10" r:id="rId10"/>
    <sheet name="10 - SLABOPROUD _EPS" sheetId="11" r:id="rId11"/>
    <sheet name="11 - SLABOPROUD_KT" sheetId="12" r:id="rId12"/>
    <sheet name="12 - VZT_ZC_1" sheetId="13" r:id="rId13"/>
    <sheet name="13 - VZT_ZC_2" sheetId="14" r:id="rId14"/>
    <sheet name="14 - VZT_ZC_3" sheetId="15" r:id="rId15"/>
    <sheet name="15 - VZT_ZC_4" sheetId="16" r:id="rId16"/>
    <sheet name="16 - VZT_ZC_5" sheetId="17" r:id="rId17"/>
    <sheet name="17 - VZT_ZC_6" sheetId="18" r:id="rId18"/>
    <sheet name="18 - VZT_ZC_7" sheetId="19" r:id="rId19"/>
    <sheet name="19 - VZT_ZC_8" sheetId="20" r:id="rId20"/>
    <sheet name="20 - VZT_ZC_9" sheetId="21" r:id="rId21"/>
    <sheet name="21 - VZT_ZC_10" sheetId="22" r:id="rId22"/>
    <sheet name="22 - VZT_ZC_11" sheetId="23" r:id="rId23"/>
    <sheet name="23 - VZT_ZC_12" sheetId="24" r:id="rId24"/>
    <sheet name="24 - DPO-MAR" sheetId="25" r:id="rId25"/>
    <sheet name="25 - SADOVÉ ÚPTAVY - INTE..." sheetId="26" r:id="rId26"/>
    <sheet name="26 - SADOVÉ ÚPRAVY - EXTE..." sheetId="27" r:id="rId27"/>
    <sheet name="27 - SADOVÉ ÚPRAVY - VÝSA..." sheetId="28" r:id="rId28"/>
    <sheet name="28 - GASTRO" sheetId="29" r:id="rId29"/>
    <sheet name="29 - VRN" sheetId="30" r:id="rId30"/>
  </sheets>
  <definedNames>
    <definedName name="_xlnm._FilterDatabase" localSheetId="1" hidden="1">'01 - HSV+ PSV_ROZPOČET'!$C$159:$K$482</definedName>
    <definedName name="_xlnm._FilterDatabase" localSheetId="2" hidden="1">'02 - BOURACÍ PRÁCE A DEMO...'!$C$127:$K$245</definedName>
    <definedName name="_xlnm._FilterDatabase" localSheetId="3" hidden="1">'03 - ZDRAVOTECHNIKA'!$C$118:$K$251</definedName>
    <definedName name="_xlnm._FilterDatabase" localSheetId="4" hidden="1">'04 - ÚSTŘEDNÍ TOPENÍ'!$C$123:$K$320</definedName>
    <definedName name="_xlnm._FilterDatabase" localSheetId="5" hidden="1">'05 - SILNOPROUD'!$C$123:$K$396</definedName>
    <definedName name="_xlnm._FilterDatabase" localSheetId="6" hidden="1">'06 - SLABOPROUD - SK'!$C$121:$K$222</definedName>
    <definedName name="_xlnm._FilterDatabase" localSheetId="7" hidden="1">'07 - SLABOPROUD_CCTV'!$C$117:$K$165</definedName>
    <definedName name="_xlnm._FilterDatabase" localSheetId="8" hidden="1">'08 - SLABOPROUD_EKV+VDT'!$C$120:$K$176</definedName>
    <definedName name="_xlnm._FilterDatabase" localSheetId="9" hidden="1">'09 - SLABOPROUD_PZTS'!$C$117:$K$173</definedName>
    <definedName name="_xlnm._FilterDatabase" localSheetId="10" hidden="1">'10 - SLABOPROUD _EPS'!$C$119:$K$237</definedName>
    <definedName name="_xlnm._FilterDatabase" localSheetId="11" hidden="1">'11 - SLABOPROUD_KT'!$C$118:$K$243</definedName>
    <definedName name="_xlnm._FilterDatabase" localSheetId="12" hidden="1">'12 - VZT_ZC_1'!$C$116:$K$164</definedName>
    <definedName name="_xlnm._FilterDatabase" localSheetId="13" hidden="1">'13 - VZT_ZC_2'!$C$116:$K$167</definedName>
    <definedName name="_xlnm._FilterDatabase" localSheetId="14" hidden="1">'14 - VZT_ZC_3'!$C$116:$K$165</definedName>
    <definedName name="_xlnm._FilterDatabase" localSheetId="15" hidden="1">'15 - VZT_ZC_4'!$C$116:$K$169</definedName>
    <definedName name="_xlnm._FilterDatabase" localSheetId="16" hidden="1">'16 - VZT_ZC_5'!$C$124:$K$328</definedName>
    <definedName name="_xlnm._FilterDatabase" localSheetId="17" hidden="1">'17 - VZT_ZC_6'!$C$116:$K$136</definedName>
    <definedName name="_xlnm._FilterDatabase" localSheetId="18" hidden="1">'18 - VZT_ZC_7'!$C$116:$K$136</definedName>
    <definedName name="_xlnm._FilterDatabase" localSheetId="19" hidden="1">'19 - VZT_ZC_8'!$C$116:$K$164</definedName>
    <definedName name="_xlnm._FilterDatabase" localSheetId="20" hidden="1">'20 - VZT_ZC_9'!$C$116:$K$122</definedName>
    <definedName name="_xlnm._FilterDatabase" localSheetId="21" hidden="1">'21 - VZT_ZC_10'!$C$116:$K$160</definedName>
    <definedName name="_xlnm._FilterDatabase" localSheetId="22" hidden="1">'22 - VZT_ZC_11'!$C$116:$K$122</definedName>
    <definedName name="_xlnm._FilterDatabase" localSheetId="23" hidden="1">'23 - VZT_ZC_12'!$C$116:$K$135</definedName>
    <definedName name="_xlnm._FilterDatabase" localSheetId="24" hidden="1">'24 - DPO-MAR'!$C$119:$K$191</definedName>
    <definedName name="_xlnm._FilterDatabase" localSheetId="25" hidden="1">'25 - SADOVÉ ÚPTAVY - INTE...'!$C$115:$K$128</definedName>
    <definedName name="_xlnm._FilterDatabase" localSheetId="26" hidden="1">'26 - SADOVÉ ÚPRAVY - EXTE...'!$C$115:$K$126</definedName>
    <definedName name="_xlnm._FilterDatabase" localSheetId="27" hidden="1">'27 - SADOVÉ ÚPRAVY - VÝSA...'!$C$115:$K$131</definedName>
    <definedName name="_xlnm._FilterDatabase" localSheetId="28" hidden="1">'28 - GASTRO'!$C$122:$K$207</definedName>
    <definedName name="_xlnm._FilterDatabase" localSheetId="29" hidden="1">'29 - VRN'!$C$117:$K$128</definedName>
    <definedName name="_xlnm.Print_Titles" localSheetId="1">'01 - HSV+ PSV_ROZPOČET'!$159:$159</definedName>
    <definedName name="_xlnm.Print_Titles" localSheetId="2">'02 - BOURACÍ PRÁCE A DEMO...'!$127:$127</definedName>
    <definedName name="_xlnm.Print_Titles" localSheetId="3">'03 - ZDRAVOTECHNIKA'!$118:$118</definedName>
    <definedName name="_xlnm.Print_Titles" localSheetId="4">'04 - ÚSTŘEDNÍ TOPENÍ'!$123:$123</definedName>
    <definedName name="_xlnm.Print_Titles" localSheetId="5">'05 - SILNOPROUD'!$123:$123</definedName>
    <definedName name="_xlnm.Print_Titles" localSheetId="6">'06 - SLABOPROUD - SK'!$121:$121</definedName>
    <definedName name="_xlnm.Print_Titles" localSheetId="7">'07 - SLABOPROUD_CCTV'!$117:$117</definedName>
    <definedName name="_xlnm.Print_Titles" localSheetId="8">'08 - SLABOPROUD_EKV+VDT'!$120:$120</definedName>
    <definedName name="_xlnm.Print_Titles" localSheetId="9">'09 - SLABOPROUD_PZTS'!$117:$117</definedName>
    <definedName name="_xlnm.Print_Titles" localSheetId="10">'10 - SLABOPROUD _EPS'!$119:$119</definedName>
    <definedName name="_xlnm.Print_Titles" localSheetId="11">'11 - SLABOPROUD_KT'!$118:$118</definedName>
    <definedName name="_xlnm.Print_Titles" localSheetId="12">'12 - VZT_ZC_1'!$116:$116</definedName>
    <definedName name="_xlnm.Print_Titles" localSheetId="13">'13 - VZT_ZC_2'!$116:$116</definedName>
    <definedName name="_xlnm.Print_Titles" localSheetId="14">'14 - VZT_ZC_3'!$116:$116</definedName>
    <definedName name="_xlnm.Print_Titles" localSheetId="15">'15 - VZT_ZC_4'!$116:$116</definedName>
    <definedName name="_xlnm.Print_Titles" localSheetId="16">'16 - VZT_ZC_5'!$124:$124</definedName>
    <definedName name="_xlnm.Print_Titles" localSheetId="17">'17 - VZT_ZC_6'!$116:$116</definedName>
    <definedName name="_xlnm.Print_Titles" localSheetId="18">'18 - VZT_ZC_7'!$116:$116</definedName>
    <definedName name="_xlnm.Print_Titles" localSheetId="19">'19 - VZT_ZC_8'!$116:$116</definedName>
    <definedName name="_xlnm.Print_Titles" localSheetId="20">'20 - VZT_ZC_9'!$116:$116</definedName>
    <definedName name="_xlnm.Print_Titles" localSheetId="21">'21 - VZT_ZC_10'!$116:$116</definedName>
    <definedName name="_xlnm.Print_Titles" localSheetId="22">'22 - VZT_ZC_11'!$116:$116</definedName>
    <definedName name="_xlnm.Print_Titles" localSheetId="23">'23 - VZT_ZC_12'!$116:$116</definedName>
    <definedName name="_xlnm.Print_Titles" localSheetId="24">'24 - DPO-MAR'!$119:$119</definedName>
    <definedName name="_xlnm.Print_Titles" localSheetId="25">'25 - SADOVÉ ÚPTAVY - INTE...'!$115:$115</definedName>
    <definedName name="_xlnm.Print_Titles" localSheetId="26">'26 - SADOVÉ ÚPRAVY - EXTE...'!$115:$115</definedName>
    <definedName name="_xlnm.Print_Titles" localSheetId="27">'27 - SADOVÉ ÚPRAVY - VÝSA...'!$115:$115</definedName>
    <definedName name="_xlnm.Print_Titles" localSheetId="28">'28 - GASTRO'!$122:$122</definedName>
    <definedName name="_xlnm.Print_Titles" localSheetId="29">'29 - VRN'!$117:$117</definedName>
    <definedName name="_xlnm.Print_Titles" localSheetId="0">'Rekapitulace stavby'!$92:$92</definedName>
    <definedName name="_xlnm.Print_Area" localSheetId="1">'01 - HSV+ PSV_ROZPOČET'!$C$4:$J$39,'01 - HSV+ PSV_ROZPOČET'!$C$50:$J$76,'01 - HSV+ PSV_ROZPOČET'!$C$82:$J$141,'01 - HSV+ PSV_ROZPOČET'!$C$147:$K$482</definedName>
    <definedName name="_xlnm.Print_Area" localSheetId="2">'02 - BOURACÍ PRÁCE A DEMO...'!$C$4:$J$39,'02 - BOURACÍ PRÁCE A DEMO...'!$C$50:$J$76,'02 - BOURACÍ PRÁCE A DEMO...'!$C$82:$J$109,'02 - BOURACÍ PRÁCE A DEMO...'!$C$115:$K$245</definedName>
    <definedName name="_xlnm.Print_Area" localSheetId="3">'03 - ZDRAVOTECHNIKA'!$C$4:$J$39,'03 - ZDRAVOTECHNIKA'!$C$50:$J$76,'03 - ZDRAVOTECHNIKA'!$C$82:$J$100,'03 - ZDRAVOTECHNIKA'!$C$106:$K$251</definedName>
    <definedName name="_xlnm.Print_Area" localSheetId="4">'04 - ÚSTŘEDNÍ TOPENÍ'!$C$4:$J$39,'04 - ÚSTŘEDNÍ TOPENÍ'!$C$50:$J$76,'04 - ÚSTŘEDNÍ TOPENÍ'!$C$82:$J$105,'04 - ÚSTŘEDNÍ TOPENÍ'!$C$111:$K$320</definedName>
    <definedName name="_xlnm.Print_Area" localSheetId="5">'05 - SILNOPROUD'!$C$4:$J$39,'05 - SILNOPROUD'!$C$50:$J$76,'05 - SILNOPROUD'!$C$82:$J$105,'05 - SILNOPROUD'!$C$111:$K$396</definedName>
    <definedName name="_xlnm.Print_Area" localSheetId="6">'06 - SLABOPROUD - SK'!$C$4:$J$39,'06 - SLABOPROUD - SK'!$C$50:$J$76,'06 - SLABOPROUD - SK'!$C$82:$J$103,'06 - SLABOPROUD - SK'!$C$109:$K$222</definedName>
    <definedName name="_xlnm.Print_Area" localSheetId="7">'07 - SLABOPROUD_CCTV'!$C$4:$J$39,'07 - SLABOPROUD_CCTV'!$C$50:$J$76,'07 - SLABOPROUD_CCTV'!$C$82:$J$99,'07 - SLABOPROUD_CCTV'!$C$105:$K$165</definedName>
    <definedName name="_xlnm.Print_Area" localSheetId="8">'08 - SLABOPROUD_EKV+VDT'!$C$4:$J$39,'08 - SLABOPROUD_EKV+VDT'!$C$50:$J$76,'08 - SLABOPROUD_EKV+VDT'!$C$82:$J$102,'08 - SLABOPROUD_EKV+VDT'!$C$108:$K$176</definedName>
    <definedName name="_xlnm.Print_Area" localSheetId="9">'09 - SLABOPROUD_PZTS'!$C$4:$J$39,'09 - SLABOPROUD_PZTS'!$C$50:$J$76,'09 - SLABOPROUD_PZTS'!$C$82:$J$99,'09 - SLABOPROUD_PZTS'!$C$105:$K$173</definedName>
    <definedName name="_xlnm.Print_Area" localSheetId="10">'10 - SLABOPROUD _EPS'!$C$4:$J$39,'10 - SLABOPROUD _EPS'!$C$50:$J$76,'10 - SLABOPROUD _EPS'!$C$82:$J$101,'10 - SLABOPROUD _EPS'!$C$107:$K$237</definedName>
    <definedName name="_xlnm.Print_Area" localSheetId="11">'11 - SLABOPROUD_KT'!$C$4:$J$39,'11 - SLABOPROUD_KT'!$C$50:$J$76,'11 - SLABOPROUD_KT'!$C$82:$J$100,'11 - SLABOPROUD_KT'!$C$106:$K$243</definedName>
    <definedName name="_xlnm.Print_Area" localSheetId="12">'12 - VZT_ZC_1'!$C$4:$J$39,'12 - VZT_ZC_1'!$C$50:$J$76,'12 - VZT_ZC_1'!$C$82:$J$98,'12 - VZT_ZC_1'!$C$104:$K$164</definedName>
    <definedName name="_xlnm.Print_Area" localSheetId="13">'13 - VZT_ZC_2'!$C$4:$J$39,'13 - VZT_ZC_2'!$C$50:$J$76,'13 - VZT_ZC_2'!$C$82:$J$98,'13 - VZT_ZC_2'!$C$104:$K$167</definedName>
    <definedName name="_xlnm.Print_Area" localSheetId="14">'14 - VZT_ZC_3'!$C$4:$J$39,'14 - VZT_ZC_3'!$C$50:$J$76,'14 - VZT_ZC_3'!$C$82:$J$98,'14 - VZT_ZC_3'!$C$104:$K$165</definedName>
    <definedName name="_xlnm.Print_Area" localSheetId="15">'15 - VZT_ZC_4'!$C$4:$J$39,'15 - VZT_ZC_4'!$C$50:$J$76,'15 - VZT_ZC_4'!$C$82:$J$98,'15 - VZT_ZC_4'!$C$104:$K$169</definedName>
    <definedName name="_xlnm.Print_Area" localSheetId="16">'16 - VZT_ZC_5'!$C$4:$J$39,'16 - VZT_ZC_5'!$C$50:$J$76,'16 - VZT_ZC_5'!$C$82:$J$106,'16 - VZT_ZC_5'!$C$112:$K$328</definedName>
    <definedName name="_xlnm.Print_Area" localSheetId="17">'17 - VZT_ZC_6'!$C$4:$J$39,'17 - VZT_ZC_6'!$C$50:$J$76,'17 - VZT_ZC_6'!$C$82:$J$98,'17 - VZT_ZC_6'!$C$104:$K$136</definedName>
    <definedName name="_xlnm.Print_Area" localSheetId="18">'18 - VZT_ZC_7'!$C$4:$J$39,'18 - VZT_ZC_7'!$C$50:$J$76,'18 - VZT_ZC_7'!$C$82:$J$98,'18 - VZT_ZC_7'!$C$104:$K$136</definedName>
    <definedName name="_xlnm.Print_Area" localSheetId="19">'19 - VZT_ZC_8'!$C$4:$J$39,'19 - VZT_ZC_8'!$C$50:$J$76,'19 - VZT_ZC_8'!$C$82:$J$98,'19 - VZT_ZC_8'!$C$104:$K$164</definedName>
    <definedName name="_xlnm.Print_Area" localSheetId="20">'20 - VZT_ZC_9'!$C$4:$J$39,'20 - VZT_ZC_9'!$C$50:$J$76,'20 - VZT_ZC_9'!$C$82:$J$98,'20 - VZT_ZC_9'!$C$104:$K$122</definedName>
    <definedName name="_xlnm.Print_Area" localSheetId="21">'21 - VZT_ZC_10'!$C$4:$J$39,'21 - VZT_ZC_10'!$C$50:$J$76,'21 - VZT_ZC_10'!$C$82:$J$98,'21 - VZT_ZC_10'!$C$104:$K$160</definedName>
    <definedName name="_xlnm.Print_Area" localSheetId="22">'22 - VZT_ZC_11'!$C$4:$J$39,'22 - VZT_ZC_11'!$C$50:$J$76,'22 - VZT_ZC_11'!$C$82:$J$98,'22 - VZT_ZC_11'!$C$104:$K$122</definedName>
    <definedName name="_xlnm.Print_Area" localSheetId="23">'23 - VZT_ZC_12'!$C$4:$J$39,'23 - VZT_ZC_12'!$C$50:$J$76,'23 - VZT_ZC_12'!$C$82:$J$98,'23 - VZT_ZC_12'!$C$104:$K$135</definedName>
    <definedName name="_xlnm.Print_Area" localSheetId="24">'24 - DPO-MAR'!$C$4:$J$39,'24 - DPO-MAR'!$C$50:$J$76,'24 - DPO-MAR'!$C$82:$J$101,'24 - DPO-MAR'!$C$107:$K$191</definedName>
    <definedName name="_xlnm.Print_Area" localSheetId="25">'25 - SADOVÉ ÚPTAVY - INTE...'!$C$4:$J$39,'25 - SADOVÉ ÚPTAVY - INTE...'!$C$50:$J$76,'25 - SADOVÉ ÚPTAVY - INTE...'!$C$82:$J$97,'25 - SADOVÉ ÚPTAVY - INTE...'!$C$103:$K$128</definedName>
    <definedName name="_xlnm.Print_Area" localSheetId="26">'26 - SADOVÉ ÚPRAVY - EXTE...'!$C$4:$J$39,'26 - SADOVÉ ÚPRAVY - EXTE...'!$C$50:$J$76,'26 - SADOVÉ ÚPRAVY - EXTE...'!$C$82:$J$97,'26 - SADOVÉ ÚPRAVY - EXTE...'!$C$103:$K$126</definedName>
    <definedName name="_xlnm.Print_Area" localSheetId="27">'27 - SADOVÉ ÚPRAVY - VÝSA...'!$C$4:$J$39,'27 - SADOVÉ ÚPRAVY - VÝSA...'!$C$50:$J$76,'27 - SADOVÉ ÚPRAVY - VÝSA...'!$C$82:$J$97,'27 - SADOVÉ ÚPRAVY - VÝSA...'!$C$103:$K$131</definedName>
    <definedName name="_xlnm.Print_Area" localSheetId="28">'28 - GASTRO'!$C$4:$J$39,'28 - GASTRO'!$C$50:$J$76,'28 - GASTRO'!$C$82:$J$104,'28 - GASTRO'!$C$110:$K$207</definedName>
    <definedName name="_xlnm.Print_Area" localSheetId="29">'29 - VRN'!$C$4:$J$39,'29 - VRN'!$C$50:$J$76,'29 - VRN'!$C$82:$J$99,'29 - VRN'!$C$105:$K$128</definedName>
    <definedName name="_xlnm.Print_Area" localSheetId="0">'Rekapitulace stavby'!$D$4:$AO$76,'Rekapitulace stavby'!$C$82:$AQ$124</definedName>
  </definedNames>
  <calcPr calcId="191029"/>
</workbook>
</file>

<file path=xl/calcChain.xml><?xml version="1.0" encoding="utf-8"?>
<calcChain xmlns="http://schemas.openxmlformats.org/spreadsheetml/2006/main">
  <c r="J250" i="4" l="1"/>
  <c r="J249" i="4"/>
  <c r="J37" i="30" l="1"/>
  <c r="J36" i="30"/>
  <c r="AY123" i="1" s="1"/>
  <c r="J35" i="30"/>
  <c r="AX123" i="1" s="1"/>
  <c r="BI128" i="30"/>
  <c r="BH128" i="30"/>
  <c r="BG128" i="30"/>
  <c r="BF128" i="30"/>
  <c r="T128" i="30"/>
  <c r="R128" i="30"/>
  <c r="P128" i="30"/>
  <c r="BI127" i="30"/>
  <c r="BH127" i="30"/>
  <c r="BG127" i="30"/>
  <c r="BF127" i="30"/>
  <c r="T127" i="30"/>
  <c r="R127" i="30"/>
  <c r="P127" i="30"/>
  <c r="BI126" i="30"/>
  <c r="BH126" i="30"/>
  <c r="BG126" i="30"/>
  <c r="BF126" i="30"/>
  <c r="T126" i="30"/>
  <c r="R126" i="30"/>
  <c r="P126" i="30"/>
  <c r="BI124" i="30"/>
  <c r="BH124" i="30"/>
  <c r="BG124" i="30"/>
  <c r="BF124" i="30"/>
  <c r="T124" i="30"/>
  <c r="R124" i="30"/>
  <c r="P124" i="30"/>
  <c r="BI123" i="30"/>
  <c r="BH123" i="30"/>
  <c r="BG123" i="30"/>
  <c r="BF123" i="30"/>
  <c r="T123" i="30"/>
  <c r="R123" i="30"/>
  <c r="P123" i="30"/>
  <c r="BI122" i="30"/>
  <c r="BH122" i="30"/>
  <c r="BG122" i="30"/>
  <c r="BF122" i="30"/>
  <c r="T122" i="30"/>
  <c r="R122" i="30"/>
  <c r="P122" i="30"/>
  <c r="BI121" i="30"/>
  <c r="BH121" i="30"/>
  <c r="BG121" i="30"/>
  <c r="BF121" i="30"/>
  <c r="T121" i="30"/>
  <c r="R121" i="30"/>
  <c r="P121" i="30"/>
  <c r="BI120" i="30"/>
  <c r="BH120" i="30"/>
  <c r="BG120" i="30"/>
  <c r="BF120" i="30"/>
  <c r="T120" i="30"/>
  <c r="R120" i="30"/>
  <c r="P120" i="30"/>
  <c r="J115" i="30"/>
  <c r="J114" i="30"/>
  <c r="F114" i="30"/>
  <c r="F112" i="30"/>
  <c r="E110" i="30"/>
  <c r="J92" i="30"/>
  <c r="J91" i="30"/>
  <c r="F91" i="30"/>
  <c r="F89" i="30"/>
  <c r="E87" i="30"/>
  <c r="J18" i="30"/>
  <c r="E18" i="30"/>
  <c r="F115" i="30" s="1"/>
  <c r="J17" i="30"/>
  <c r="J12" i="30"/>
  <c r="J112" i="30" s="1"/>
  <c r="E7" i="30"/>
  <c r="E108" i="30" s="1"/>
  <c r="J37" i="29"/>
  <c r="J36" i="29"/>
  <c r="AY122" i="1" s="1"/>
  <c r="J35" i="29"/>
  <c r="AX122" i="1" s="1"/>
  <c r="BI207" i="29"/>
  <c r="BH207" i="29"/>
  <c r="BG207" i="29"/>
  <c r="BF207" i="29"/>
  <c r="T207" i="29"/>
  <c r="R207" i="29"/>
  <c r="P207" i="29"/>
  <c r="BI206" i="29"/>
  <c r="BH206" i="29"/>
  <c r="BG206" i="29"/>
  <c r="BF206" i="29"/>
  <c r="T206" i="29"/>
  <c r="R206" i="29"/>
  <c r="P206" i="29"/>
  <c r="BI205" i="29"/>
  <c r="BH205" i="29"/>
  <c r="BG205" i="29"/>
  <c r="BF205" i="29"/>
  <c r="T205" i="29"/>
  <c r="R205" i="29"/>
  <c r="P205" i="29"/>
  <c r="BI204" i="29"/>
  <c r="BH204" i="29"/>
  <c r="BG204" i="29"/>
  <c r="BF204" i="29"/>
  <c r="T204" i="29"/>
  <c r="R204" i="29"/>
  <c r="P204" i="29"/>
  <c r="BI203" i="29"/>
  <c r="BH203" i="29"/>
  <c r="BG203" i="29"/>
  <c r="BF203" i="29"/>
  <c r="T203" i="29"/>
  <c r="R203" i="29"/>
  <c r="P203" i="29"/>
  <c r="BI202" i="29"/>
  <c r="BH202" i="29"/>
  <c r="BG202" i="29"/>
  <c r="BF202" i="29"/>
  <c r="T202" i="29"/>
  <c r="R202" i="29"/>
  <c r="P202" i="29"/>
  <c r="BI201" i="29"/>
  <c r="BH201" i="29"/>
  <c r="BG201" i="29"/>
  <c r="BF201" i="29"/>
  <c r="T201" i="29"/>
  <c r="R201" i="29"/>
  <c r="P201" i="29"/>
  <c r="BI200" i="29"/>
  <c r="BH200" i="29"/>
  <c r="BG200" i="29"/>
  <c r="BF200" i="29"/>
  <c r="T200" i="29"/>
  <c r="R200" i="29"/>
  <c r="P200" i="29"/>
  <c r="BI199" i="29"/>
  <c r="BH199" i="29"/>
  <c r="BG199" i="29"/>
  <c r="BF199" i="29"/>
  <c r="T199" i="29"/>
  <c r="R199" i="29"/>
  <c r="P199" i="29"/>
  <c r="BI198" i="29"/>
  <c r="BH198" i="29"/>
  <c r="BG198" i="29"/>
  <c r="BF198" i="29"/>
  <c r="T198" i="29"/>
  <c r="R198" i="29"/>
  <c r="P198" i="29"/>
  <c r="BI197" i="29"/>
  <c r="BH197" i="29"/>
  <c r="BG197" i="29"/>
  <c r="BF197" i="29"/>
  <c r="T197" i="29"/>
  <c r="R197" i="29"/>
  <c r="P197" i="29"/>
  <c r="BI194" i="29"/>
  <c r="BH194" i="29"/>
  <c r="BG194" i="29"/>
  <c r="BF194" i="29"/>
  <c r="T194" i="29"/>
  <c r="R194" i="29"/>
  <c r="P194" i="29"/>
  <c r="BI192" i="29"/>
  <c r="BH192" i="29"/>
  <c r="BG192" i="29"/>
  <c r="BF192" i="29"/>
  <c r="T192" i="29"/>
  <c r="R192" i="29"/>
  <c r="P192" i="29"/>
  <c r="BI190" i="29"/>
  <c r="BH190" i="29"/>
  <c r="BG190" i="29"/>
  <c r="BF190" i="29"/>
  <c r="T190" i="29"/>
  <c r="R190" i="29"/>
  <c r="P190" i="29"/>
  <c r="BI189" i="29"/>
  <c r="BH189" i="29"/>
  <c r="BG189" i="29"/>
  <c r="BF189" i="29"/>
  <c r="T189" i="29"/>
  <c r="R189" i="29"/>
  <c r="P189" i="29"/>
  <c r="BI188" i="29"/>
  <c r="BH188" i="29"/>
  <c r="BG188" i="29"/>
  <c r="BF188" i="29"/>
  <c r="T188" i="29"/>
  <c r="R188" i="29"/>
  <c r="P188" i="29"/>
  <c r="BI187" i="29"/>
  <c r="BH187" i="29"/>
  <c r="BG187" i="29"/>
  <c r="BF187" i="29"/>
  <c r="T187" i="29"/>
  <c r="R187" i="29"/>
  <c r="P187" i="29"/>
  <c r="BI186" i="29"/>
  <c r="BH186" i="29"/>
  <c r="BG186" i="29"/>
  <c r="BF186" i="29"/>
  <c r="T186" i="29"/>
  <c r="R186" i="29"/>
  <c r="P186" i="29"/>
  <c r="BI185" i="29"/>
  <c r="BH185" i="29"/>
  <c r="BG185" i="29"/>
  <c r="BF185" i="29"/>
  <c r="T185" i="29"/>
  <c r="R185" i="29"/>
  <c r="P185" i="29"/>
  <c r="BI184" i="29"/>
  <c r="BH184" i="29"/>
  <c r="BG184" i="29"/>
  <c r="BF184" i="29"/>
  <c r="T184" i="29"/>
  <c r="R184" i="29"/>
  <c r="P184" i="29"/>
  <c r="BI183" i="29"/>
  <c r="BH183" i="29"/>
  <c r="BG183" i="29"/>
  <c r="BF183" i="29"/>
  <c r="T183" i="29"/>
  <c r="R183" i="29"/>
  <c r="P183" i="29"/>
  <c r="BI182" i="29"/>
  <c r="BH182" i="29"/>
  <c r="BG182" i="29"/>
  <c r="BF182" i="29"/>
  <c r="T182" i="29"/>
  <c r="R182" i="29"/>
  <c r="P182" i="29"/>
  <c r="BI179" i="29"/>
  <c r="BH179" i="29"/>
  <c r="BG179" i="29"/>
  <c r="BF179" i="29"/>
  <c r="T179" i="29"/>
  <c r="R179" i="29"/>
  <c r="P179" i="29"/>
  <c r="BI177" i="29"/>
  <c r="BH177" i="29"/>
  <c r="BG177" i="29"/>
  <c r="BF177" i="29"/>
  <c r="T177" i="29"/>
  <c r="R177" i="29"/>
  <c r="P177" i="29"/>
  <c r="BI175" i="29"/>
  <c r="BH175" i="29"/>
  <c r="BG175" i="29"/>
  <c r="BF175" i="29"/>
  <c r="T175" i="29"/>
  <c r="T174" i="29" s="1"/>
  <c r="R175" i="29"/>
  <c r="R174" i="29" s="1"/>
  <c r="P175" i="29"/>
  <c r="P174" i="29" s="1"/>
  <c r="BI172" i="29"/>
  <c r="BH172" i="29"/>
  <c r="BG172" i="29"/>
  <c r="BF172" i="29"/>
  <c r="T172" i="29"/>
  <c r="R172" i="29"/>
  <c r="P172" i="29"/>
  <c r="BI171" i="29"/>
  <c r="BH171" i="29"/>
  <c r="BG171" i="29"/>
  <c r="BF171" i="29"/>
  <c r="T171" i="29"/>
  <c r="R171" i="29"/>
  <c r="P171" i="29"/>
  <c r="BI170" i="29"/>
  <c r="BH170" i="29"/>
  <c r="BG170" i="29"/>
  <c r="BF170" i="29"/>
  <c r="T170" i="29"/>
  <c r="R170" i="29"/>
  <c r="P170" i="29"/>
  <c r="BI169" i="29"/>
  <c r="BH169" i="29"/>
  <c r="BG169" i="29"/>
  <c r="BF169" i="29"/>
  <c r="T169" i="29"/>
  <c r="R169" i="29"/>
  <c r="P169" i="29"/>
  <c r="BI168" i="29"/>
  <c r="BH168" i="29"/>
  <c r="BG168" i="29"/>
  <c r="BF168" i="29"/>
  <c r="T168" i="29"/>
  <c r="R168" i="29"/>
  <c r="P168" i="29"/>
  <c r="BI167" i="29"/>
  <c r="BH167" i="29"/>
  <c r="BG167" i="29"/>
  <c r="BF167" i="29"/>
  <c r="T167" i="29"/>
  <c r="R167" i="29"/>
  <c r="P167" i="29"/>
  <c r="BI166" i="29"/>
  <c r="BH166" i="29"/>
  <c r="BG166" i="29"/>
  <c r="BF166" i="29"/>
  <c r="T166" i="29"/>
  <c r="R166" i="29"/>
  <c r="P166" i="29"/>
  <c r="BI164" i="29"/>
  <c r="BH164" i="29"/>
  <c r="BG164" i="29"/>
  <c r="BF164" i="29"/>
  <c r="T164" i="29"/>
  <c r="R164" i="29"/>
  <c r="P164" i="29"/>
  <c r="BI163" i="29"/>
  <c r="BH163" i="29"/>
  <c r="BG163" i="29"/>
  <c r="BF163" i="29"/>
  <c r="T163" i="29"/>
  <c r="R163" i="29"/>
  <c r="P163" i="29"/>
  <c r="BI162" i="29"/>
  <c r="BH162" i="29"/>
  <c r="BG162" i="29"/>
  <c r="BF162" i="29"/>
  <c r="T162" i="29"/>
  <c r="R162" i="29"/>
  <c r="P162" i="29"/>
  <c r="BI161" i="29"/>
  <c r="BH161" i="29"/>
  <c r="BG161" i="29"/>
  <c r="BF161" i="29"/>
  <c r="T161" i="29"/>
  <c r="R161" i="29"/>
  <c r="P161" i="29"/>
  <c r="BI160" i="29"/>
  <c r="BH160" i="29"/>
  <c r="BG160" i="29"/>
  <c r="BF160" i="29"/>
  <c r="T160" i="29"/>
  <c r="R160" i="29"/>
  <c r="P160" i="29"/>
  <c r="BI159" i="29"/>
  <c r="BH159" i="29"/>
  <c r="BG159" i="29"/>
  <c r="BF159" i="29"/>
  <c r="T159" i="29"/>
  <c r="R159" i="29"/>
  <c r="P159" i="29"/>
  <c r="BI158" i="29"/>
  <c r="BH158" i="29"/>
  <c r="BG158" i="29"/>
  <c r="BF158" i="29"/>
  <c r="T158" i="29"/>
  <c r="R158" i="29"/>
  <c r="P158" i="29"/>
  <c r="BI157" i="29"/>
  <c r="BH157" i="29"/>
  <c r="BG157" i="29"/>
  <c r="BF157" i="29"/>
  <c r="T157" i="29"/>
  <c r="R157" i="29"/>
  <c r="P157" i="29"/>
  <c r="BI156" i="29"/>
  <c r="BH156" i="29"/>
  <c r="BG156" i="29"/>
  <c r="BF156" i="29"/>
  <c r="T156" i="29"/>
  <c r="R156" i="29"/>
  <c r="P156" i="29"/>
  <c r="BI155" i="29"/>
  <c r="BH155" i="29"/>
  <c r="BG155" i="29"/>
  <c r="BF155" i="29"/>
  <c r="T155" i="29"/>
  <c r="R155" i="29"/>
  <c r="P155" i="29"/>
  <c r="BI154" i="29"/>
  <c r="BH154" i="29"/>
  <c r="BG154" i="29"/>
  <c r="BF154" i="29"/>
  <c r="T154" i="29"/>
  <c r="R154" i="29"/>
  <c r="P154" i="29"/>
  <c r="BI153" i="29"/>
  <c r="BH153" i="29"/>
  <c r="BG153" i="29"/>
  <c r="BF153" i="29"/>
  <c r="T153" i="29"/>
  <c r="R153" i="29"/>
  <c r="P153" i="29"/>
  <c r="BI151" i="29"/>
  <c r="BH151" i="29"/>
  <c r="BG151" i="29"/>
  <c r="BF151" i="29"/>
  <c r="T151" i="29"/>
  <c r="R151" i="29"/>
  <c r="P151" i="29"/>
  <c r="BI150" i="29"/>
  <c r="BH150" i="29"/>
  <c r="BG150" i="29"/>
  <c r="BF150" i="29"/>
  <c r="T150" i="29"/>
  <c r="R150" i="29"/>
  <c r="P150" i="29"/>
  <c r="BI148" i="29"/>
  <c r="BH148" i="29"/>
  <c r="BG148" i="29"/>
  <c r="BF148" i="29"/>
  <c r="T148" i="29"/>
  <c r="R148" i="29"/>
  <c r="P148" i="29"/>
  <c r="BI147" i="29"/>
  <c r="BH147" i="29"/>
  <c r="BG147" i="29"/>
  <c r="BF147" i="29"/>
  <c r="T147" i="29"/>
  <c r="R147" i="29"/>
  <c r="P147" i="29"/>
  <c r="BI146" i="29"/>
  <c r="BH146" i="29"/>
  <c r="BG146" i="29"/>
  <c r="BF146" i="29"/>
  <c r="T146" i="29"/>
  <c r="R146" i="29"/>
  <c r="P146" i="29"/>
  <c r="BI144" i="29"/>
  <c r="BH144" i="29"/>
  <c r="BG144" i="29"/>
  <c r="BF144" i="29"/>
  <c r="T144" i="29"/>
  <c r="R144" i="29"/>
  <c r="P144" i="29"/>
  <c r="BI142" i="29"/>
  <c r="BH142" i="29"/>
  <c r="BG142" i="29"/>
  <c r="BF142" i="29"/>
  <c r="T142" i="29"/>
  <c r="R142" i="29"/>
  <c r="P142" i="29"/>
  <c r="BI140" i="29"/>
  <c r="BH140" i="29"/>
  <c r="BG140" i="29"/>
  <c r="BF140" i="29"/>
  <c r="T140" i="29"/>
  <c r="R140" i="29"/>
  <c r="P140" i="29"/>
  <c r="BI139" i="29"/>
  <c r="BH139" i="29"/>
  <c r="BG139" i="29"/>
  <c r="BF139" i="29"/>
  <c r="T139" i="29"/>
  <c r="R139" i="29"/>
  <c r="P139" i="29"/>
  <c r="BI138" i="29"/>
  <c r="BH138" i="29"/>
  <c r="BG138" i="29"/>
  <c r="BF138" i="29"/>
  <c r="T138" i="29"/>
  <c r="R138" i="29"/>
  <c r="P138" i="29"/>
  <c r="BI137" i="29"/>
  <c r="BH137" i="29"/>
  <c r="BG137" i="29"/>
  <c r="BF137" i="29"/>
  <c r="T137" i="29"/>
  <c r="R137" i="29"/>
  <c r="P137" i="29"/>
  <c r="BI136" i="29"/>
  <c r="BH136" i="29"/>
  <c r="BG136" i="29"/>
  <c r="BF136" i="29"/>
  <c r="T136" i="29"/>
  <c r="R136" i="29"/>
  <c r="P136" i="29"/>
  <c r="BI135" i="29"/>
  <c r="BH135" i="29"/>
  <c r="BG135" i="29"/>
  <c r="BF135" i="29"/>
  <c r="T135" i="29"/>
  <c r="R135" i="29"/>
  <c r="P135" i="29"/>
  <c r="BI134" i="29"/>
  <c r="BH134" i="29"/>
  <c r="BG134" i="29"/>
  <c r="BF134" i="29"/>
  <c r="T134" i="29"/>
  <c r="R134" i="29"/>
  <c r="P134" i="29"/>
  <c r="BI133" i="29"/>
  <c r="BH133" i="29"/>
  <c r="BG133" i="29"/>
  <c r="BF133" i="29"/>
  <c r="T133" i="29"/>
  <c r="R133" i="29"/>
  <c r="P133" i="29"/>
  <c r="BI132" i="29"/>
  <c r="BH132" i="29"/>
  <c r="BG132" i="29"/>
  <c r="BF132" i="29"/>
  <c r="T132" i="29"/>
  <c r="R132" i="29"/>
  <c r="P132" i="29"/>
  <c r="BI131" i="29"/>
  <c r="BH131" i="29"/>
  <c r="BG131" i="29"/>
  <c r="BF131" i="29"/>
  <c r="T131" i="29"/>
  <c r="R131" i="29"/>
  <c r="P131" i="29"/>
  <c r="BI130" i="29"/>
  <c r="BH130" i="29"/>
  <c r="BG130" i="29"/>
  <c r="BF130" i="29"/>
  <c r="T130" i="29"/>
  <c r="R130" i="29"/>
  <c r="P130" i="29"/>
  <c r="BI127" i="29"/>
  <c r="BH127" i="29"/>
  <c r="BG127" i="29"/>
  <c r="BF127" i="29"/>
  <c r="T127" i="29"/>
  <c r="R127" i="29"/>
  <c r="P127" i="29"/>
  <c r="BI126" i="29"/>
  <c r="BH126" i="29"/>
  <c r="BG126" i="29"/>
  <c r="BF126" i="29"/>
  <c r="T126" i="29"/>
  <c r="R126" i="29"/>
  <c r="P126" i="29"/>
  <c r="BI125" i="29"/>
  <c r="BH125" i="29"/>
  <c r="BG125" i="29"/>
  <c r="BF125" i="29"/>
  <c r="T125" i="29"/>
  <c r="R125" i="29"/>
  <c r="P125" i="29"/>
  <c r="J120" i="29"/>
  <c r="J119" i="29"/>
  <c r="F119" i="29"/>
  <c r="F117" i="29"/>
  <c r="E115" i="29"/>
  <c r="J92" i="29"/>
  <c r="J91" i="29"/>
  <c r="F91" i="29"/>
  <c r="F89" i="29"/>
  <c r="E87" i="29"/>
  <c r="J18" i="29"/>
  <c r="E18" i="29"/>
  <c r="F92" i="29" s="1"/>
  <c r="J17" i="29"/>
  <c r="J12" i="29"/>
  <c r="J117" i="29" s="1"/>
  <c r="E7" i="29"/>
  <c r="E113" i="29" s="1"/>
  <c r="J37" i="28"/>
  <c r="J36" i="28"/>
  <c r="AY121" i="1" s="1"/>
  <c r="J35" i="28"/>
  <c r="AX121" i="1" s="1"/>
  <c r="BI131" i="28"/>
  <c r="BH131" i="28"/>
  <c r="BG131" i="28"/>
  <c r="BF131" i="28"/>
  <c r="T131" i="28"/>
  <c r="R131" i="28"/>
  <c r="P131" i="28"/>
  <c r="BI130" i="28"/>
  <c r="BH130" i="28"/>
  <c r="BG130" i="28"/>
  <c r="BF130" i="28"/>
  <c r="T130" i="28"/>
  <c r="R130" i="28"/>
  <c r="P130" i="28"/>
  <c r="BI129" i="28"/>
  <c r="BH129" i="28"/>
  <c r="BG129" i="28"/>
  <c r="BF129" i="28"/>
  <c r="T129" i="28"/>
  <c r="R129" i="28"/>
  <c r="P129" i="28"/>
  <c r="BI128" i="28"/>
  <c r="BH128" i="28"/>
  <c r="BG128" i="28"/>
  <c r="BF128" i="28"/>
  <c r="T128" i="28"/>
  <c r="R128" i="28"/>
  <c r="P128" i="28"/>
  <c r="BI127" i="28"/>
  <c r="BH127" i="28"/>
  <c r="BG127" i="28"/>
  <c r="BF127" i="28"/>
  <c r="T127" i="28"/>
  <c r="R127" i="28"/>
  <c r="P127" i="28"/>
  <c r="BI126" i="28"/>
  <c r="BH126" i="28"/>
  <c r="BG126" i="28"/>
  <c r="BF126" i="28"/>
  <c r="T126" i="28"/>
  <c r="R126" i="28"/>
  <c r="P126" i="28"/>
  <c r="BI125" i="28"/>
  <c r="BH125" i="28"/>
  <c r="BG125" i="28"/>
  <c r="BF125" i="28"/>
  <c r="T125" i="28"/>
  <c r="R125" i="28"/>
  <c r="P125" i="28"/>
  <c r="BI124" i="28"/>
  <c r="BH124" i="28"/>
  <c r="BG124" i="28"/>
  <c r="BF124" i="28"/>
  <c r="T124" i="28"/>
  <c r="R124" i="28"/>
  <c r="P124" i="28"/>
  <c r="BI123" i="28"/>
  <c r="BH123" i="28"/>
  <c r="BG123" i="28"/>
  <c r="BF123" i="28"/>
  <c r="T123" i="28"/>
  <c r="R123" i="28"/>
  <c r="P123" i="28"/>
  <c r="BI122" i="28"/>
  <c r="BH122" i="28"/>
  <c r="BG122" i="28"/>
  <c r="BF122" i="28"/>
  <c r="T122" i="28"/>
  <c r="R122" i="28"/>
  <c r="P122" i="28"/>
  <c r="BI121" i="28"/>
  <c r="BH121" i="28"/>
  <c r="BG121" i="28"/>
  <c r="BF121" i="28"/>
  <c r="T121" i="28"/>
  <c r="R121" i="28"/>
  <c r="P121" i="28"/>
  <c r="BI120" i="28"/>
  <c r="BH120" i="28"/>
  <c r="BG120" i="28"/>
  <c r="BF120" i="28"/>
  <c r="T120" i="28"/>
  <c r="R120" i="28"/>
  <c r="P120" i="28"/>
  <c r="BI119" i="28"/>
  <c r="BH119" i="28"/>
  <c r="BG119" i="28"/>
  <c r="BF119" i="28"/>
  <c r="T119" i="28"/>
  <c r="R119" i="28"/>
  <c r="P119" i="28"/>
  <c r="BI118" i="28"/>
  <c r="BH118" i="28"/>
  <c r="BG118" i="28"/>
  <c r="BF118" i="28"/>
  <c r="T118" i="28"/>
  <c r="R118" i="28"/>
  <c r="P118" i="28"/>
  <c r="BI117" i="28"/>
  <c r="BH117" i="28"/>
  <c r="BG117" i="28"/>
  <c r="BF117" i="28"/>
  <c r="T117" i="28"/>
  <c r="R117" i="28"/>
  <c r="P117" i="28"/>
  <c r="J113" i="28"/>
  <c r="J112" i="28"/>
  <c r="F112" i="28"/>
  <c r="F110" i="28"/>
  <c r="E108" i="28"/>
  <c r="J92" i="28"/>
  <c r="J91" i="28"/>
  <c r="F91" i="28"/>
  <c r="F89" i="28"/>
  <c r="E87" i="28"/>
  <c r="J18" i="28"/>
  <c r="E18" i="28"/>
  <c r="F92" i="28" s="1"/>
  <c r="J17" i="28"/>
  <c r="J12" i="28"/>
  <c r="J110" i="28" s="1"/>
  <c r="E7" i="28"/>
  <c r="E85" i="28" s="1"/>
  <c r="J37" i="27"/>
  <c r="J36" i="27"/>
  <c r="AY120" i="1" s="1"/>
  <c r="J35" i="27"/>
  <c r="AX120" i="1" s="1"/>
  <c r="BI126" i="27"/>
  <c r="BH126" i="27"/>
  <c r="BG126" i="27"/>
  <c r="BF126" i="27"/>
  <c r="T126" i="27"/>
  <c r="R126" i="27"/>
  <c r="P126" i="27"/>
  <c r="BI125" i="27"/>
  <c r="BH125" i="27"/>
  <c r="BG125" i="27"/>
  <c r="BF125" i="27"/>
  <c r="T125" i="27"/>
  <c r="R125" i="27"/>
  <c r="P125" i="27"/>
  <c r="BI124" i="27"/>
  <c r="BH124" i="27"/>
  <c r="BG124" i="27"/>
  <c r="BF124" i="27"/>
  <c r="T124" i="27"/>
  <c r="R124" i="27"/>
  <c r="P124" i="27"/>
  <c r="BI123" i="27"/>
  <c r="BH123" i="27"/>
  <c r="BG123" i="27"/>
  <c r="BF123" i="27"/>
  <c r="T123" i="27"/>
  <c r="R123" i="27"/>
  <c r="P123" i="27"/>
  <c r="BI122" i="27"/>
  <c r="BH122" i="27"/>
  <c r="BG122" i="27"/>
  <c r="BF122" i="27"/>
  <c r="T122" i="27"/>
  <c r="R122" i="27"/>
  <c r="P122" i="27"/>
  <c r="BI121" i="27"/>
  <c r="BH121" i="27"/>
  <c r="BG121" i="27"/>
  <c r="BF121" i="27"/>
  <c r="T121" i="27"/>
  <c r="R121" i="27"/>
  <c r="P121" i="27"/>
  <c r="BI120" i="27"/>
  <c r="BH120" i="27"/>
  <c r="BG120" i="27"/>
  <c r="BF120" i="27"/>
  <c r="T120" i="27"/>
  <c r="R120" i="27"/>
  <c r="P120" i="27"/>
  <c r="BI119" i="27"/>
  <c r="BH119" i="27"/>
  <c r="BG119" i="27"/>
  <c r="BF119" i="27"/>
  <c r="T119" i="27"/>
  <c r="R119" i="27"/>
  <c r="P119" i="27"/>
  <c r="BI118" i="27"/>
  <c r="BH118" i="27"/>
  <c r="BG118" i="27"/>
  <c r="BF118" i="27"/>
  <c r="T118" i="27"/>
  <c r="R118" i="27"/>
  <c r="P118" i="27"/>
  <c r="BI117" i="27"/>
  <c r="BH117" i="27"/>
  <c r="BG117" i="27"/>
  <c r="BF117" i="27"/>
  <c r="T117" i="27"/>
  <c r="R117" i="27"/>
  <c r="P117" i="27"/>
  <c r="J113" i="27"/>
  <c r="J112" i="27"/>
  <c r="F112" i="27"/>
  <c r="F110" i="27"/>
  <c r="E108" i="27"/>
  <c r="J92" i="27"/>
  <c r="J91" i="27"/>
  <c r="F91" i="27"/>
  <c r="F89" i="27"/>
  <c r="E87" i="27"/>
  <c r="J18" i="27"/>
  <c r="E18" i="27"/>
  <c r="F92" i="27" s="1"/>
  <c r="J17" i="27"/>
  <c r="J12" i="27"/>
  <c r="J110" i="27" s="1"/>
  <c r="E7" i="27"/>
  <c r="E85" i="27" s="1"/>
  <c r="J37" i="26"/>
  <c r="J36" i="26"/>
  <c r="AY119" i="1" s="1"/>
  <c r="J35" i="26"/>
  <c r="AX119" i="1" s="1"/>
  <c r="BI128" i="26"/>
  <c r="BH128" i="26"/>
  <c r="BG128" i="26"/>
  <c r="BF128" i="26"/>
  <c r="T128" i="26"/>
  <c r="R128" i="26"/>
  <c r="P128" i="26"/>
  <c r="BI127" i="26"/>
  <c r="BH127" i="26"/>
  <c r="BG127" i="26"/>
  <c r="BF127" i="26"/>
  <c r="T127" i="26"/>
  <c r="R127" i="26"/>
  <c r="P127" i="26"/>
  <c r="BI126" i="26"/>
  <c r="BH126" i="26"/>
  <c r="BG126" i="26"/>
  <c r="BF126" i="26"/>
  <c r="T126" i="26"/>
  <c r="R126" i="26"/>
  <c r="P126" i="26"/>
  <c r="BI125" i="26"/>
  <c r="BH125" i="26"/>
  <c r="BG125" i="26"/>
  <c r="BF125" i="26"/>
  <c r="T125" i="26"/>
  <c r="R125" i="26"/>
  <c r="P125" i="26"/>
  <c r="BI124" i="26"/>
  <c r="BH124" i="26"/>
  <c r="BG124" i="26"/>
  <c r="BF124" i="26"/>
  <c r="T124" i="26"/>
  <c r="R124" i="26"/>
  <c r="P124" i="26"/>
  <c r="BI123" i="26"/>
  <c r="BH123" i="26"/>
  <c r="BG123" i="26"/>
  <c r="BF123" i="26"/>
  <c r="T123" i="26"/>
  <c r="R123" i="26"/>
  <c r="P123" i="26"/>
  <c r="BI122" i="26"/>
  <c r="BH122" i="26"/>
  <c r="BG122" i="26"/>
  <c r="BF122" i="26"/>
  <c r="T122" i="26"/>
  <c r="R122" i="26"/>
  <c r="P122" i="26"/>
  <c r="BI121" i="26"/>
  <c r="BH121" i="26"/>
  <c r="BG121" i="26"/>
  <c r="BF121" i="26"/>
  <c r="T121" i="26"/>
  <c r="R121" i="26"/>
  <c r="P121" i="26"/>
  <c r="BI120" i="26"/>
  <c r="BH120" i="26"/>
  <c r="BG120" i="26"/>
  <c r="BF120" i="26"/>
  <c r="T120" i="26"/>
  <c r="R120" i="26"/>
  <c r="P120" i="26"/>
  <c r="BI119" i="26"/>
  <c r="BH119" i="26"/>
  <c r="BG119" i="26"/>
  <c r="BF119" i="26"/>
  <c r="T119" i="26"/>
  <c r="R119" i="26"/>
  <c r="P119" i="26"/>
  <c r="BI118" i="26"/>
  <c r="BH118" i="26"/>
  <c r="BG118" i="26"/>
  <c r="BF118" i="26"/>
  <c r="T118" i="26"/>
  <c r="R118" i="26"/>
  <c r="P118" i="26"/>
  <c r="BI117" i="26"/>
  <c r="BH117" i="26"/>
  <c r="BG117" i="26"/>
  <c r="BF117" i="26"/>
  <c r="T117" i="26"/>
  <c r="R117" i="26"/>
  <c r="P117" i="26"/>
  <c r="J113" i="26"/>
  <c r="J112" i="26"/>
  <c r="F112" i="26"/>
  <c r="F110" i="26"/>
  <c r="E108" i="26"/>
  <c r="J92" i="26"/>
  <c r="J91" i="26"/>
  <c r="F91" i="26"/>
  <c r="F89" i="26"/>
  <c r="E87" i="26"/>
  <c r="J18" i="26"/>
  <c r="E18" i="26"/>
  <c r="F113" i="26" s="1"/>
  <c r="J17" i="26"/>
  <c r="J12" i="26"/>
  <c r="J110" i="26" s="1"/>
  <c r="E7" i="26"/>
  <c r="E85" i="26" s="1"/>
  <c r="J121" i="25"/>
  <c r="J37" i="25"/>
  <c r="J36" i="25"/>
  <c r="AY118" i="1"/>
  <c r="J35" i="25"/>
  <c r="AX118" i="1" s="1"/>
  <c r="BI191" i="25"/>
  <c r="BH191" i="25"/>
  <c r="BG191" i="25"/>
  <c r="BF191" i="25"/>
  <c r="T191" i="25"/>
  <c r="R191" i="25"/>
  <c r="P191" i="25"/>
  <c r="BI190" i="25"/>
  <c r="BH190" i="25"/>
  <c r="BG190" i="25"/>
  <c r="BF190" i="25"/>
  <c r="T190" i="25"/>
  <c r="R190" i="25"/>
  <c r="P190" i="25"/>
  <c r="BI189" i="25"/>
  <c r="BH189" i="25"/>
  <c r="BG189" i="25"/>
  <c r="BF189" i="25"/>
  <c r="T189" i="25"/>
  <c r="R189" i="25"/>
  <c r="P189" i="25"/>
  <c r="BI188" i="25"/>
  <c r="BH188" i="25"/>
  <c r="BG188" i="25"/>
  <c r="BF188" i="25"/>
  <c r="T188" i="25"/>
  <c r="R188" i="25"/>
  <c r="P188" i="25"/>
  <c r="BI187" i="25"/>
  <c r="BH187" i="25"/>
  <c r="BG187" i="25"/>
  <c r="BF187" i="25"/>
  <c r="T187" i="25"/>
  <c r="R187" i="25"/>
  <c r="P187" i="25"/>
  <c r="BI186" i="25"/>
  <c r="BH186" i="25"/>
  <c r="BG186" i="25"/>
  <c r="BF186" i="25"/>
  <c r="T186" i="25"/>
  <c r="R186" i="25"/>
  <c r="P186" i="25"/>
  <c r="BI185" i="25"/>
  <c r="BH185" i="25"/>
  <c r="BG185" i="25"/>
  <c r="BF185" i="25"/>
  <c r="T185" i="25"/>
  <c r="R185" i="25"/>
  <c r="P185" i="25"/>
  <c r="BI184" i="25"/>
  <c r="BH184" i="25"/>
  <c r="BG184" i="25"/>
  <c r="BF184" i="25"/>
  <c r="T184" i="25"/>
  <c r="R184" i="25"/>
  <c r="P184" i="25"/>
  <c r="BI183" i="25"/>
  <c r="BH183" i="25"/>
  <c r="BG183" i="25"/>
  <c r="BF183" i="25"/>
  <c r="T183" i="25"/>
  <c r="R183" i="25"/>
  <c r="P183" i="25"/>
  <c r="BI182" i="25"/>
  <c r="BH182" i="25"/>
  <c r="BG182" i="25"/>
  <c r="BF182" i="25"/>
  <c r="T182" i="25"/>
  <c r="R182" i="25"/>
  <c r="P182" i="25"/>
  <c r="BI181" i="25"/>
  <c r="BH181" i="25"/>
  <c r="BG181" i="25"/>
  <c r="BF181" i="25"/>
  <c r="T181" i="25"/>
  <c r="R181" i="25"/>
  <c r="P181" i="25"/>
  <c r="BI180" i="25"/>
  <c r="BH180" i="25"/>
  <c r="BG180" i="25"/>
  <c r="BF180" i="25"/>
  <c r="T180" i="25"/>
  <c r="R180" i="25"/>
  <c r="P180" i="25"/>
  <c r="BI179" i="25"/>
  <c r="BH179" i="25"/>
  <c r="BG179" i="25"/>
  <c r="BF179" i="25"/>
  <c r="T179" i="25"/>
  <c r="R179" i="25"/>
  <c r="P179" i="25"/>
  <c r="BI178" i="25"/>
  <c r="BH178" i="25"/>
  <c r="BG178" i="25"/>
  <c r="BF178" i="25"/>
  <c r="T178" i="25"/>
  <c r="R178" i="25"/>
  <c r="P178" i="25"/>
  <c r="BI177" i="25"/>
  <c r="BH177" i="25"/>
  <c r="BG177" i="25"/>
  <c r="BF177" i="25"/>
  <c r="T177" i="25"/>
  <c r="R177" i="25"/>
  <c r="P177" i="25"/>
  <c r="BI176" i="25"/>
  <c r="BH176" i="25"/>
  <c r="BG176" i="25"/>
  <c r="BF176" i="25"/>
  <c r="T176" i="25"/>
  <c r="R176" i="25"/>
  <c r="P176" i="25"/>
  <c r="BI175" i="25"/>
  <c r="BH175" i="25"/>
  <c r="BG175" i="25"/>
  <c r="BF175" i="25"/>
  <c r="T175" i="25"/>
  <c r="R175" i="25"/>
  <c r="P175" i="25"/>
  <c r="BI174" i="25"/>
  <c r="BH174" i="25"/>
  <c r="BG174" i="25"/>
  <c r="BF174" i="25"/>
  <c r="T174" i="25"/>
  <c r="R174" i="25"/>
  <c r="P174" i="25"/>
  <c r="BI173" i="25"/>
  <c r="BH173" i="25"/>
  <c r="BG173" i="25"/>
  <c r="BF173" i="25"/>
  <c r="T173" i="25"/>
  <c r="R173" i="25"/>
  <c r="P173" i="25"/>
  <c r="BI172" i="25"/>
  <c r="BH172" i="25"/>
  <c r="BG172" i="25"/>
  <c r="BF172" i="25"/>
  <c r="T172" i="25"/>
  <c r="R172" i="25"/>
  <c r="P172" i="25"/>
  <c r="BI171" i="25"/>
  <c r="BH171" i="25"/>
  <c r="BG171" i="25"/>
  <c r="BF171" i="25"/>
  <c r="T171" i="25"/>
  <c r="R171" i="25"/>
  <c r="P171" i="25"/>
  <c r="BI170" i="25"/>
  <c r="BH170" i="25"/>
  <c r="BG170" i="25"/>
  <c r="BF170" i="25"/>
  <c r="T170" i="25"/>
  <c r="R170" i="25"/>
  <c r="P170" i="25"/>
  <c r="BI169" i="25"/>
  <c r="BH169" i="25"/>
  <c r="BG169" i="25"/>
  <c r="BF169" i="25"/>
  <c r="T169" i="25"/>
  <c r="R169" i="25"/>
  <c r="P169" i="25"/>
  <c r="BI168" i="25"/>
  <c r="BH168" i="25"/>
  <c r="BG168" i="25"/>
  <c r="BF168" i="25"/>
  <c r="T168" i="25"/>
  <c r="R168" i="25"/>
  <c r="P168" i="25"/>
  <c r="BI166" i="25"/>
  <c r="BH166" i="25"/>
  <c r="BG166" i="25"/>
  <c r="BF166" i="25"/>
  <c r="T166" i="25"/>
  <c r="R166" i="25"/>
  <c r="P166" i="25"/>
  <c r="BI165" i="25"/>
  <c r="BH165" i="25"/>
  <c r="BG165" i="25"/>
  <c r="BF165" i="25"/>
  <c r="T165" i="25"/>
  <c r="R165" i="25"/>
  <c r="P165" i="25"/>
  <c r="BI164" i="25"/>
  <c r="BH164" i="25"/>
  <c r="BG164" i="25"/>
  <c r="BF164" i="25"/>
  <c r="T164" i="25"/>
  <c r="R164" i="25"/>
  <c r="P164" i="25"/>
  <c r="BI163" i="25"/>
  <c r="BH163" i="25"/>
  <c r="BG163" i="25"/>
  <c r="BF163" i="25"/>
  <c r="T163" i="25"/>
  <c r="R163" i="25"/>
  <c r="P163" i="25"/>
  <c r="BI162" i="25"/>
  <c r="BH162" i="25"/>
  <c r="BG162" i="25"/>
  <c r="BF162" i="25"/>
  <c r="T162" i="25"/>
  <c r="R162" i="25"/>
  <c r="P162" i="25"/>
  <c r="BI161" i="25"/>
  <c r="BH161" i="25"/>
  <c r="BG161" i="25"/>
  <c r="BF161" i="25"/>
  <c r="T161" i="25"/>
  <c r="R161" i="25"/>
  <c r="P161" i="25"/>
  <c r="BI160" i="25"/>
  <c r="BH160" i="25"/>
  <c r="BG160" i="25"/>
  <c r="BF160" i="25"/>
  <c r="T160" i="25"/>
  <c r="R160" i="25"/>
  <c r="P160" i="25"/>
  <c r="BI159" i="25"/>
  <c r="BH159" i="25"/>
  <c r="BG159" i="25"/>
  <c r="BF159" i="25"/>
  <c r="T159" i="25"/>
  <c r="R159" i="25"/>
  <c r="P159" i="25"/>
  <c r="BI158" i="25"/>
  <c r="BH158" i="25"/>
  <c r="BG158" i="25"/>
  <c r="BF158" i="25"/>
  <c r="T158" i="25"/>
  <c r="R158" i="25"/>
  <c r="P158" i="25"/>
  <c r="BI157" i="25"/>
  <c r="BH157" i="25"/>
  <c r="BG157" i="25"/>
  <c r="BF157" i="25"/>
  <c r="T157" i="25"/>
  <c r="R157" i="25"/>
  <c r="P157" i="25"/>
  <c r="BI156" i="25"/>
  <c r="BH156" i="25"/>
  <c r="BG156" i="25"/>
  <c r="BF156" i="25"/>
  <c r="T156" i="25"/>
  <c r="R156" i="25"/>
  <c r="P156" i="25"/>
  <c r="BI155" i="25"/>
  <c r="BH155" i="25"/>
  <c r="BG155" i="25"/>
  <c r="BF155" i="25"/>
  <c r="T155" i="25"/>
  <c r="R155" i="25"/>
  <c r="P155" i="25"/>
  <c r="BI154" i="25"/>
  <c r="BH154" i="25"/>
  <c r="BG154" i="25"/>
  <c r="BF154" i="25"/>
  <c r="T154" i="25"/>
  <c r="R154" i="25"/>
  <c r="P154" i="25"/>
  <c r="BI153" i="25"/>
  <c r="BH153" i="25"/>
  <c r="BG153" i="25"/>
  <c r="BF153" i="25"/>
  <c r="T153" i="25"/>
  <c r="R153" i="25"/>
  <c r="P153" i="25"/>
  <c r="BI152" i="25"/>
  <c r="BH152" i="25"/>
  <c r="BG152" i="25"/>
  <c r="BF152" i="25"/>
  <c r="T152" i="25"/>
  <c r="R152" i="25"/>
  <c r="P152" i="25"/>
  <c r="BI151" i="25"/>
  <c r="BH151" i="25"/>
  <c r="BG151" i="25"/>
  <c r="BF151" i="25"/>
  <c r="T151" i="25"/>
  <c r="R151" i="25"/>
  <c r="P151" i="25"/>
  <c r="BI150" i="25"/>
  <c r="BH150" i="25"/>
  <c r="BG150" i="25"/>
  <c r="BF150" i="25"/>
  <c r="T150" i="25"/>
  <c r="R150" i="25"/>
  <c r="P150" i="25"/>
  <c r="BI149" i="25"/>
  <c r="BH149" i="25"/>
  <c r="BG149" i="25"/>
  <c r="BF149" i="25"/>
  <c r="T149" i="25"/>
  <c r="R149" i="25"/>
  <c r="P149" i="25"/>
  <c r="BI148" i="25"/>
  <c r="BH148" i="25"/>
  <c r="BG148" i="25"/>
  <c r="BF148" i="25"/>
  <c r="T148" i="25"/>
  <c r="R148" i="25"/>
  <c r="P148" i="25"/>
  <c r="BI147" i="25"/>
  <c r="BH147" i="25"/>
  <c r="BG147" i="25"/>
  <c r="BF147" i="25"/>
  <c r="T147" i="25"/>
  <c r="R147" i="25"/>
  <c r="P147" i="25"/>
  <c r="BI146" i="25"/>
  <c r="BH146" i="25"/>
  <c r="BG146" i="25"/>
  <c r="BF146" i="25"/>
  <c r="T146" i="25"/>
  <c r="R146" i="25"/>
  <c r="P146" i="25"/>
  <c r="BI145" i="25"/>
  <c r="BH145" i="25"/>
  <c r="BG145" i="25"/>
  <c r="BF145" i="25"/>
  <c r="T145" i="25"/>
  <c r="R145" i="25"/>
  <c r="P145" i="25"/>
  <c r="BI144" i="25"/>
  <c r="BH144" i="25"/>
  <c r="BG144" i="25"/>
  <c r="BF144" i="25"/>
  <c r="T144" i="25"/>
  <c r="R144" i="25"/>
  <c r="P144" i="25"/>
  <c r="BI143" i="25"/>
  <c r="BH143" i="25"/>
  <c r="BG143" i="25"/>
  <c r="BF143" i="25"/>
  <c r="T143" i="25"/>
  <c r="R143" i="25"/>
  <c r="P143" i="25"/>
  <c r="BI142" i="25"/>
  <c r="BH142" i="25"/>
  <c r="BG142" i="25"/>
  <c r="BF142" i="25"/>
  <c r="T142" i="25"/>
  <c r="R142" i="25"/>
  <c r="P142" i="25"/>
  <c r="BI141" i="25"/>
  <c r="BH141" i="25"/>
  <c r="BG141" i="25"/>
  <c r="BF141" i="25"/>
  <c r="T141" i="25"/>
  <c r="R141" i="25"/>
  <c r="P141" i="25"/>
  <c r="BI140" i="25"/>
  <c r="BH140" i="25"/>
  <c r="BG140" i="25"/>
  <c r="BF140" i="25"/>
  <c r="T140" i="25"/>
  <c r="R140" i="25"/>
  <c r="P140" i="25"/>
  <c r="BI139" i="25"/>
  <c r="BH139" i="25"/>
  <c r="BG139" i="25"/>
  <c r="BF139" i="25"/>
  <c r="T139" i="25"/>
  <c r="R139" i="25"/>
  <c r="P139" i="25"/>
  <c r="BI138" i="25"/>
  <c r="BH138" i="25"/>
  <c r="BG138" i="25"/>
  <c r="BF138" i="25"/>
  <c r="T138" i="25"/>
  <c r="R138" i="25"/>
  <c r="P138" i="25"/>
  <c r="BI137" i="25"/>
  <c r="BH137" i="25"/>
  <c r="BG137" i="25"/>
  <c r="BF137" i="25"/>
  <c r="T137" i="25"/>
  <c r="R137" i="25"/>
  <c r="P137" i="25"/>
  <c r="BI136" i="25"/>
  <c r="BH136" i="25"/>
  <c r="BG136" i="25"/>
  <c r="BF136" i="25"/>
  <c r="T136" i="25"/>
  <c r="R136" i="25"/>
  <c r="P136" i="25"/>
  <c r="BI135" i="25"/>
  <c r="BH135" i="25"/>
  <c r="BG135" i="25"/>
  <c r="BF135" i="25"/>
  <c r="T135" i="25"/>
  <c r="R135" i="25"/>
  <c r="P135" i="25"/>
  <c r="BI134" i="25"/>
  <c r="BH134" i="25"/>
  <c r="BG134" i="25"/>
  <c r="BF134" i="25"/>
  <c r="T134" i="25"/>
  <c r="R134" i="25"/>
  <c r="P134" i="25"/>
  <c r="BI133" i="25"/>
  <c r="BH133" i="25"/>
  <c r="BG133" i="25"/>
  <c r="BF133" i="25"/>
  <c r="T133" i="25"/>
  <c r="R133" i="25"/>
  <c r="P133" i="25"/>
  <c r="BI132" i="25"/>
  <c r="BH132" i="25"/>
  <c r="BG132" i="25"/>
  <c r="BF132" i="25"/>
  <c r="T132" i="25"/>
  <c r="R132" i="25"/>
  <c r="P132" i="25"/>
  <c r="BI131" i="25"/>
  <c r="BH131" i="25"/>
  <c r="BG131" i="25"/>
  <c r="BF131" i="25"/>
  <c r="T131" i="25"/>
  <c r="R131" i="25"/>
  <c r="P131" i="25"/>
  <c r="BI130" i="25"/>
  <c r="BH130" i="25"/>
  <c r="BG130" i="25"/>
  <c r="BF130" i="25"/>
  <c r="T130" i="25"/>
  <c r="R130" i="25"/>
  <c r="P130" i="25"/>
  <c r="BI129" i="25"/>
  <c r="BH129" i="25"/>
  <c r="BG129" i="25"/>
  <c r="BF129" i="25"/>
  <c r="T129" i="25"/>
  <c r="R129" i="25"/>
  <c r="P129" i="25"/>
  <c r="BI128" i="25"/>
  <c r="BH128" i="25"/>
  <c r="BG128" i="25"/>
  <c r="BF128" i="25"/>
  <c r="T128" i="25"/>
  <c r="R128" i="25"/>
  <c r="P128" i="25"/>
  <c r="BI127" i="25"/>
  <c r="BH127" i="25"/>
  <c r="BG127" i="25"/>
  <c r="BF127" i="25"/>
  <c r="T127" i="25"/>
  <c r="R127" i="25"/>
  <c r="P127" i="25"/>
  <c r="BI125" i="25"/>
  <c r="BH125" i="25"/>
  <c r="BG125" i="25"/>
  <c r="BF125" i="25"/>
  <c r="T125" i="25"/>
  <c r="R125" i="25"/>
  <c r="P125" i="25"/>
  <c r="BI124" i="25"/>
  <c r="BH124" i="25"/>
  <c r="BG124" i="25"/>
  <c r="BF124" i="25"/>
  <c r="T124" i="25"/>
  <c r="R124" i="25"/>
  <c r="P124" i="25"/>
  <c r="BI123" i="25"/>
  <c r="BH123" i="25"/>
  <c r="BG123" i="25"/>
  <c r="BF123" i="25"/>
  <c r="T123" i="25"/>
  <c r="R123" i="25"/>
  <c r="P123" i="25"/>
  <c r="J97" i="25"/>
  <c r="J117" i="25"/>
  <c r="J116" i="25"/>
  <c r="F116" i="25"/>
  <c r="F114" i="25"/>
  <c r="E112" i="25"/>
  <c r="J92" i="25"/>
  <c r="J91" i="25"/>
  <c r="F91" i="25"/>
  <c r="F89" i="25"/>
  <c r="E87" i="25"/>
  <c r="J18" i="25"/>
  <c r="E18" i="25"/>
  <c r="F92" i="25"/>
  <c r="J17" i="25"/>
  <c r="J12" i="25"/>
  <c r="J114" i="25" s="1"/>
  <c r="E7" i="25"/>
  <c r="E110" i="25" s="1"/>
  <c r="J37" i="24"/>
  <c r="J36" i="24"/>
  <c r="AY117" i="1" s="1"/>
  <c r="J35" i="24"/>
  <c r="AX117" i="1" s="1"/>
  <c r="BI135" i="24"/>
  <c r="BH135" i="24"/>
  <c r="BG135" i="24"/>
  <c r="BF135" i="24"/>
  <c r="T135" i="24"/>
  <c r="R135" i="24"/>
  <c r="P135" i="24"/>
  <c r="BI134" i="24"/>
  <c r="BH134" i="24"/>
  <c r="BG134" i="24"/>
  <c r="BF134" i="24"/>
  <c r="T134" i="24"/>
  <c r="R134" i="24"/>
  <c r="P134" i="24"/>
  <c r="BI133" i="24"/>
  <c r="BH133" i="24"/>
  <c r="BG133" i="24"/>
  <c r="BF133" i="24"/>
  <c r="T133" i="24"/>
  <c r="R133" i="24"/>
  <c r="P133" i="24"/>
  <c r="BI132" i="24"/>
  <c r="BH132" i="24"/>
  <c r="BG132" i="24"/>
  <c r="BF132" i="24"/>
  <c r="T132" i="24"/>
  <c r="R132" i="24"/>
  <c r="P132" i="24"/>
  <c r="BI131" i="24"/>
  <c r="BH131" i="24"/>
  <c r="BG131" i="24"/>
  <c r="BF131" i="24"/>
  <c r="T131" i="24"/>
  <c r="R131" i="24"/>
  <c r="P131" i="24"/>
  <c r="BI130" i="24"/>
  <c r="BH130" i="24"/>
  <c r="BG130" i="24"/>
  <c r="BF130" i="24"/>
  <c r="T130" i="24"/>
  <c r="R130" i="24"/>
  <c r="P130" i="24"/>
  <c r="BI129" i="24"/>
  <c r="BH129" i="24"/>
  <c r="BG129" i="24"/>
  <c r="BF129" i="24"/>
  <c r="T129" i="24"/>
  <c r="R129" i="24"/>
  <c r="P129" i="24"/>
  <c r="BI128" i="24"/>
  <c r="BH128" i="24"/>
  <c r="BG128" i="24"/>
  <c r="BF128" i="24"/>
  <c r="T128" i="24"/>
  <c r="R128" i="24"/>
  <c r="P128" i="24"/>
  <c r="BI127" i="24"/>
  <c r="BH127" i="24"/>
  <c r="BG127" i="24"/>
  <c r="BF127" i="24"/>
  <c r="T127" i="24"/>
  <c r="R127" i="24"/>
  <c r="P127" i="24"/>
  <c r="BI126" i="24"/>
  <c r="BH126" i="24"/>
  <c r="BG126" i="24"/>
  <c r="BF126" i="24"/>
  <c r="T126" i="24"/>
  <c r="R126" i="24"/>
  <c r="P126" i="24"/>
  <c r="BI125" i="24"/>
  <c r="BH125" i="24"/>
  <c r="BG125" i="24"/>
  <c r="BF125" i="24"/>
  <c r="T125" i="24"/>
  <c r="R125" i="24"/>
  <c r="P125" i="24"/>
  <c r="BI124" i="24"/>
  <c r="BH124" i="24"/>
  <c r="BG124" i="24"/>
  <c r="BF124" i="24"/>
  <c r="T124" i="24"/>
  <c r="R124" i="24"/>
  <c r="P124" i="24"/>
  <c r="BI123" i="24"/>
  <c r="BH123" i="24"/>
  <c r="BG123" i="24"/>
  <c r="BF123" i="24"/>
  <c r="T123" i="24"/>
  <c r="R123" i="24"/>
  <c r="P123" i="24"/>
  <c r="BI122" i="24"/>
  <c r="BH122" i="24"/>
  <c r="BG122" i="24"/>
  <c r="BF122" i="24"/>
  <c r="T122" i="24"/>
  <c r="R122" i="24"/>
  <c r="P122" i="24"/>
  <c r="BI121" i="24"/>
  <c r="BH121" i="24"/>
  <c r="BG121" i="24"/>
  <c r="BF121" i="24"/>
  <c r="T121" i="24"/>
  <c r="R121" i="24"/>
  <c r="P121" i="24"/>
  <c r="BI120" i="24"/>
  <c r="BH120" i="24"/>
  <c r="BG120" i="24"/>
  <c r="BF120" i="24"/>
  <c r="T120" i="24"/>
  <c r="R120" i="24"/>
  <c r="P120" i="24"/>
  <c r="BI119" i="24"/>
  <c r="BH119" i="24"/>
  <c r="BG119" i="24"/>
  <c r="BF119" i="24"/>
  <c r="T119" i="24"/>
  <c r="R119" i="24"/>
  <c r="P119" i="24"/>
  <c r="J114" i="24"/>
  <c r="J113" i="24"/>
  <c r="F113" i="24"/>
  <c r="F111" i="24"/>
  <c r="E109" i="24"/>
  <c r="J92" i="24"/>
  <c r="J91" i="24"/>
  <c r="F91" i="24"/>
  <c r="F89" i="24"/>
  <c r="E87" i="24"/>
  <c r="J18" i="24"/>
  <c r="E18" i="24"/>
  <c r="F114" i="24" s="1"/>
  <c r="J17" i="24"/>
  <c r="J12" i="24"/>
  <c r="J111" i="24" s="1"/>
  <c r="E7" i="24"/>
  <c r="E107" i="24" s="1"/>
  <c r="J37" i="23"/>
  <c r="J36" i="23"/>
  <c r="AY116" i="1" s="1"/>
  <c r="J35" i="23"/>
  <c r="AX116" i="1" s="1"/>
  <c r="BI122" i="23"/>
  <c r="BH122" i="23"/>
  <c r="BG122" i="23"/>
  <c r="BF122" i="23"/>
  <c r="T122" i="23"/>
  <c r="R122" i="23"/>
  <c r="P122" i="23"/>
  <c r="BI121" i="23"/>
  <c r="BH121" i="23"/>
  <c r="BG121" i="23"/>
  <c r="BF121" i="23"/>
  <c r="T121" i="23"/>
  <c r="R121" i="23"/>
  <c r="P121" i="23"/>
  <c r="BI120" i="23"/>
  <c r="BH120" i="23"/>
  <c r="BG120" i="23"/>
  <c r="BF120" i="23"/>
  <c r="T120" i="23"/>
  <c r="R120" i="23"/>
  <c r="P120" i="23"/>
  <c r="BI119" i="23"/>
  <c r="BH119" i="23"/>
  <c r="BG119" i="23"/>
  <c r="BF119" i="23"/>
  <c r="T119" i="23"/>
  <c r="R119" i="23"/>
  <c r="P119" i="23"/>
  <c r="J114" i="23"/>
  <c r="J113" i="23"/>
  <c r="F113" i="23"/>
  <c r="F111" i="23"/>
  <c r="E109" i="23"/>
  <c r="J92" i="23"/>
  <c r="J91" i="23"/>
  <c r="F91" i="23"/>
  <c r="F89" i="23"/>
  <c r="E87" i="23"/>
  <c r="J18" i="23"/>
  <c r="E18" i="23"/>
  <c r="F92" i="23" s="1"/>
  <c r="J17" i="23"/>
  <c r="J12" i="23"/>
  <c r="J111" i="23" s="1"/>
  <c r="E7" i="23"/>
  <c r="E85" i="23" s="1"/>
  <c r="J37" i="22"/>
  <c r="J36" i="22"/>
  <c r="AY115" i="1" s="1"/>
  <c r="J35" i="22"/>
  <c r="AX115" i="1"/>
  <c r="BI160" i="22"/>
  <c r="BH160" i="22"/>
  <c r="BG160" i="22"/>
  <c r="BF160" i="22"/>
  <c r="T160" i="22"/>
  <c r="R160" i="22"/>
  <c r="P160" i="22"/>
  <c r="BI159" i="22"/>
  <c r="BH159" i="22"/>
  <c r="BG159" i="22"/>
  <c r="BF159" i="22"/>
  <c r="T159" i="22"/>
  <c r="R159" i="22"/>
  <c r="P159" i="22"/>
  <c r="BI158" i="22"/>
  <c r="BH158" i="22"/>
  <c r="BG158" i="22"/>
  <c r="BF158" i="22"/>
  <c r="T158" i="22"/>
  <c r="R158" i="22"/>
  <c r="P158" i="22"/>
  <c r="BI157" i="22"/>
  <c r="BH157" i="22"/>
  <c r="BG157" i="22"/>
  <c r="BF157" i="22"/>
  <c r="T157" i="22"/>
  <c r="R157" i="22"/>
  <c r="P157" i="22"/>
  <c r="BI156" i="22"/>
  <c r="BH156" i="22"/>
  <c r="BG156" i="22"/>
  <c r="BF156" i="22"/>
  <c r="T156" i="22"/>
  <c r="R156" i="22"/>
  <c r="P156" i="22"/>
  <c r="BI155" i="22"/>
  <c r="BH155" i="22"/>
  <c r="BG155" i="22"/>
  <c r="BF155" i="22"/>
  <c r="T155" i="22"/>
  <c r="R155" i="22"/>
  <c r="P155" i="22"/>
  <c r="BI154" i="22"/>
  <c r="BH154" i="22"/>
  <c r="BG154" i="22"/>
  <c r="BF154" i="22"/>
  <c r="T154" i="22"/>
  <c r="R154" i="22"/>
  <c r="P154" i="22"/>
  <c r="BI153" i="22"/>
  <c r="BH153" i="22"/>
  <c r="BG153" i="22"/>
  <c r="BF153" i="22"/>
  <c r="T153" i="22"/>
  <c r="R153" i="22"/>
  <c r="P153" i="22"/>
  <c r="BI152" i="22"/>
  <c r="BH152" i="22"/>
  <c r="BG152" i="22"/>
  <c r="BF152" i="22"/>
  <c r="T152" i="22"/>
  <c r="R152" i="22"/>
  <c r="P152" i="22"/>
  <c r="BI151" i="22"/>
  <c r="BH151" i="22"/>
  <c r="BG151" i="22"/>
  <c r="BF151" i="22"/>
  <c r="T151" i="22"/>
  <c r="R151" i="22"/>
  <c r="P151" i="22"/>
  <c r="BI150" i="22"/>
  <c r="BH150" i="22"/>
  <c r="BG150" i="22"/>
  <c r="BF150" i="22"/>
  <c r="T150" i="22"/>
  <c r="R150" i="22"/>
  <c r="P150" i="22"/>
  <c r="BI149" i="22"/>
  <c r="BH149" i="22"/>
  <c r="BG149" i="22"/>
  <c r="BF149" i="22"/>
  <c r="T149" i="22"/>
  <c r="R149" i="22"/>
  <c r="P149" i="22"/>
  <c r="BI148" i="22"/>
  <c r="BH148" i="22"/>
  <c r="BG148" i="22"/>
  <c r="BF148" i="22"/>
  <c r="T148" i="22"/>
  <c r="R148" i="22"/>
  <c r="P148" i="22"/>
  <c r="BI147" i="22"/>
  <c r="BH147" i="22"/>
  <c r="BG147" i="22"/>
  <c r="BF147" i="22"/>
  <c r="T147" i="22"/>
  <c r="R147" i="22"/>
  <c r="P147" i="22"/>
  <c r="BI146" i="22"/>
  <c r="BH146" i="22"/>
  <c r="BG146" i="22"/>
  <c r="BF146" i="22"/>
  <c r="T146" i="22"/>
  <c r="R146" i="22"/>
  <c r="P146" i="22"/>
  <c r="BI145" i="22"/>
  <c r="BH145" i="22"/>
  <c r="BG145" i="22"/>
  <c r="BF145" i="22"/>
  <c r="T145" i="22"/>
  <c r="R145" i="22"/>
  <c r="P145" i="22"/>
  <c r="BI144" i="22"/>
  <c r="BH144" i="22"/>
  <c r="BG144" i="22"/>
  <c r="BF144" i="22"/>
  <c r="T144" i="22"/>
  <c r="R144" i="22"/>
  <c r="P144" i="22"/>
  <c r="BI143" i="22"/>
  <c r="BH143" i="22"/>
  <c r="BG143" i="22"/>
  <c r="BF143" i="22"/>
  <c r="T143" i="22"/>
  <c r="R143" i="22"/>
  <c r="P143" i="22"/>
  <c r="BI142" i="22"/>
  <c r="BH142" i="22"/>
  <c r="BG142" i="22"/>
  <c r="BF142" i="22"/>
  <c r="T142" i="22"/>
  <c r="R142" i="22"/>
  <c r="P142" i="22"/>
  <c r="BI141" i="22"/>
  <c r="BH141" i="22"/>
  <c r="BG141" i="22"/>
  <c r="BF141" i="22"/>
  <c r="T141" i="22"/>
  <c r="R141" i="22"/>
  <c r="P141" i="22"/>
  <c r="BI140" i="22"/>
  <c r="BH140" i="22"/>
  <c r="BG140" i="22"/>
  <c r="BF140" i="22"/>
  <c r="T140" i="22"/>
  <c r="R140" i="22"/>
  <c r="P140" i="22"/>
  <c r="BI139" i="22"/>
  <c r="BH139" i="22"/>
  <c r="BG139" i="22"/>
  <c r="BF139" i="22"/>
  <c r="T139" i="22"/>
  <c r="R139" i="22"/>
  <c r="P139" i="22"/>
  <c r="BI138" i="22"/>
  <c r="BH138" i="22"/>
  <c r="BG138" i="22"/>
  <c r="BF138" i="22"/>
  <c r="T138" i="22"/>
  <c r="R138" i="22"/>
  <c r="P138" i="22"/>
  <c r="BI137" i="22"/>
  <c r="BH137" i="22"/>
  <c r="BG137" i="22"/>
  <c r="BF137" i="22"/>
  <c r="T137" i="22"/>
  <c r="R137" i="22"/>
  <c r="P137" i="22"/>
  <c r="BI136" i="22"/>
  <c r="BH136" i="22"/>
  <c r="BG136" i="22"/>
  <c r="BF136" i="22"/>
  <c r="T136" i="22"/>
  <c r="R136" i="22"/>
  <c r="P136" i="22"/>
  <c r="BI135" i="22"/>
  <c r="BH135" i="22"/>
  <c r="BG135" i="22"/>
  <c r="BF135" i="22"/>
  <c r="T135" i="22"/>
  <c r="R135" i="22"/>
  <c r="P135" i="22"/>
  <c r="BI134" i="22"/>
  <c r="BH134" i="22"/>
  <c r="BG134" i="22"/>
  <c r="BF134" i="22"/>
  <c r="T134" i="22"/>
  <c r="R134" i="22"/>
  <c r="P134" i="22"/>
  <c r="BI133" i="22"/>
  <c r="BH133" i="22"/>
  <c r="BG133" i="22"/>
  <c r="BF133" i="22"/>
  <c r="T133" i="22"/>
  <c r="R133" i="22"/>
  <c r="P133" i="22"/>
  <c r="BI132" i="22"/>
  <c r="BH132" i="22"/>
  <c r="BG132" i="22"/>
  <c r="BF132" i="22"/>
  <c r="T132" i="22"/>
  <c r="R132" i="22"/>
  <c r="P132" i="22"/>
  <c r="BI131" i="22"/>
  <c r="BH131" i="22"/>
  <c r="BG131" i="22"/>
  <c r="BF131" i="22"/>
  <c r="T131" i="22"/>
  <c r="R131" i="22"/>
  <c r="P131" i="22"/>
  <c r="BI130" i="22"/>
  <c r="BH130" i="22"/>
  <c r="BG130" i="22"/>
  <c r="BF130" i="22"/>
  <c r="T130" i="22"/>
  <c r="R130" i="22"/>
  <c r="P130" i="22"/>
  <c r="BI129" i="22"/>
  <c r="BH129" i="22"/>
  <c r="BG129" i="22"/>
  <c r="BF129" i="22"/>
  <c r="T129" i="22"/>
  <c r="R129" i="22"/>
  <c r="P129" i="22"/>
  <c r="BI128" i="22"/>
  <c r="BH128" i="22"/>
  <c r="BG128" i="22"/>
  <c r="BF128" i="22"/>
  <c r="T128" i="22"/>
  <c r="R128" i="22"/>
  <c r="P128" i="22"/>
  <c r="BI127" i="22"/>
  <c r="BH127" i="22"/>
  <c r="BG127" i="22"/>
  <c r="BF127" i="22"/>
  <c r="T127" i="22"/>
  <c r="R127" i="22"/>
  <c r="P127" i="22"/>
  <c r="BI126" i="22"/>
  <c r="BH126" i="22"/>
  <c r="BG126" i="22"/>
  <c r="BF126" i="22"/>
  <c r="T126" i="22"/>
  <c r="R126" i="22"/>
  <c r="P126" i="22"/>
  <c r="BI125" i="22"/>
  <c r="BH125" i="22"/>
  <c r="BG125" i="22"/>
  <c r="BF125" i="22"/>
  <c r="T125" i="22"/>
  <c r="R125" i="22"/>
  <c r="P125" i="22"/>
  <c r="BI124" i="22"/>
  <c r="BH124" i="22"/>
  <c r="BG124" i="22"/>
  <c r="BF124" i="22"/>
  <c r="T124" i="22"/>
  <c r="R124" i="22"/>
  <c r="P124" i="22"/>
  <c r="BI123" i="22"/>
  <c r="BH123" i="22"/>
  <c r="BG123" i="22"/>
  <c r="BF123" i="22"/>
  <c r="T123" i="22"/>
  <c r="R123" i="22"/>
  <c r="P123" i="22"/>
  <c r="BI122" i="22"/>
  <c r="BH122" i="22"/>
  <c r="BG122" i="22"/>
  <c r="BF122" i="22"/>
  <c r="T122" i="22"/>
  <c r="R122" i="22"/>
  <c r="P122" i="22"/>
  <c r="BI121" i="22"/>
  <c r="BH121" i="22"/>
  <c r="BG121" i="22"/>
  <c r="BF121" i="22"/>
  <c r="T121" i="22"/>
  <c r="R121" i="22"/>
  <c r="P121" i="22"/>
  <c r="BI120" i="22"/>
  <c r="BH120" i="22"/>
  <c r="BG120" i="22"/>
  <c r="BF120" i="22"/>
  <c r="T120" i="22"/>
  <c r="R120" i="22"/>
  <c r="P120" i="22"/>
  <c r="BI119" i="22"/>
  <c r="BH119" i="22"/>
  <c r="BG119" i="22"/>
  <c r="BF119" i="22"/>
  <c r="T119" i="22"/>
  <c r="R119" i="22"/>
  <c r="P119" i="22"/>
  <c r="J114" i="22"/>
  <c r="J113" i="22"/>
  <c r="F113" i="22"/>
  <c r="F111" i="22"/>
  <c r="E109" i="22"/>
  <c r="J92" i="22"/>
  <c r="J91" i="22"/>
  <c r="F91" i="22"/>
  <c r="F89" i="22"/>
  <c r="E87" i="22"/>
  <c r="J18" i="22"/>
  <c r="E18" i="22"/>
  <c r="F114" i="22" s="1"/>
  <c r="J17" i="22"/>
  <c r="J12" i="22"/>
  <c r="J89" i="22" s="1"/>
  <c r="E7" i="22"/>
  <c r="E85" i="22" s="1"/>
  <c r="J37" i="21"/>
  <c r="J36" i="21"/>
  <c r="AY114" i="1" s="1"/>
  <c r="J35" i="21"/>
  <c r="AX114" i="1" s="1"/>
  <c r="BI122" i="21"/>
  <c r="BH122" i="21"/>
  <c r="BG122" i="21"/>
  <c r="BF122" i="21"/>
  <c r="T122" i="21"/>
  <c r="R122" i="21"/>
  <c r="P122" i="21"/>
  <c r="BI121" i="21"/>
  <c r="BH121" i="21"/>
  <c r="BG121" i="21"/>
  <c r="BF121" i="21"/>
  <c r="T121" i="21"/>
  <c r="R121" i="21"/>
  <c r="P121" i="21"/>
  <c r="BI120" i="21"/>
  <c r="BH120" i="21"/>
  <c r="BG120" i="21"/>
  <c r="BF120" i="21"/>
  <c r="T120" i="21"/>
  <c r="R120" i="21"/>
  <c r="P120" i="21"/>
  <c r="BI119" i="21"/>
  <c r="BH119" i="21"/>
  <c r="BG119" i="21"/>
  <c r="BF119" i="21"/>
  <c r="T119" i="21"/>
  <c r="R119" i="21"/>
  <c r="P119" i="21"/>
  <c r="J114" i="21"/>
  <c r="J113" i="21"/>
  <c r="F113" i="21"/>
  <c r="F111" i="21"/>
  <c r="E109" i="21"/>
  <c r="J92" i="21"/>
  <c r="J91" i="21"/>
  <c r="F91" i="21"/>
  <c r="F89" i="21"/>
  <c r="E87" i="21"/>
  <c r="J18" i="21"/>
  <c r="E18" i="21"/>
  <c r="F92" i="21"/>
  <c r="J17" i="21"/>
  <c r="J12" i="21"/>
  <c r="J89" i="21" s="1"/>
  <c r="E7" i="21"/>
  <c r="E107" i="21" s="1"/>
  <c r="J37" i="20"/>
  <c r="J36" i="20"/>
  <c r="AY113" i="1" s="1"/>
  <c r="J35" i="20"/>
  <c r="AX113" i="1" s="1"/>
  <c r="BI164" i="20"/>
  <c r="BH164" i="20"/>
  <c r="BG164" i="20"/>
  <c r="BF164" i="20"/>
  <c r="T164" i="20"/>
  <c r="R164" i="20"/>
  <c r="P164" i="20"/>
  <c r="BI163" i="20"/>
  <c r="BH163" i="20"/>
  <c r="BG163" i="20"/>
  <c r="BF163" i="20"/>
  <c r="T163" i="20"/>
  <c r="R163" i="20"/>
  <c r="P163" i="20"/>
  <c r="BI162" i="20"/>
  <c r="BH162" i="20"/>
  <c r="BG162" i="20"/>
  <c r="BF162" i="20"/>
  <c r="T162" i="20"/>
  <c r="R162" i="20"/>
  <c r="P162" i="20"/>
  <c r="BI161" i="20"/>
  <c r="BH161" i="20"/>
  <c r="BG161" i="20"/>
  <c r="BF161" i="20"/>
  <c r="T161" i="20"/>
  <c r="R161" i="20"/>
  <c r="P161" i="20"/>
  <c r="BI160" i="20"/>
  <c r="BH160" i="20"/>
  <c r="BG160" i="20"/>
  <c r="BF160" i="20"/>
  <c r="T160" i="20"/>
  <c r="R160" i="20"/>
  <c r="P160" i="20"/>
  <c r="BI159" i="20"/>
  <c r="BH159" i="20"/>
  <c r="BG159" i="20"/>
  <c r="BF159" i="20"/>
  <c r="T159" i="20"/>
  <c r="R159" i="20"/>
  <c r="P159" i="20"/>
  <c r="BI158" i="20"/>
  <c r="BH158" i="20"/>
  <c r="BG158" i="20"/>
  <c r="BF158" i="20"/>
  <c r="T158" i="20"/>
  <c r="R158" i="20"/>
  <c r="P158" i="20"/>
  <c r="BI157" i="20"/>
  <c r="BH157" i="20"/>
  <c r="BG157" i="20"/>
  <c r="BF157" i="20"/>
  <c r="T157" i="20"/>
  <c r="R157" i="20"/>
  <c r="P157" i="20"/>
  <c r="BI156" i="20"/>
  <c r="BH156" i="20"/>
  <c r="BG156" i="20"/>
  <c r="BF156" i="20"/>
  <c r="T156" i="20"/>
  <c r="R156" i="20"/>
  <c r="P156" i="20"/>
  <c r="BI155" i="20"/>
  <c r="BH155" i="20"/>
  <c r="BG155" i="20"/>
  <c r="BF155" i="20"/>
  <c r="T155" i="20"/>
  <c r="R155" i="20"/>
  <c r="P155" i="20"/>
  <c r="BI154" i="20"/>
  <c r="BH154" i="20"/>
  <c r="BG154" i="20"/>
  <c r="BF154" i="20"/>
  <c r="T154" i="20"/>
  <c r="R154" i="20"/>
  <c r="P154" i="20"/>
  <c r="BI153" i="20"/>
  <c r="BH153" i="20"/>
  <c r="BG153" i="20"/>
  <c r="BF153" i="20"/>
  <c r="T153" i="20"/>
  <c r="R153" i="20"/>
  <c r="P153" i="20"/>
  <c r="BI152" i="20"/>
  <c r="BH152" i="20"/>
  <c r="BG152" i="20"/>
  <c r="BF152" i="20"/>
  <c r="T152" i="20"/>
  <c r="R152" i="20"/>
  <c r="P152" i="20"/>
  <c r="BI151" i="20"/>
  <c r="BH151" i="20"/>
  <c r="BG151" i="20"/>
  <c r="BF151" i="20"/>
  <c r="T151" i="20"/>
  <c r="R151" i="20"/>
  <c r="P151" i="20"/>
  <c r="BI150" i="20"/>
  <c r="BH150" i="20"/>
  <c r="BG150" i="20"/>
  <c r="BF150" i="20"/>
  <c r="T150" i="20"/>
  <c r="R150" i="20"/>
  <c r="P150" i="20"/>
  <c r="BI149" i="20"/>
  <c r="BH149" i="20"/>
  <c r="BG149" i="20"/>
  <c r="BF149" i="20"/>
  <c r="T149" i="20"/>
  <c r="R149" i="20"/>
  <c r="P149" i="20"/>
  <c r="BI148" i="20"/>
  <c r="BH148" i="20"/>
  <c r="BG148" i="20"/>
  <c r="BF148" i="20"/>
  <c r="T148" i="20"/>
  <c r="R148" i="20"/>
  <c r="P148" i="20"/>
  <c r="BI147" i="20"/>
  <c r="BH147" i="20"/>
  <c r="BG147" i="20"/>
  <c r="BF147" i="20"/>
  <c r="T147" i="20"/>
  <c r="R147" i="20"/>
  <c r="P147" i="20"/>
  <c r="BI146" i="20"/>
  <c r="BH146" i="20"/>
  <c r="BG146" i="20"/>
  <c r="BF146" i="20"/>
  <c r="T146" i="20"/>
  <c r="R146" i="20"/>
  <c r="P146" i="20"/>
  <c r="BI145" i="20"/>
  <c r="BH145" i="20"/>
  <c r="BG145" i="20"/>
  <c r="BF145" i="20"/>
  <c r="T145" i="20"/>
  <c r="R145" i="20"/>
  <c r="P145" i="20"/>
  <c r="BI144" i="20"/>
  <c r="BH144" i="20"/>
  <c r="BG144" i="20"/>
  <c r="BF144" i="20"/>
  <c r="T144" i="20"/>
  <c r="R144" i="20"/>
  <c r="P144" i="20"/>
  <c r="BI143" i="20"/>
  <c r="BH143" i="20"/>
  <c r="BG143" i="20"/>
  <c r="BF143" i="20"/>
  <c r="T143" i="20"/>
  <c r="R143" i="20"/>
  <c r="P143" i="20"/>
  <c r="BI142" i="20"/>
  <c r="BH142" i="20"/>
  <c r="BG142" i="20"/>
  <c r="BF142" i="20"/>
  <c r="T142" i="20"/>
  <c r="R142" i="20"/>
  <c r="P142" i="20"/>
  <c r="BI141" i="20"/>
  <c r="BH141" i="20"/>
  <c r="BG141" i="20"/>
  <c r="BF141" i="20"/>
  <c r="T141" i="20"/>
  <c r="R141" i="20"/>
  <c r="P141" i="20"/>
  <c r="BI140" i="20"/>
  <c r="BH140" i="20"/>
  <c r="BG140" i="20"/>
  <c r="BF140" i="20"/>
  <c r="T140" i="20"/>
  <c r="R140" i="20"/>
  <c r="P140" i="20"/>
  <c r="BI139" i="20"/>
  <c r="BH139" i="20"/>
  <c r="BG139" i="20"/>
  <c r="BF139" i="20"/>
  <c r="T139" i="20"/>
  <c r="R139" i="20"/>
  <c r="P139" i="20"/>
  <c r="BI138" i="20"/>
  <c r="BH138" i="20"/>
  <c r="BG138" i="20"/>
  <c r="BF138" i="20"/>
  <c r="T138" i="20"/>
  <c r="R138" i="20"/>
  <c r="P138" i="20"/>
  <c r="BI137" i="20"/>
  <c r="BH137" i="20"/>
  <c r="BG137" i="20"/>
  <c r="BF137" i="20"/>
  <c r="T137" i="20"/>
  <c r="R137" i="20"/>
  <c r="P137" i="20"/>
  <c r="BI136" i="20"/>
  <c r="BH136" i="20"/>
  <c r="BG136" i="20"/>
  <c r="BF136" i="20"/>
  <c r="T136" i="20"/>
  <c r="R136" i="20"/>
  <c r="P136" i="20"/>
  <c r="BI135" i="20"/>
  <c r="BH135" i="20"/>
  <c r="BG135" i="20"/>
  <c r="BF135" i="20"/>
  <c r="T135" i="20"/>
  <c r="R135" i="20"/>
  <c r="P135" i="20"/>
  <c r="BI134" i="20"/>
  <c r="BH134" i="20"/>
  <c r="BG134" i="20"/>
  <c r="BF134" i="20"/>
  <c r="T134" i="20"/>
  <c r="R134" i="20"/>
  <c r="P134" i="20"/>
  <c r="BI133" i="20"/>
  <c r="BH133" i="20"/>
  <c r="BG133" i="20"/>
  <c r="BF133" i="20"/>
  <c r="T133" i="20"/>
  <c r="R133" i="20"/>
  <c r="P133" i="20"/>
  <c r="BI132" i="20"/>
  <c r="BH132" i="20"/>
  <c r="BG132" i="20"/>
  <c r="BF132" i="20"/>
  <c r="T132" i="20"/>
  <c r="R132" i="20"/>
  <c r="P132" i="20"/>
  <c r="BI131" i="20"/>
  <c r="BH131" i="20"/>
  <c r="BG131" i="20"/>
  <c r="BF131" i="20"/>
  <c r="T131" i="20"/>
  <c r="R131" i="20"/>
  <c r="P131" i="20"/>
  <c r="BI130" i="20"/>
  <c r="BH130" i="20"/>
  <c r="BG130" i="20"/>
  <c r="BF130" i="20"/>
  <c r="T130" i="20"/>
  <c r="R130" i="20"/>
  <c r="P130" i="20"/>
  <c r="BI129" i="20"/>
  <c r="BH129" i="20"/>
  <c r="BG129" i="20"/>
  <c r="BF129" i="20"/>
  <c r="T129" i="20"/>
  <c r="R129" i="20"/>
  <c r="P129" i="20"/>
  <c r="BI128" i="20"/>
  <c r="BH128" i="20"/>
  <c r="BG128" i="20"/>
  <c r="BF128" i="20"/>
  <c r="T128" i="20"/>
  <c r="R128" i="20"/>
  <c r="P128" i="20"/>
  <c r="BI127" i="20"/>
  <c r="BH127" i="20"/>
  <c r="BG127" i="20"/>
  <c r="BF127" i="20"/>
  <c r="T127" i="20"/>
  <c r="R127" i="20"/>
  <c r="P127" i="20"/>
  <c r="BI126" i="20"/>
  <c r="BH126" i="20"/>
  <c r="BG126" i="20"/>
  <c r="BF126" i="20"/>
  <c r="T126" i="20"/>
  <c r="R126" i="20"/>
  <c r="P126" i="20"/>
  <c r="BI125" i="20"/>
  <c r="BH125" i="20"/>
  <c r="BG125" i="20"/>
  <c r="BF125" i="20"/>
  <c r="T125" i="20"/>
  <c r="R125" i="20"/>
  <c r="P125" i="20"/>
  <c r="BI124" i="20"/>
  <c r="BH124" i="20"/>
  <c r="BG124" i="20"/>
  <c r="BF124" i="20"/>
  <c r="T124" i="20"/>
  <c r="R124" i="20"/>
  <c r="P124" i="20"/>
  <c r="BI123" i="20"/>
  <c r="BH123" i="20"/>
  <c r="BG123" i="20"/>
  <c r="BF123" i="20"/>
  <c r="T123" i="20"/>
  <c r="R123" i="20"/>
  <c r="P123" i="20"/>
  <c r="BI122" i="20"/>
  <c r="BH122" i="20"/>
  <c r="BG122" i="20"/>
  <c r="BF122" i="20"/>
  <c r="T122" i="20"/>
  <c r="R122" i="20"/>
  <c r="P122" i="20"/>
  <c r="BI121" i="20"/>
  <c r="BH121" i="20"/>
  <c r="BG121" i="20"/>
  <c r="BF121" i="20"/>
  <c r="T121" i="20"/>
  <c r="R121" i="20"/>
  <c r="P121" i="20"/>
  <c r="BI120" i="20"/>
  <c r="BH120" i="20"/>
  <c r="BG120" i="20"/>
  <c r="BF120" i="20"/>
  <c r="T120" i="20"/>
  <c r="R120" i="20"/>
  <c r="P120" i="20"/>
  <c r="BI119" i="20"/>
  <c r="BH119" i="20"/>
  <c r="BG119" i="20"/>
  <c r="BF119" i="20"/>
  <c r="T119" i="20"/>
  <c r="R119" i="20"/>
  <c r="P119" i="20"/>
  <c r="J114" i="20"/>
  <c r="J113" i="20"/>
  <c r="F113" i="20"/>
  <c r="F111" i="20"/>
  <c r="E109" i="20"/>
  <c r="J92" i="20"/>
  <c r="J91" i="20"/>
  <c r="F91" i="20"/>
  <c r="F89" i="20"/>
  <c r="E87" i="20"/>
  <c r="J18" i="20"/>
  <c r="E18" i="20"/>
  <c r="F114" i="20" s="1"/>
  <c r="J17" i="20"/>
  <c r="J12" i="20"/>
  <c r="J89" i="20" s="1"/>
  <c r="E7" i="20"/>
  <c r="E107" i="20" s="1"/>
  <c r="J37" i="19"/>
  <c r="J36" i="19"/>
  <c r="AY112" i="1" s="1"/>
  <c r="J35" i="19"/>
  <c r="AX112" i="1"/>
  <c r="BI136" i="19"/>
  <c r="BH136" i="19"/>
  <c r="BG136" i="19"/>
  <c r="BF136" i="19"/>
  <c r="T136" i="19"/>
  <c r="R136" i="19"/>
  <c r="P136" i="19"/>
  <c r="BI135" i="19"/>
  <c r="BH135" i="19"/>
  <c r="BG135" i="19"/>
  <c r="BF135" i="19"/>
  <c r="T135" i="19"/>
  <c r="R135" i="19"/>
  <c r="P135" i="19"/>
  <c r="BI134" i="19"/>
  <c r="BH134" i="19"/>
  <c r="BG134" i="19"/>
  <c r="BF134" i="19"/>
  <c r="T134" i="19"/>
  <c r="R134" i="19"/>
  <c r="P134" i="19"/>
  <c r="BI133" i="19"/>
  <c r="BH133" i="19"/>
  <c r="BG133" i="19"/>
  <c r="BF133" i="19"/>
  <c r="T133" i="19"/>
  <c r="R133" i="19"/>
  <c r="P133" i="19"/>
  <c r="BI132" i="19"/>
  <c r="BH132" i="19"/>
  <c r="BG132" i="19"/>
  <c r="BF132" i="19"/>
  <c r="T132" i="19"/>
  <c r="R132" i="19"/>
  <c r="P132" i="19"/>
  <c r="BI131" i="19"/>
  <c r="BH131" i="19"/>
  <c r="BG131" i="19"/>
  <c r="BF131" i="19"/>
  <c r="T131" i="19"/>
  <c r="R131" i="19"/>
  <c r="P131" i="19"/>
  <c r="BI130" i="19"/>
  <c r="BH130" i="19"/>
  <c r="BG130" i="19"/>
  <c r="BF130" i="19"/>
  <c r="T130" i="19"/>
  <c r="R130" i="19"/>
  <c r="P130" i="19"/>
  <c r="BI129" i="19"/>
  <c r="BH129" i="19"/>
  <c r="BG129" i="19"/>
  <c r="BF129" i="19"/>
  <c r="T129" i="19"/>
  <c r="R129" i="19"/>
  <c r="P129" i="19"/>
  <c r="BI128" i="19"/>
  <c r="BH128" i="19"/>
  <c r="BG128" i="19"/>
  <c r="BF128" i="19"/>
  <c r="T128" i="19"/>
  <c r="R128" i="19"/>
  <c r="P128" i="19"/>
  <c r="BI127" i="19"/>
  <c r="BH127" i="19"/>
  <c r="BG127" i="19"/>
  <c r="BF127" i="19"/>
  <c r="T127" i="19"/>
  <c r="R127" i="19"/>
  <c r="P127" i="19"/>
  <c r="BI126" i="19"/>
  <c r="BH126" i="19"/>
  <c r="BG126" i="19"/>
  <c r="BF126" i="19"/>
  <c r="T126" i="19"/>
  <c r="R126" i="19"/>
  <c r="P126" i="19"/>
  <c r="BI125" i="19"/>
  <c r="BH125" i="19"/>
  <c r="BG125" i="19"/>
  <c r="BF125" i="19"/>
  <c r="T125" i="19"/>
  <c r="R125" i="19"/>
  <c r="P125" i="19"/>
  <c r="BI124" i="19"/>
  <c r="BH124" i="19"/>
  <c r="BG124" i="19"/>
  <c r="BF124" i="19"/>
  <c r="T124" i="19"/>
  <c r="R124" i="19"/>
  <c r="P124" i="19"/>
  <c r="BI123" i="19"/>
  <c r="BH123" i="19"/>
  <c r="BG123" i="19"/>
  <c r="BF123" i="19"/>
  <c r="T123" i="19"/>
  <c r="R123" i="19"/>
  <c r="P123" i="19"/>
  <c r="BI122" i="19"/>
  <c r="BH122" i="19"/>
  <c r="BG122" i="19"/>
  <c r="BF122" i="19"/>
  <c r="T122" i="19"/>
  <c r="R122" i="19"/>
  <c r="P122" i="19"/>
  <c r="BI121" i="19"/>
  <c r="BH121" i="19"/>
  <c r="BG121" i="19"/>
  <c r="BF121" i="19"/>
  <c r="T121" i="19"/>
  <c r="R121" i="19"/>
  <c r="P121" i="19"/>
  <c r="BI120" i="19"/>
  <c r="BH120" i="19"/>
  <c r="BG120" i="19"/>
  <c r="BF120" i="19"/>
  <c r="T120" i="19"/>
  <c r="R120" i="19"/>
  <c r="P120" i="19"/>
  <c r="BI119" i="19"/>
  <c r="BH119" i="19"/>
  <c r="BG119" i="19"/>
  <c r="BF119" i="19"/>
  <c r="T119" i="19"/>
  <c r="R119" i="19"/>
  <c r="P119" i="19"/>
  <c r="J114" i="19"/>
  <c r="J113" i="19"/>
  <c r="F113" i="19"/>
  <c r="F111" i="19"/>
  <c r="E109" i="19"/>
  <c r="J92" i="19"/>
  <c r="J91" i="19"/>
  <c r="F91" i="19"/>
  <c r="F89" i="19"/>
  <c r="E87" i="19"/>
  <c r="J18" i="19"/>
  <c r="E18" i="19"/>
  <c r="F114" i="19" s="1"/>
  <c r="J17" i="19"/>
  <c r="J12" i="19"/>
  <c r="J89" i="19" s="1"/>
  <c r="E7" i="19"/>
  <c r="E107" i="19" s="1"/>
  <c r="J37" i="18"/>
  <c r="J36" i="18"/>
  <c r="AY111" i="1" s="1"/>
  <c r="J35" i="18"/>
  <c r="AX111" i="1"/>
  <c r="BI136" i="18"/>
  <c r="BH136" i="18"/>
  <c r="BG136" i="18"/>
  <c r="BF136" i="18"/>
  <c r="T136" i="18"/>
  <c r="R136" i="18"/>
  <c r="P136" i="18"/>
  <c r="BI135" i="18"/>
  <c r="BH135" i="18"/>
  <c r="BG135" i="18"/>
  <c r="BF135" i="18"/>
  <c r="T135" i="18"/>
  <c r="R135" i="18"/>
  <c r="P135" i="18"/>
  <c r="BI134" i="18"/>
  <c r="BH134" i="18"/>
  <c r="BG134" i="18"/>
  <c r="BF134" i="18"/>
  <c r="T134" i="18"/>
  <c r="R134" i="18"/>
  <c r="P134" i="18"/>
  <c r="BI133" i="18"/>
  <c r="BH133" i="18"/>
  <c r="BG133" i="18"/>
  <c r="BF133" i="18"/>
  <c r="T133" i="18"/>
  <c r="R133" i="18"/>
  <c r="P133" i="18"/>
  <c r="BI132" i="18"/>
  <c r="BH132" i="18"/>
  <c r="BG132" i="18"/>
  <c r="BF132" i="18"/>
  <c r="T132" i="18"/>
  <c r="R132" i="18"/>
  <c r="P132" i="18"/>
  <c r="BI131" i="18"/>
  <c r="BH131" i="18"/>
  <c r="BG131" i="18"/>
  <c r="BF131" i="18"/>
  <c r="T131" i="18"/>
  <c r="R131" i="18"/>
  <c r="P131" i="18"/>
  <c r="BI130" i="18"/>
  <c r="BH130" i="18"/>
  <c r="BG130" i="18"/>
  <c r="BF130" i="18"/>
  <c r="T130" i="18"/>
  <c r="R130" i="18"/>
  <c r="P130" i="18"/>
  <c r="BI129" i="18"/>
  <c r="BH129" i="18"/>
  <c r="BG129" i="18"/>
  <c r="BF129" i="18"/>
  <c r="T129" i="18"/>
  <c r="R129" i="18"/>
  <c r="P129" i="18"/>
  <c r="BI128" i="18"/>
  <c r="BH128" i="18"/>
  <c r="BG128" i="18"/>
  <c r="BF128" i="18"/>
  <c r="T128" i="18"/>
  <c r="R128" i="18"/>
  <c r="P128" i="18"/>
  <c r="BI127" i="18"/>
  <c r="BH127" i="18"/>
  <c r="BG127" i="18"/>
  <c r="BF127" i="18"/>
  <c r="T127" i="18"/>
  <c r="R127" i="18"/>
  <c r="P127" i="18"/>
  <c r="BI126" i="18"/>
  <c r="BH126" i="18"/>
  <c r="BG126" i="18"/>
  <c r="BF126" i="18"/>
  <c r="T126" i="18"/>
  <c r="R126" i="18"/>
  <c r="P126" i="18"/>
  <c r="BI125" i="18"/>
  <c r="BH125" i="18"/>
  <c r="BG125" i="18"/>
  <c r="BF125" i="18"/>
  <c r="T125" i="18"/>
  <c r="R125" i="18"/>
  <c r="P125" i="18"/>
  <c r="BI124" i="18"/>
  <c r="BH124" i="18"/>
  <c r="BG124" i="18"/>
  <c r="BF124" i="18"/>
  <c r="T124" i="18"/>
  <c r="R124" i="18"/>
  <c r="P124" i="18"/>
  <c r="BI123" i="18"/>
  <c r="BH123" i="18"/>
  <c r="BG123" i="18"/>
  <c r="BF123" i="18"/>
  <c r="T123" i="18"/>
  <c r="R123" i="18"/>
  <c r="P123" i="18"/>
  <c r="BI122" i="18"/>
  <c r="BH122" i="18"/>
  <c r="BG122" i="18"/>
  <c r="BF122" i="18"/>
  <c r="T122" i="18"/>
  <c r="R122" i="18"/>
  <c r="P122" i="18"/>
  <c r="BI121" i="18"/>
  <c r="BH121" i="18"/>
  <c r="BG121" i="18"/>
  <c r="BF121" i="18"/>
  <c r="T121" i="18"/>
  <c r="R121" i="18"/>
  <c r="P121" i="18"/>
  <c r="BI120" i="18"/>
  <c r="BH120" i="18"/>
  <c r="BG120" i="18"/>
  <c r="BF120" i="18"/>
  <c r="T120" i="18"/>
  <c r="R120" i="18"/>
  <c r="P120" i="18"/>
  <c r="BI119" i="18"/>
  <c r="BH119" i="18"/>
  <c r="BG119" i="18"/>
  <c r="BF119" i="18"/>
  <c r="T119" i="18"/>
  <c r="R119" i="18"/>
  <c r="P119" i="18"/>
  <c r="J114" i="18"/>
  <c r="J113" i="18"/>
  <c r="F113" i="18"/>
  <c r="F111" i="18"/>
  <c r="E109" i="18"/>
  <c r="J92" i="18"/>
  <c r="J91" i="18"/>
  <c r="F91" i="18"/>
  <c r="F89" i="18"/>
  <c r="E87" i="18"/>
  <c r="J18" i="18"/>
  <c r="E18" i="18"/>
  <c r="F114" i="18" s="1"/>
  <c r="J17" i="18"/>
  <c r="J12" i="18"/>
  <c r="J111" i="18" s="1"/>
  <c r="E7" i="18"/>
  <c r="E85" i="18" s="1"/>
  <c r="J37" i="17"/>
  <c r="J36" i="17"/>
  <c r="AY110" i="1"/>
  <c r="J35" i="17"/>
  <c r="AX110" i="1"/>
  <c r="BI328" i="17"/>
  <c r="BH328" i="17"/>
  <c r="BG328" i="17"/>
  <c r="BF328" i="17"/>
  <c r="T328" i="17"/>
  <c r="R328" i="17"/>
  <c r="P328" i="17"/>
  <c r="BI327" i="17"/>
  <c r="BH327" i="17"/>
  <c r="BG327" i="17"/>
  <c r="BF327" i="17"/>
  <c r="T327" i="17"/>
  <c r="R327" i="17"/>
  <c r="P327" i="17"/>
  <c r="BI326" i="17"/>
  <c r="BH326" i="17"/>
  <c r="BG326" i="17"/>
  <c r="BF326" i="17"/>
  <c r="T326" i="17"/>
  <c r="R326" i="17"/>
  <c r="P326" i="17"/>
  <c r="BI325" i="17"/>
  <c r="BH325" i="17"/>
  <c r="BG325" i="17"/>
  <c r="BF325" i="17"/>
  <c r="T325" i="17"/>
  <c r="R325" i="17"/>
  <c r="P325" i="17"/>
  <c r="BI324" i="17"/>
  <c r="BH324" i="17"/>
  <c r="BG324" i="17"/>
  <c r="BF324" i="17"/>
  <c r="T324" i="17"/>
  <c r="R324" i="17"/>
  <c r="P324" i="17"/>
  <c r="BI323" i="17"/>
  <c r="BH323" i="17"/>
  <c r="BG323" i="17"/>
  <c r="BF323" i="17"/>
  <c r="T323" i="17"/>
  <c r="R323" i="17"/>
  <c r="P323" i="17"/>
  <c r="BI322" i="17"/>
  <c r="BH322" i="17"/>
  <c r="BG322" i="17"/>
  <c r="BF322" i="17"/>
  <c r="T322" i="17"/>
  <c r="R322" i="17"/>
  <c r="P322" i="17"/>
  <c r="BI321" i="17"/>
  <c r="BH321" i="17"/>
  <c r="BG321" i="17"/>
  <c r="BF321" i="17"/>
  <c r="T321" i="17"/>
  <c r="R321" i="17"/>
  <c r="P321" i="17"/>
  <c r="BI320" i="17"/>
  <c r="BH320" i="17"/>
  <c r="BG320" i="17"/>
  <c r="BF320" i="17"/>
  <c r="T320" i="17"/>
  <c r="R320" i="17"/>
  <c r="P320" i="17"/>
  <c r="BI319" i="17"/>
  <c r="BH319" i="17"/>
  <c r="BG319" i="17"/>
  <c r="BF319" i="17"/>
  <c r="T319" i="17"/>
  <c r="R319" i="17"/>
  <c r="P319" i="17"/>
  <c r="BI318" i="17"/>
  <c r="BH318" i="17"/>
  <c r="BG318" i="17"/>
  <c r="BF318" i="17"/>
  <c r="T318" i="17"/>
  <c r="R318" i="17"/>
  <c r="P318" i="17"/>
  <c r="BI317" i="17"/>
  <c r="BH317" i="17"/>
  <c r="BG317" i="17"/>
  <c r="BF317" i="17"/>
  <c r="T317" i="17"/>
  <c r="R317" i="17"/>
  <c r="P317" i="17"/>
  <c r="BI316" i="17"/>
  <c r="BH316" i="17"/>
  <c r="BG316" i="17"/>
  <c r="BF316" i="17"/>
  <c r="T316" i="17"/>
  <c r="R316" i="17"/>
  <c r="P316" i="17"/>
  <c r="BI315" i="17"/>
  <c r="BH315" i="17"/>
  <c r="BG315" i="17"/>
  <c r="BF315" i="17"/>
  <c r="T315" i="17"/>
  <c r="R315" i="17"/>
  <c r="P315" i="17"/>
  <c r="BI314" i="17"/>
  <c r="BH314" i="17"/>
  <c r="BG314" i="17"/>
  <c r="BF314" i="17"/>
  <c r="T314" i="17"/>
  <c r="R314" i="17"/>
  <c r="P314" i="17"/>
  <c r="BI313" i="17"/>
  <c r="BH313" i="17"/>
  <c r="BG313" i="17"/>
  <c r="BF313" i="17"/>
  <c r="T313" i="17"/>
  <c r="R313" i="17"/>
  <c r="P313" i="17"/>
  <c r="BI312" i="17"/>
  <c r="BH312" i="17"/>
  <c r="BG312" i="17"/>
  <c r="BF312" i="17"/>
  <c r="T312" i="17"/>
  <c r="R312" i="17"/>
  <c r="P312" i="17"/>
  <c r="BI311" i="17"/>
  <c r="BH311" i="17"/>
  <c r="BG311" i="17"/>
  <c r="BF311" i="17"/>
  <c r="T311" i="17"/>
  <c r="R311" i="17"/>
  <c r="P311" i="17"/>
  <c r="BI310" i="17"/>
  <c r="BH310" i="17"/>
  <c r="BG310" i="17"/>
  <c r="BF310" i="17"/>
  <c r="T310" i="17"/>
  <c r="R310" i="17"/>
  <c r="P310" i="17"/>
  <c r="BI309" i="17"/>
  <c r="BH309" i="17"/>
  <c r="BG309" i="17"/>
  <c r="BF309" i="17"/>
  <c r="T309" i="17"/>
  <c r="R309" i="17"/>
  <c r="P309" i="17"/>
  <c r="BI308" i="17"/>
  <c r="BH308" i="17"/>
  <c r="BG308" i="17"/>
  <c r="BF308" i="17"/>
  <c r="T308" i="17"/>
  <c r="R308" i="17"/>
  <c r="P308" i="17"/>
  <c r="BI307" i="17"/>
  <c r="BH307" i="17"/>
  <c r="BG307" i="17"/>
  <c r="BF307" i="17"/>
  <c r="T307" i="17"/>
  <c r="R307" i="17"/>
  <c r="P307" i="17"/>
  <c r="BI306" i="17"/>
  <c r="BH306" i="17"/>
  <c r="BG306" i="17"/>
  <c r="BF306" i="17"/>
  <c r="T306" i="17"/>
  <c r="R306" i="17"/>
  <c r="P306" i="17"/>
  <c r="BI305" i="17"/>
  <c r="BH305" i="17"/>
  <c r="BG305" i="17"/>
  <c r="BF305" i="17"/>
  <c r="T305" i="17"/>
  <c r="R305" i="17"/>
  <c r="P305" i="17"/>
  <c r="BI303" i="17"/>
  <c r="BH303" i="17"/>
  <c r="BG303" i="17"/>
  <c r="BF303" i="17"/>
  <c r="T303" i="17"/>
  <c r="R303" i="17"/>
  <c r="P303" i="17"/>
  <c r="BI302" i="17"/>
  <c r="BH302" i="17"/>
  <c r="BG302" i="17"/>
  <c r="BF302" i="17"/>
  <c r="T302" i="17"/>
  <c r="R302" i="17"/>
  <c r="P302" i="17"/>
  <c r="BI301" i="17"/>
  <c r="BH301" i="17"/>
  <c r="BG301" i="17"/>
  <c r="BF301" i="17"/>
  <c r="T301" i="17"/>
  <c r="R301" i="17"/>
  <c r="P301" i="17"/>
  <c r="BI300" i="17"/>
  <c r="BH300" i="17"/>
  <c r="BG300" i="17"/>
  <c r="BF300" i="17"/>
  <c r="T300" i="17"/>
  <c r="R300" i="17"/>
  <c r="P300" i="17"/>
  <c r="BI299" i="17"/>
  <c r="BH299" i="17"/>
  <c r="BG299" i="17"/>
  <c r="BF299" i="17"/>
  <c r="T299" i="17"/>
  <c r="R299" i="17"/>
  <c r="P299" i="17"/>
  <c r="BI298" i="17"/>
  <c r="BH298" i="17"/>
  <c r="BG298" i="17"/>
  <c r="BF298" i="17"/>
  <c r="T298" i="17"/>
  <c r="R298" i="17"/>
  <c r="P298" i="17"/>
  <c r="BI297" i="17"/>
  <c r="BH297" i="17"/>
  <c r="BG297" i="17"/>
  <c r="BF297" i="17"/>
  <c r="T297" i="17"/>
  <c r="R297" i="17"/>
  <c r="P297" i="17"/>
  <c r="BI296" i="17"/>
  <c r="BH296" i="17"/>
  <c r="BG296" i="17"/>
  <c r="BF296" i="17"/>
  <c r="T296" i="17"/>
  <c r="R296" i="17"/>
  <c r="P296" i="17"/>
  <c r="BI295" i="17"/>
  <c r="BH295" i="17"/>
  <c r="BG295" i="17"/>
  <c r="BF295" i="17"/>
  <c r="T295" i="17"/>
  <c r="R295" i="17"/>
  <c r="P295" i="17"/>
  <c r="BI294" i="17"/>
  <c r="BH294" i="17"/>
  <c r="BG294" i="17"/>
  <c r="BF294" i="17"/>
  <c r="T294" i="17"/>
  <c r="R294" i="17"/>
  <c r="P294" i="17"/>
  <c r="BI293" i="17"/>
  <c r="BH293" i="17"/>
  <c r="BG293" i="17"/>
  <c r="BF293" i="17"/>
  <c r="T293" i="17"/>
  <c r="R293" i="17"/>
  <c r="P293" i="17"/>
  <c r="BI292" i="17"/>
  <c r="BH292" i="17"/>
  <c r="BG292" i="17"/>
  <c r="BF292" i="17"/>
  <c r="T292" i="17"/>
  <c r="R292" i="17"/>
  <c r="P292" i="17"/>
  <c r="BI291" i="17"/>
  <c r="BH291" i="17"/>
  <c r="BG291" i="17"/>
  <c r="BF291" i="17"/>
  <c r="T291" i="17"/>
  <c r="R291" i="17"/>
  <c r="P291" i="17"/>
  <c r="BI290" i="17"/>
  <c r="BH290" i="17"/>
  <c r="BG290" i="17"/>
  <c r="BF290" i="17"/>
  <c r="T290" i="17"/>
  <c r="R290" i="17"/>
  <c r="P290" i="17"/>
  <c r="BI289" i="17"/>
  <c r="BH289" i="17"/>
  <c r="BG289" i="17"/>
  <c r="BF289" i="17"/>
  <c r="T289" i="17"/>
  <c r="R289" i="17"/>
  <c r="P289" i="17"/>
  <c r="BI288" i="17"/>
  <c r="BH288" i="17"/>
  <c r="BG288" i="17"/>
  <c r="BF288" i="17"/>
  <c r="T288" i="17"/>
  <c r="R288" i="17"/>
  <c r="P288" i="17"/>
  <c r="BI287" i="17"/>
  <c r="BH287" i="17"/>
  <c r="BG287" i="17"/>
  <c r="BF287" i="17"/>
  <c r="T287" i="17"/>
  <c r="R287" i="17"/>
  <c r="P287" i="17"/>
  <c r="BI286" i="17"/>
  <c r="BH286" i="17"/>
  <c r="BG286" i="17"/>
  <c r="BF286" i="17"/>
  <c r="T286" i="17"/>
  <c r="R286" i="17"/>
  <c r="P286" i="17"/>
  <c r="BI285" i="17"/>
  <c r="BH285" i="17"/>
  <c r="BG285" i="17"/>
  <c r="BF285" i="17"/>
  <c r="T285" i="17"/>
  <c r="R285" i="17"/>
  <c r="P285" i="17"/>
  <c r="BI284" i="17"/>
  <c r="BH284" i="17"/>
  <c r="BG284" i="17"/>
  <c r="BF284" i="17"/>
  <c r="T284" i="17"/>
  <c r="R284" i="17"/>
  <c r="P284" i="17"/>
  <c r="BI283" i="17"/>
  <c r="BH283" i="17"/>
  <c r="BG283" i="17"/>
  <c r="BF283" i="17"/>
  <c r="T283" i="17"/>
  <c r="R283" i="17"/>
  <c r="P283" i="17"/>
  <c r="BI282" i="17"/>
  <c r="BH282" i="17"/>
  <c r="BG282" i="17"/>
  <c r="BF282" i="17"/>
  <c r="T282" i="17"/>
  <c r="R282" i="17"/>
  <c r="P282" i="17"/>
  <c r="BI281" i="17"/>
  <c r="BH281" i="17"/>
  <c r="BG281" i="17"/>
  <c r="BF281" i="17"/>
  <c r="T281" i="17"/>
  <c r="R281" i="17"/>
  <c r="P281" i="17"/>
  <c r="BI280" i="17"/>
  <c r="BH280" i="17"/>
  <c r="BG280" i="17"/>
  <c r="BF280" i="17"/>
  <c r="T280" i="17"/>
  <c r="R280" i="17"/>
  <c r="P280" i="17"/>
  <c r="BI279" i="17"/>
  <c r="BH279" i="17"/>
  <c r="BG279" i="17"/>
  <c r="BF279" i="17"/>
  <c r="T279" i="17"/>
  <c r="R279" i="17"/>
  <c r="P279" i="17"/>
  <c r="BI278" i="17"/>
  <c r="BH278" i="17"/>
  <c r="BG278" i="17"/>
  <c r="BF278" i="17"/>
  <c r="T278" i="17"/>
  <c r="R278" i="17"/>
  <c r="P278" i="17"/>
  <c r="BI276" i="17"/>
  <c r="BH276" i="17"/>
  <c r="BG276" i="17"/>
  <c r="BF276" i="17"/>
  <c r="T276" i="17"/>
  <c r="R276" i="17"/>
  <c r="P276" i="17"/>
  <c r="BI275" i="17"/>
  <c r="BH275" i="17"/>
  <c r="BG275" i="17"/>
  <c r="BF275" i="17"/>
  <c r="T275" i="17"/>
  <c r="R275" i="17"/>
  <c r="P275" i="17"/>
  <c r="BI274" i="17"/>
  <c r="BH274" i="17"/>
  <c r="BG274" i="17"/>
  <c r="BF274" i="17"/>
  <c r="T274" i="17"/>
  <c r="R274" i="17"/>
  <c r="P274" i="17"/>
  <c r="BI273" i="17"/>
  <c r="BH273" i="17"/>
  <c r="BG273" i="17"/>
  <c r="BF273" i="17"/>
  <c r="T273" i="17"/>
  <c r="R273" i="17"/>
  <c r="P273" i="17"/>
  <c r="BI272" i="17"/>
  <c r="BH272" i="17"/>
  <c r="BG272" i="17"/>
  <c r="BF272" i="17"/>
  <c r="T272" i="17"/>
  <c r="R272" i="17"/>
  <c r="P272" i="17"/>
  <c r="BI271" i="17"/>
  <c r="BH271" i="17"/>
  <c r="BG271" i="17"/>
  <c r="BF271" i="17"/>
  <c r="T271" i="17"/>
  <c r="R271" i="17"/>
  <c r="P271" i="17"/>
  <c r="BI270" i="17"/>
  <c r="BH270" i="17"/>
  <c r="BG270" i="17"/>
  <c r="BF270" i="17"/>
  <c r="T270" i="17"/>
  <c r="R270" i="17"/>
  <c r="P270" i="17"/>
  <c r="BI269" i="17"/>
  <c r="BH269" i="17"/>
  <c r="BG269" i="17"/>
  <c r="BF269" i="17"/>
  <c r="T269" i="17"/>
  <c r="R269" i="17"/>
  <c r="P269" i="17"/>
  <c r="BI268" i="17"/>
  <c r="BH268" i="17"/>
  <c r="BG268" i="17"/>
  <c r="BF268" i="17"/>
  <c r="T268" i="17"/>
  <c r="R268" i="17"/>
  <c r="P268" i="17"/>
  <c r="BI267" i="17"/>
  <c r="BH267" i="17"/>
  <c r="BG267" i="17"/>
  <c r="BF267" i="17"/>
  <c r="T267" i="17"/>
  <c r="R267" i="17"/>
  <c r="P267" i="17"/>
  <c r="BI266" i="17"/>
  <c r="BH266" i="17"/>
  <c r="BG266" i="17"/>
  <c r="BF266" i="17"/>
  <c r="T266" i="17"/>
  <c r="R266" i="17"/>
  <c r="P266" i="17"/>
  <c r="BI265" i="17"/>
  <c r="BH265" i="17"/>
  <c r="BG265" i="17"/>
  <c r="BF265" i="17"/>
  <c r="T265" i="17"/>
  <c r="R265" i="17"/>
  <c r="P265" i="17"/>
  <c r="BI264" i="17"/>
  <c r="BH264" i="17"/>
  <c r="BG264" i="17"/>
  <c r="BF264" i="17"/>
  <c r="T264" i="17"/>
  <c r="R264" i="17"/>
  <c r="P264" i="17"/>
  <c r="BI263" i="17"/>
  <c r="BH263" i="17"/>
  <c r="BG263" i="17"/>
  <c r="BF263" i="17"/>
  <c r="T263" i="17"/>
  <c r="R263" i="17"/>
  <c r="P263" i="17"/>
  <c r="BI262" i="17"/>
  <c r="BH262" i="17"/>
  <c r="BG262" i="17"/>
  <c r="BF262" i="17"/>
  <c r="T262" i="17"/>
  <c r="R262" i="17"/>
  <c r="P262" i="17"/>
  <c r="BI261" i="17"/>
  <c r="BH261" i="17"/>
  <c r="BG261" i="17"/>
  <c r="BF261" i="17"/>
  <c r="T261" i="17"/>
  <c r="R261" i="17"/>
  <c r="P261" i="17"/>
  <c r="BI260" i="17"/>
  <c r="BH260" i="17"/>
  <c r="BG260" i="17"/>
  <c r="BF260" i="17"/>
  <c r="T260" i="17"/>
  <c r="R260" i="17"/>
  <c r="P260" i="17"/>
  <c r="BI259" i="17"/>
  <c r="BH259" i="17"/>
  <c r="BG259" i="17"/>
  <c r="BF259" i="17"/>
  <c r="T259" i="17"/>
  <c r="R259" i="17"/>
  <c r="P259" i="17"/>
  <c r="BI258" i="17"/>
  <c r="BH258" i="17"/>
  <c r="BG258" i="17"/>
  <c r="BF258" i="17"/>
  <c r="T258" i="17"/>
  <c r="R258" i="17"/>
  <c r="P258" i="17"/>
  <c r="BI257" i="17"/>
  <c r="BH257" i="17"/>
  <c r="BG257" i="17"/>
  <c r="BF257" i="17"/>
  <c r="T257" i="17"/>
  <c r="R257" i="17"/>
  <c r="P257" i="17"/>
  <c r="BI256" i="17"/>
  <c r="BH256" i="17"/>
  <c r="BG256" i="17"/>
  <c r="BF256" i="17"/>
  <c r="T256" i="17"/>
  <c r="R256" i="17"/>
  <c r="P256" i="17"/>
  <c r="BI255" i="17"/>
  <c r="BH255" i="17"/>
  <c r="BG255" i="17"/>
  <c r="BF255" i="17"/>
  <c r="T255" i="17"/>
  <c r="R255" i="17"/>
  <c r="P255" i="17"/>
  <c r="BI254" i="17"/>
  <c r="BH254" i="17"/>
  <c r="BG254" i="17"/>
  <c r="BF254" i="17"/>
  <c r="T254" i="17"/>
  <c r="R254" i="17"/>
  <c r="P254" i="17"/>
  <c r="BI253" i="17"/>
  <c r="BH253" i="17"/>
  <c r="BG253" i="17"/>
  <c r="BF253" i="17"/>
  <c r="T253" i="17"/>
  <c r="R253" i="17"/>
  <c r="P253" i="17"/>
  <c r="BI252" i="17"/>
  <c r="BH252" i="17"/>
  <c r="BG252" i="17"/>
  <c r="BF252" i="17"/>
  <c r="T252" i="17"/>
  <c r="R252" i="17"/>
  <c r="P252" i="17"/>
  <c r="BI251" i="17"/>
  <c r="BH251" i="17"/>
  <c r="BG251" i="17"/>
  <c r="BF251" i="17"/>
  <c r="T251" i="17"/>
  <c r="R251" i="17"/>
  <c r="P251" i="17"/>
  <c r="BI249" i="17"/>
  <c r="BH249" i="17"/>
  <c r="BG249" i="17"/>
  <c r="BF249" i="17"/>
  <c r="T249" i="17"/>
  <c r="R249" i="17"/>
  <c r="P249" i="17"/>
  <c r="BI248" i="17"/>
  <c r="BH248" i="17"/>
  <c r="BG248" i="17"/>
  <c r="BF248" i="17"/>
  <c r="T248" i="17"/>
  <c r="R248" i="17"/>
  <c r="P248" i="17"/>
  <c r="BI247" i="17"/>
  <c r="BH247" i="17"/>
  <c r="BG247" i="17"/>
  <c r="BF247" i="17"/>
  <c r="T247" i="17"/>
  <c r="R247" i="17"/>
  <c r="P247" i="17"/>
  <c r="BI246" i="17"/>
  <c r="BH246" i="17"/>
  <c r="BG246" i="17"/>
  <c r="BF246" i="17"/>
  <c r="T246" i="17"/>
  <c r="R246" i="17"/>
  <c r="P246" i="17"/>
  <c r="BI245" i="17"/>
  <c r="BH245" i="17"/>
  <c r="BG245" i="17"/>
  <c r="BF245" i="17"/>
  <c r="T245" i="17"/>
  <c r="R245" i="17"/>
  <c r="P245" i="17"/>
  <c r="BI244" i="17"/>
  <c r="BH244" i="17"/>
  <c r="BG244" i="17"/>
  <c r="BF244" i="17"/>
  <c r="T244" i="17"/>
  <c r="R244" i="17"/>
  <c r="P244" i="17"/>
  <c r="BI243" i="17"/>
  <c r="BH243" i="17"/>
  <c r="BG243" i="17"/>
  <c r="BF243" i="17"/>
  <c r="T243" i="17"/>
  <c r="R243" i="17"/>
  <c r="P243" i="17"/>
  <c r="BI242" i="17"/>
  <c r="BH242" i="17"/>
  <c r="BG242" i="17"/>
  <c r="BF242" i="17"/>
  <c r="T242" i="17"/>
  <c r="R242" i="17"/>
  <c r="P242" i="17"/>
  <c r="BI241" i="17"/>
  <c r="BH241" i="17"/>
  <c r="BG241" i="17"/>
  <c r="BF241" i="17"/>
  <c r="T241" i="17"/>
  <c r="R241" i="17"/>
  <c r="P241" i="17"/>
  <c r="BI240" i="17"/>
  <c r="BH240" i="17"/>
  <c r="BG240" i="17"/>
  <c r="BF240" i="17"/>
  <c r="T240" i="17"/>
  <c r="R240" i="17"/>
  <c r="P240" i="17"/>
  <c r="BI239" i="17"/>
  <c r="BH239" i="17"/>
  <c r="BG239" i="17"/>
  <c r="BF239" i="17"/>
  <c r="T239" i="17"/>
  <c r="R239" i="17"/>
  <c r="P239" i="17"/>
  <c r="BI238" i="17"/>
  <c r="BH238" i="17"/>
  <c r="BG238" i="17"/>
  <c r="BF238" i="17"/>
  <c r="T238" i="17"/>
  <c r="R238" i="17"/>
  <c r="P238" i="17"/>
  <c r="BI237" i="17"/>
  <c r="BH237" i="17"/>
  <c r="BG237" i="17"/>
  <c r="BF237" i="17"/>
  <c r="T237" i="17"/>
  <c r="R237" i="17"/>
  <c r="P237" i="17"/>
  <c r="BI236" i="17"/>
  <c r="BH236" i="17"/>
  <c r="BG236" i="17"/>
  <c r="BF236" i="17"/>
  <c r="T236" i="17"/>
  <c r="R236" i="17"/>
  <c r="P236" i="17"/>
  <c r="BI235" i="17"/>
  <c r="BH235" i="17"/>
  <c r="BG235" i="17"/>
  <c r="BF235" i="17"/>
  <c r="T235" i="17"/>
  <c r="R235" i="17"/>
  <c r="P235" i="17"/>
  <c r="BI234" i="17"/>
  <c r="BH234" i="17"/>
  <c r="BG234" i="17"/>
  <c r="BF234" i="17"/>
  <c r="T234" i="17"/>
  <c r="R234" i="17"/>
  <c r="P234" i="17"/>
  <c r="BI233" i="17"/>
  <c r="BH233" i="17"/>
  <c r="BG233" i="17"/>
  <c r="BF233" i="17"/>
  <c r="T233" i="17"/>
  <c r="R233" i="17"/>
  <c r="P233" i="17"/>
  <c r="BI232" i="17"/>
  <c r="BH232" i="17"/>
  <c r="BG232" i="17"/>
  <c r="BF232" i="17"/>
  <c r="T232" i="17"/>
  <c r="R232" i="17"/>
  <c r="P232" i="17"/>
  <c r="BI231" i="17"/>
  <c r="BH231" i="17"/>
  <c r="BG231" i="17"/>
  <c r="BF231" i="17"/>
  <c r="T231" i="17"/>
  <c r="R231" i="17"/>
  <c r="P231" i="17"/>
  <c r="BI230" i="17"/>
  <c r="BH230" i="17"/>
  <c r="BG230" i="17"/>
  <c r="BF230" i="17"/>
  <c r="T230" i="17"/>
  <c r="R230" i="17"/>
  <c r="P230" i="17"/>
  <c r="BI229" i="17"/>
  <c r="BH229" i="17"/>
  <c r="BG229" i="17"/>
  <c r="BF229" i="17"/>
  <c r="T229" i="17"/>
  <c r="R229" i="17"/>
  <c r="P229" i="17"/>
  <c r="BI228" i="17"/>
  <c r="BH228" i="17"/>
  <c r="BG228" i="17"/>
  <c r="BF228" i="17"/>
  <c r="T228" i="17"/>
  <c r="R228" i="17"/>
  <c r="P228" i="17"/>
  <c r="BI227" i="17"/>
  <c r="BH227" i="17"/>
  <c r="BG227" i="17"/>
  <c r="BF227" i="17"/>
  <c r="T227" i="17"/>
  <c r="R227" i="17"/>
  <c r="P227" i="17"/>
  <c r="BI226" i="17"/>
  <c r="BH226" i="17"/>
  <c r="BG226" i="17"/>
  <c r="BF226" i="17"/>
  <c r="T226" i="17"/>
  <c r="R226" i="17"/>
  <c r="P226" i="17"/>
  <c r="BI225" i="17"/>
  <c r="BH225" i="17"/>
  <c r="BG225" i="17"/>
  <c r="BF225" i="17"/>
  <c r="T225" i="17"/>
  <c r="R225" i="17"/>
  <c r="P225" i="17"/>
  <c r="BI224" i="17"/>
  <c r="BH224" i="17"/>
  <c r="BG224" i="17"/>
  <c r="BF224" i="17"/>
  <c r="T224" i="17"/>
  <c r="R224" i="17"/>
  <c r="P224" i="17"/>
  <c r="BI223" i="17"/>
  <c r="BH223" i="17"/>
  <c r="BG223" i="17"/>
  <c r="BF223" i="17"/>
  <c r="T223" i="17"/>
  <c r="R223" i="17"/>
  <c r="P223" i="17"/>
  <c r="BI222" i="17"/>
  <c r="BH222" i="17"/>
  <c r="BG222" i="17"/>
  <c r="BF222" i="17"/>
  <c r="T222" i="17"/>
  <c r="R222" i="17"/>
  <c r="P222" i="17"/>
  <c r="BI220" i="17"/>
  <c r="BH220" i="17"/>
  <c r="BG220" i="17"/>
  <c r="BF220" i="17"/>
  <c r="T220" i="17"/>
  <c r="R220" i="17"/>
  <c r="P220" i="17"/>
  <c r="BI219" i="17"/>
  <c r="BH219" i="17"/>
  <c r="BG219" i="17"/>
  <c r="BF219" i="17"/>
  <c r="T219" i="17"/>
  <c r="R219" i="17"/>
  <c r="P219" i="17"/>
  <c r="BI218" i="17"/>
  <c r="BH218" i="17"/>
  <c r="BG218" i="17"/>
  <c r="BF218" i="17"/>
  <c r="T218" i="17"/>
  <c r="R218" i="17"/>
  <c r="P218" i="17"/>
  <c r="BI217" i="17"/>
  <c r="BH217" i="17"/>
  <c r="BG217" i="17"/>
  <c r="BF217" i="17"/>
  <c r="T217" i="17"/>
  <c r="R217" i="17"/>
  <c r="P217" i="17"/>
  <c r="BI216" i="17"/>
  <c r="BH216" i="17"/>
  <c r="BG216" i="17"/>
  <c r="BF216" i="17"/>
  <c r="T216" i="17"/>
  <c r="R216" i="17"/>
  <c r="P216" i="17"/>
  <c r="BI215" i="17"/>
  <c r="BH215" i="17"/>
  <c r="BG215" i="17"/>
  <c r="BF215" i="17"/>
  <c r="T215" i="17"/>
  <c r="R215" i="17"/>
  <c r="P215" i="17"/>
  <c r="BI214" i="17"/>
  <c r="BH214" i="17"/>
  <c r="BG214" i="17"/>
  <c r="BF214" i="17"/>
  <c r="T214" i="17"/>
  <c r="R214" i="17"/>
  <c r="P214" i="17"/>
  <c r="BI213" i="17"/>
  <c r="BH213" i="17"/>
  <c r="BG213" i="17"/>
  <c r="BF213" i="17"/>
  <c r="T213" i="17"/>
  <c r="R213" i="17"/>
  <c r="P213" i="17"/>
  <c r="BI212" i="17"/>
  <c r="BH212" i="17"/>
  <c r="BG212" i="17"/>
  <c r="BF212" i="17"/>
  <c r="T212" i="17"/>
  <c r="R212" i="17"/>
  <c r="P212" i="17"/>
  <c r="BI211" i="17"/>
  <c r="BH211" i="17"/>
  <c r="BG211" i="17"/>
  <c r="BF211" i="17"/>
  <c r="T211" i="17"/>
  <c r="R211" i="17"/>
  <c r="P211" i="17"/>
  <c r="BI210" i="17"/>
  <c r="BH210" i="17"/>
  <c r="BG210" i="17"/>
  <c r="BF210" i="17"/>
  <c r="T210" i="17"/>
  <c r="R210" i="17"/>
  <c r="P210" i="17"/>
  <c r="BI209" i="17"/>
  <c r="BH209" i="17"/>
  <c r="BG209" i="17"/>
  <c r="BF209" i="17"/>
  <c r="T209" i="17"/>
  <c r="R209" i="17"/>
  <c r="P209" i="17"/>
  <c r="BI208" i="17"/>
  <c r="BH208" i="17"/>
  <c r="BG208" i="17"/>
  <c r="BF208" i="17"/>
  <c r="T208" i="17"/>
  <c r="R208" i="17"/>
  <c r="P208" i="17"/>
  <c r="BI207" i="17"/>
  <c r="BH207" i="17"/>
  <c r="BG207" i="17"/>
  <c r="BF207" i="17"/>
  <c r="T207" i="17"/>
  <c r="R207" i="17"/>
  <c r="P207" i="17"/>
  <c r="BI206" i="17"/>
  <c r="BH206" i="17"/>
  <c r="BG206" i="17"/>
  <c r="BF206" i="17"/>
  <c r="T206" i="17"/>
  <c r="R206" i="17"/>
  <c r="P206" i="17"/>
  <c r="BI205" i="17"/>
  <c r="BH205" i="17"/>
  <c r="BG205" i="17"/>
  <c r="BF205" i="17"/>
  <c r="T205" i="17"/>
  <c r="R205" i="17"/>
  <c r="P205" i="17"/>
  <c r="BI204" i="17"/>
  <c r="BH204" i="17"/>
  <c r="BG204" i="17"/>
  <c r="BF204" i="17"/>
  <c r="T204" i="17"/>
  <c r="R204" i="17"/>
  <c r="P204" i="17"/>
  <c r="BI203" i="17"/>
  <c r="BH203" i="17"/>
  <c r="BG203" i="17"/>
  <c r="BF203" i="17"/>
  <c r="T203" i="17"/>
  <c r="R203" i="17"/>
  <c r="P203" i="17"/>
  <c r="BI202" i="17"/>
  <c r="BH202" i="17"/>
  <c r="BG202" i="17"/>
  <c r="BF202" i="17"/>
  <c r="T202" i="17"/>
  <c r="R202" i="17"/>
  <c r="P202" i="17"/>
  <c r="BI201" i="17"/>
  <c r="BH201" i="17"/>
  <c r="BG201" i="17"/>
  <c r="BF201" i="17"/>
  <c r="T201" i="17"/>
  <c r="R201" i="17"/>
  <c r="P201" i="17"/>
  <c r="BI199" i="17"/>
  <c r="BH199" i="17"/>
  <c r="BG199" i="17"/>
  <c r="BF199" i="17"/>
  <c r="T199" i="17"/>
  <c r="R199" i="17"/>
  <c r="P199" i="17"/>
  <c r="BI198" i="17"/>
  <c r="BH198" i="17"/>
  <c r="BG198" i="17"/>
  <c r="BF198" i="17"/>
  <c r="T198" i="17"/>
  <c r="R198" i="17"/>
  <c r="P198" i="17"/>
  <c r="BI197" i="17"/>
  <c r="BH197" i="17"/>
  <c r="BG197" i="17"/>
  <c r="BF197" i="17"/>
  <c r="T197" i="17"/>
  <c r="R197" i="17"/>
  <c r="P197" i="17"/>
  <c r="BI196" i="17"/>
  <c r="BH196" i="17"/>
  <c r="BG196" i="17"/>
  <c r="BF196" i="17"/>
  <c r="T196" i="17"/>
  <c r="R196" i="17"/>
  <c r="P196" i="17"/>
  <c r="BI195" i="17"/>
  <c r="BH195" i="17"/>
  <c r="BG195" i="17"/>
  <c r="BF195" i="17"/>
  <c r="T195" i="17"/>
  <c r="R195" i="17"/>
  <c r="P195" i="17"/>
  <c r="BI194" i="17"/>
  <c r="BH194" i="17"/>
  <c r="BG194" i="17"/>
  <c r="BF194" i="17"/>
  <c r="T194" i="17"/>
  <c r="R194" i="17"/>
  <c r="P194" i="17"/>
  <c r="BI193" i="17"/>
  <c r="BH193" i="17"/>
  <c r="BG193" i="17"/>
  <c r="BF193" i="17"/>
  <c r="T193" i="17"/>
  <c r="R193" i="17"/>
  <c r="P193" i="17"/>
  <c r="BI192" i="17"/>
  <c r="BH192" i="17"/>
  <c r="BG192" i="17"/>
  <c r="BF192" i="17"/>
  <c r="T192" i="17"/>
  <c r="R192" i="17"/>
  <c r="P192" i="17"/>
  <c r="BI191" i="17"/>
  <c r="BH191" i="17"/>
  <c r="BG191" i="17"/>
  <c r="BF191" i="17"/>
  <c r="T191" i="17"/>
  <c r="R191" i="17"/>
  <c r="P191" i="17"/>
  <c r="BI190" i="17"/>
  <c r="BH190" i="17"/>
  <c r="BG190" i="17"/>
  <c r="BF190" i="17"/>
  <c r="T190" i="17"/>
  <c r="R190" i="17"/>
  <c r="P190" i="17"/>
  <c r="BI189" i="17"/>
  <c r="BH189" i="17"/>
  <c r="BG189" i="17"/>
  <c r="BF189" i="17"/>
  <c r="T189" i="17"/>
  <c r="R189" i="17"/>
  <c r="P189" i="17"/>
  <c r="BI188" i="17"/>
  <c r="BH188" i="17"/>
  <c r="BG188" i="17"/>
  <c r="BF188" i="17"/>
  <c r="T188" i="17"/>
  <c r="R188" i="17"/>
  <c r="P188" i="17"/>
  <c r="BI187" i="17"/>
  <c r="BH187" i="17"/>
  <c r="BG187" i="17"/>
  <c r="BF187" i="17"/>
  <c r="T187" i="17"/>
  <c r="R187" i="17"/>
  <c r="P187" i="17"/>
  <c r="BI186" i="17"/>
  <c r="BH186" i="17"/>
  <c r="BG186" i="17"/>
  <c r="BF186" i="17"/>
  <c r="T186" i="17"/>
  <c r="R186" i="17"/>
  <c r="P186" i="17"/>
  <c r="BI185" i="17"/>
  <c r="BH185" i="17"/>
  <c r="BG185" i="17"/>
  <c r="BF185" i="17"/>
  <c r="T185" i="17"/>
  <c r="R185" i="17"/>
  <c r="P185" i="17"/>
  <c r="BI184" i="17"/>
  <c r="BH184" i="17"/>
  <c r="BG184" i="17"/>
  <c r="BF184" i="17"/>
  <c r="T184" i="17"/>
  <c r="R184" i="17"/>
  <c r="P184" i="17"/>
  <c r="BI183" i="17"/>
  <c r="BH183" i="17"/>
  <c r="BG183" i="17"/>
  <c r="BF183" i="17"/>
  <c r="T183" i="17"/>
  <c r="R183" i="17"/>
  <c r="P183" i="17"/>
  <c r="BI182" i="17"/>
  <c r="BH182" i="17"/>
  <c r="BG182" i="17"/>
  <c r="BF182" i="17"/>
  <c r="T182" i="17"/>
  <c r="R182" i="17"/>
  <c r="P182" i="17"/>
  <c r="BI181" i="17"/>
  <c r="BH181" i="17"/>
  <c r="BG181" i="17"/>
  <c r="BF181" i="17"/>
  <c r="T181" i="17"/>
  <c r="R181" i="17"/>
  <c r="P181" i="17"/>
  <c r="BI180" i="17"/>
  <c r="BH180" i="17"/>
  <c r="BG180" i="17"/>
  <c r="BF180" i="17"/>
  <c r="T180" i="17"/>
  <c r="R180" i="17"/>
  <c r="P180" i="17"/>
  <c r="BI179" i="17"/>
  <c r="BH179" i="17"/>
  <c r="BG179" i="17"/>
  <c r="BF179" i="17"/>
  <c r="T179" i="17"/>
  <c r="R179" i="17"/>
  <c r="P179" i="17"/>
  <c r="BI178" i="17"/>
  <c r="BH178" i="17"/>
  <c r="BG178" i="17"/>
  <c r="BF178" i="17"/>
  <c r="T178" i="17"/>
  <c r="R178" i="17"/>
  <c r="P178" i="17"/>
  <c r="BI177" i="17"/>
  <c r="BH177" i="17"/>
  <c r="BG177" i="17"/>
  <c r="BF177" i="17"/>
  <c r="T177" i="17"/>
  <c r="R177" i="17"/>
  <c r="P177" i="17"/>
  <c r="BI176" i="17"/>
  <c r="BH176" i="17"/>
  <c r="BG176" i="17"/>
  <c r="BF176" i="17"/>
  <c r="T176" i="17"/>
  <c r="R176" i="17"/>
  <c r="P176" i="17"/>
  <c r="BI174" i="17"/>
  <c r="BH174" i="17"/>
  <c r="BG174" i="17"/>
  <c r="BF174" i="17"/>
  <c r="T174" i="17"/>
  <c r="R174" i="17"/>
  <c r="P174" i="17"/>
  <c r="BI173" i="17"/>
  <c r="BH173" i="17"/>
  <c r="BG173" i="17"/>
  <c r="BF173" i="17"/>
  <c r="T173" i="17"/>
  <c r="R173" i="17"/>
  <c r="P173" i="17"/>
  <c r="BI172" i="17"/>
  <c r="BH172" i="17"/>
  <c r="BG172" i="17"/>
  <c r="BF172" i="17"/>
  <c r="T172" i="17"/>
  <c r="R172" i="17"/>
  <c r="P172" i="17"/>
  <c r="BI171" i="17"/>
  <c r="BH171" i="17"/>
  <c r="BG171" i="17"/>
  <c r="BF171" i="17"/>
  <c r="T171" i="17"/>
  <c r="R171" i="17"/>
  <c r="P171" i="17"/>
  <c r="BI170" i="17"/>
  <c r="BH170" i="17"/>
  <c r="BG170" i="17"/>
  <c r="BF170" i="17"/>
  <c r="T170" i="17"/>
  <c r="R170" i="17"/>
  <c r="P170" i="17"/>
  <c r="BI169" i="17"/>
  <c r="BH169" i="17"/>
  <c r="BG169" i="17"/>
  <c r="BF169" i="17"/>
  <c r="T169" i="17"/>
  <c r="R169" i="17"/>
  <c r="P169" i="17"/>
  <c r="BI168" i="17"/>
  <c r="BH168" i="17"/>
  <c r="BG168" i="17"/>
  <c r="BF168" i="17"/>
  <c r="T168" i="17"/>
  <c r="R168" i="17"/>
  <c r="P168" i="17"/>
  <c r="BI167" i="17"/>
  <c r="BH167" i="17"/>
  <c r="BG167" i="17"/>
  <c r="BF167" i="17"/>
  <c r="T167" i="17"/>
  <c r="R167" i="17"/>
  <c r="P167" i="17"/>
  <c r="BI166" i="17"/>
  <c r="BH166" i="17"/>
  <c r="BG166" i="17"/>
  <c r="BF166" i="17"/>
  <c r="T166" i="17"/>
  <c r="R166" i="17"/>
  <c r="P166" i="17"/>
  <c r="BI165" i="17"/>
  <c r="BH165" i="17"/>
  <c r="BG165" i="17"/>
  <c r="BF165" i="17"/>
  <c r="T165" i="17"/>
  <c r="R165" i="17"/>
  <c r="P165" i="17"/>
  <c r="BI164" i="17"/>
  <c r="BH164" i="17"/>
  <c r="BG164" i="17"/>
  <c r="BF164" i="17"/>
  <c r="T164" i="17"/>
  <c r="R164" i="17"/>
  <c r="P164" i="17"/>
  <c r="BI163" i="17"/>
  <c r="BH163" i="17"/>
  <c r="BG163" i="17"/>
  <c r="BF163" i="17"/>
  <c r="T163" i="17"/>
  <c r="R163" i="17"/>
  <c r="P163" i="17"/>
  <c r="BI162" i="17"/>
  <c r="BH162" i="17"/>
  <c r="BG162" i="17"/>
  <c r="BF162" i="17"/>
  <c r="T162" i="17"/>
  <c r="R162" i="17"/>
  <c r="P162" i="17"/>
  <c r="BI161" i="17"/>
  <c r="BH161" i="17"/>
  <c r="BG161" i="17"/>
  <c r="BF161" i="17"/>
  <c r="T161" i="17"/>
  <c r="R161" i="17"/>
  <c r="P161" i="17"/>
  <c r="BI160" i="17"/>
  <c r="BH160" i="17"/>
  <c r="BG160" i="17"/>
  <c r="BF160" i="17"/>
  <c r="T160" i="17"/>
  <c r="R160" i="17"/>
  <c r="P160" i="17"/>
  <c r="BI159" i="17"/>
  <c r="BH159" i="17"/>
  <c r="BG159" i="17"/>
  <c r="BF159" i="17"/>
  <c r="T159" i="17"/>
  <c r="R159" i="17"/>
  <c r="P159" i="17"/>
  <c r="BI158" i="17"/>
  <c r="BH158" i="17"/>
  <c r="BG158" i="17"/>
  <c r="BF158" i="17"/>
  <c r="T158" i="17"/>
  <c r="R158" i="17"/>
  <c r="P158" i="17"/>
  <c r="BI157" i="17"/>
  <c r="BH157" i="17"/>
  <c r="BG157" i="17"/>
  <c r="BF157" i="17"/>
  <c r="T157" i="17"/>
  <c r="R157" i="17"/>
  <c r="P157" i="17"/>
  <c r="BI156" i="17"/>
  <c r="BH156" i="17"/>
  <c r="BG156" i="17"/>
  <c r="BF156" i="17"/>
  <c r="T156" i="17"/>
  <c r="R156" i="17"/>
  <c r="P156" i="17"/>
  <c r="BI155" i="17"/>
  <c r="BH155" i="17"/>
  <c r="BG155" i="17"/>
  <c r="BF155" i="17"/>
  <c r="T155" i="17"/>
  <c r="R155" i="17"/>
  <c r="P155" i="17"/>
  <c r="BI154" i="17"/>
  <c r="BH154" i="17"/>
  <c r="BG154" i="17"/>
  <c r="BF154" i="17"/>
  <c r="T154" i="17"/>
  <c r="R154" i="17"/>
  <c r="P154" i="17"/>
  <c r="BI153" i="17"/>
  <c r="BH153" i="17"/>
  <c r="BG153" i="17"/>
  <c r="BF153" i="17"/>
  <c r="T153" i="17"/>
  <c r="R153" i="17"/>
  <c r="P153" i="17"/>
  <c r="BI151" i="17"/>
  <c r="BH151" i="17"/>
  <c r="BG151" i="17"/>
  <c r="BF151" i="17"/>
  <c r="T151" i="17"/>
  <c r="R151" i="17"/>
  <c r="P151" i="17"/>
  <c r="BI150" i="17"/>
  <c r="BH150" i="17"/>
  <c r="BG150" i="17"/>
  <c r="BF150" i="17"/>
  <c r="T150" i="17"/>
  <c r="R150" i="17"/>
  <c r="P150" i="17"/>
  <c r="BI149" i="17"/>
  <c r="BH149" i="17"/>
  <c r="BG149" i="17"/>
  <c r="BF149" i="17"/>
  <c r="T149" i="17"/>
  <c r="R149" i="17"/>
  <c r="P149" i="17"/>
  <c r="BI148" i="17"/>
  <c r="BH148" i="17"/>
  <c r="BG148" i="17"/>
  <c r="BF148" i="17"/>
  <c r="T148" i="17"/>
  <c r="R148" i="17"/>
  <c r="P148" i="17"/>
  <c r="BI147" i="17"/>
  <c r="BH147" i="17"/>
  <c r="BG147" i="17"/>
  <c r="BF147" i="17"/>
  <c r="T147" i="17"/>
  <c r="R147" i="17"/>
  <c r="P147" i="17"/>
  <c r="BI146" i="17"/>
  <c r="BH146" i="17"/>
  <c r="BG146" i="17"/>
  <c r="BF146" i="17"/>
  <c r="T146" i="17"/>
  <c r="R146" i="17"/>
  <c r="P146" i="17"/>
  <c r="BI145" i="17"/>
  <c r="BH145" i="17"/>
  <c r="BG145" i="17"/>
  <c r="BF145" i="17"/>
  <c r="T145" i="17"/>
  <c r="R145" i="17"/>
  <c r="P145" i="17"/>
  <c r="BI144" i="17"/>
  <c r="BH144" i="17"/>
  <c r="BG144" i="17"/>
  <c r="BF144" i="17"/>
  <c r="T144" i="17"/>
  <c r="R144" i="17"/>
  <c r="P144" i="17"/>
  <c r="BI143" i="17"/>
  <c r="BH143" i="17"/>
  <c r="BG143" i="17"/>
  <c r="BF143" i="17"/>
  <c r="T143" i="17"/>
  <c r="R143" i="17"/>
  <c r="P143" i="17"/>
  <c r="BI142" i="17"/>
  <c r="BH142" i="17"/>
  <c r="BG142" i="17"/>
  <c r="BF142" i="17"/>
  <c r="T142" i="17"/>
  <c r="R142" i="17"/>
  <c r="P142" i="17"/>
  <c r="BI141" i="17"/>
  <c r="BH141" i="17"/>
  <c r="BG141" i="17"/>
  <c r="BF141" i="17"/>
  <c r="T141" i="17"/>
  <c r="R141" i="17"/>
  <c r="P141" i="17"/>
  <c r="BI140" i="17"/>
  <c r="BH140" i="17"/>
  <c r="BG140" i="17"/>
  <c r="BF140" i="17"/>
  <c r="T140" i="17"/>
  <c r="R140" i="17"/>
  <c r="P140" i="17"/>
  <c r="BI139" i="17"/>
  <c r="BH139" i="17"/>
  <c r="BG139" i="17"/>
  <c r="BF139" i="17"/>
  <c r="T139" i="17"/>
  <c r="R139" i="17"/>
  <c r="P139" i="17"/>
  <c r="BI138" i="17"/>
  <c r="BH138" i="17"/>
  <c r="BG138" i="17"/>
  <c r="BF138" i="17"/>
  <c r="T138" i="17"/>
  <c r="R138" i="17"/>
  <c r="P138" i="17"/>
  <c r="BI137" i="17"/>
  <c r="BH137" i="17"/>
  <c r="BG137" i="17"/>
  <c r="BF137" i="17"/>
  <c r="T137" i="17"/>
  <c r="R137" i="17"/>
  <c r="P137" i="17"/>
  <c r="BI136" i="17"/>
  <c r="BH136" i="17"/>
  <c r="BG136" i="17"/>
  <c r="BF136" i="17"/>
  <c r="T136" i="17"/>
  <c r="R136" i="17"/>
  <c r="P136" i="17"/>
  <c r="BI135" i="17"/>
  <c r="BH135" i="17"/>
  <c r="BG135" i="17"/>
  <c r="BF135" i="17"/>
  <c r="T135" i="17"/>
  <c r="R135" i="17"/>
  <c r="P135" i="17"/>
  <c r="BI134" i="17"/>
  <c r="BH134" i="17"/>
  <c r="BG134" i="17"/>
  <c r="BF134" i="17"/>
  <c r="T134" i="17"/>
  <c r="R134" i="17"/>
  <c r="P134" i="17"/>
  <c r="BI133" i="17"/>
  <c r="BH133" i="17"/>
  <c r="BG133" i="17"/>
  <c r="BF133" i="17"/>
  <c r="T133" i="17"/>
  <c r="R133" i="17"/>
  <c r="P133" i="17"/>
  <c r="BI132" i="17"/>
  <c r="BH132" i="17"/>
  <c r="BG132" i="17"/>
  <c r="BF132" i="17"/>
  <c r="T132" i="17"/>
  <c r="R132" i="17"/>
  <c r="P132" i="17"/>
  <c r="BI131" i="17"/>
  <c r="BH131" i="17"/>
  <c r="BG131" i="17"/>
  <c r="BF131" i="17"/>
  <c r="T131" i="17"/>
  <c r="R131" i="17"/>
  <c r="P131" i="17"/>
  <c r="BI130" i="17"/>
  <c r="BH130" i="17"/>
  <c r="BG130" i="17"/>
  <c r="BF130" i="17"/>
  <c r="T130" i="17"/>
  <c r="R130" i="17"/>
  <c r="P130" i="17"/>
  <c r="BI129" i="17"/>
  <c r="BH129" i="17"/>
  <c r="BG129" i="17"/>
  <c r="BF129" i="17"/>
  <c r="T129" i="17"/>
  <c r="R129" i="17"/>
  <c r="P129" i="17"/>
  <c r="BI128" i="17"/>
  <c r="BH128" i="17"/>
  <c r="BG128" i="17"/>
  <c r="BF128" i="17"/>
  <c r="T128" i="17"/>
  <c r="R128" i="17"/>
  <c r="P128" i="17"/>
  <c r="J122" i="17"/>
  <c r="J121" i="17"/>
  <c r="F121" i="17"/>
  <c r="F119" i="17"/>
  <c r="E117" i="17"/>
  <c r="J92" i="17"/>
  <c r="J91" i="17"/>
  <c r="F91" i="17"/>
  <c r="F89" i="17"/>
  <c r="E87" i="17"/>
  <c r="J18" i="17"/>
  <c r="E18" i="17"/>
  <c r="F92" i="17" s="1"/>
  <c r="J17" i="17"/>
  <c r="J12" i="17"/>
  <c r="J89" i="17"/>
  <c r="E7" i="17"/>
  <c r="E85" i="17" s="1"/>
  <c r="J37" i="16"/>
  <c r="J36" i="16"/>
  <c r="AY109" i="1" s="1"/>
  <c r="J35" i="16"/>
  <c r="AX109" i="1" s="1"/>
  <c r="BI169" i="16"/>
  <c r="BH169" i="16"/>
  <c r="BG169" i="16"/>
  <c r="BF169" i="16"/>
  <c r="T169" i="16"/>
  <c r="R169" i="16"/>
  <c r="P169" i="16"/>
  <c r="BI168" i="16"/>
  <c r="BH168" i="16"/>
  <c r="BG168" i="16"/>
  <c r="BF168" i="16"/>
  <c r="T168" i="16"/>
  <c r="R168" i="16"/>
  <c r="P168" i="16"/>
  <c r="BI167" i="16"/>
  <c r="BH167" i="16"/>
  <c r="BG167" i="16"/>
  <c r="BF167" i="16"/>
  <c r="T167" i="16"/>
  <c r="R167" i="16"/>
  <c r="P167" i="16"/>
  <c r="BI166" i="16"/>
  <c r="BH166" i="16"/>
  <c r="BG166" i="16"/>
  <c r="BF166" i="16"/>
  <c r="T166" i="16"/>
  <c r="R166" i="16"/>
  <c r="P166" i="16"/>
  <c r="BI165" i="16"/>
  <c r="BH165" i="16"/>
  <c r="BG165" i="16"/>
  <c r="BF165" i="16"/>
  <c r="T165" i="16"/>
  <c r="R165" i="16"/>
  <c r="P165" i="16"/>
  <c r="BI164" i="16"/>
  <c r="BH164" i="16"/>
  <c r="BG164" i="16"/>
  <c r="BF164" i="16"/>
  <c r="T164" i="16"/>
  <c r="R164" i="16"/>
  <c r="P164" i="16"/>
  <c r="BI163" i="16"/>
  <c r="BH163" i="16"/>
  <c r="BG163" i="16"/>
  <c r="BF163" i="16"/>
  <c r="T163" i="16"/>
  <c r="R163" i="16"/>
  <c r="P163" i="16"/>
  <c r="BI162" i="16"/>
  <c r="BH162" i="16"/>
  <c r="BG162" i="16"/>
  <c r="BF162" i="16"/>
  <c r="T162" i="16"/>
  <c r="R162" i="16"/>
  <c r="P162" i="16"/>
  <c r="BI161" i="16"/>
  <c r="BH161" i="16"/>
  <c r="BG161" i="16"/>
  <c r="BF161" i="16"/>
  <c r="T161" i="16"/>
  <c r="R161" i="16"/>
  <c r="P161" i="16"/>
  <c r="BI160" i="16"/>
  <c r="BH160" i="16"/>
  <c r="BG160" i="16"/>
  <c r="BF160" i="16"/>
  <c r="T160" i="16"/>
  <c r="R160" i="16"/>
  <c r="P160" i="16"/>
  <c r="BI159" i="16"/>
  <c r="BH159" i="16"/>
  <c r="BG159" i="16"/>
  <c r="BF159" i="16"/>
  <c r="T159" i="16"/>
  <c r="R159" i="16"/>
  <c r="P159" i="16"/>
  <c r="BI158" i="16"/>
  <c r="BH158" i="16"/>
  <c r="BG158" i="16"/>
  <c r="BF158" i="16"/>
  <c r="T158" i="16"/>
  <c r="R158" i="16"/>
  <c r="P158" i="16"/>
  <c r="BI157" i="16"/>
  <c r="BH157" i="16"/>
  <c r="BG157" i="16"/>
  <c r="BF157" i="16"/>
  <c r="T157" i="16"/>
  <c r="R157" i="16"/>
  <c r="P157" i="16"/>
  <c r="BI156" i="16"/>
  <c r="BH156" i="16"/>
  <c r="BG156" i="16"/>
  <c r="BF156" i="16"/>
  <c r="T156" i="16"/>
  <c r="R156" i="16"/>
  <c r="P156" i="16"/>
  <c r="BI155" i="16"/>
  <c r="BH155" i="16"/>
  <c r="BG155" i="16"/>
  <c r="BF155" i="16"/>
  <c r="T155" i="16"/>
  <c r="R155" i="16"/>
  <c r="P155" i="16"/>
  <c r="BI154" i="16"/>
  <c r="BH154" i="16"/>
  <c r="BG154" i="16"/>
  <c r="BF154" i="16"/>
  <c r="T154" i="16"/>
  <c r="R154" i="16"/>
  <c r="P154" i="16"/>
  <c r="BI153" i="16"/>
  <c r="BH153" i="16"/>
  <c r="BG153" i="16"/>
  <c r="BF153" i="16"/>
  <c r="T153" i="16"/>
  <c r="R153" i="16"/>
  <c r="P153" i="16"/>
  <c r="BI152" i="16"/>
  <c r="BH152" i="16"/>
  <c r="BG152" i="16"/>
  <c r="BF152" i="16"/>
  <c r="T152" i="16"/>
  <c r="R152" i="16"/>
  <c r="P152" i="16"/>
  <c r="BI151" i="16"/>
  <c r="BH151" i="16"/>
  <c r="BG151" i="16"/>
  <c r="BF151" i="16"/>
  <c r="T151" i="16"/>
  <c r="R151" i="16"/>
  <c r="P151" i="16"/>
  <c r="BI150" i="16"/>
  <c r="BH150" i="16"/>
  <c r="BG150" i="16"/>
  <c r="BF150" i="16"/>
  <c r="T150" i="16"/>
  <c r="R150" i="16"/>
  <c r="P150" i="16"/>
  <c r="BI149" i="16"/>
  <c r="BH149" i="16"/>
  <c r="BG149" i="16"/>
  <c r="BF149" i="16"/>
  <c r="T149" i="16"/>
  <c r="R149" i="16"/>
  <c r="P149" i="16"/>
  <c r="BI148" i="16"/>
  <c r="BH148" i="16"/>
  <c r="BG148" i="16"/>
  <c r="BF148" i="16"/>
  <c r="T148" i="16"/>
  <c r="R148" i="16"/>
  <c r="P148" i="16"/>
  <c r="BI147" i="16"/>
  <c r="BH147" i="16"/>
  <c r="BG147" i="16"/>
  <c r="BF147" i="16"/>
  <c r="T147" i="16"/>
  <c r="R147" i="16"/>
  <c r="P147" i="16"/>
  <c r="BI146" i="16"/>
  <c r="BH146" i="16"/>
  <c r="BG146" i="16"/>
  <c r="BF146" i="16"/>
  <c r="T146" i="16"/>
  <c r="R146" i="16"/>
  <c r="P146" i="16"/>
  <c r="BI145" i="16"/>
  <c r="BH145" i="16"/>
  <c r="BG145" i="16"/>
  <c r="BF145" i="16"/>
  <c r="T145" i="16"/>
  <c r="R145" i="16"/>
  <c r="P145" i="16"/>
  <c r="BI144" i="16"/>
  <c r="BH144" i="16"/>
  <c r="BG144" i="16"/>
  <c r="BF144" i="16"/>
  <c r="T144" i="16"/>
  <c r="R144" i="16"/>
  <c r="P144" i="16"/>
  <c r="BI143" i="16"/>
  <c r="BH143" i="16"/>
  <c r="BG143" i="16"/>
  <c r="BF143" i="16"/>
  <c r="T143" i="16"/>
  <c r="R143" i="16"/>
  <c r="P143" i="16"/>
  <c r="BI142" i="16"/>
  <c r="BH142" i="16"/>
  <c r="BG142" i="16"/>
  <c r="BF142" i="16"/>
  <c r="T142" i="16"/>
  <c r="R142" i="16"/>
  <c r="P142" i="16"/>
  <c r="BI141" i="16"/>
  <c r="BH141" i="16"/>
  <c r="BG141" i="16"/>
  <c r="BF141" i="16"/>
  <c r="T141" i="16"/>
  <c r="R141" i="16"/>
  <c r="P141" i="16"/>
  <c r="BI140" i="16"/>
  <c r="BH140" i="16"/>
  <c r="BG140" i="16"/>
  <c r="BF140" i="16"/>
  <c r="T140" i="16"/>
  <c r="R140" i="16"/>
  <c r="P140" i="16"/>
  <c r="BI139" i="16"/>
  <c r="BH139" i="16"/>
  <c r="BG139" i="16"/>
  <c r="BF139" i="16"/>
  <c r="T139" i="16"/>
  <c r="R139" i="16"/>
  <c r="P139" i="16"/>
  <c r="BI138" i="16"/>
  <c r="BH138" i="16"/>
  <c r="BG138" i="16"/>
  <c r="BF138" i="16"/>
  <c r="T138" i="16"/>
  <c r="R138" i="16"/>
  <c r="P138" i="16"/>
  <c r="BI137" i="16"/>
  <c r="BH137" i="16"/>
  <c r="BG137" i="16"/>
  <c r="BF137" i="16"/>
  <c r="T137" i="16"/>
  <c r="R137" i="16"/>
  <c r="P137" i="16"/>
  <c r="BI136" i="16"/>
  <c r="BH136" i="16"/>
  <c r="BG136" i="16"/>
  <c r="BF136" i="16"/>
  <c r="T136" i="16"/>
  <c r="R136" i="16"/>
  <c r="P136" i="16"/>
  <c r="BI135" i="16"/>
  <c r="BH135" i="16"/>
  <c r="BG135" i="16"/>
  <c r="BF135" i="16"/>
  <c r="T135" i="16"/>
  <c r="R135" i="16"/>
  <c r="P135" i="16"/>
  <c r="BI134" i="16"/>
  <c r="BH134" i="16"/>
  <c r="BG134" i="16"/>
  <c r="BF134" i="16"/>
  <c r="T134" i="16"/>
  <c r="R134" i="16"/>
  <c r="P134" i="16"/>
  <c r="BI133" i="16"/>
  <c r="BH133" i="16"/>
  <c r="BG133" i="16"/>
  <c r="BF133" i="16"/>
  <c r="T133" i="16"/>
  <c r="R133" i="16"/>
  <c r="P133" i="16"/>
  <c r="BI132" i="16"/>
  <c r="BH132" i="16"/>
  <c r="BG132" i="16"/>
  <c r="BF132" i="16"/>
  <c r="T132" i="16"/>
  <c r="R132" i="16"/>
  <c r="P132" i="16"/>
  <c r="BI131" i="16"/>
  <c r="BH131" i="16"/>
  <c r="BG131" i="16"/>
  <c r="BF131" i="16"/>
  <c r="T131" i="16"/>
  <c r="R131" i="16"/>
  <c r="P131" i="16"/>
  <c r="BI130" i="16"/>
  <c r="BH130" i="16"/>
  <c r="BG130" i="16"/>
  <c r="BF130" i="16"/>
  <c r="T130" i="16"/>
  <c r="R130" i="16"/>
  <c r="P130" i="16"/>
  <c r="BI129" i="16"/>
  <c r="BH129" i="16"/>
  <c r="BG129" i="16"/>
  <c r="BF129" i="16"/>
  <c r="T129" i="16"/>
  <c r="R129" i="16"/>
  <c r="P129" i="16"/>
  <c r="BI128" i="16"/>
  <c r="BH128" i="16"/>
  <c r="BG128" i="16"/>
  <c r="BF128" i="16"/>
  <c r="T128" i="16"/>
  <c r="R128" i="16"/>
  <c r="P128" i="16"/>
  <c r="BI127" i="16"/>
  <c r="BH127" i="16"/>
  <c r="BG127" i="16"/>
  <c r="BF127" i="16"/>
  <c r="T127" i="16"/>
  <c r="R127" i="16"/>
  <c r="P127" i="16"/>
  <c r="BI126" i="16"/>
  <c r="BH126" i="16"/>
  <c r="BG126" i="16"/>
  <c r="BF126" i="16"/>
  <c r="T126" i="16"/>
  <c r="R126" i="16"/>
  <c r="P126" i="16"/>
  <c r="BI125" i="16"/>
  <c r="BH125" i="16"/>
  <c r="BG125" i="16"/>
  <c r="BF125" i="16"/>
  <c r="T125" i="16"/>
  <c r="R125" i="16"/>
  <c r="P125" i="16"/>
  <c r="BI124" i="16"/>
  <c r="BH124" i="16"/>
  <c r="BG124" i="16"/>
  <c r="BF124" i="16"/>
  <c r="T124" i="16"/>
  <c r="R124" i="16"/>
  <c r="P124" i="16"/>
  <c r="BI123" i="16"/>
  <c r="BH123" i="16"/>
  <c r="BG123" i="16"/>
  <c r="BF123" i="16"/>
  <c r="T123" i="16"/>
  <c r="R123" i="16"/>
  <c r="P123" i="16"/>
  <c r="BI122" i="16"/>
  <c r="BH122" i="16"/>
  <c r="BG122" i="16"/>
  <c r="BF122" i="16"/>
  <c r="T122" i="16"/>
  <c r="R122" i="16"/>
  <c r="P122" i="16"/>
  <c r="BI121" i="16"/>
  <c r="BH121" i="16"/>
  <c r="BG121" i="16"/>
  <c r="BF121" i="16"/>
  <c r="T121" i="16"/>
  <c r="R121" i="16"/>
  <c r="P121" i="16"/>
  <c r="BI120" i="16"/>
  <c r="BH120" i="16"/>
  <c r="BG120" i="16"/>
  <c r="BF120" i="16"/>
  <c r="T120" i="16"/>
  <c r="R120" i="16"/>
  <c r="P120" i="16"/>
  <c r="BI119" i="16"/>
  <c r="BH119" i="16"/>
  <c r="BG119" i="16"/>
  <c r="BF119" i="16"/>
  <c r="T119" i="16"/>
  <c r="R119" i="16"/>
  <c r="P119" i="16"/>
  <c r="J114" i="16"/>
  <c r="J113" i="16"/>
  <c r="F113" i="16"/>
  <c r="F111" i="16"/>
  <c r="E109" i="16"/>
  <c r="J92" i="16"/>
  <c r="J91" i="16"/>
  <c r="F91" i="16"/>
  <c r="F89" i="16"/>
  <c r="E87" i="16"/>
  <c r="J18" i="16"/>
  <c r="E18" i="16"/>
  <c r="F92" i="16" s="1"/>
  <c r="J17" i="16"/>
  <c r="J12" i="16"/>
  <c r="J111" i="16" s="1"/>
  <c r="E7" i="16"/>
  <c r="E85" i="16" s="1"/>
  <c r="J37" i="15"/>
  <c r="J36" i="15"/>
  <c r="AY108" i="1" s="1"/>
  <c r="J35" i="15"/>
  <c r="AX108" i="1" s="1"/>
  <c r="BI165" i="15"/>
  <c r="BH165" i="15"/>
  <c r="BG165" i="15"/>
  <c r="BF165" i="15"/>
  <c r="T165" i="15"/>
  <c r="R165" i="15"/>
  <c r="P165" i="15"/>
  <c r="BI164" i="15"/>
  <c r="BH164" i="15"/>
  <c r="BG164" i="15"/>
  <c r="BF164" i="15"/>
  <c r="T164" i="15"/>
  <c r="R164" i="15"/>
  <c r="P164" i="15"/>
  <c r="BI163" i="15"/>
  <c r="BH163" i="15"/>
  <c r="BG163" i="15"/>
  <c r="BF163" i="15"/>
  <c r="T163" i="15"/>
  <c r="R163" i="15"/>
  <c r="P163" i="15"/>
  <c r="BI162" i="15"/>
  <c r="BH162" i="15"/>
  <c r="BG162" i="15"/>
  <c r="BF162" i="15"/>
  <c r="T162" i="15"/>
  <c r="R162" i="15"/>
  <c r="P162" i="15"/>
  <c r="BI161" i="15"/>
  <c r="BH161" i="15"/>
  <c r="BG161" i="15"/>
  <c r="BF161" i="15"/>
  <c r="T161" i="15"/>
  <c r="R161" i="15"/>
  <c r="P161" i="15"/>
  <c r="BI160" i="15"/>
  <c r="BH160" i="15"/>
  <c r="BG160" i="15"/>
  <c r="BF160" i="15"/>
  <c r="T160" i="15"/>
  <c r="R160" i="15"/>
  <c r="P160" i="15"/>
  <c r="BI159" i="15"/>
  <c r="BH159" i="15"/>
  <c r="BG159" i="15"/>
  <c r="BF159" i="15"/>
  <c r="T159" i="15"/>
  <c r="R159" i="15"/>
  <c r="P159" i="15"/>
  <c r="BI158" i="15"/>
  <c r="BH158" i="15"/>
  <c r="BG158" i="15"/>
  <c r="BF158" i="15"/>
  <c r="T158" i="15"/>
  <c r="R158" i="15"/>
  <c r="P158" i="15"/>
  <c r="BI157" i="15"/>
  <c r="BH157" i="15"/>
  <c r="BG157" i="15"/>
  <c r="BF157" i="15"/>
  <c r="T157" i="15"/>
  <c r="R157" i="15"/>
  <c r="P157" i="15"/>
  <c r="BI156" i="15"/>
  <c r="BH156" i="15"/>
  <c r="BG156" i="15"/>
  <c r="BF156" i="15"/>
  <c r="T156" i="15"/>
  <c r="R156" i="15"/>
  <c r="P156" i="15"/>
  <c r="BI155" i="15"/>
  <c r="BH155" i="15"/>
  <c r="BG155" i="15"/>
  <c r="BF155" i="15"/>
  <c r="T155" i="15"/>
  <c r="R155" i="15"/>
  <c r="P155" i="15"/>
  <c r="BI154" i="15"/>
  <c r="BH154" i="15"/>
  <c r="BG154" i="15"/>
  <c r="BF154" i="15"/>
  <c r="T154" i="15"/>
  <c r="R154" i="15"/>
  <c r="P154" i="15"/>
  <c r="BI153" i="15"/>
  <c r="BH153" i="15"/>
  <c r="BG153" i="15"/>
  <c r="BF153" i="15"/>
  <c r="T153" i="15"/>
  <c r="R153" i="15"/>
  <c r="P153" i="15"/>
  <c r="BI152" i="15"/>
  <c r="BH152" i="15"/>
  <c r="BG152" i="15"/>
  <c r="BF152" i="15"/>
  <c r="T152" i="15"/>
  <c r="R152" i="15"/>
  <c r="P152" i="15"/>
  <c r="BI151" i="15"/>
  <c r="BH151" i="15"/>
  <c r="BG151" i="15"/>
  <c r="BF151" i="15"/>
  <c r="T151" i="15"/>
  <c r="R151" i="15"/>
  <c r="P151" i="15"/>
  <c r="BI150" i="15"/>
  <c r="BH150" i="15"/>
  <c r="BG150" i="15"/>
  <c r="BF150" i="15"/>
  <c r="T150" i="15"/>
  <c r="R150" i="15"/>
  <c r="P150" i="15"/>
  <c r="BI149" i="15"/>
  <c r="BH149" i="15"/>
  <c r="BG149" i="15"/>
  <c r="BF149" i="15"/>
  <c r="T149" i="15"/>
  <c r="R149" i="15"/>
  <c r="P149" i="15"/>
  <c r="BI148" i="15"/>
  <c r="BH148" i="15"/>
  <c r="BG148" i="15"/>
  <c r="BF148" i="15"/>
  <c r="T148" i="15"/>
  <c r="R148" i="15"/>
  <c r="P148" i="15"/>
  <c r="BI147" i="15"/>
  <c r="BH147" i="15"/>
  <c r="BG147" i="15"/>
  <c r="BF147" i="15"/>
  <c r="T147" i="15"/>
  <c r="R147" i="15"/>
  <c r="P147" i="15"/>
  <c r="BI146" i="15"/>
  <c r="BH146" i="15"/>
  <c r="BG146" i="15"/>
  <c r="BF146" i="15"/>
  <c r="T146" i="15"/>
  <c r="R146" i="15"/>
  <c r="P146" i="15"/>
  <c r="BI145" i="15"/>
  <c r="BH145" i="15"/>
  <c r="BG145" i="15"/>
  <c r="BF145" i="15"/>
  <c r="T145" i="15"/>
  <c r="R145" i="15"/>
  <c r="P145" i="15"/>
  <c r="BI144" i="15"/>
  <c r="BH144" i="15"/>
  <c r="BG144" i="15"/>
  <c r="BF144" i="15"/>
  <c r="T144" i="15"/>
  <c r="R144" i="15"/>
  <c r="P144" i="15"/>
  <c r="BI143" i="15"/>
  <c r="BH143" i="15"/>
  <c r="BG143" i="15"/>
  <c r="BF143" i="15"/>
  <c r="T143" i="15"/>
  <c r="R143" i="15"/>
  <c r="P143" i="15"/>
  <c r="BI142" i="15"/>
  <c r="BH142" i="15"/>
  <c r="BG142" i="15"/>
  <c r="BF142" i="15"/>
  <c r="T142" i="15"/>
  <c r="R142" i="15"/>
  <c r="P142" i="15"/>
  <c r="BI141" i="15"/>
  <c r="BH141" i="15"/>
  <c r="BG141" i="15"/>
  <c r="BF141" i="15"/>
  <c r="T141" i="15"/>
  <c r="R141" i="15"/>
  <c r="P141" i="15"/>
  <c r="BI140" i="15"/>
  <c r="BH140" i="15"/>
  <c r="BG140" i="15"/>
  <c r="BF140" i="15"/>
  <c r="T140" i="15"/>
  <c r="R140" i="15"/>
  <c r="P140" i="15"/>
  <c r="BI139" i="15"/>
  <c r="BH139" i="15"/>
  <c r="BG139" i="15"/>
  <c r="BF139" i="15"/>
  <c r="T139" i="15"/>
  <c r="R139" i="15"/>
  <c r="P139" i="15"/>
  <c r="BI138" i="15"/>
  <c r="BH138" i="15"/>
  <c r="BG138" i="15"/>
  <c r="BF138" i="15"/>
  <c r="T138" i="15"/>
  <c r="R138" i="15"/>
  <c r="P138" i="15"/>
  <c r="BI137" i="15"/>
  <c r="BH137" i="15"/>
  <c r="BG137" i="15"/>
  <c r="BF137" i="15"/>
  <c r="T137" i="15"/>
  <c r="R137" i="15"/>
  <c r="P137" i="15"/>
  <c r="BI136" i="15"/>
  <c r="BH136" i="15"/>
  <c r="BG136" i="15"/>
  <c r="BF136" i="15"/>
  <c r="T136" i="15"/>
  <c r="R136" i="15"/>
  <c r="P136" i="15"/>
  <c r="BI135" i="15"/>
  <c r="BH135" i="15"/>
  <c r="BG135" i="15"/>
  <c r="BF135" i="15"/>
  <c r="T135" i="15"/>
  <c r="R135" i="15"/>
  <c r="P135" i="15"/>
  <c r="BI134" i="15"/>
  <c r="BH134" i="15"/>
  <c r="BG134" i="15"/>
  <c r="BF134" i="15"/>
  <c r="T134" i="15"/>
  <c r="R134" i="15"/>
  <c r="P134" i="15"/>
  <c r="BI133" i="15"/>
  <c r="BH133" i="15"/>
  <c r="BG133" i="15"/>
  <c r="BF133" i="15"/>
  <c r="T133" i="15"/>
  <c r="R133" i="15"/>
  <c r="P133" i="15"/>
  <c r="BI132" i="15"/>
  <c r="BH132" i="15"/>
  <c r="BG132" i="15"/>
  <c r="BF132" i="15"/>
  <c r="T132" i="15"/>
  <c r="R132" i="15"/>
  <c r="P132" i="15"/>
  <c r="BI131" i="15"/>
  <c r="BH131" i="15"/>
  <c r="BG131" i="15"/>
  <c r="BF131" i="15"/>
  <c r="T131" i="15"/>
  <c r="R131" i="15"/>
  <c r="P131" i="15"/>
  <c r="BI130" i="15"/>
  <c r="BH130" i="15"/>
  <c r="BG130" i="15"/>
  <c r="BF130" i="15"/>
  <c r="T130" i="15"/>
  <c r="R130" i="15"/>
  <c r="P130" i="15"/>
  <c r="BI129" i="15"/>
  <c r="BH129" i="15"/>
  <c r="BG129" i="15"/>
  <c r="BF129" i="15"/>
  <c r="T129" i="15"/>
  <c r="R129" i="15"/>
  <c r="P129" i="15"/>
  <c r="BI128" i="15"/>
  <c r="BH128" i="15"/>
  <c r="BG128" i="15"/>
  <c r="BF128" i="15"/>
  <c r="T128" i="15"/>
  <c r="R128" i="15"/>
  <c r="P128" i="15"/>
  <c r="BI127" i="15"/>
  <c r="BH127" i="15"/>
  <c r="BG127" i="15"/>
  <c r="BF127" i="15"/>
  <c r="T127" i="15"/>
  <c r="R127" i="15"/>
  <c r="P127" i="15"/>
  <c r="BI126" i="15"/>
  <c r="BH126" i="15"/>
  <c r="BG126" i="15"/>
  <c r="BF126" i="15"/>
  <c r="T126" i="15"/>
  <c r="R126" i="15"/>
  <c r="P126" i="15"/>
  <c r="BI125" i="15"/>
  <c r="BH125" i="15"/>
  <c r="BG125" i="15"/>
  <c r="BF125" i="15"/>
  <c r="T125" i="15"/>
  <c r="R125" i="15"/>
  <c r="P125" i="15"/>
  <c r="BI124" i="15"/>
  <c r="BH124" i="15"/>
  <c r="BG124" i="15"/>
  <c r="BF124" i="15"/>
  <c r="T124" i="15"/>
  <c r="R124" i="15"/>
  <c r="P124" i="15"/>
  <c r="BI123" i="15"/>
  <c r="BH123" i="15"/>
  <c r="BG123" i="15"/>
  <c r="BF123" i="15"/>
  <c r="T123" i="15"/>
  <c r="R123" i="15"/>
  <c r="P123" i="15"/>
  <c r="BI122" i="15"/>
  <c r="BH122" i="15"/>
  <c r="BG122" i="15"/>
  <c r="BF122" i="15"/>
  <c r="T122" i="15"/>
  <c r="R122" i="15"/>
  <c r="P122" i="15"/>
  <c r="BI121" i="15"/>
  <c r="BH121" i="15"/>
  <c r="BG121" i="15"/>
  <c r="BF121" i="15"/>
  <c r="T121" i="15"/>
  <c r="R121" i="15"/>
  <c r="P121" i="15"/>
  <c r="BI120" i="15"/>
  <c r="BH120" i="15"/>
  <c r="BG120" i="15"/>
  <c r="BF120" i="15"/>
  <c r="T120" i="15"/>
  <c r="R120" i="15"/>
  <c r="P120" i="15"/>
  <c r="BI119" i="15"/>
  <c r="BH119" i="15"/>
  <c r="BG119" i="15"/>
  <c r="BF119" i="15"/>
  <c r="T119" i="15"/>
  <c r="R119" i="15"/>
  <c r="P119" i="15"/>
  <c r="J114" i="15"/>
  <c r="J113" i="15"/>
  <c r="F113" i="15"/>
  <c r="F111" i="15"/>
  <c r="E109" i="15"/>
  <c r="J92" i="15"/>
  <c r="J91" i="15"/>
  <c r="F91" i="15"/>
  <c r="F89" i="15"/>
  <c r="E87" i="15"/>
  <c r="J18" i="15"/>
  <c r="E18" i="15"/>
  <c r="F114" i="15" s="1"/>
  <c r="J17" i="15"/>
  <c r="J12" i="15"/>
  <c r="J111" i="15" s="1"/>
  <c r="E7" i="15"/>
  <c r="E107" i="15" s="1"/>
  <c r="J37" i="14"/>
  <c r="J36" i="14"/>
  <c r="AY107" i="1" s="1"/>
  <c r="J35" i="14"/>
  <c r="AX107" i="1" s="1"/>
  <c r="BI167" i="14"/>
  <c r="BH167" i="14"/>
  <c r="BG167" i="14"/>
  <c r="BF167" i="14"/>
  <c r="T167" i="14"/>
  <c r="R167" i="14"/>
  <c r="P167" i="14"/>
  <c r="BI166" i="14"/>
  <c r="BH166" i="14"/>
  <c r="BG166" i="14"/>
  <c r="BF166" i="14"/>
  <c r="T166" i="14"/>
  <c r="R166" i="14"/>
  <c r="P166" i="14"/>
  <c r="BI165" i="14"/>
  <c r="BH165" i="14"/>
  <c r="BG165" i="14"/>
  <c r="BF165" i="14"/>
  <c r="T165" i="14"/>
  <c r="R165" i="14"/>
  <c r="P165" i="14"/>
  <c r="BI164" i="14"/>
  <c r="BH164" i="14"/>
  <c r="BG164" i="14"/>
  <c r="BF164" i="14"/>
  <c r="T164" i="14"/>
  <c r="R164" i="14"/>
  <c r="P164" i="14"/>
  <c r="BI163" i="14"/>
  <c r="BH163" i="14"/>
  <c r="BG163" i="14"/>
  <c r="BF163" i="14"/>
  <c r="T163" i="14"/>
  <c r="R163" i="14"/>
  <c r="P163" i="14"/>
  <c r="BI162" i="14"/>
  <c r="BH162" i="14"/>
  <c r="BG162" i="14"/>
  <c r="BF162" i="14"/>
  <c r="T162" i="14"/>
  <c r="R162" i="14"/>
  <c r="P162" i="14"/>
  <c r="BI161" i="14"/>
  <c r="BH161" i="14"/>
  <c r="BG161" i="14"/>
  <c r="BF161" i="14"/>
  <c r="T161" i="14"/>
  <c r="R161" i="14"/>
  <c r="P161" i="14"/>
  <c r="BI160" i="14"/>
  <c r="BH160" i="14"/>
  <c r="BG160" i="14"/>
  <c r="BF160" i="14"/>
  <c r="T160" i="14"/>
  <c r="R160" i="14"/>
  <c r="P160" i="14"/>
  <c r="BI159" i="14"/>
  <c r="BH159" i="14"/>
  <c r="BG159" i="14"/>
  <c r="BF159" i="14"/>
  <c r="T159" i="14"/>
  <c r="R159" i="14"/>
  <c r="P159" i="14"/>
  <c r="BI158" i="14"/>
  <c r="BH158" i="14"/>
  <c r="BG158" i="14"/>
  <c r="BF158" i="14"/>
  <c r="T158" i="14"/>
  <c r="R158" i="14"/>
  <c r="P158" i="14"/>
  <c r="BI157" i="14"/>
  <c r="BH157" i="14"/>
  <c r="BG157" i="14"/>
  <c r="BF157" i="14"/>
  <c r="T157" i="14"/>
  <c r="R157" i="14"/>
  <c r="P157" i="14"/>
  <c r="BI156" i="14"/>
  <c r="BH156" i="14"/>
  <c r="BG156" i="14"/>
  <c r="BF156" i="14"/>
  <c r="T156" i="14"/>
  <c r="R156" i="14"/>
  <c r="P156" i="14"/>
  <c r="BI155" i="14"/>
  <c r="BH155" i="14"/>
  <c r="BG155" i="14"/>
  <c r="BF155" i="14"/>
  <c r="T155" i="14"/>
  <c r="R155" i="14"/>
  <c r="P155" i="14"/>
  <c r="BI154" i="14"/>
  <c r="BH154" i="14"/>
  <c r="BG154" i="14"/>
  <c r="BF154" i="14"/>
  <c r="T154" i="14"/>
  <c r="R154" i="14"/>
  <c r="P154" i="14"/>
  <c r="BI153" i="14"/>
  <c r="BH153" i="14"/>
  <c r="BG153" i="14"/>
  <c r="BF153" i="14"/>
  <c r="T153" i="14"/>
  <c r="R153" i="14"/>
  <c r="P153" i="14"/>
  <c r="BI152" i="14"/>
  <c r="BH152" i="14"/>
  <c r="BG152" i="14"/>
  <c r="BF152" i="14"/>
  <c r="T152" i="14"/>
  <c r="R152" i="14"/>
  <c r="P152" i="14"/>
  <c r="BI151" i="14"/>
  <c r="BH151" i="14"/>
  <c r="BG151" i="14"/>
  <c r="BF151" i="14"/>
  <c r="T151" i="14"/>
  <c r="R151" i="14"/>
  <c r="P151" i="14"/>
  <c r="BI150" i="14"/>
  <c r="BH150" i="14"/>
  <c r="BG150" i="14"/>
  <c r="BF150" i="14"/>
  <c r="T150" i="14"/>
  <c r="R150" i="14"/>
  <c r="P150" i="14"/>
  <c r="BI149" i="14"/>
  <c r="BH149" i="14"/>
  <c r="BG149" i="14"/>
  <c r="BF149" i="14"/>
  <c r="T149" i="14"/>
  <c r="R149" i="14"/>
  <c r="P149" i="14"/>
  <c r="BI148" i="14"/>
  <c r="BH148" i="14"/>
  <c r="BG148" i="14"/>
  <c r="BF148" i="14"/>
  <c r="T148" i="14"/>
  <c r="R148" i="14"/>
  <c r="P148" i="14"/>
  <c r="BI147" i="14"/>
  <c r="BH147" i="14"/>
  <c r="BG147" i="14"/>
  <c r="BF147" i="14"/>
  <c r="T147" i="14"/>
  <c r="R147" i="14"/>
  <c r="P147" i="14"/>
  <c r="BI146" i="14"/>
  <c r="BH146" i="14"/>
  <c r="BG146" i="14"/>
  <c r="BF146" i="14"/>
  <c r="T146" i="14"/>
  <c r="R146" i="14"/>
  <c r="P146" i="14"/>
  <c r="BI145" i="14"/>
  <c r="BH145" i="14"/>
  <c r="BG145" i="14"/>
  <c r="BF145" i="14"/>
  <c r="T145" i="14"/>
  <c r="R145" i="14"/>
  <c r="P145" i="14"/>
  <c r="BI144" i="14"/>
  <c r="BH144" i="14"/>
  <c r="BG144" i="14"/>
  <c r="BF144" i="14"/>
  <c r="T144" i="14"/>
  <c r="R144" i="14"/>
  <c r="P144" i="14"/>
  <c r="BI143" i="14"/>
  <c r="BH143" i="14"/>
  <c r="BG143" i="14"/>
  <c r="BF143" i="14"/>
  <c r="T143" i="14"/>
  <c r="R143" i="14"/>
  <c r="P143" i="14"/>
  <c r="BI142" i="14"/>
  <c r="BH142" i="14"/>
  <c r="BG142" i="14"/>
  <c r="BF142" i="14"/>
  <c r="T142" i="14"/>
  <c r="R142" i="14"/>
  <c r="P142" i="14"/>
  <c r="BI141" i="14"/>
  <c r="BH141" i="14"/>
  <c r="BG141" i="14"/>
  <c r="BF141" i="14"/>
  <c r="T141" i="14"/>
  <c r="R141" i="14"/>
  <c r="P141" i="14"/>
  <c r="BI140" i="14"/>
  <c r="BH140" i="14"/>
  <c r="BG140" i="14"/>
  <c r="BF140" i="14"/>
  <c r="T140" i="14"/>
  <c r="R140" i="14"/>
  <c r="P140" i="14"/>
  <c r="BI139" i="14"/>
  <c r="BH139" i="14"/>
  <c r="BG139" i="14"/>
  <c r="BF139" i="14"/>
  <c r="T139" i="14"/>
  <c r="R139" i="14"/>
  <c r="P139" i="14"/>
  <c r="BI138" i="14"/>
  <c r="BH138" i="14"/>
  <c r="BG138" i="14"/>
  <c r="BF138" i="14"/>
  <c r="T138" i="14"/>
  <c r="R138" i="14"/>
  <c r="P138" i="14"/>
  <c r="BI137" i="14"/>
  <c r="BH137" i="14"/>
  <c r="BG137" i="14"/>
  <c r="BF137" i="14"/>
  <c r="T137" i="14"/>
  <c r="R137" i="14"/>
  <c r="P137" i="14"/>
  <c r="BI136" i="14"/>
  <c r="BH136" i="14"/>
  <c r="BG136" i="14"/>
  <c r="BF136" i="14"/>
  <c r="T136" i="14"/>
  <c r="R136" i="14"/>
  <c r="P136" i="14"/>
  <c r="BI135" i="14"/>
  <c r="BH135" i="14"/>
  <c r="BG135" i="14"/>
  <c r="BF135" i="14"/>
  <c r="T135" i="14"/>
  <c r="R135" i="14"/>
  <c r="P135" i="14"/>
  <c r="BI134" i="14"/>
  <c r="BH134" i="14"/>
  <c r="BG134" i="14"/>
  <c r="BF134" i="14"/>
  <c r="T134" i="14"/>
  <c r="R134" i="14"/>
  <c r="P134" i="14"/>
  <c r="BI133" i="14"/>
  <c r="BH133" i="14"/>
  <c r="BG133" i="14"/>
  <c r="BF133" i="14"/>
  <c r="T133" i="14"/>
  <c r="R133" i="14"/>
  <c r="P133" i="14"/>
  <c r="BI132" i="14"/>
  <c r="BH132" i="14"/>
  <c r="BG132" i="14"/>
  <c r="BF132" i="14"/>
  <c r="T132" i="14"/>
  <c r="R132" i="14"/>
  <c r="P132" i="14"/>
  <c r="BI131" i="14"/>
  <c r="BH131" i="14"/>
  <c r="BG131" i="14"/>
  <c r="BF131" i="14"/>
  <c r="T131" i="14"/>
  <c r="R131" i="14"/>
  <c r="P131" i="14"/>
  <c r="BI130" i="14"/>
  <c r="BH130" i="14"/>
  <c r="BG130" i="14"/>
  <c r="BF130" i="14"/>
  <c r="T130" i="14"/>
  <c r="R130" i="14"/>
  <c r="P130" i="14"/>
  <c r="BI129" i="14"/>
  <c r="BH129" i="14"/>
  <c r="BG129" i="14"/>
  <c r="BF129" i="14"/>
  <c r="T129" i="14"/>
  <c r="R129" i="14"/>
  <c r="P129" i="14"/>
  <c r="BI128" i="14"/>
  <c r="BH128" i="14"/>
  <c r="BG128" i="14"/>
  <c r="BF128" i="14"/>
  <c r="T128" i="14"/>
  <c r="R128" i="14"/>
  <c r="P128" i="14"/>
  <c r="BI127" i="14"/>
  <c r="BH127" i="14"/>
  <c r="BG127" i="14"/>
  <c r="BF127" i="14"/>
  <c r="T127" i="14"/>
  <c r="R127" i="14"/>
  <c r="P127" i="14"/>
  <c r="BI126" i="14"/>
  <c r="BH126" i="14"/>
  <c r="BG126" i="14"/>
  <c r="BF126" i="14"/>
  <c r="T126" i="14"/>
  <c r="R126" i="14"/>
  <c r="P126" i="14"/>
  <c r="BI125" i="14"/>
  <c r="BH125" i="14"/>
  <c r="BG125" i="14"/>
  <c r="BF125" i="14"/>
  <c r="T125" i="14"/>
  <c r="R125" i="14"/>
  <c r="P125" i="14"/>
  <c r="BI124" i="14"/>
  <c r="BH124" i="14"/>
  <c r="BG124" i="14"/>
  <c r="BF124" i="14"/>
  <c r="T124" i="14"/>
  <c r="R124" i="14"/>
  <c r="P124" i="14"/>
  <c r="BI123" i="14"/>
  <c r="BH123" i="14"/>
  <c r="BG123" i="14"/>
  <c r="BF123" i="14"/>
  <c r="T123" i="14"/>
  <c r="R123" i="14"/>
  <c r="P123" i="14"/>
  <c r="BI122" i="14"/>
  <c r="BH122" i="14"/>
  <c r="BG122" i="14"/>
  <c r="BF122" i="14"/>
  <c r="T122" i="14"/>
  <c r="R122" i="14"/>
  <c r="P122" i="14"/>
  <c r="BI121" i="14"/>
  <c r="BH121" i="14"/>
  <c r="BG121" i="14"/>
  <c r="BF121" i="14"/>
  <c r="T121" i="14"/>
  <c r="R121" i="14"/>
  <c r="P121" i="14"/>
  <c r="BI120" i="14"/>
  <c r="BH120" i="14"/>
  <c r="BG120" i="14"/>
  <c r="BF120" i="14"/>
  <c r="T120" i="14"/>
  <c r="R120" i="14"/>
  <c r="P120" i="14"/>
  <c r="BI119" i="14"/>
  <c r="BH119" i="14"/>
  <c r="BG119" i="14"/>
  <c r="BF119" i="14"/>
  <c r="T119" i="14"/>
  <c r="R119" i="14"/>
  <c r="P119" i="14"/>
  <c r="J114" i="14"/>
  <c r="J113" i="14"/>
  <c r="F113" i="14"/>
  <c r="F111" i="14"/>
  <c r="E109" i="14"/>
  <c r="J92" i="14"/>
  <c r="J91" i="14"/>
  <c r="F91" i="14"/>
  <c r="F89" i="14"/>
  <c r="E87" i="14"/>
  <c r="J18" i="14"/>
  <c r="E18" i="14"/>
  <c r="F114" i="14" s="1"/>
  <c r="J17" i="14"/>
  <c r="J12" i="14"/>
  <c r="J111" i="14"/>
  <c r="E7" i="14"/>
  <c r="E107" i="14" s="1"/>
  <c r="J37" i="13"/>
  <c r="J36" i="13"/>
  <c r="AY106" i="1"/>
  <c r="J35" i="13"/>
  <c r="AX106" i="1" s="1"/>
  <c r="BI164" i="13"/>
  <c r="BH164" i="13"/>
  <c r="BG164" i="13"/>
  <c r="BF164" i="13"/>
  <c r="T164" i="13"/>
  <c r="R164" i="13"/>
  <c r="P164" i="13"/>
  <c r="BI163" i="13"/>
  <c r="BH163" i="13"/>
  <c r="BG163" i="13"/>
  <c r="BF163" i="13"/>
  <c r="T163" i="13"/>
  <c r="R163" i="13"/>
  <c r="P163" i="13"/>
  <c r="BI162" i="13"/>
  <c r="BH162" i="13"/>
  <c r="BG162" i="13"/>
  <c r="BF162" i="13"/>
  <c r="T162" i="13"/>
  <c r="R162" i="13"/>
  <c r="P162" i="13"/>
  <c r="BI161" i="13"/>
  <c r="BH161" i="13"/>
  <c r="BG161" i="13"/>
  <c r="BF161" i="13"/>
  <c r="T161" i="13"/>
  <c r="R161" i="13"/>
  <c r="P161" i="13"/>
  <c r="BI160" i="13"/>
  <c r="BH160" i="13"/>
  <c r="BG160" i="13"/>
  <c r="BF160" i="13"/>
  <c r="T160" i="13"/>
  <c r="R160" i="13"/>
  <c r="P160" i="13"/>
  <c r="BI159" i="13"/>
  <c r="BH159" i="13"/>
  <c r="BG159" i="13"/>
  <c r="BF159" i="13"/>
  <c r="T159" i="13"/>
  <c r="R159" i="13"/>
  <c r="P159" i="13"/>
  <c r="BI158" i="13"/>
  <c r="BH158" i="13"/>
  <c r="BG158" i="13"/>
  <c r="BF158" i="13"/>
  <c r="T158" i="13"/>
  <c r="R158" i="13"/>
  <c r="P158" i="13"/>
  <c r="BI157" i="13"/>
  <c r="BH157" i="13"/>
  <c r="BG157" i="13"/>
  <c r="BF157" i="13"/>
  <c r="T157" i="13"/>
  <c r="R157" i="13"/>
  <c r="P157" i="13"/>
  <c r="BI156" i="13"/>
  <c r="BH156" i="13"/>
  <c r="BG156" i="13"/>
  <c r="BF156" i="13"/>
  <c r="T156" i="13"/>
  <c r="R156" i="13"/>
  <c r="P156" i="13"/>
  <c r="BI155" i="13"/>
  <c r="BH155" i="13"/>
  <c r="BG155" i="13"/>
  <c r="BF155" i="13"/>
  <c r="T155" i="13"/>
  <c r="R155" i="13"/>
  <c r="P155" i="13"/>
  <c r="BI154" i="13"/>
  <c r="BH154" i="13"/>
  <c r="BG154" i="13"/>
  <c r="BF154" i="13"/>
  <c r="T154" i="13"/>
  <c r="R154" i="13"/>
  <c r="P154" i="13"/>
  <c r="BI153" i="13"/>
  <c r="BH153" i="13"/>
  <c r="BG153" i="13"/>
  <c r="BF153" i="13"/>
  <c r="T153" i="13"/>
  <c r="R153" i="13"/>
  <c r="P153" i="13"/>
  <c r="BI152" i="13"/>
  <c r="BH152" i="13"/>
  <c r="BG152" i="13"/>
  <c r="BF152" i="13"/>
  <c r="T152" i="13"/>
  <c r="R152" i="13"/>
  <c r="P152" i="13"/>
  <c r="BI151" i="13"/>
  <c r="BH151" i="13"/>
  <c r="BG151" i="13"/>
  <c r="BF151" i="13"/>
  <c r="T151" i="13"/>
  <c r="R151" i="13"/>
  <c r="P151" i="13"/>
  <c r="BI150" i="13"/>
  <c r="BH150" i="13"/>
  <c r="BG150" i="13"/>
  <c r="BF150" i="13"/>
  <c r="T150" i="13"/>
  <c r="R150" i="13"/>
  <c r="P150" i="13"/>
  <c r="BI149" i="13"/>
  <c r="BH149" i="13"/>
  <c r="BG149" i="13"/>
  <c r="BF149" i="13"/>
  <c r="T149" i="13"/>
  <c r="R149" i="13"/>
  <c r="P149" i="13"/>
  <c r="BI148" i="13"/>
  <c r="BH148" i="13"/>
  <c r="BG148" i="13"/>
  <c r="BF148" i="13"/>
  <c r="T148" i="13"/>
  <c r="R148" i="13"/>
  <c r="P148" i="13"/>
  <c r="BI147" i="13"/>
  <c r="BH147" i="13"/>
  <c r="BG147" i="13"/>
  <c r="BF147" i="13"/>
  <c r="T147" i="13"/>
  <c r="R147" i="13"/>
  <c r="P147" i="13"/>
  <c r="BI146" i="13"/>
  <c r="BH146" i="13"/>
  <c r="BG146" i="13"/>
  <c r="BF146" i="13"/>
  <c r="T146" i="13"/>
  <c r="R146" i="13"/>
  <c r="P146" i="13"/>
  <c r="BI145" i="13"/>
  <c r="BH145" i="13"/>
  <c r="BG145" i="13"/>
  <c r="BF145" i="13"/>
  <c r="T145" i="13"/>
  <c r="R145" i="13"/>
  <c r="P145" i="13"/>
  <c r="BI144" i="13"/>
  <c r="BH144" i="13"/>
  <c r="BG144" i="13"/>
  <c r="BF144" i="13"/>
  <c r="T144" i="13"/>
  <c r="R144" i="13"/>
  <c r="P144" i="13"/>
  <c r="BI143" i="13"/>
  <c r="BH143" i="13"/>
  <c r="BG143" i="13"/>
  <c r="BF143" i="13"/>
  <c r="T143" i="13"/>
  <c r="R143" i="13"/>
  <c r="P143" i="13"/>
  <c r="BI142" i="13"/>
  <c r="BH142" i="13"/>
  <c r="BG142" i="13"/>
  <c r="BF142" i="13"/>
  <c r="T142" i="13"/>
  <c r="R142" i="13"/>
  <c r="P142" i="13"/>
  <c r="BI141" i="13"/>
  <c r="BH141" i="13"/>
  <c r="BG141" i="13"/>
  <c r="BF141" i="13"/>
  <c r="T141" i="13"/>
  <c r="R141" i="13"/>
  <c r="P141" i="13"/>
  <c r="BI140" i="13"/>
  <c r="BH140" i="13"/>
  <c r="BG140" i="13"/>
  <c r="BF140" i="13"/>
  <c r="T140" i="13"/>
  <c r="R140" i="13"/>
  <c r="P140" i="13"/>
  <c r="BI139" i="13"/>
  <c r="BH139" i="13"/>
  <c r="BG139" i="13"/>
  <c r="BF139" i="13"/>
  <c r="T139" i="13"/>
  <c r="R139" i="13"/>
  <c r="P139" i="13"/>
  <c r="BI138" i="13"/>
  <c r="BH138" i="13"/>
  <c r="BG138" i="13"/>
  <c r="BF138" i="13"/>
  <c r="T138" i="13"/>
  <c r="R138" i="13"/>
  <c r="P138" i="13"/>
  <c r="BI137" i="13"/>
  <c r="BH137" i="13"/>
  <c r="BG137" i="13"/>
  <c r="BF137" i="13"/>
  <c r="T137" i="13"/>
  <c r="R137" i="13"/>
  <c r="P137" i="13"/>
  <c r="BI136" i="13"/>
  <c r="BH136" i="13"/>
  <c r="BG136" i="13"/>
  <c r="BF136" i="13"/>
  <c r="T136" i="13"/>
  <c r="R136" i="13"/>
  <c r="P136" i="13"/>
  <c r="BI135" i="13"/>
  <c r="BH135" i="13"/>
  <c r="BG135" i="13"/>
  <c r="BF135" i="13"/>
  <c r="T135" i="13"/>
  <c r="R135" i="13"/>
  <c r="P135" i="13"/>
  <c r="BI134" i="13"/>
  <c r="BH134" i="13"/>
  <c r="BG134" i="13"/>
  <c r="BF134" i="13"/>
  <c r="T134" i="13"/>
  <c r="R134" i="13"/>
  <c r="P134" i="13"/>
  <c r="BI133" i="13"/>
  <c r="BH133" i="13"/>
  <c r="BG133" i="13"/>
  <c r="BF133" i="13"/>
  <c r="T133" i="13"/>
  <c r="R133" i="13"/>
  <c r="P133" i="13"/>
  <c r="BI132" i="13"/>
  <c r="BH132" i="13"/>
  <c r="BG132" i="13"/>
  <c r="BF132" i="13"/>
  <c r="T132" i="13"/>
  <c r="R132" i="13"/>
  <c r="P132" i="13"/>
  <c r="BI131" i="13"/>
  <c r="BH131" i="13"/>
  <c r="BG131" i="13"/>
  <c r="BF131" i="13"/>
  <c r="T131" i="13"/>
  <c r="R131" i="13"/>
  <c r="P131" i="13"/>
  <c r="BI130" i="13"/>
  <c r="BH130" i="13"/>
  <c r="BG130" i="13"/>
  <c r="BF130" i="13"/>
  <c r="T130" i="13"/>
  <c r="R130" i="13"/>
  <c r="P130" i="13"/>
  <c r="BI129" i="13"/>
  <c r="BH129" i="13"/>
  <c r="BG129" i="13"/>
  <c r="BF129" i="13"/>
  <c r="T129" i="13"/>
  <c r="R129" i="13"/>
  <c r="P129" i="13"/>
  <c r="BI128" i="13"/>
  <c r="BH128" i="13"/>
  <c r="BG128" i="13"/>
  <c r="BF128" i="13"/>
  <c r="T128" i="13"/>
  <c r="R128" i="13"/>
  <c r="P128" i="13"/>
  <c r="BI127" i="13"/>
  <c r="BH127" i="13"/>
  <c r="BG127" i="13"/>
  <c r="BF127" i="13"/>
  <c r="T127" i="13"/>
  <c r="R127" i="13"/>
  <c r="P127" i="13"/>
  <c r="BI126" i="13"/>
  <c r="BH126" i="13"/>
  <c r="BG126" i="13"/>
  <c r="BF126" i="13"/>
  <c r="T126" i="13"/>
  <c r="R126" i="13"/>
  <c r="P126" i="13"/>
  <c r="BI125" i="13"/>
  <c r="BH125" i="13"/>
  <c r="BG125" i="13"/>
  <c r="BF125" i="13"/>
  <c r="T125" i="13"/>
  <c r="R125" i="13"/>
  <c r="P125" i="13"/>
  <c r="BI124" i="13"/>
  <c r="BH124" i="13"/>
  <c r="BG124" i="13"/>
  <c r="BF124" i="13"/>
  <c r="T124" i="13"/>
  <c r="R124" i="13"/>
  <c r="P124" i="13"/>
  <c r="BI123" i="13"/>
  <c r="BH123" i="13"/>
  <c r="BG123" i="13"/>
  <c r="BF123" i="13"/>
  <c r="T123" i="13"/>
  <c r="R123" i="13"/>
  <c r="P123" i="13"/>
  <c r="BI122" i="13"/>
  <c r="BH122" i="13"/>
  <c r="BG122" i="13"/>
  <c r="BF122" i="13"/>
  <c r="T122" i="13"/>
  <c r="R122" i="13"/>
  <c r="P122" i="13"/>
  <c r="BI121" i="13"/>
  <c r="BH121" i="13"/>
  <c r="BG121" i="13"/>
  <c r="BF121" i="13"/>
  <c r="T121" i="13"/>
  <c r="R121" i="13"/>
  <c r="P121" i="13"/>
  <c r="BI120" i="13"/>
  <c r="BH120" i="13"/>
  <c r="BG120" i="13"/>
  <c r="BF120" i="13"/>
  <c r="T120" i="13"/>
  <c r="R120" i="13"/>
  <c r="P120" i="13"/>
  <c r="BI119" i="13"/>
  <c r="BH119" i="13"/>
  <c r="BG119" i="13"/>
  <c r="BF119" i="13"/>
  <c r="T119" i="13"/>
  <c r="R119" i="13"/>
  <c r="P119" i="13"/>
  <c r="J114" i="13"/>
  <c r="J113" i="13"/>
  <c r="F113" i="13"/>
  <c r="F111" i="13"/>
  <c r="E109" i="13"/>
  <c r="J92" i="13"/>
  <c r="J91" i="13"/>
  <c r="F91" i="13"/>
  <c r="F89" i="13"/>
  <c r="E87" i="13"/>
  <c r="J18" i="13"/>
  <c r="E18" i="13"/>
  <c r="F92" i="13"/>
  <c r="J17" i="13"/>
  <c r="J12" i="13"/>
  <c r="J111" i="13" s="1"/>
  <c r="E7" i="13"/>
  <c r="E107" i="13"/>
  <c r="J37" i="12"/>
  <c r="J36" i="12"/>
  <c r="AY105" i="1"/>
  <c r="J35" i="12"/>
  <c r="AX105" i="1" s="1"/>
  <c r="BI243" i="12"/>
  <c r="BH243" i="12"/>
  <c r="BG243" i="12"/>
  <c r="BF243" i="12"/>
  <c r="T243" i="12"/>
  <c r="R243" i="12"/>
  <c r="P243" i="12"/>
  <c r="BI242" i="12"/>
  <c r="BH242" i="12"/>
  <c r="BG242" i="12"/>
  <c r="BF242" i="12"/>
  <c r="T242" i="12"/>
  <c r="R242" i="12"/>
  <c r="P242" i="12"/>
  <c r="BI241" i="12"/>
  <c r="BH241" i="12"/>
  <c r="BG241" i="12"/>
  <c r="BF241" i="12"/>
  <c r="T241" i="12"/>
  <c r="R241" i="12"/>
  <c r="P241" i="12"/>
  <c r="BI240" i="12"/>
  <c r="BH240" i="12"/>
  <c r="BG240" i="12"/>
  <c r="BF240" i="12"/>
  <c r="T240" i="12"/>
  <c r="R240" i="12"/>
  <c r="P240" i="12"/>
  <c r="BI239" i="12"/>
  <c r="BH239" i="12"/>
  <c r="BG239" i="12"/>
  <c r="BF239" i="12"/>
  <c r="T239" i="12"/>
  <c r="R239" i="12"/>
  <c r="P239" i="12"/>
  <c r="BI238" i="12"/>
  <c r="BH238" i="12"/>
  <c r="BG238" i="12"/>
  <c r="BF238" i="12"/>
  <c r="T238" i="12"/>
  <c r="R238" i="12"/>
  <c r="P238" i="12"/>
  <c r="BI237" i="12"/>
  <c r="BH237" i="12"/>
  <c r="BG237" i="12"/>
  <c r="BF237" i="12"/>
  <c r="T237" i="12"/>
  <c r="R237" i="12"/>
  <c r="P237" i="12"/>
  <c r="BI236" i="12"/>
  <c r="BH236" i="12"/>
  <c r="BG236" i="12"/>
  <c r="BF236" i="12"/>
  <c r="T236" i="12"/>
  <c r="R236" i="12"/>
  <c r="P236" i="12"/>
  <c r="BI234" i="12"/>
  <c r="BH234" i="12"/>
  <c r="BG234" i="12"/>
  <c r="BF234" i="12"/>
  <c r="T234" i="12"/>
  <c r="R234" i="12"/>
  <c r="P234" i="12"/>
  <c r="BI233" i="12"/>
  <c r="BH233" i="12"/>
  <c r="BG233" i="12"/>
  <c r="BF233" i="12"/>
  <c r="T233" i="12"/>
  <c r="R233" i="12"/>
  <c r="P233" i="12"/>
  <c r="BI232" i="12"/>
  <c r="BH232" i="12"/>
  <c r="BG232" i="12"/>
  <c r="BF232" i="12"/>
  <c r="T232" i="12"/>
  <c r="R232" i="12"/>
  <c r="P232" i="12"/>
  <c r="BI231" i="12"/>
  <c r="BH231" i="12"/>
  <c r="BG231" i="12"/>
  <c r="BF231" i="12"/>
  <c r="T231" i="12"/>
  <c r="R231" i="12"/>
  <c r="P231" i="12"/>
  <c r="BI230" i="12"/>
  <c r="BH230" i="12"/>
  <c r="BG230" i="12"/>
  <c r="BF230" i="12"/>
  <c r="T230" i="12"/>
  <c r="R230" i="12"/>
  <c r="P230" i="12"/>
  <c r="BI229" i="12"/>
  <c r="BH229" i="12"/>
  <c r="BG229" i="12"/>
  <c r="BF229" i="12"/>
  <c r="T229" i="12"/>
  <c r="R229" i="12"/>
  <c r="P229" i="12"/>
  <c r="BI228" i="12"/>
  <c r="BH228" i="12"/>
  <c r="BG228" i="12"/>
  <c r="BF228" i="12"/>
  <c r="T228" i="12"/>
  <c r="R228" i="12"/>
  <c r="P228" i="12"/>
  <c r="BI227" i="12"/>
  <c r="BH227" i="12"/>
  <c r="BG227" i="12"/>
  <c r="BF227" i="12"/>
  <c r="T227" i="12"/>
  <c r="R227" i="12"/>
  <c r="P227" i="12"/>
  <c r="BI226" i="12"/>
  <c r="BH226" i="12"/>
  <c r="BG226" i="12"/>
  <c r="BF226" i="12"/>
  <c r="T226" i="12"/>
  <c r="R226" i="12"/>
  <c r="P226" i="12"/>
  <c r="BI225" i="12"/>
  <c r="BH225" i="12"/>
  <c r="BG225" i="12"/>
  <c r="BF225" i="12"/>
  <c r="T225" i="12"/>
  <c r="R225" i="12"/>
  <c r="P225" i="12"/>
  <c r="BI224" i="12"/>
  <c r="BH224" i="12"/>
  <c r="BG224" i="12"/>
  <c r="BF224" i="12"/>
  <c r="T224" i="12"/>
  <c r="R224" i="12"/>
  <c r="P224" i="12"/>
  <c r="BI223" i="12"/>
  <c r="BH223" i="12"/>
  <c r="BG223" i="12"/>
  <c r="BF223" i="12"/>
  <c r="T223" i="12"/>
  <c r="R223" i="12"/>
  <c r="P223" i="12"/>
  <c r="BI222" i="12"/>
  <c r="BH222" i="12"/>
  <c r="BG222" i="12"/>
  <c r="BF222" i="12"/>
  <c r="T222" i="12"/>
  <c r="R222" i="12"/>
  <c r="P222" i="12"/>
  <c r="BI221" i="12"/>
  <c r="BH221" i="12"/>
  <c r="BG221" i="12"/>
  <c r="BF221" i="12"/>
  <c r="T221" i="12"/>
  <c r="R221" i="12"/>
  <c r="P221" i="12"/>
  <c r="BI220" i="12"/>
  <c r="BH220" i="12"/>
  <c r="BG220" i="12"/>
  <c r="BF220" i="12"/>
  <c r="T220" i="12"/>
  <c r="R220" i="12"/>
  <c r="P220" i="12"/>
  <c r="BI219" i="12"/>
  <c r="BH219" i="12"/>
  <c r="BG219" i="12"/>
  <c r="BF219" i="12"/>
  <c r="T219" i="12"/>
  <c r="R219" i="12"/>
  <c r="P219" i="12"/>
  <c r="BI218" i="12"/>
  <c r="BH218" i="12"/>
  <c r="BG218" i="12"/>
  <c r="BF218" i="12"/>
  <c r="T218" i="12"/>
  <c r="R218" i="12"/>
  <c r="P218" i="12"/>
  <c r="BI217" i="12"/>
  <c r="BH217" i="12"/>
  <c r="BG217" i="12"/>
  <c r="BF217" i="12"/>
  <c r="T217" i="12"/>
  <c r="R217" i="12"/>
  <c r="P217" i="12"/>
  <c r="BI216" i="12"/>
  <c r="BH216" i="12"/>
  <c r="BG216" i="12"/>
  <c r="BF216" i="12"/>
  <c r="T216" i="12"/>
  <c r="R216" i="12"/>
  <c r="P216" i="12"/>
  <c r="BI215" i="12"/>
  <c r="BH215" i="12"/>
  <c r="BG215" i="12"/>
  <c r="BF215" i="12"/>
  <c r="T215" i="12"/>
  <c r="R215" i="12"/>
  <c r="P215" i="12"/>
  <c r="BI214" i="12"/>
  <c r="BH214" i="12"/>
  <c r="BG214" i="12"/>
  <c r="BF214" i="12"/>
  <c r="T214" i="12"/>
  <c r="R214" i="12"/>
  <c r="P214" i="12"/>
  <c r="BI213" i="12"/>
  <c r="BH213" i="12"/>
  <c r="BG213" i="12"/>
  <c r="BF213" i="12"/>
  <c r="T213" i="12"/>
  <c r="R213" i="12"/>
  <c r="P213" i="12"/>
  <c r="BI212" i="12"/>
  <c r="BH212" i="12"/>
  <c r="BG212" i="12"/>
  <c r="BF212" i="12"/>
  <c r="T212" i="12"/>
  <c r="R212" i="12"/>
  <c r="P212" i="12"/>
  <c r="BI211" i="12"/>
  <c r="BH211" i="12"/>
  <c r="BG211" i="12"/>
  <c r="BF211" i="12"/>
  <c r="T211" i="12"/>
  <c r="R211" i="12"/>
  <c r="P211" i="12"/>
  <c r="BI210" i="12"/>
  <c r="BH210" i="12"/>
  <c r="BG210" i="12"/>
  <c r="BF210" i="12"/>
  <c r="T210" i="12"/>
  <c r="R210" i="12"/>
  <c r="P210" i="12"/>
  <c r="BI208" i="12"/>
  <c r="BH208" i="12"/>
  <c r="BG208" i="12"/>
  <c r="BF208" i="12"/>
  <c r="T208" i="12"/>
  <c r="R208" i="12"/>
  <c r="P208" i="12"/>
  <c r="BI207" i="12"/>
  <c r="BH207" i="12"/>
  <c r="BG207" i="12"/>
  <c r="BF207" i="12"/>
  <c r="T207" i="12"/>
  <c r="R207" i="12"/>
  <c r="P207" i="12"/>
  <c r="BI206" i="12"/>
  <c r="BH206" i="12"/>
  <c r="BG206" i="12"/>
  <c r="BF206" i="12"/>
  <c r="T206" i="12"/>
  <c r="R206" i="12"/>
  <c r="P206" i="12"/>
  <c r="BI205" i="12"/>
  <c r="BH205" i="12"/>
  <c r="BG205" i="12"/>
  <c r="BF205" i="12"/>
  <c r="T205" i="12"/>
  <c r="R205" i="12"/>
  <c r="P205" i="12"/>
  <c r="BI204" i="12"/>
  <c r="BH204" i="12"/>
  <c r="BG204" i="12"/>
  <c r="BF204" i="12"/>
  <c r="T204" i="12"/>
  <c r="R204" i="12"/>
  <c r="P204" i="12"/>
  <c r="BI203" i="12"/>
  <c r="BH203" i="12"/>
  <c r="BG203" i="12"/>
  <c r="BF203" i="12"/>
  <c r="T203" i="12"/>
  <c r="R203" i="12"/>
  <c r="P203" i="12"/>
  <c r="BI202" i="12"/>
  <c r="BH202" i="12"/>
  <c r="BG202" i="12"/>
  <c r="BF202" i="12"/>
  <c r="T202" i="12"/>
  <c r="R202" i="12"/>
  <c r="P202" i="12"/>
  <c r="BI201" i="12"/>
  <c r="BH201" i="12"/>
  <c r="BG201" i="12"/>
  <c r="BF201" i="12"/>
  <c r="T201" i="12"/>
  <c r="R201" i="12"/>
  <c r="P201" i="12"/>
  <c r="BI200" i="12"/>
  <c r="BH200" i="12"/>
  <c r="BG200" i="12"/>
  <c r="BF200" i="12"/>
  <c r="T200" i="12"/>
  <c r="R200" i="12"/>
  <c r="P200" i="12"/>
  <c r="BI199" i="12"/>
  <c r="BH199" i="12"/>
  <c r="BG199" i="12"/>
  <c r="BF199" i="12"/>
  <c r="T199" i="12"/>
  <c r="R199" i="12"/>
  <c r="P199" i="12"/>
  <c r="BI198" i="12"/>
  <c r="BH198" i="12"/>
  <c r="BG198" i="12"/>
  <c r="BF198" i="12"/>
  <c r="T198" i="12"/>
  <c r="R198" i="12"/>
  <c r="P198" i="12"/>
  <c r="BI197" i="12"/>
  <c r="BH197" i="12"/>
  <c r="BG197" i="12"/>
  <c r="BF197" i="12"/>
  <c r="T197" i="12"/>
  <c r="R197" i="12"/>
  <c r="P197" i="12"/>
  <c r="BI196" i="12"/>
  <c r="BH196" i="12"/>
  <c r="BG196" i="12"/>
  <c r="BF196" i="12"/>
  <c r="T196" i="12"/>
  <c r="R196" i="12"/>
  <c r="P196" i="12"/>
  <c r="BI195" i="12"/>
  <c r="BH195" i="12"/>
  <c r="BG195" i="12"/>
  <c r="BF195" i="12"/>
  <c r="T195" i="12"/>
  <c r="R195" i="12"/>
  <c r="P195" i="12"/>
  <c r="BI194" i="12"/>
  <c r="BH194" i="12"/>
  <c r="BG194" i="12"/>
  <c r="BF194" i="12"/>
  <c r="T194" i="12"/>
  <c r="R194" i="12"/>
  <c r="P194" i="12"/>
  <c r="BI193" i="12"/>
  <c r="BH193" i="12"/>
  <c r="BG193" i="12"/>
  <c r="BF193" i="12"/>
  <c r="T193" i="12"/>
  <c r="R193" i="12"/>
  <c r="P193" i="12"/>
  <c r="BI192" i="12"/>
  <c r="BH192" i="12"/>
  <c r="BG192" i="12"/>
  <c r="BF192" i="12"/>
  <c r="T192" i="12"/>
  <c r="R192" i="12"/>
  <c r="P192" i="12"/>
  <c r="BI191" i="12"/>
  <c r="BH191" i="12"/>
  <c r="BG191" i="12"/>
  <c r="BF191" i="12"/>
  <c r="T191" i="12"/>
  <c r="R191" i="12"/>
  <c r="P191" i="12"/>
  <c r="BI190" i="12"/>
  <c r="BH190" i="12"/>
  <c r="BG190" i="12"/>
  <c r="BF190" i="12"/>
  <c r="T190" i="12"/>
  <c r="R190" i="12"/>
  <c r="P190" i="12"/>
  <c r="BI189" i="12"/>
  <c r="BH189" i="12"/>
  <c r="BG189" i="12"/>
  <c r="BF189" i="12"/>
  <c r="T189" i="12"/>
  <c r="R189" i="12"/>
  <c r="P189" i="12"/>
  <c r="BI188" i="12"/>
  <c r="BH188" i="12"/>
  <c r="BG188" i="12"/>
  <c r="BF188" i="12"/>
  <c r="T188" i="12"/>
  <c r="R188" i="12"/>
  <c r="P188" i="12"/>
  <c r="BI187" i="12"/>
  <c r="BH187" i="12"/>
  <c r="BG187" i="12"/>
  <c r="BF187" i="12"/>
  <c r="T187" i="12"/>
  <c r="R187" i="12"/>
  <c r="P187" i="12"/>
  <c r="BI186" i="12"/>
  <c r="BH186" i="12"/>
  <c r="BG186" i="12"/>
  <c r="BF186" i="12"/>
  <c r="T186" i="12"/>
  <c r="R186" i="12"/>
  <c r="P186" i="12"/>
  <c r="BI185" i="12"/>
  <c r="BH185" i="12"/>
  <c r="BG185" i="12"/>
  <c r="BF185" i="12"/>
  <c r="T185" i="12"/>
  <c r="R185" i="12"/>
  <c r="P185" i="12"/>
  <c r="BI184" i="12"/>
  <c r="BH184" i="12"/>
  <c r="BG184" i="12"/>
  <c r="BF184" i="12"/>
  <c r="T184" i="12"/>
  <c r="R184" i="12"/>
  <c r="P184" i="12"/>
  <c r="BI183" i="12"/>
  <c r="BH183" i="12"/>
  <c r="BG183" i="12"/>
  <c r="BF183" i="12"/>
  <c r="T183" i="12"/>
  <c r="R183" i="12"/>
  <c r="P183" i="12"/>
  <c r="BI182" i="12"/>
  <c r="BH182" i="12"/>
  <c r="BG182" i="12"/>
  <c r="BF182" i="12"/>
  <c r="T182" i="12"/>
  <c r="R182" i="12"/>
  <c r="P182" i="12"/>
  <c r="BI181" i="12"/>
  <c r="BH181" i="12"/>
  <c r="BG181" i="12"/>
  <c r="BF181" i="12"/>
  <c r="T181" i="12"/>
  <c r="R181" i="12"/>
  <c r="P181" i="12"/>
  <c r="BI180" i="12"/>
  <c r="BH180" i="12"/>
  <c r="BG180" i="12"/>
  <c r="BF180" i="12"/>
  <c r="T180" i="12"/>
  <c r="R180" i="12"/>
  <c r="P180" i="12"/>
  <c r="BI179" i="12"/>
  <c r="BH179" i="12"/>
  <c r="BG179" i="12"/>
  <c r="BF179" i="12"/>
  <c r="T179" i="12"/>
  <c r="R179" i="12"/>
  <c r="P179" i="12"/>
  <c r="BI178" i="12"/>
  <c r="BH178" i="12"/>
  <c r="BG178" i="12"/>
  <c r="BF178" i="12"/>
  <c r="T178" i="12"/>
  <c r="R178" i="12"/>
  <c r="P178" i="12"/>
  <c r="BI177" i="12"/>
  <c r="BH177" i="12"/>
  <c r="BG177" i="12"/>
  <c r="BF177" i="12"/>
  <c r="T177" i="12"/>
  <c r="R177" i="12"/>
  <c r="P177" i="12"/>
  <c r="BI176" i="12"/>
  <c r="BH176" i="12"/>
  <c r="BG176" i="12"/>
  <c r="BF176" i="12"/>
  <c r="T176" i="12"/>
  <c r="R176" i="12"/>
  <c r="P176" i="12"/>
  <c r="BI175" i="12"/>
  <c r="BH175" i="12"/>
  <c r="BG175" i="12"/>
  <c r="BF175" i="12"/>
  <c r="T175" i="12"/>
  <c r="R175" i="12"/>
  <c r="P175" i="12"/>
  <c r="BI174" i="12"/>
  <c r="BH174" i="12"/>
  <c r="BG174" i="12"/>
  <c r="BF174" i="12"/>
  <c r="T174" i="12"/>
  <c r="R174" i="12"/>
  <c r="P174" i="12"/>
  <c r="BI173" i="12"/>
  <c r="BH173" i="12"/>
  <c r="BG173" i="12"/>
  <c r="BF173" i="12"/>
  <c r="T173" i="12"/>
  <c r="R173" i="12"/>
  <c r="P173" i="12"/>
  <c r="BI172" i="12"/>
  <c r="BH172" i="12"/>
  <c r="BG172" i="12"/>
  <c r="BF172" i="12"/>
  <c r="T172" i="12"/>
  <c r="R172" i="12"/>
  <c r="P172" i="12"/>
  <c r="BI171" i="12"/>
  <c r="BH171" i="12"/>
  <c r="BG171" i="12"/>
  <c r="BF171" i="12"/>
  <c r="T171" i="12"/>
  <c r="R171" i="12"/>
  <c r="P171" i="12"/>
  <c r="BI170" i="12"/>
  <c r="BH170" i="12"/>
  <c r="BG170" i="12"/>
  <c r="BF170" i="12"/>
  <c r="T170" i="12"/>
  <c r="R170" i="12"/>
  <c r="P170" i="12"/>
  <c r="BI169" i="12"/>
  <c r="BH169" i="12"/>
  <c r="BG169" i="12"/>
  <c r="BF169" i="12"/>
  <c r="T169" i="12"/>
  <c r="R169" i="12"/>
  <c r="P169" i="12"/>
  <c r="BI168" i="12"/>
  <c r="BH168" i="12"/>
  <c r="BG168" i="12"/>
  <c r="BF168" i="12"/>
  <c r="T168" i="12"/>
  <c r="R168" i="12"/>
  <c r="P168" i="12"/>
  <c r="BI167" i="12"/>
  <c r="BH167" i="12"/>
  <c r="BG167" i="12"/>
  <c r="BF167" i="12"/>
  <c r="T167" i="12"/>
  <c r="R167" i="12"/>
  <c r="P167" i="12"/>
  <c r="BI166" i="12"/>
  <c r="BH166" i="12"/>
  <c r="BG166" i="12"/>
  <c r="BF166" i="12"/>
  <c r="T166" i="12"/>
  <c r="R166" i="12"/>
  <c r="P166" i="12"/>
  <c r="BI165" i="12"/>
  <c r="BH165" i="12"/>
  <c r="BG165" i="12"/>
  <c r="BF165" i="12"/>
  <c r="T165" i="12"/>
  <c r="R165" i="12"/>
  <c r="P165" i="12"/>
  <c r="BI164" i="12"/>
  <c r="BH164" i="12"/>
  <c r="BG164" i="12"/>
  <c r="BF164" i="12"/>
  <c r="T164" i="12"/>
  <c r="R164" i="12"/>
  <c r="P164" i="12"/>
  <c r="BI163" i="12"/>
  <c r="BH163" i="12"/>
  <c r="BG163" i="12"/>
  <c r="BF163" i="12"/>
  <c r="T163" i="12"/>
  <c r="R163" i="12"/>
  <c r="P163" i="12"/>
  <c r="BI162" i="12"/>
  <c r="BH162" i="12"/>
  <c r="BG162" i="12"/>
  <c r="BF162" i="12"/>
  <c r="T162" i="12"/>
  <c r="R162" i="12"/>
  <c r="P162" i="12"/>
  <c r="BI161" i="12"/>
  <c r="BH161" i="12"/>
  <c r="BG161" i="12"/>
  <c r="BF161" i="12"/>
  <c r="T161" i="12"/>
  <c r="R161" i="12"/>
  <c r="P161" i="12"/>
  <c r="BI160" i="12"/>
  <c r="BH160" i="12"/>
  <c r="BG160" i="12"/>
  <c r="BF160" i="12"/>
  <c r="T160" i="12"/>
  <c r="R160" i="12"/>
  <c r="P160" i="12"/>
  <c r="BI159" i="12"/>
  <c r="BH159" i="12"/>
  <c r="BG159" i="12"/>
  <c r="BF159" i="12"/>
  <c r="T159" i="12"/>
  <c r="R159" i="12"/>
  <c r="P159" i="12"/>
  <c r="BI158" i="12"/>
  <c r="BH158" i="12"/>
  <c r="BG158" i="12"/>
  <c r="BF158" i="12"/>
  <c r="T158" i="12"/>
  <c r="R158" i="12"/>
  <c r="P158" i="12"/>
  <c r="BI157" i="12"/>
  <c r="BH157" i="12"/>
  <c r="BG157" i="12"/>
  <c r="BF157" i="12"/>
  <c r="T157" i="12"/>
  <c r="R157" i="12"/>
  <c r="P157" i="12"/>
  <c r="BI156" i="12"/>
  <c r="BH156" i="12"/>
  <c r="BG156" i="12"/>
  <c r="BF156" i="12"/>
  <c r="T156" i="12"/>
  <c r="R156" i="12"/>
  <c r="P156" i="12"/>
  <c r="BI155" i="12"/>
  <c r="BH155" i="12"/>
  <c r="BG155" i="12"/>
  <c r="BF155" i="12"/>
  <c r="T155" i="12"/>
  <c r="R155" i="12"/>
  <c r="P155" i="12"/>
  <c r="BI154" i="12"/>
  <c r="BH154" i="12"/>
  <c r="BG154" i="12"/>
  <c r="BF154" i="12"/>
  <c r="T154" i="12"/>
  <c r="R154" i="12"/>
  <c r="P154" i="12"/>
  <c r="BI153" i="12"/>
  <c r="BH153" i="12"/>
  <c r="BG153" i="12"/>
  <c r="BF153" i="12"/>
  <c r="T153" i="12"/>
  <c r="R153" i="12"/>
  <c r="P153" i="12"/>
  <c r="BI152" i="12"/>
  <c r="BH152" i="12"/>
  <c r="BG152" i="12"/>
  <c r="BF152" i="12"/>
  <c r="T152" i="12"/>
  <c r="R152" i="12"/>
  <c r="P152" i="12"/>
  <c r="BI151" i="12"/>
  <c r="BH151" i="12"/>
  <c r="BG151" i="12"/>
  <c r="BF151" i="12"/>
  <c r="T151" i="12"/>
  <c r="R151" i="12"/>
  <c r="P151" i="12"/>
  <c r="BI150" i="12"/>
  <c r="BH150" i="12"/>
  <c r="BG150" i="12"/>
  <c r="BF150" i="12"/>
  <c r="T150" i="12"/>
  <c r="R150" i="12"/>
  <c r="P150" i="12"/>
  <c r="BI149" i="12"/>
  <c r="BH149" i="12"/>
  <c r="BG149" i="12"/>
  <c r="BF149" i="12"/>
  <c r="T149" i="12"/>
  <c r="R149" i="12"/>
  <c r="P149" i="12"/>
  <c r="BI148" i="12"/>
  <c r="BH148" i="12"/>
  <c r="BG148" i="12"/>
  <c r="BF148" i="12"/>
  <c r="T148" i="12"/>
  <c r="R148" i="12"/>
  <c r="P148" i="12"/>
  <c r="BI147" i="12"/>
  <c r="BH147" i="12"/>
  <c r="BG147" i="12"/>
  <c r="BF147" i="12"/>
  <c r="T147" i="12"/>
  <c r="R147" i="12"/>
  <c r="P147" i="12"/>
  <c r="BI146" i="12"/>
  <c r="BH146" i="12"/>
  <c r="BG146" i="12"/>
  <c r="BF146" i="12"/>
  <c r="T146" i="12"/>
  <c r="R146" i="12"/>
  <c r="P146" i="12"/>
  <c r="BI145" i="12"/>
  <c r="BH145" i="12"/>
  <c r="BG145" i="12"/>
  <c r="BF145" i="12"/>
  <c r="T145" i="12"/>
  <c r="R145" i="12"/>
  <c r="P145" i="12"/>
  <c r="BI144" i="12"/>
  <c r="BH144" i="12"/>
  <c r="BG144" i="12"/>
  <c r="BF144" i="12"/>
  <c r="T144" i="12"/>
  <c r="R144" i="12"/>
  <c r="P144" i="12"/>
  <c r="BI143" i="12"/>
  <c r="BH143" i="12"/>
  <c r="BG143" i="12"/>
  <c r="BF143" i="12"/>
  <c r="T143" i="12"/>
  <c r="R143" i="12"/>
  <c r="P143" i="12"/>
  <c r="BI142" i="12"/>
  <c r="BH142" i="12"/>
  <c r="BG142" i="12"/>
  <c r="BF142" i="12"/>
  <c r="T142" i="12"/>
  <c r="R142" i="12"/>
  <c r="P142" i="12"/>
  <c r="BI141" i="12"/>
  <c r="BH141" i="12"/>
  <c r="BG141" i="12"/>
  <c r="BF141" i="12"/>
  <c r="T141" i="12"/>
  <c r="R141" i="12"/>
  <c r="P141" i="12"/>
  <c r="BI140" i="12"/>
  <c r="BH140" i="12"/>
  <c r="BG140" i="12"/>
  <c r="BF140" i="12"/>
  <c r="T140" i="12"/>
  <c r="R140" i="12"/>
  <c r="P140" i="12"/>
  <c r="BI139" i="12"/>
  <c r="BH139" i="12"/>
  <c r="BG139" i="12"/>
  <c r="BF139" i="12"/>
  <c r="T139" i="12"/>
  <c r="R139" i="12"/>
  <c r="P139" i="12"/>
  <c r="BI138" i="12"/>
  <c r="BH138" i="12"/>
  <c r="BG138" i="12"/>
  <c r="BF138" i="12"/>
  <c r="T138" i="12"/>
  <c r="R138" i="12"/>
  <c r="P138" i="12"/>
  <c r="BI137" i="12"/>
  <c r="BH137" i="12"/>
  <c r="BG137" i="12"/>
  <c r="BF137" i="12"/>
  <c r="T137" i="12"/>
  <c r="R137" i="12"/>
  <c r="P137" i="12"/>
  <c r="BI136" i="12"/>
  <c r="BH136" i="12"/>
  <c r="BG136" i="12"/>
  <c r="BF136" i="12"/>
  <c r="T136" i="12"/>
  <c r="R136" i="12"/>
  <c r="P136" i="12"/>
  <c r="BI135" i="12"/>
  <c r="BH135" i="12"/>
  <c r="BG135" i="12"/>
  <c r="BF135" i="12"/>
  <c r="T135" i="12"/>
  <c r="R135" i="12"/>
  <c r="P135" i="12"/>
  <c r="BI134" i="12"/>
  <c r="BH134" i="12"/>
  <c r="BG134" i="12"/>
  <c r="BF134" i="12"/>
  <c r="T134" i="12"/>
  <c r="R134" i="12"/>
  <c r="P134" i="12"/>
  <c r="BI133" i="12"/>
  <c r="BH133" i="12"/>
  <c r="BG133" i="12"/>
  <c r="BF133" i="12"/>
  <c r="T133" i="12"/>
  <c r="R133" i="12"/>
  <c r="P133" i="12"/>
  <c r="BI132" i="12"/>
  <c r="BH132" i="12"/>
  <c r="BG132" i="12"/>
  <c r="BF132" i="12"/>
  <c r="T132" i="12"/>
  <c r="R132" i="12"/>
  <c r="P132" i="12"/>
  <c r="BI131" i="12"/>
  <c r="BH131" i="12"/>
  <c r="BG131" i="12"/>
  <c r="BF131" i="12"/>
  <c r="T131" i="12"/>
  <c r="R131" i="12"/>
  <c r="P131" i="12"/>
  <c r="BI130" i="12"/>
  <c r="BH130" i="12"/>
  <c r="BG130" i="12"/>
  <c r="BF130" i="12"/>
  <c r="T130" i="12"/>
  <c r="R130" i="12"/>
  <c r="P130" i="12"/>
  <c r="BI129" i="12"/>
  <c r="BH129" i="12"/>
  <c r="BG129" i="12"/>
  <c r="BF129" i="12"/>
  <c r="T129" i="12"/>
  <c r="R129" i="12"/>
  <c r="P129" i="12"/>
  <c r="BI128" i="12"/>
  <c r="BH128" i="12"/>
  <c r="BG128" i="12"/>
  <c r="BF128" i="12"/>
  <c r="T128" i="12"/>
  <c r="R128" i="12"/>
  <c r="P128" i="12"/>
  <c r="BI127" i="12"/>
  <c r="BH127" i="12"/>
  <c r="BG127" i="12"/>
  <c r="BF127" i="12"/>
  <c r="T127" i="12"/>
  <c r="R127" i="12"/>
  <c r="P127" i="12"/>
  <c r="BI126" i="12"/>
  <c r="BH126" i="12"/>
  <c r="BG126" i="12"/>
  <c r="BF126" i="12"/>
  <c r="T126" i="12"/>
  <c r="R126" i="12"/>
  <c r="P126" i="12"/>
  <c r="BI125" i="12"/>
  <c r="BH125" i="12"/>
  <c r="BG125" i="12"/>
  <c r="BF125" i="12"/>
  <c r="T125" i="12"/>
  <c r="R125" i="12"/>
  <c r="P125" i="12"/>
  <c r="BI124" i="12"/>
  <c r="BH124" i="12"/>
  <c r="BG124" i="12"/>
  <c r="BF124" i="12"/>
  <c r="T124" i="12"/>
  <c r="R124" i="12"/>
  <c r="P124" i="12"/>
  <c r="BI123" i="12"/>
  <c r="BH123" i="12"/>
  <c r="BG123" i="12"/>
  <c r="BF123" i="12"/>
  <c r="T123" i="12"/>
  <c r="R123" i="12"/>
  <c r="P123" i="12"/>
  <c r="BI122" i="12"/>
  <c r="BH122" i="12"/>
  <c r="BG122" i="12"/>
  <c r="BF122" i="12"/>
  <c r="T122" i="12"/>
  <c r="R122" i="12"/>
  <c r="P122" i="12"/>
  <c r="BI121" i="12"/>
  <c r="BH121" i="12"/>
  <c r="BG121" i="12"/>
  <c r="BF121" i="12"/>
  <c r="T121" i="12"/>
  <c r="R121" i="12"/>
  <c r="P121" i="12"/>
  <c r="J116" i="12"/>
  <c r="J115" i="12"/>
  <c r="F115" i="12"/>
  <c r="F113" i="12"/>
  <c r="E111" i="12"/>
  <c r="J92" i="12"/>
  <c r="J91" i="12"/>
  <c r="F91" i="12"/>
  <c r="F89" i="12"/>
  <c r="E87" i="12"/>
  <c r="J18" i="12"/>
  <c r="E18" i="12"/>
  <c r="F116" i="12" s="1"/>
  <c r="J17" i="12"/>
  <c r="J12" i="12"/>
  <c r="J89" i="12" s="1"/>
  <c r="E7" i="12"/>
  <c r="E109" i="12" s="1"/>
  <c r="J37" i="11"/>
  <c r="J36" i="11"/>
  <c r="AY104" i="1" s="1"/>
  <c r="J35" i="11"/>
  <c r="AX104" i="1" s="1"/>
  <c r="BI237" i="11"/>
  <c r="BH237" i="11"/>
  <c r="BG237" i="11"/>
  <c r="BF237" i="11"/>
  <c r="T237" i="11"/>
  <c r="R237" i="11"/>
  <c r="P237" i="11"/>
  <c r="BI236" i="11"/>
  <c r="BH236" i="11"/>
  <c r="BG236" i="11"/>
  <c r="BF236" i="11"/>
  <c r="T236" i="11"/>
  <c r="R236" i="11"/>
  <c r="P236" i="11"/>
  <c r="BI235" i="11"/>
  <c r="BH235" i="11"/>
  <c r="BG235" i="11"/>
  <c r="BF235" i="11"/>
  <c r="T235" i="11"/>
  <c r="R235" i="11"/>
  <c r="P235" i="11"/>
  <c r="BI234" i="11"/>
  <c r="BH234" i="11"/>
  <c r="BG234" i="11"/>
  <c r="BF234" i="11"/>
  <c r="T234" i="11"/>
  <c r="R234" i="11"/>
  <c r="P234" i="11"/>
  <c r="BI233" i="11"/>
  <c r="BH233" i="11"/>
  <c r="BG233" i="11"/>
  <c r="BF233" i="11"/>
  <c r="T233" i="11"/>
  <c r="R233" i="11"/>
  <c r="P233" i="11"/>
  <c r="BI232" i="11"/>
  <c r="BH232" i="11"/>
  <c r="BG232" i="11"/>
  <c r="BF232" i="11"/>
  <c r="T232" i="11"/>
  <c r="R232" i="11"/>
  <c r="P232" i="11"/>
  <c r="BI231" i="11"/>
  <c r="BH231" i="11"/>
  <c r="BG231" i="11"/>
  <c r="BF231" i="11"/>
  <c r="T231" i="11"/>
  <c r="R231" i="11"/>
  <c r="P231" i="11"/>
  <c r="BI230" i="11"/>
  <c r="BH230" i="11"/>
  <c r="BG230" i="11"/>
  <c r="BF230" i="11"/>
  <c r="T230" i="11"/>
  <c r="R230" i="11"/>
  <c r="P230" i="11"/>
  <c r="BI228" i="11"/>
  <c r="BH228" i="11"/>
  <c r="BG228" i="11"/>
  <c r="BF228" i="11"/>
  <c r="T228" i="11"/>
  <c r="R228" i="11"/>
  <c r="P228" i="11"/>
  <c r="BI227" i="11"/>
  <c r="BH227" i="11"/>
  <c r="BG227" i="11"/>
  <c r="BF227" i="11"/>
  <c r="T227" i="11"/>
  <c r="R227" i="11"/>
  <c r="P227" i="11"/>
  <c r="BI226" i="11"/>
  <c r="BH226" i="11"/>
  <c r="BG226" i="11"/>
  <c r="BF226" i="11"/>
  <c r="T226" i="11"/>
  <c r="R226" i="11"/>
  <c r="P226" i="11"/>
  <c r="BI225" i="11"/>
  <c r="BH225" i="11"/>
  <c r="BG225" i="11"/>
  <c r="BF225" i="11"/>
  <c r="T225" i="11"/>
  <c r="R225" i="11"/>
  <c r="P225" i="11"/>
  <c r="BI224" i="11"/>
  <c r="BH224" i="11"/>
  <c r="BG224" i="11"/>
  <c r="BF224" i="11"/>
  <c r="T224" i="11"/>
  <c r="R224" i="11"/>
  <c r="P224" i="11"/>
  <c r="BI223" i="11"/>
  <c r="BH223" i="11"/>
  <c r="BG223" i="11"/>
  <c r="BF223" i="11"/>
  <c r="T223" i="11"/>
  <c r="R223" i="11"/>
  <c r="P223" i="11"/>
  <c r="BI221" i="11"/>
  <c r="BH221" i="11"/>
  <c r="BG221" i="11"/>
  <c r="BF221" i="11"/>
  <c r="T221" i="11"/>
  <c r="R221" i="11"/>
  <c r="P221" i="11"/>
  <c r="BI220" i="11"/>
  <c r="BH220" i="11"/>
  <c r="BG220" i="11"/>
  <c r="BF220" i="11"/>
  <c r="T220" i="11"/>
  <c r="R220" i="11"/>
  <c r="P220" i="11"/>
  <c r="BI219" i="11"/>
  <c r="BH219" i="11"/>
  <c r="BG219" i="11"/>
  <c r="BF219" i="11"/>
  <c r="T219" i="11"/>
  <c r="R219" i="11"/>
  <c r="P219" i="11"/>
  <c r="BI218" i="11"/>
  <c r="BH218" i="11"/>
  <c r="BG218" i="11"/>
  <c r="BF218" i="11"/>
  <c r="T218" i="11"/>
  <c r="R218" i="11"/>
  <c r="P218" i="11"/>
  <c r="BI217" i="11"/>
  <c r="BH217" i="11"/>
  <c r="BG217" i="11"/>
  <c r="BF217" i="11"/>
  <c r="T217" i="11"/>
  <c r="R217" i="11"/>
  <c r="P217" i="11"/>
  <c r="BI216" i="11"/>
  <c r="BH216" i="11"/>
  <c r="BG216" i="11"/>
  <c r="BF216" i="11"/>
  <c r="T216" i="11"/>
  <c r="R216" i="11"/>
  <c r="P216" i="11"/>
  <c r="BI215" i="11"/>
  <c r="BH215" i="11"/>
  <c r="BG215" i="11"/>
  <c r="BF215" i="11"/>
  <c r="T215" i="11"/>
  <c r="R215" i="11"/>
  <c r="P215" i="11"/>
  <c r="BI214" i="11"/>
  <c r="BH214" i="11"/>
  <c r="BG214" i="11"/>
  <c r="BF214" i="11"/>
  <c r="T214" i="11"/>
  <c r="R214" i="11"/>
  <c r="P214" i="11"/>
  <c r="BI213" i="11"/>
  <c r="BH213" i="11"/>
  <c r="BG213" i="11"/>
  <c r="BF213" i="11"/>
  <c r="T213" i="11"/>
  <c r="R213" i="11"/>
  <c r="P213" i="11"/>
  <c r="BI212" i="11"/>
  <c r="BH212" i="11"/>
  <c r="BG212" i="11"/>
  <c r="BF212" i="11"/>
  <c r="T212" i="11"/>
  <c r="R212" i="11"/>
  <c r="P212" i="11"/>
  <c r="BI211" i="11"/>
  <c r="BH211" i="11"/>
  <c r="BG211" i="11"/>
  <c r="BF211" i="11"/>
  <c r="T211" i="11"/>
  <c r="R211" i="11"/>
  <c r="P211" i="11"/>
  <c r="BI210" i="11"/>
  <c r="BH210" i="11"/>
  <c r="BG210" i="11"/>
  <c r="BF210" i="11"/>
  <c r="T210" i="11"/>
  <c r="R210" i="11"/>
  <c r="P210" i="11"/>
  <c r="BI209" i="11"/>
  <c r="BH209" i="11"/>
  <c r="BG209" i="11"/>
  <c r="BF209" i="11"/>
  <c r="T209" i="11"/>
  <c r="R209" i="11"/>
  <c r="P209" i="11"/>
  <c r="BI208" i="11"/>
  <c r="BH208" i="11"/>
  <c r="BG208" i="11"/>
  <c r="BF208" i="11"/>
  <c r="T208" i="11"/>
  <c r="R208" i="11"/>
  <c r="P208" i="11"/>
  <c r="BI207" i="11"/>
  <c r="BH207" i="11"/>
  <c r="BG207" i="11"/>
  <c r="BF207" i="11"/>
  <c r="T207" i="11"/>
  <c r="R207" i="11"/>
  <c r="P207" i="11"/>
  <c r="BI206" i="11"/>
  <c r="BH206" i="11"/>
  <c r="BG206" i="11"/>
  <c r="BF206" i="11"/>
  <c r="T206" i="11"/>
  <c r="R206" i="11"/>
  <c r="P206" i="11"/>
  <c r="BI205" i="11"/>
  <c r="BH205" i="11"/>
  <c r="BG205" i="11"/>
  <c r="BF205" i="11"/>
  <c r="T205" i="11"/>
  <c r="R205" i="11"/>
  <c r="P205" i="11"/>
  <c r="BI204" i="11"/>
  <c r="BH204" i="11"/>
  <c r="BG204" i="11"/>
  <c r="BF204" i="11"/>
  <c r="T204" i="11"/>
  <c r="R204" i="11"/>
  <c r="P204" i="11"/>
  <c r="BI203" i="11"/>
  <c r="BH203" i="11"/>
  <c r="BG203" i="11"/>
  <c r="BF203" i="11"/>
  <c r="T203" i="11"/>
  <c r="R203" i="11"/>
  <c r="P203" i="11"/>
  <c r="BI202" i="11"/>
  <c r="BH202" i="11"/>
  <c r="BG202" i="11"/>
  <c r="BF202" i="11"/>
  <c r="T202" i="11"/>
  <c r="R202" i="11"/>
  <c r="P202" i="11"/>
  <c r="BI201" i="11"/>
  <c r="BH201" i="11"/>
  <c r="BG201" i="11"/>
  <c r="BF201" i="11"/>
  <c r="T201" i="11"/>
  <c r="R201" i="11"/>
  <c r="P201" i="11"/>
  <c r="BI200" i="11"/>
  <c r="BH200" i="11"/>
  <c r="BG200" i="11"/>
  <c r="BF200" i="11"/>
  <c r="T200" i="11"/>
  <c r="R200" i="11"/>
  <c r="P200" i="11"/>
  <c r="BI199" i="11"/>
  <c r="BH199" i="11"/>
  <c r="BG199" i="11"/>
  <c r="BF199" i="11"/>
  <c r="T199" i="11"/>
  <c r="R199" i="11"/>
  <c r="P199" i="11"/>
  <c r="BI198" i="11"/>
  <c r="BH198" i="11"/>
  <c r="BG198" i="11"/>
  <c r="BF198" i="11"/>
  <c r="T198" i="11"/>
  <c r="R198" i="11"/>
  <c r="P198" i="11"/>
  <c r="BI197" i="11"/>
  <c r="BH197" i="11"/>
  <c r="BG197" i="11"/>
  <c r="BF197" i="11"/>
  <c r="T197" i="11"/>
  <c r="R197" i="11"/>
  <c r="P197" i="11"/>
  <c r="BI196" i="11"/>
  <c r="BH196" i="11"/>
  <c r="BG196" i="11"/>
  <c r="BF196" i="11"/>
  <c r="T196" i="11"/>
  <c r="R196" i="11"/>
  <c r="P196" i="11"/>
  <c r="BI195" i="11"/>
  <c r="BH195" i="11"/>
  <c r="BG195" i="11"/>
  <c r="BF195" i="11"/>
  <c r="T195" i="11"/>
  <c r="R195" i="11"/>
  <c r="P195" i="11"/>
  <c r="BI194" i="11"/>
  <c r="BH194" i="11"/>
  <c r="BG194" i="11"/>
  <c r="BF194" i="11"/>
  <c r="T194" i="11"/>
  <c r="R194" i="11"/>
  <c r="P194" i="11"/>
  <c r="BI193" i="11"/>
  <c r="BH193" i="11"/>
  <c r="BG193" i="11"/>
  <c r="BF193" i="11"/>
  <c r="T193" i="11"/>
  <c r="R193" i="11"/>
  <c r="P193" i="11"/>
  <c r="BI192" i="11"/>
  <c r="BH192" i="11"/>
  <c r="BG192" i="11"/>
  <c r="BF192" i="11"/>
  <c r="T192" i="11"/>
  <c r="R192" i="11"/>
  <c r="P192" i="11"/>
  <c r="BI190" i="11"/>
  <c r="BH190" i="11"/>
  <c r="BG190" i="11"/>
  <c r="BF190" i="11"/>
  <c r="T190" i="11"/>
  <c r="R190" i="11"/>
  <c r="P190" i="11"/>
  <c r="BI189" i="11"/>
  <c r="BH189" i="11"/>
  <c r="BG189" i="11"/>
  <c r="BF189" i="11"/>
  <c r="T189" i="11"/>
  <c r="R189" i="11"/>
  <c r="P189" i="11"/>
  <c r="BI188" i="11"/>
  <c r="BH188" i="11"/>
  <c r="BG188" i="11"/>
  <c r="BF188" i="11"/>
  <c r="T188" i="11"/>
  <c r="R188" i="11"/>
  <c r="P188" i="11"/>
  <c r="BI187" i="11"/>
  <c r="BH187" i="11"/>
  <c r="BG187" i="11"/>
  <c r="BF187" i="11"/>
  <c r="T187" i="11"/>
  <c r="R187" i="11"/>
  <c r="P187" i="11"/>
  <c r="BI186" i="11"/>
  <c r="BH186" i="11"/>
  <c r="BG186" i="11"/>
  <c r="BF186" i="11"/>
  <c r="T186" i="11"/>
  <c r="R186" i="11"/>
  <c r="P186" i="11"/>
  <c r="BI185" i="11"/>
  <c r="BH185" i="11"/>
  <c r="BG185" i="11"/>
  <c r="BF185" i="11"/>
  <c r="T185" i="11"/>
  <c r="R185" i="11"/>
  <c r="P185" i="11"/>
  <c r="BI184" i="11"/>
  <c r="BH184" i="11"/>
  <c r="BG184" i="11"/>
  <c r="BF184" i="11"/>
  <c r="T184" i="11"/>
  <c r="R184" i="11"/>
  <c r="P184" i="11"/>
  <c r="BI183" i="11"/>
  <c r="BH183" i="11"/>
  <c r="BG183" i="11"/>
  <c r="BF183" i="11"/>
  <c r="T183" i="11"/>
  <c r="R183" i="11"/>
  <c r="P183" i="11"/>
  <c r="BI182" i="11"/>
  <c r="BH182" i="11"/>
  <c r="BG182" i="11"/>
  <c r="BF182" i="11"/>
  <c r="T182" i="11"/>
  <c r="R182" i="11"/>
  <c r="P182" i="11"/>
  <c r="BI181" i="11"/>
  <c r="BH181" i="11"/>
  <c r="BG181" i="11"/>
  <c r="BF181" i="11"/>
  <c r="T181" i="11"/>
  <c r="R181" i="11"/>
  <c r="P181" i="11"/>
  <c r="BI180" i="11"/>
  <c r="BH180" i="11"/>
  <c r="BG180" i="11"/>
  <c r="BF180" i="11"/>
  <c r="T180" i="11"/>
  <c r="R180" i="11"/>
  <c r="P180" i="11"/>
  <c r="BI179" i="11"/>
  <c r="BH179" i="11"/>
  <c r="BG179" i="11"/>
  <c r="BF179" i="11"/>
  <c r="T179" i="11"/>
  <c r="R179" i="11"/>
  <c r="P179" i="11"/>
  <c r="BI178" i="11"/>
  <c r="BH178" i="11"/>
  <c r="BG178" i="11"/>
  <c r="BF178" i="11"/>
  <c r="T178" i="11"/>
  <c r="R178" i="11"/>
  <c r="P178" i="11"/>
  <c r="BI177" i="11"/>
  <c r="BH177" i="11"/>
  <c r="BG177" i="11"/>
  <c r="BF177" i="11"/>
  <c r="T177" i="11"/>
  <c r="R177" i="11"/>
  <c r="P177" i="11"/>
  <c r="BI176" i="11"/>
  <c r="BH176" i="11"/>
  <c r="BG176" i="11"/>
  <c r="BF176" i="11"/>
  <c r="T176" i="11"/>
  <c r="R176" i="11"/>
  <c r="P176" i="11"/>
  <c r="BI175" i="11"/>
  <c r="BH175" i="11"/>
  <c r="BG175" i="11"/>
  <c r="BF175" i="11"/>
  <c r="T175" i="11"/>
  <c r="R175" i="11"/>
  <c r="P175" i="11"/>
  <c r="BI174" i="11"/>
  <c r="BH174" i="11"/>
  <c r="BG174" i="11"/>
  <c r="BF174" i="11"/>
  <c r="T174" i="11"/>
  <c r="R174" i="11"/>
  <c r="P174" i="11"/>
  <c r="BI173" i="11"/>
  <c r="BH173" i="11"/>
  <c r="BG173" i="11"/>
  <c r="BF173" i="11"/>
  <c r="T173" i="11"/>
  <c r="R173" i="11"/>
  <c r="P173" i="11"/>
  <c r="BI172" i="11"/>
  <c r="BH172" i="11"/>
  <c r="BG172" i="11"/>
  <c r="BF172" i="11"/>
  <c r="T172" i="11"/>
  <c r="R172" i="11"/>
  <c r="P172" i="11"/>
  <c r="BI171" i="11"/>
  <c r="BH171" i="11"/>
  <c r="BG171" i="11"/>
  <c r="BF171" i="11"/>
  <c r="T171" i="11"/>
  <c r="R171" i="11"/>
  <c r="P171" i="11"/>
  <c r="BI170" i="11"/>
  <c r="BH170" i="11"/>
  <c r="BG170" i="11"/>
  <c r="BF170" i="11"/>
  <c r="T170" i="11"/>
  <c r="R170" i="11"/>
  <c r="P170" i="11"/>
  <c r="BI169" i="11"/>
  <c r="BH169" i="11"/>
  <c r="BG169" i="11"/>
  <c r="BF169" i="11"/>
  <c r="T169" i="11"/>
  <c r="R169" i="11"/>
  <c r="P169" i="11"/>
  <c r="BI168" i="11"/>
  <c r="BH168" i="11"/>
  <c r="BG168" i="11"/>
  <c r="BF168" i="11"/>
  <c r="T168" i="11"/>
  <c r="R168" i="11"/>
  <c r="P168" i="11"/>
  <c r="BI167" i="11"/>
  <c r="BH167" i="11"/>
  <c r="BG167" i="11"/>
  <c r="BF167" i="11"/>
  <c r="T167" i="11"/>
  <c r="R167" i="11"/>
  <c r="P167" i="11"/>
  <c r="BI166" i="11"/>
  <c r="BH166" i="11"/>
  <c r="BG166" i="11"/>
  <c r="BF166" i="11"/>
  <c r="T166" i="11"/>
  <c r="R166" i="11"/>
  <c r="P166" i="11"/>
  <c r="BI165" i="11"/>
  <c r="BH165" i="11"/>
  <c r="BG165" i="11"/>
  <c r="BF165" i="11"/>
  <c r="T165" i="11"/>
  <c r="R165" i="11"/>
  <c r="P165" i="11"/>
  <c r="BI164" i="11"/>
  <c r="BH164" i="11"/>
  <c r="BG164" i="11"/>
  <c r="BF164" i="11"/>
  <c r="T164" i="11"/>
  <c r="R164" i="11"/>
  <c r="P164" i="11"/>
  <c r="BI163" i="11"/>
  <c r="BH163" i="11"/>
  <c r="BG163" i="11"/>
  <c r="BF163" i="11"/>
  <c r="T163" i="11"/>
  <c r="R163" i="11"/>
  <c r="P163" i="11"/>
  <c r="BI162" i="11"/>
  <c r="BH162" i="11"/>
  <c r="BG162" i="11"/>
  <c r="BF162" i="11"/>
  <c r="T162" i="11"/>
  <c r="R162" i="11"/>
  <c r="P162" i="11"/>
  <c r="BI161" i="11"/>
  <c r="BH161" i="11"/>
  <c r="BG161" i="11"/>
  <c r="BF161" i="11"/>
  <c r="T161" i="11"/>
  <c r="R161" i="11"/>
  <c r="P161" i="11"/>
  <c r="BI160" i="11"/>
  <c r="BH160" i="11"/>
  <c r="BG160" i="11"/>
  <c r="BF160" i="11"/>
  <c r="T160" i="11"/>
  <c r="R160" i="11"/>
  <c r="P160" i="11"/>
  <c r="BI159" i="11"/>
  <c r="BH159" i="11"/>
  <c r="BG159" i="11"/>
  <c r="BF159" i="11"/>
  <c r="T159" i="11"/>
  <c r="R159" i="11"/>
  <c r="P159" i="11"/>
  <c r="BI158" i="11"/>
  <c r="BH158" i="11"/>
  <c r="BG158" i="11"/>
  <c r="BF158" i="11"/>
  <c r="T158" i="11"/>
  <c r="R158" i="11"/>
  <c r="P158" i="11"/>
  <c r="BI157" i="11"/>
  <c r="BH157" i="11"/>
  <c r="BG157" i="11"/>
  <c r="BF157" i="11"/>
  <c r="T157" i="11"/>
  <c r="R157" i="11"/>
  <c r="P157" i="11"/>
  <c r="BI156" i="11"/>
  <c r="BH156" i="11"/>
  <c r="BG156" i="11"/>
  <c r="BF156" i="11"/>
  <c r="T156" i="11"/>
  <c r="R156" i="11"/>
  <c r="P156" i="11"/>
  <c r="BI155" i="11"/>
  <c r="BH155" i="11"/>
  <c r="BG155" i="11"/>
  <c r="BF155" i="11"/>
  <c r="T155" i="11"/>
  <c r="R155" i="11"/>
  <c r="P155" i="11"/>
  <c r="BI154" i="11"/>
  <c r="BH154" i="11"/>
  <c r="BG154" i="11"/>
  <c r="BF154" i="11"/>
  <c r="T154" i="11"/>
  <c r="R154" i="11"/>
  <c r="P154" i="11"/>
  <c r="BI153" i="11"/>
  <c r="BH153" i="11"/>
  <c r="BG153" i="11"/>
  <c r="BF153" i="11"/>
  <c r="T153" i="11"/>
  <c r="R153" i="11"/>
  <c r="P153" i="11"/>
  <c r="BI152" i="11"/>
  <c r="BH152" i="11"/>
  <c r="BG152" i="11"/>
  <c r="BF152" i="11"/>
  <c r="T152" i="11"/>
  <c r="R152" i="11"/>
  <c r="P152" i="11"/>
  <c r="BI151" i="11"/>
  <c r="BH151" i="11"/>
  <c r="BG151" i="11"/>
  <c r="BF151" i="11"/>
  <c r="T151" i="11"/>
  <c r="R151" i="11"/>
  <c r="P151" i="11"/>
  <c r="BI150" i="11"/>
  <c r="BH150" i="11"/>
  <c r="BG150" i="11"/>
  <c r="BF150" i="11"/>
  <c r="T150" i="11"/>
  <c r="R150" i="11"/>
  <c r="P150" i="11"/>
  <c r="BI149" i="11"/>
  <c r="BH149" i="11"/>
  <c r="BG149" i="11"/>
  <c r="BF149" i="11"/>
  <c r="T149" i="11"/>
  <c r="R149" i="11"/>
  <c r="P149" i="11"/>
  <c r="BI148" i="11"/>
  <c r="BH148" i="11"/>
  <c r="BG148" i="11"/>
  <c r="BF148" i="11"/>
  <c r="T148" i="11"/>
  <c r="R148" i="11"/>
  <c r="P148" i="11"/>
  <c r="BI147" i="11"/>
  <c r="BH147" i="11"/>
  <c r="BG147" i="11"/>
  <c r="BF147" i="11"/>
  <c r="T147" i="11"/>
  <c r="R147" i="11"/>
  <c r="P147" i="11"/>
  <c r="BI146" i="11"/>
  <c r="BH146" i="11"/>
  <c r="BG146" i="11"/>
  <c r="BF146" i="11"/>
  <c r="T146" i="11"/>
  <c r="R146" i="11"/>
  <c r="P146" i="11"/>
  <c r="BI145" i="11"/>
  <c r="BH145" i="11"/>
  <c r="BG145" i="11"/>
  <c r="BF145" i="11"/>
  <c r="T145" i="11"/>
  <c r="R145" i="11"/>
  <c r="P145" i="11"/>
  <c r="BI144" i="11"/>
  <c r="BH144" i="11"/>
  <c r="BG144" i="11"/>
  <c r="BF144" i="11"/>
  <c r="T144" i="11"/>
  <c r="R144" i="11"/>
  <c r="P144" i="11"/>
  <c r="BI143" i="11"/>
  <c r="BH143" i="11"/>
  <c r="BG143" i="11"/>
  <c r="BF143" i="11"/>
  <c r="T143" i="11"/>
  <c r="R143" i="11"/>
  <c r="P143" i="11"/>
  <c r="BI142" i="11"/>
  <c r="BH142" i="11"/>
  <c r="BG142" i="11"/>
  <c r="BF142" i="11"/>
  <c r="T142" i="11"/>
  <c r="R142" i="11"/>
  <c r="P142" i="11"/>
  <c r="BI141" i="11"/>
  <c r="BH141" i="11"/>
  <c r="BG141" i="11"/>
  <c r="BF141" i="11"/>
  <c r="T141" i="11"/>
  <c r="R141" i="11"/>
  <c r="P141" i="11"/>
  <c r="BI140" i="11"/>
  <c r="BH140" i="11"/>
  <c r="BG140" i="11"/>
  <c r="BF140" i="11"/>
  <c r="T140" i="11"/>
  <c r="R140" i="11"/>
  <c r="P140" i="11"/>
  <c r="BI139" i="11"/>
  <c r="BH139" i="11"/>
  <c r="BG139" i="11"/>
  <c r="BF139" i="11"/>
  <c r="T139" i="11"/>
  <c r="R139" i="11"/>
  <c r="P139" i="11"/>
  <c r="BI138" i="11"/>
  <c r="BH138" i="11"/>
  <c r="BG138" i="11"/>
  <c r="BF138" i="11"/>
  <c r="T138" i="11"/>
  <c r="R138" i="11"/>
  <c r="P138" i="11"/>
  <c r="BI137" i="11"/>
  <c r="BH137" i="11"/>
  <c r="BG137" i="11"/>
  <c r="BF137" i="11"/>
  <c r="T137" i="11"/>
  <c r="R137" i="11"/>
  <c r="P137" i="11"/>
  <c r="BI136" i="11"/>
  <c r="BH136" i="11"/>
  <c r="BG136" i="11"/>
  <c r="BF136" i="11"/>
  <c r="T136" i="11"/>
  <c r="R136" i="11"/>
  <c r="P136" i="11"/>
  <c r="BI135" i="11"/>
  <c r="BH135" i="11"/>
  <c r="BG135" i="11"/>
  <c r="BF135" i="11"/>
  <c r="T135" i="11"/>
  <c r="R135" i="11"/>
  <c r="P135" i="11"/>
  <c r="BI134" i="11"/>
  <c r="BH134" i="11"/>
  <c r="BG134" i="11"/>
  <c r="BF134" i="11"/>
  <c r="T134" i="11"/>
  <c r="R134" i="11"/>
  <c r="P134" i="11"/>
  <c r="BI133" i="11"/>
  <c r="BH133" i="11"/>
  <c r="BG133" i="11"/>
  <c r="BF133" i="11"/>
  <c r="T133" i="11"/>
  <c r="R133" i="11"/>
  <c r="P133" i="11"/>
  <c r="BI132" i="11"/>
  <c r="BH132" i="11"/>
  <c r="BG132" i="11"/>
  <c r="BF132" i="11"/>
  <c r="T132" i="11"/>
  <c r="R132" i="11"/>
  <c r="P132" i="11"/>
  <c r="BI131" i="11"/>
  <c r="BH131" i="11"/>
  <c r="BG131" i="11"/>
  <c r="BF131" i="11"/>
  <c r="T131" i="11"/>
  <c r="R131" i="11"/>
  <c r="P131" i="11"/>
  <c r="BI130" i="11"/>
  <c r="BH130" i="11"/>
  <c r="BG130" i="11"/>
  <c r="BF130" i="11"/>
  <c r="T130" i="11"/>
  <c r="R130" i="11"/>
  <c r="P130" i="11"/>
  <c r="BI129" i="11"/>
  <c r="BH129" i="11"/>
  <c r="BG129" i="11"/>
  <c r="BF129" i="11"/>
  <c r="T129" i="11"/>
  <c r="R129" i="11"/>
  <c r="P129" i="11"/>
  <c r="BI128" i="11"/>
  <c r="BH128" i="11"/>
  <c r="BG128" i="11"/>
  <c r="BF128" i="11"/>
  <c r="T128" i="11"/>
  <c r="R128" i="11"/>
  <c r="P128" i="11"/>
  <c r="BI127" i="11"/>
  <c r="BH127" i="11"/>
  <c r="BG127" i="11"/>
  <c r="BF127" i="11"/>
  <c r="T127" i="11"/>
  <c r="R127" i="11"/>
  <c r="P127" i="11"/>
  <c r="BI126" i="11"/>
  <c r="BH126" i="11"/>
  <c r="BG126" i="11"/>
  <c r="BF126" i="11"/>
  <c r="T126" i="11"/>
  <c r="R126" i="11"/>
  <c r="P126" i="11"/>
  <c r="BI125" i="11"/>
  <c r="BH125" i="11"/>
  <c r="BG125" i="11"/>
  <c r="BF125" i="11"/>
  <c r="T125" i="11"/>
  <c r="R125" i="11"/>
  <c r="P125" i="11"/>
  <c r="BI124" i="11"/>
  <c r="BH124" i="11"/>
  <c r="BG124" i="11"/>
  <c r="BF124" i="11"/>
  <c r="T124" i="11"/>
  <c r="R124" i="11"/>
  <c r="P124" i="11"/>
  <c r="BI123" i="11"/>
  <c r="BH123" i="11"/>
  <c r="BG123" i="11"/>
  <c r="BF123" i="11"/>
  <c r="T123" i="11"/>
  <c r="R123" i="11"/>
  <c r="P123" i="11"/>
  <c r="BI122" i="11"/>
  <c r="BH122" i="11"/>
  <c r="BG122" i="11"/>
  <c r="BF122" i="11"/>
  <c r="T122" i="11"/>
  <c r="R122" i="11"/>
  <c r="P122" i="11"/>
  <c r="J117" i="11"/>
  <c r="J116" i="11"/>
  <c r="F116" i="11"/>
  <c r="F114" i="11"/>
  <c r="E112" i="11"/>
  <c r="J92" i="11"/>
  <c r="J91" i="11"/>
  <c r="F91" i="11"/>
  <c r="F89" i="11"/>
  <c r="E87" i="11"/>
  <c r="J18" i="11"/>
  <c r="E18" i="11"/>
  <c r="F117" i="11" s="1"/>
  <c r="J17" i="11"/>
  <c r="J12" i="11"/>
  <c r="J89" i="11" s="1"/>
  <c r="E7" i="11"/>
  <c r="E110" i="11" s="1"/>
  <c r="J37" i="10"/>
  <c r="J36" i="10"/>
  <c r="AY103" i="1" s="1"/>
  <c r="J35" i="10"/>
  <c r="AX103" i="1" s="1"/>
  <c r="BI173" i="10"/>
  <c r="BH173" i="10"/>
  <c r="BG173" i="10"/>
  <c r="BF173" i="10"/>
  <c r="T173" i="10"/>
  <c r="R173" i="10"/>
  <c r="P173" i="10"/>
  <c r="BI172" i="10"/>
  <c r="BH172" i="10"/>
  <c r="BG172" i="10"/>
  <c r="BF172" i="10"/>
  <c r="T172" i="10"/>
  <c r="R172" i="10"/>
  <c r="P172" i="10"/>
  <c r="BI171" i="10"/>
  <c r="BH171" i="10"/>
  <c r="BG171" i="10"/>
  <c r="BF171" i="10"/>
  <c r="T171" i="10"/>
  <c r="R171" i="10"/>
  <c r="P171" i="10"/>
  <c r="BI170" i="10"/>
  <c r="BH170" i="10"/>
  <c r="BG170" i="10"/>
  <c r="BF170" i="10"/>
  <c r="T170" i="10"/>
  <c r="R170" i="10"/>
  <c r="P170" i="10"/>
  <c r="BI169" i="10"/>
  <c r="BH169" i="10"/>
  <c r="BG169" i="10"/>
  <c r="BF169" i="10"/>
  <c r="T169" i="10"/>
  <c r="R169" i="10"/>
  <c r="P169" i="10"/>
  <c r="BI168" i="10"/>
  <c r="BH168" i="10"/>
  <c r="BG168" i="10"/>
  <c r="BF168" i="10"/>
  <c r="T168" i="10"/>
  <c r="R168" i="10"/>
  <c r="P168" i="10"/>
  <c r="BI167" i="10"/>
  <c r="BH167" i="10"/>
  <c r="BG167" i="10"/>
  <c r="BF167" i="10"/>
  <c r="T167" i="10"/>
  <c r="R167" i="10"/>
  <c r="P167" i="10"/>
  <c r="BI165" i="10"/>
  <c r="BH165" i="10"/>
  <c r="BG165" i="10"/>
  <c r="BF165" i="10"/>
  <c r="T165" i="10"/>
  <c r="R165" i="10"/>
  <c r="P165" i="10"/>
  <c r="BI164" i="10"/>
  <c r="BH164" i="10"/>
  <c r="BG164" i="10"/>
  <c r="BF164" i="10"/>
  <c r="T164" i="10"/>
  <c r="R164" i="10"/>
  <c r="P164" i="10"/>
  <c r="BI163" i="10"/>
  <c r="BH163" i="10"/>
  <c r="BG163" i="10"/>
  <c r="BF163" i="10"/>
  <c r="T163" i="10"/>
  <c r="R163" i="10"/>
  <c r="P163" i="10"/>
  <c r="BI162" i="10"/>
  <c r="BH162" i="10"/>
  <c r="BG162" i="10"/>
  <c r="BF162" i="10"/>
  <c r="T162" i="10"/>
  <c r="R162" i="10"/>
  <c r="P162" i="10"/>
  <c r="BI161" i="10"/>
  <c r="BH161" i="10"/>
  <c r="BG161" i="10"/>
  <c r="BF161" i="10"/>
  <c r="T161" i="10"/>
  <c r="R161" i="10"/>
  <c r="P161" i="10"/>
  <c r="BI160" i="10"/>
  <c r="BH160" i="10"/>
  <c r="BG160" i="10"/>
  <c r="BF160" i="10"/>
  <c r="T160" i="10"/>
  <c r="R160" i="10"/>
  <c r="P160" i="10"/>
  <c r="BI159" i="10"/>
  <c r="BH159" i="10"/>
  <c r="BG159" i="10"/>
  <c r="BF159" i="10"/>
  <c r="T159" i="10"/>
  <c r="R159" i="10"/>
  <c r="P159" i="10"/>
  <c r="BI158" i="10"/>
  <c r="BH158" i="10"/>
  <c r="BG158" i="10"/>
  <c r="BF158" i="10"/>
  <c r="T158" i="10"/>
  <c r="R158" i="10"/>
  <c r="P158" i="10"/>
  <c r="BI157" i="10"/>
  <c r="BH157" i="10"/>
  <c r="BG157" i="10"/>
  <c r="BF157" i="10"/>
  <c r="T157" i="10"/>
  <c r="R157" i="10"/>
  <c r="P157" i="10"/>
  <c r="BI156" i="10"/>
  <c r="BH156" i="10"/>
  <c r="BG156" i="10"/>
  <c r="BF156" i="10"/>
  <c r="T156" i="10"/>
  <c r="R156" i="10"/>
  <c r="P156" i="10"/>
  <c r="BI155" i="10"/>
  <c r="BH155" i="10"/>
  <c r="BG155" i="10"/>
  <c r="BF155" i="10"/>
  <c r="T155" i="10"/>
  <c r="R155" i="10"/>
  <c r="P155" i="10"/>
  <c r="BI154" i="10"/>
  <c r="BH154" i="10"/>
  <c r="BG154" i="10"/>
  <c r="BF154" i="10"/>
  <c r="T154" i="10"/>
  <c r="R154" i="10"/>
  <c r="P154" i="10"/>
  <c r="BI153" i="10"/>
  <c r="BH153" i="10"/>
  <c r="BG153" i="10"/>
  <c r="BF153" i="10"/>
  <c r="T153" i="10"/>
  <c r="R153" i="10"/>
  <c r="P153" i="10"/>
  <c r="BI152" i="10"/>
  <c r="BH152" i="10"/>
  <c r="BG152" i="10"/>
  <c r="BF152" i="10"/>
  <c r="T152" i="10"/>
  <c r="R152" i="10"/>
  <c r="P152" i="10"/>
  <c r="BI151" i="10"/>
  <c r="BH151" i="10"/>
  <c r="BG151" i="10"/>
  <c r="BF151" i="10"/>
  <c r="T151" i="10"/>
  <c r="R151" i="10"/>
  <c r="P151" i="10"/>
  <c r="BI150" i="10"/>
  <c r="BH150" i="10"/>
  <c r="BG150" i="10"/>
  <c r="BF150" i="10"/>
  <c r="T150" i="10"/>
  <c r="R150" i="10"/>
  <c r="P150" i="10"/>
  <c r="BI149" i="10"/>
  <c r="BH149" i="10"/>
  <c r="BG149" i="10"/>
  <c r="BF149" i="10"/>
  <c r="T149" i="10"/>
  <c r="R149" i="10"/>
  <c r="P149" i="10"/>
  <c r="BI148" i="10"/>
  <c r="BH148" i="10"/>
  <c r="BG148" i="10"/>
  <c r="BF148" i="10"/>
  <c r="T148" i="10"/>
  <c r="R148" i="10"/>
  <c r="P148" i="10"/>
  <c r="BI147" i="10"/>
  <c r="BH147" i="10"/>
  <c r="BG147" i="10"/>
  <c r="BF147" i="10"/>
  <c r="T147" i="10"/>
  <c r="R147" i="10"/>
  <c r="P147" i="10"/>
  <c r="BI146" i="10"/>
  <c r="BH146" i="10"/>
  <c r="BG146" i="10"/>
  <c r="BF146" i="10"/>
  <c r="T146" i="10"/>
  <c r="R146" i="10"/>
  <c r="P146" i="10"/>
  <c r="BI145" i="10"/>
  <c r="BH145" i="10"/>
  <c r="BG145" i="10"/>
  <c r="BF145" i="10"/>
  <c r="T145" i="10"/>
  <c r="R145" i="10"/>
  <c r="P145" i="10"/>
  <c r="BI144" i="10"/>
  <c r="BH144" i="10"/>
  <c r="BG144" i="10"/>
  <c r="BF144" i="10"/>
  <c r="T144" i="10"/>
  <c r="R144" i="10"/>
  <c r="P144" i="10"/>
  <c r="BI143" i="10"/>
  <c r="BH143" i="10"/>
  <c r="BG143" i="10"/>
  <c r="BF143" i="10"/>
  <c r="T143" i="10"/>
  <c r="R143" i="10"/>
  <c r="P143" i="10"/>
  <c r="BI142" i="10"/>
  <c r="BH142" i="10"/>
  <c r="BG142" i="10"/>
  <c r="BF142" i="10"/>
  <c r="T142" i="10"/>
  <c r="R142" i="10"/>
  <c r="P142" i="10"/>
  <c r="BI141" i="10"/>
  <c r="BH141" i="10"/>
  <c r="BG141" i="10"/>
  <c r="BF141" i="10"/>
  <c r="T141" i="10"/>
  <c r="R141" i="10"/>
  <c r="P141" i="10"/>
  <c r="BI140" i="10"/>
  <c r="BH140" i="10"/>
  <c r="BG140" i="10"/>
  <c r="BF140" i="10"/>
  <c r="T140" i="10"/>
  <c r="R140" i="10"/>
  <c r="P140" i="10"/>
  <c r="BI139" i="10"/>
  <c r="BH139" i="10"/>
  <c r="BG139" i="10"/>
  <c r="BF139" i="10"/>
  <c r="T139" i="10"/>
  <c r="R139" i="10"/>
  <c r="P139" i="10"/>
  <c r="BI138" i="10"/>
  <c r="BH138" i="10"/>
  <c r="BG138" i="10"/>
  <c r="BF138" i="10"/>
  <c r="T138" i="10"/>
  <c r="R138" i="10"/>
  <c r="P138" i="10"/>
  <c r="BI137" i="10"/>
  <c r="BH137" i="10"/>
  <c r="BG137" i="10"/>
  <c r="BF137" i="10"/>
  <c r="T137" i="10"/>
  <c r="R137" i="10"/>
  <c r="P137" i="10"/>
  <c r="BI136" i="10"/>
  <c r="BH136" i="10"/>
  <c r="BG136" i="10"/>
  <c r="BF136" i="10"/>
  <c r="T136" i="10"/>
  <c r="R136" i="10"/>
  <c r="P136" i="10"/>
  <c r="BI135" i="10"/>
  <c r="BH135" i="10"/>
  <c r="BG135" i="10"/>
  <c r="BF135" i="10"/>
  <c r="T135" i="10"/>
  <c r="R135" i="10"/>
  <c r="P135" i="10"/>
  <c r="BI134" i="10"/>
  <c r="BH134" i="10"/>
  <c r="BG134" i="10"/>
  <c r="BF134" i="10"/>
  <c r="T134" i="10"/>
  <c r="R134" i="10"/>
  <c r="P134" i="10"/>
  <c r="BI133" i="10"/>
  <c r="BH133" i="10"/>
  <c r="BG133" i="10"/>
  <c r="BF133" i="10"/>
  <c r="T133" i="10"/>
  <c r="R133" i="10"/>
  <c r="P133" i="10"/>
  <c r="BI132" i="10"/>
  <c r="BH132" i="10"/>
  <c r="BG132" i="10"/>
  <c r="BF132" i="10"/>
  <c r="T132" i="10"/>
  <c r="R132" i="10"/>
  <c r="P132" i="10"/>
  <c r="BI131" i="10"/>
  <c r="BH131" i="10"/>
  <c r="BG131" i="10"/>
  <c r="BF131" i="10"/>
  <c r="T131" i="10"/>
  <c r="R131" i="10"/>
  <c r="P131" i="10"/>
  <c r="BI130" i="10"/>
  <c r="BH130" i="10"/>
  <c r="BG130" i="10"/>
  <c r="BF130" i="10"/>
  <c r="T130" i="10"/>
  <c r="R130" i="10"/>
  <c r="P130" i="10"/>
  <c r="BI129" i="10"/>
  <c r="BH129" i="10"/>
  <c r="BG129" i="10"/>
  <c r="BF129" i="10"/>
  <c r="T129" i="10"/>
  <c r="R129" i="10"/>
  <c r="P129" i="10"/>
  <c r="BI128" i="10"/>
  <c r="BH128" i="10"/>
  <c r="BG128" i="10"/>
  <c r="BF128" i="10"/>
  <c r="T128" i="10"/>
  <c r="R128" i="10"/>
  <c r="P128" i="10"/>
  <c r="BI127" i="10"/>
  <c r="BH127" i="10"/>
  <c r="BG127" i="10"/>
  <c r="BF127" i="10"/>
  <c r="T127" i="10"/>
  <c r="R127" i="10"/>
  <c r="P127" i="10"/>
  <c r="BI126" i="10"/>
  <c r="BH126" i="10"/>
  <c r="BG126" i="10"/>
  <c r="BF126" i="10"/>
  <c r="T126" i="10"/>
  <c r="R126" i="10"/>
  <c r="P126" i="10"/>
  <c r="BI125" i="10"/>
  <c r="BH125" i="10"/>
  <c r="BG125" i="10"/>
  <c r="BF125" i="10"/>
  <c r="T125" i="10"/>
  <c r="R125" i="10"/>
  <c r="P125" i="10"/>
  <c r="BI124" i="10"/>
  <c r="BH124" i="10"/>
  <c r="BG124" i="10"/>
  <c r="BF124" i="10"/>
  <c r="T124" i="10"/>
  <c r="R124" i="10"/>
  <c r="P124" i="10"/>
  <c r="BI123" i="10"/>
  <c r="BH123" i="10"/>
  <c r="BG123" i="10"/>
  <c r="BF123" i="10"/>
  <c r="T123" i="10"/>
  <c r="R123" i="10"/>
  <c r="P123" i="10"/>
  <c r="BI122" i="10"/>
  <c r="BH122" i="10"/>
  <c r="BG122" i="10"/>
  <c r="BF122" i="10"/>
  <c r="T122" i="10"/>
  <c r="R122" i="10"/>
  <c r="P122" i="10"/>
  <c r="BI121" i="10"/>
  <c r="BH121" i="10"/>
  <c r="BG121" i="10"/>
  <c r="BF121" i="10"/>
  <c r="T121" i="10"/>
  <c r="R121" i="10"/>
  <c r="P121" i="10"/>
  <c r="BI120" i="10"/>
  <c r="BH120" i="10"/>
  <c r="BG120" i="10"/>
  <c r="BF120" i="10"/>
  <c r="T120" i="10"/>
  <c r="R120" i="10"/>
  <c r="P120" i="10"/>
  <c r="J115" i="10"/>
  <c r="J114" i="10"/>
  <c r="F114" i="10"/>
  <c r="F112" i="10"/>
  <c r="E110" i="10"/>
  <c r="J92" i="10"/>
  <c r="J91" i="10"/>
  <c r="F91" i="10"/>
  <c r="F89" i="10"/>
  <c r="E87" i="10"/>
  <c r="J18" i="10"/>
  <c r="E18" i="10"/>
  <c r="F115" i="10" s="1"/>
  <c r="J17" i="10"/>
  <c r="J12" i="10"/>
  <c r="J112" i="10" s="1"/>
  <c r="E7" i="10"/>
  <c r="E108" i="10" s="1"/>
  <c r="J176" i="9"/>
  <c r="J101" i="9" s="1"/>
  <c r="J37" i="9"/>
  <c r="J36" i="9"/>
  <c r="AY102" i="1"/>
  <c r="J35" i="9"/>
  <c r="AX102" i="1" s="1"/>
  <c r="BI175" i="9"/>
  <c r="BH175" i="9"/>
  <c r="BG175" i="9"/>
  <c r="BF175" i="9"/>
  <c r="T175" i="9"/>
  <c r="R175" i="9"/>
  <c r="P175" i="9"/>
  <c r="BI174" i="9"/>
  <c r="BH174" i="9"/>
  <c r="BG174" i="9"/>
  <c r="BF174" i="9"/>
  <c r="T174" i="9"/>
  <c r="R174" i="9"/>
  <c r="P174" i="9"/>
  <c r="BI173" i="9"/>
  <c r="BH173" i="9"/>
  <c r="BG173" i="9"/>
  <c r="BF173" i="9"/>
  <c r="T173" i="9"/>
  <c r="R173" i="9"/>
  <c r="P173" i="9"/>
  <c r="BI172" i="9"/>
  <c r="BH172" i="9"/>
  <c r="BG172" i="9"/>
  <c r="BF172" i="9"/>
  <c r="T172" i="9"/>
  <c r="R172" i="9"/>
  <c r="P172" i="9"/>
  <c r="BI171" i="9"/>
  <c r="BH171" i="9"/>
  <c r="BG171" i="9"/>
  <c r="BF171" i="9"/>
  <c r="T171" i="9"/>
  <c r="R171" i="9"/>
  <c r="P171" i="9"/>
  <c r="BI170" i="9"/>
  <c r="BH170" i="9"/>
  <c r="BG170" i="9"/>
  <c r="BF170" i="9"/>
  <c r="T170" i="9"/>
  <c r="R170" i="9"/>
  <c r="P170" i="9"/>
  <c r="BI169" i="9"/>
  <c r="BH169" i="9"/>
  <c r="BG169" i="9"/>
  <c r="BF169" i="9"/>
  <c r="T169" i="9"/>
  <c r="R169" i="9"/>
  <c r="P169" i="9"/>
  <c r="BI167" i="9"/>
  <c r="BH167" i="9"/>
  <c r="BG167" i="9"/>
  <c r="BF167" i="9"/>
  <c r="T167" i="9"/>
  <c r="R167" i="9"/>
  <c r="P167" i="9"/>
  <c r="BI166" i="9"/>
  <c r="BH166" i="9"/>
  <c r="BG166" i="9"/>
  <c r="BF166" i="9"/>
  <c r="T166" i="9"/>
  <c r="R166" i="9"/>
  <c r="P166" i="9"/>
  <c r="BI165" i="9"/>
  <c r="BH165" i="9"/>
  <c r="BG165" i="9"/>
  <c r="BF165" i="9"/>
  <c r="T165" i="9"/>
  <c r="R165" i="9"/>
  <c r="P165" i="9"/>
  <c r="BI164" i="9"/>
  <c r="BH164" i="9"/>
  <c r="BG164" i="9"/>
  <c r="BF164" i="9"/>
  <c r="T164" i="9"/>
  <c r="R164" i="9"/>
  <c r="P164" i="9"/>
  <c r="BI163" i="9"/>
  <c r="BH163" i="9"/>
  <c r="BG163" i="9"/>
  <c r="BF163" i="9"/>
  <c r="T163" i="9"/>
  <c r="R163" i="9"/>
  <c r="P163" i="9"/>
  <c r="BI162" i="9"/>
  <c r="BH162" i="9"/>
  <c r="BG162" i="9"/>
  <c r="BF162" i="9"/>
  <c r="T162" i="9"/>
  <c r="R162" i="9"/>
  <c r="P162" i="9"/>
  <c r="BI161" i="9"/>
  <c r="BH161" i="9"/>
  <c r="BG161" i="9"/>
  <c r="BF161" i="9"/>
  <c r="T161" i="9"/>
  <c r="R161" i="9"/>
  <c r="P161" i="9"/>
  <c r="BI160" i="9"/>
  <c r="BH160" i="9"/>
  <c r="BG160" i="9"/>
  <c r="BF160" i="9"/>
  <c r="T160" i="9"/>
  <c r="R160" i="9"/>
  <c r="P160" i="9"/>
  <c r="BI159" i="9"/>
  <c r="BH159" i="9"/>
  <c r="BG159" i="9"/>
  <c r="BF159" i="9"/>
  <c r="T159" i="9"/>
  <c r="R159" i="9"/>
  <c r="P159" i="9"/>
  <c r="BI158" i="9"/>
  <c r="BH158" i="9"/>
  <c r="BG158" i="9"/>
  <c r="BF158" i="9"/>
  <c r="T158" i="9"/>
  <c r="R158" i="9"/>
  <c r="P158" i="9"/>
  <c r="BI157" i="9"/>
  <c r="BH157" i="9"/>
  <c r="BG157" i="9"/>
  <c r="BF157" i="9"/>
  <c r="T157" i="9"/>
  <c r="R157" i="9"/>
  <c r="P157" i="9"/>
  <c r="BI156" i="9"/>
  <c r="BH156" i="9"/>
  <c r="BG156" i="9"/>
  <c r="BF156" i="9"/>
  <c r="T156" i="9"/>
  <c r="R156" i="9"/>
  <c r="P156" i="9"/>
  <c r="BI155" i="9"/>
  <c r="BH155" i="9"/>
  <c r="BG155" i="9"/>
  <c r="BF155" i="9"/>
  <c r="T155" i="9"/>
  <c r="R155" i="9"/>
  <c r="P155" i="9"/>
  <c r="BI154" i="9"/>
  <c r="BH154" i="9"/>
  <c r="BG154" i="9"/>
  <c r="BF154" i="9"/>
  <c r="T154" i="9"/>
  <c r="R154" i="9"/>
  <c r="P154" i="9"/>
  <c r="BI153" i="9"/>
  <c r="BH153" i="9"/>
  <c r="BG153" i="9"/>
  <c r="BF153" i="9"/>
  <c r="T153" i="9"/>
  <c r="R153" i="9"/>
  <c r="P153" i="9"/>
  <c r="BI152" i="9"/>
  <c r="BH152" i="9"/>
  <c r="BG152" i="9"/>
  <c r="BF152" i="9"/>
  <c r="T152" i="9"/>
  <c r="R152" i="9"/>
  <c r="P152" i="9"/>
  <c r="BI151" i="9"/>
  <c r="BH151" i="9"/>
  <c r="BG151" i="9"/>
  <c r="BF151" i="9"/>
  <c r="T151" i="9"/>
  <c r="R151" i="9"/>
  <c r="P151" i="9"/>
  <c r="BI149" i="9"/>
  <c r="BH149" i="9"/>
  <c r="BG149" i="9"/>
  <c r="BF149" i="9"/>
  <c r="T149" i="9"/>
  <c r="R149" i="9"/>
  <c r="P149" i="9"/>
  <c r="BI148" i="9"/>
  <c r="BH148" i="9"/>
  <c r="BG148" i="9"/>
  <c r="BF148" i="9"/>
  <c r="T148" i="9"/>
  <c r="R148" i="9"/>
  <c r="P148" i="9"/>
  <c r="BI147" i="9"/>
  <c r="BH147" i="9"/>
  <c r="BG147" i="9"/>
  <c r="BF147" i="9"/>
  <c r="T147" i="9"/>
  <c r="R147" i="9"/>
  <c r="P147" i="9"/>
  <c r="BI146" i="9"/>
  <c r="BH146" i="9"/>
  <c r="BG146" i="9"/>
  <c r="BF146" i="9"/>
  <c r="T146" i="9"/>
  <c r="R146" i="9"/>
  <c r="P146" i="9"/>
  <c r="BI144" i="9"/>
  <c r="BH144" i="9"/>
  <c r="BG144" i="9"/>
  <c r="BF144" i="9"/>
  <c r="T144" i="9"/>
  <c r="R144" i="9"/>
  <c r="P144" i="9"/>
  <c r="BI143" i="9"/>
  <c r="BH143" i="9"/>
  <c r="BG143" i="9"/>
  <c r="BF143" i="9"/>
  <c r="T143" i="9"/>
  <c r="R143" i="9"/>
  <c r="P143" i="9"/>
  <c r="BI142" i="9"/>
  <c r="BH142" i="9"/>
  <c r="BG142" i="9"/>
  <c r="BF142" i="9"/>
  <c r="T142" i="9"/>
  <c r="R142" i="9"/>
  <c r="P142" i="9"/>
  <c r="BI141" i="9"/>
  <c r="BH141" i="9"/>
  <c r="BG141" i="9"/>
  <c r="BF141" i="9"/>
  <c r="T141" i="9"/>
  <c r="R141" i="9"/>
  <c r="P141" i="9"/>
  <c r="BI140" i="9"/>
  <c r="BH140" i="9"/>
  <c r="BG140" i="9"/>
  <c r="BF140" i="9"/>
  <c r="T140" i="9"/>
  <c r="R140" i="9"/>
  <c r="P140" i="9"/>
  <c r="BI139" i="9"/>
  <c r="BH139" i="9"/>
  <c r="BG139" i="9"/>
  <c r="BF139" i="9"/>
  <c r="T139" i="9"/>
  <c r="R139" i="9"/>
  <c r="P139" i="9"/>
  <c r="BI138" i="9"/>
  <c r="BH138" i="9"/>
  <c r="BG138" i="9"/>
  <c r="BF138" i="9"/>
  <c r="T138" i="9"/>
  <c r="R138" i="9"/>
  <c r="P138" i="9"/>
  <c r="BI137" i="9"/>
  <c r="BH137" i="9"/>
  <c r="BG137" i="9"/>
  <c r="BF137" i="9"/>
  <c r="T137" i="9"/>
  <c r="R137" i="9"/>
  <c r="P137" i="9"/>
  <c r="BI136" i="9"/>
  <c r="BH136" i="9"/>
  <c r="BG136" i="9"/>
  <c r="BF136" i="9"/>
  <c r="T136" i="9"/>
  <c r="R136" i="9"/>
  <c r="P136" i="9"/>
  <c r="BI135" i="9"/>
  <c r="BH135" i="9"/>
  <c r="BG135" i="9"/>
  <c r="BF135" i="9"/>
  <c r="T135" i="9"/>
  <c r="R135" i="9"/>
  <c r="P135" i="9"/>
  <c r="BI134" i="9"/>
  <c r="BH134" i="9"/>
  <c r="BG134" i="9"/>
  <c r="BF134" i="9"/>
  <c r="T134" i="9"/>
  <c r="R134" i="9"/>
  <c r="P134" i="9"/>
  <c r="BI133" i="9"/>
  <c r="BH133" i="9"/>
  <c r="BG133" i="9"/>
  <c r="BF133" i="9"/>
  <c r="T133" i="9"/>
  <c r="R133" i="9"/>
  <c r="P133" i="9"/>
  <c r="BI132" i="9"/>
  <c r="BH132" i="9"/>
  <c r="BG132" i="9"/>
  <c r="BF132" i="9"/>
  <c r="T132" i="9"/>
  <c r="R132" i="9"/>
  <c r="P132" i="9"/>
  <c r="BI131" i="9"/>
  <c r="BH131" i="9"/>
  <c r="BG131" i="9"/>
  <c r="BF131" i="9"/>
  <c r="T131" i="9"/>
  <c r="R131" i="9"/>
  <c r="P131" i="9"/>
  <c r="BI130" i="9"/>
  <c r="BH130" i="9"/>
  <c r="BG130" i="9"/>
  <c r="BF130" i="9"/>
  <c r="T130" i="9"/>
  <c r="R130" i="9"/>
  <c r="P130" i="9"/>
  <c r="BI129" i="9"/>
  <c r="BH129" i="9"/>
  <c r="BG129" i="9"/>
  <c r="BF129" i="9"/>
  <c r="T129" i="9"/>
  <c r="R129" i="9"/>
  <c r="P129" i="9"/>
  <c r="BI128" i="9"/>
  <c r="BH128" i="9"/>
  <c r="BG128" i="9"/>
  <c r="BF128" i="9"/>
  <c r="T128" i="9"/>
  <c r="R128" i="9"/>
  <c r="P128" i="9"/>
  <c r="BI127" i="9"/>
  <c r="BH127" i="9"/>
  <c r="BG127" i="9"/>
  <c r="BF127" i="9"/>
  <c r="T127" i="9"/>
  <c r="R127" i="9"/>
  <c r="P127" i="9"/>
  <c r="BI126" i="9"/>
  <c r="BH126" i="9"/>
  <c r="BG126" i="9"/>
  <c r="BF126" i="9"/>
  <c r="T126" i="9"/>
  <c r="R126" i="9"/>
  <c r="P126" i="9"/>
  <c r="BI125" i="9"/>
  <c r="BH125" i="9"/>
  <c r="BG125" i="9"/>
  <c r="BF125" i="9"/>
  <c r="T125" i="9"/>
  <c r="R125" i="9"/>
  <c r="P125" i="9"/>
  <c r="BI124" i="9"/>
  <c r="BH124" i="9"/>
  <c r="BG124" i="9"/>
  <c r="BF124" i="9"/>
  <c r="T124" i="9"/>
  <c r="R124" i="9"/>
  <c r="P124" i="9"/>
  <c r="BI123" i="9"/>
  <c r="BH123" i="9"/>
  <c r="BG123" i="9"/>
  <c r="BF123" i="9"/>
  <c r="T123" i="9"/>
  <c r="R123" i="9"/>
  <c r="P123" i="9"/>
  <c r="J118" i="9"/>
  <c r="J117" i="9"/>
  <c r="F117" i="9"/>
  <c r="F115" i="9"/>
  <c r="E113" i="9"/>
  <c r="J92" i="9"/>
  <c r="J91" i="9"/>
  <c r="F91" i="9"/>
  <c r="F89" i="9"/>
  <c r="E87" i="9"/>
  <c r="J18" i="9"/>
  <c r="E18" i="9"/>
  <c r="F92" i="9" s="1"/>
  <c r="J17" i="9"/>
  <c r="J12" i="9"/>
  <c r="J115" i="9" s="1"/>
  <c r="E7" i="9"/>
  <c r="E85" i="9" s="1"/>
  <c r="J37" i="8"/>
  <c r="J36" i="8"/>
  <c r="AY101" i="1" s="1"/>
  <c r="J35" i="8"/>
  <c r="AX101" i="1" s="1"/>
  <c r="BI165" i="8"/>
  <c r="BH165" i="8"/>
  <c r="BG165" i="8"/>
  <c r="BF165" i="8"/>
  <c r="T165" i="8"/>
  <c r="R165" i="8"/>
  <c r="P165" i="8"/>
  <c r="BI164" i="8"/>
  <c r="BH164" i="8"/>
  <c r="BG164" i="8"/>
  <c r="BF164" i="8"/>
  <c r="T164" i="8"/>
  <c r="R164" i="8"/>
  <c r="P164" i="8"/>
  <c r="BI163" i="8"/>
  <c r="BH163" i="8"/>
  <c r="BG163" i="8"/>
  <c r="BF163" i="8"/>
  <c r="T163" i="8"/>
  <c r="R163" i="8"/>
  <c r="P163" i="8"/>
  <c r="BI162" i="8"/>
  <c r="BH162" i="8"/>
  <c r="BG162" i="8"/>
  <c r="BF162" i="8"/>
  <c r="T162" i="8"/>
  <c r="R162" i="8"/>
  <c r="P162" i="8"/>
  <c r="BI161" i="8"/>
  <c r="BH161" i="8"/>
  <c r="BG161" i="8"/>
  <c r="BF161" i="8"/>
  <c r="T161" i="8"/>
  <c r="R161" i="8"/>
  <c r="P161" i="8"/>
  <c r="BI160" i="8"/>
  <c r="BH160" i="8"/>
  <c r="BG160" i="8"/>
  <c r="BF160" i="8"/>
  <c r="T160" i="8"/>
  <c r="R160" i="8"/>
  <c r="P160" i="8"/>
  <c r="BI159" i="8"/>
  <c r="BH159" i="8"/>
  <c r="BG159" i="8"/>
  <c r="BF159" i="8"/>
  <c r="T159" i="8"/>
  <c r="R159" i="8"/>
  <c r="P159" i="8"/>
  <c r="BI158" i="8"/>
  <c r="BH158" i="8"/>
  <c r="BG158" i="8"/>
  <c r="BF158" i="8"/>
  <c r="T158" i="8"/>
  <c r="R158" i="8"/>
  <c r="P158" i="8"/>
  <c r="BI156" i="8"/>
  <c r="BH156" i="8"/>
  <c r="BG156" i="8"/>
  <c r="BF156" i="8"/>
  <c r="T156" i="8"/>
  <c r="R156" i="8"/>
  <c r="P156" i="8"/>
  <c r="BI155" i="8"/>
  <c r="BH155" i="8"/>
  <c r="BG155" i="8"/>
  <c r="BF155" i="8"/>
  <c r="T155" i="8"/>
  <c r="R155" i="8"/>
  <c r="P155" i="8"/>
  <c r="BI154" i="8"/>
  <c r="BH154" i="8"/>
  <c r="BG154" i="8"/>
  <c r="BF154" i="8"/>
  <c r="T154" i="8"/>
  <c r="R154" i="8"/>
  <c r="P154" i="8"/>
  <c r="BI153" i="8"/>
  <c r="BH153" i="8"/>
  <c r="BG153" i="8"/>
  <c r="BF153" i="8"/>
  <c r="T153" i="8"/>
  <c r="R153" i="8"/>
  <c r="P153" i="8"/>
  <c r="BI152" i="8"/>
  <c r="BH152" i="8"/>
  <c r="BG152" i="8"/>
  <c r="BF152" i="8"/>
  <c r="T152" i="8"/>
  <c r="R152" i="8"/>
  <c r="P152" i="8"/>
  <c r="BI151" i="8"/>
  <c r="BH151" i="8"/>
  <c r="BG151" i="8"/>
  <c r="BF151" i="8"/>
  <c r="T151" i="8"/>
  <c r="R151" i="8"/>
  <c r="P151" i="8"/>
  <c r="BI150" i="8"/>
  <c r="BH150" i="8"/>
  <c r="BG150" i="8"/>
  <c r="BF150" i="8"/>
  <c r="T150" i="8"/>
  <c r="R150" i="8"/>
  <c r="P150" i="8"/>
  <c r="BI149" i="8"/>
  <c r="BH149" i="8"/>
  <c r="BG149" i="8"/>
  <c r="BF149" i="8"/>
  <c r="T149" i="8"/>
  <c r="R149" i="8"/>
  <c r="P149" i="8"/>
  <c r="BI148" i="8"/>
  <c r="BH148" i="8"/>
  <c r="BG148" i="8"/>
  <c r="BF148" i="8"/>
  <c r="T148" i="8"/>
  <c r="R148" i="8"/>
  <c r="P148" i="8"/>
  <c r="BI147" i="8"/>
  <c r="BH147" i="8"/>
  <c r="BG147" i="8"/>
  <c r="BF147" i="8"/>
  <c r="T147" i="8"/>
  <c r="R147" i="8"/>
  <c r="P147" i="8"/>
  <c r="BI146" i="8"/>
  <c r="BH146" i="8"/>
  <c r="BG146" i="8"/>
  <c r="BF146" i="8"/>
  <c r="T146" i="8"/>
  <c r="R146" i="8"/>
  <c r="P146" i="8"/>
  <c r="BI145" i="8"/>
  <c r="BH145" i="8"/>
  <c r="BG145" i="8"/>
  <c r="BF145" i="8"/>
  <c r="T145" i="8"/>
  <c r="R145" i="8"/>
  <c r="P145" i="8"/>
  <c r="BI144" i="8"/>
  <c r="BH144" i="8"/>
  <c r="BG144" i="8"/>
  <c r="BF144" i="8"/>
  <c r="T144" i="8"/>
  <c r="R144" i="8"/>
  <c r="P144" i="8"/>
  <c r="BI143" i="8"/>
  <c r="BH143" i="8"/>
  <c r="BG143" i="8"/>
  <c r="BF143" i="8"/>
  <c r="T143" i="8"/>
  <c r="R143" i="8"/>
  <c r="P143" i="8"/>
  <c r="BI142" i="8"/>
  <c r="BH142" i="8"/>
  <c r="BG142" i="8"/>
  <c r="BF142" i="8"/>
  <c r="T142" i="8"/>
  <c r="R142" i="8"/>
  <c r="P142" i="8"/>
  <c r="BI141" i="8"/>
  <c r="BH141" i="8"/>
  <c r="BG141" i="8"/>
  <c r="BF141" i="8"/>
  <c r="T141" i="8"/>
  <c r="R141" i="8"/>
  <c r="P141" i="8"/>
  <c r="BI140" i="8"/>
  <c r="BH140" i="8"/>
  <c r="BG140" i="8"/>
  <c r="BF140" i="8"/>
  <c r="T140" i="8"/>
  <c r="R140" i="8"/>
  <c r="P140" i="8"/>
  <c r="BI139" i="8"/>
  <c r="BH139" i="8"/>
  <c r="BG139" i="8"/>
  <c r="BF139" i="8"/>
  <c r="T139" i="8"/>
  <c r="R139" i="8"/>
  <c r="P139" i="8"/>
  <c r="BI138" i="8"/>
  <c r="BH138" i="8"/>
  <c r="BG138" i="8"/>
  <c r="BF138" i="8"/>
  <c r="T138" i="8"/>
  <c r="R138" i="8"/>
  <c r="P138" i="8"/>
  <c r="BI137" i="8"/>
  <c r="BH137" i="8"/>
  <c r="BG137" i="8"/>
  <c r="BF137" i="8"/>
  <c r="T137" i="8"/>
  <c r="R137" i="8"/>
  <c r="P137" i="8"/>
  <c r="BI136" i="8"/>
  <c r="BH136" i="8"/>
  <c r="BG136" i="8"/>
  <c r="BF136" i="8"/>
  <c r="T136" i="8"/>
  <c r="R136" i="8"/>
  <c r="P136" i="8"/>
  <c r="BI135" i="8"/>
  <c r="BH135" i="8"/>
  <c r="BG135" i="8"/>
  <c r="BF135" i="8"/>
  <c r="T135" i="8"/>
  <c r="R135" i="8"/>
  <c r="P135" i="8"/>
  <c r="BI134" i="8"/>
  <c r="BH134" i="8"/>
  <c r="BG134" i="8"/>
  <c r="BF134" i="8"/>
  <c r="T134" i="8"/>
  <c r="R134" i="8"/>
  <c r="P134" i="8"/>
  <c r="BI133" i="8"/>
  <c r="BH133" i="8"/>
  <c r="BG133" i="8"/>
  <c r="BF133" i="8"/>
  <c r="T133" i="8"/>
  <c r="R133" i="8"/>
  <c r="P133" i="8"/>
  <c r="BI132" i="8"/>
  <c r="BH132" i="8"/>
  <c r="BG132" i="8"/>
  <c r="BF132" i="8"/>
  <c r="T132" i="8"/>
  <c r="R132" i="8"/>
  <c r="P132" i="8"/>
  <c r="BI131" i="8"/>
  <c r="BH131" i="8"/>
  <c r="BG131" i="8"/>
  <c r="BF131" i="8"/>
  <c r="T131" i="8"/>
  <c r="R131" i="8"/>
  <c r="P131" i="8"/>
  <c r="BI130" i="8"/>
  <c r="BH130" i="8"/>
  <c r="BG130" i="8"/>
  <c r="BF130" i="8"/>
  <c r="T130" i="8"/>
  <c r="R130" i="8"/>
  <c r="P130" i="8"/>
  <c r="BI129" i="8"/>
  <c r="BH129" i="8"/>
  <c r="BG129" i="8"/>
  <c r="BF129" i="8"/>
  <c r="T129" i="8"/>
  <c r="R129" i="8"/>
  <c r="P129" i="8"/>
  <c r="BI128" i="8"/>
  <c r="BH128" i="8"/>
  <c r="BG128" i="8"/>
  <c r="BF128" i="8"/>
  <c r="T128" i="8"/>
  <c r="R128" i="8"/>
  <c r="P128" i="8"/>
  <c r="BI127" i="8"/>
  <c r="BH127" i="8"/>
  <c r="BG127" i="8"/>
  <c r="BF127" i="8"/>
  <c r="T127" i="8"/>
  <c r="R127" i="8"/>
  <c r="P127" i="8"/>
  <c r="BI126" i="8"/>
  <c r="BH126" i="8"/>
  <c r="BG126" i="8"/>
  <c r="BF126" i="8"/>
  <c r="T126" i="8"/>
  <c r="R126" i="8"/>
  <c r="P126" i="8"/>
  <c r="BI125" i="8"/>
  <c r="BH125" i="8"/>
  <c r="BG125" i="8"/>
  <c r="BF125" i="8"/>
  <c r="T125" i="8"/>
  <c r="R125" i="8"/>
  <c r="P125" i="8"/>
  <c r="BI124" i="8"/>
  <c r="BH124" i="8"/>
  <c r="BG124" i="8"/>
  <c r="BF124" i="8"/>
  <c r="T124" i="8"/>
  <c r="R124" i="8"/>
  <c r="P124" i="8"/>
  <c r="BI123" i="8"/>
  <c r="BH123" i="8"/>
  <c r="BG123" i="8"/>
  <c r="BF123" i="8"/>
  <c r="T123" i="8"/>
  <c r="R123" i="8"/>
  <c r="P123" i="8"/>
  <c r="BI122" i="8"/>
  <c r="BH122" i="8"/>
  <c r="BG122" i="8"/>
  <c r="BF122" i="8"/>
  <c r="T122" i="8"/>
  <c r="R122" i="8"/>
  <c r="P122" i="8"/>
  <c r="BI121" i="8"/>
  <c r="BH121" i="8"/>
  <c r="BG121" i="8"/>
  <c r="BF121" i="8"/>
  <c r="T121" i="8"/>
  <c r="R121" i="8"/>
  <c r="P121" i="8"/>
  <c r="BI120" i="8"/>
  <c r="BH120" i="8"/>
  <c r="BG120" i="8"/>
  <c r="BF120" i="8"/>
  <c r="T120" i="8"/>
  <c r="R120" i="8"/>
  <c r="P120" i="8"/>
  <c r="J115" i="8"/>
  <c r="J114" i="8"/>
  <c r="F114" i="8"/>
  <c r="F112" i="8"/>
  <c r="E110" i="8"/>
  <c r="J92" i="8"/>
  <c r="J91" i="8"/>
  <c r="F91" i="8"/>
  <c r="F89" i="8"/>
  <c r="E87" i="8"/>
  <c r="J18" i="8"/>
  <c r="E18" i="8"/>
  <c r="F92" i="8" s="1"/>
  <c r="J17" i="8"/>
  <c r="J12" i="8"/>
  <c r="J112" i="8" s="1"/>
  <c r="E7" i="8"/>
  <c r="E108" i="8" s="1"/>
  <c r="J123" i="7"/>
  <c r="J37" i="7"/>
  <c r="J36" i="7"/>
  <c r="AY100" i="1" s="1"/>
  <c r="J35" i="7"/>
  <c r="AX100" i="1" s="1"/>
  <c r="BI222" i="7"/>
  <c r="BH222" i="7"/>
  <c r="BG222" i="7"/>
  <c r="BF222" i="7"/>
  <c r="T222" i="7"/>
  <c r="R222" i="7"/>
  <c r="P222" i="7"/>
  <c r="BI221" i="7"/>
  <c r="BH221" i="7"/>
  <c r="BG221" i="7"/>
  <c r="BF221" i="7"/>
  <c r="T221" i="7"/>
  <c r="R221" i="7"/>
  <c r="P221" i="7"/>
  <c r="BI219" i="7"/>
  <c r="BH219" i="7"/>
  <c r="BG219" i="7"/>
  <c r="BF219" i="7"/>
  <c r="T219" i="7"/>
  <c r="R219" i="7"/>
  <c r="P219" i="7"/>
  <c r="BI218" i="7"/>
  <c r="BH218" i="7"/>
  <c r="BG218" i="7"/>
  <c r="BF218" i="7"/>
  <c r="T218" i="7"/>
  <c r="R218" i="7"/>
  <c r="P218" i="7"/>
  <c r="BI217" i="7"/>
  <c r="BH217" i="7"/>
  <c r="BG217" i="7"/>
  <c r="BF217" i="7"/>
  <c r="T217" i="7"/>
  <c r="R217" i="7"/>
  <c r="P217" i="7"/>
  <c r="BI216" i="7"/>
  <c r="BH216" i="7"/>
  <c r="BG216" i="7"/>
  <c r="BF216" i="7"/>
  <c r="T216" i="7"/>
  <c r="R216" i="7"/>
  <c r="P216" i="7"/>
  <c r="BI215" i="7"/>
  <c r="BH215" i="7"/>
  <c r="BG215" i="7"/>
  <c r="BF215" i="7"/>
  <c r="T215" i="7"/>
  <c r="R215" i="7"/>
  <c r="P215" i="7"/>
  <c r="BI214" i="7"/>
  <c r="BH214" i="7"/>
  <c r="BG214" i="7"/>
  <c r="BF214" i="7"/>
  <c r="T214" i="7"/>
  <c r="R214" i="7"/>
  <c r="P214" i="7"/>
  <c r="BI213" i="7"/>
  <c r="BH213" i="7"/>
  <c r="BG213" i="7"/>
  <c r="BF213" i="7"/>
  <c r="T213" i="7"/>
  <c r="R213" i="7"/>
  <c r="P213" i="7"/>
  <c r="BI212" i="7"/>
  <c r="BH212" i="7"/>
  <c r="BG212" i="7"/>
  <c r="BF212" i="7"/>
  <c r="T212" i="7"/>
  <c r="R212" i="7"/>
  <c r="P212" i="7"/>
  <c r="BI211" i="7"/>
  <c r="BH211" i="7"/>
  <c r="BG211" i="7"/>
  <c r="BF211" i="7"/>
  <c r="T211" i="7"/>
  <c r="R211" i="7"/>
  <c r="P211" i="7"/>
  <c r="BI210" i="7"/>
  <c r="BH210" i="7"/>
  <c r="BG210" i="7"/>
  <c r="BF210" i="7"/>
  <c r="T210" i="7"/>
  <c r="R210" i="7"/>
  <c r="P210" i="7"/>
  <c r="BI209" i="7"/>
  <c r="BH209" i="7"/>
  <c r="BG209" i="7"/>
  <c r="BF209" i="7"/>
  <c r="T209" i="7"/>
  <c r="R209" i="7"/>
  <c r="P209" i="7"/>
  <c r="BI208" i="7"/>
  <c r="BH208" i="7"/>
  <c r="BG208" i="7"/>
  <c r="BF208" i="7"/>
  <c r="T208" i="7"/>
  <c r="R208" i="7"/>
  <c r="P208" i="7"/>
  <c r="BI207" i="7"/>
  <c r="BH207" i="7"/>
  <c r="BG207" i="7"/>
  <c r="BF207" i="7"/>
  <c r="T207" i="7"/>
  <c r="R207" i="7"/>
  <c r="P207" i="7"/>
  <c r="BI206" i="7"/>
  <c r="BH206" i="7"/>
  <c r="BG206" i="7"/>
  <c r="BF206" i="7"/>
  <c r="T206" i="7"/>
  <c r="R206" i="7"/>
  <c r="P206" i="7"/>
  <c r="BI204" i="7"/>
  <c r="BH204" i="7"/>
  <c r="BG204" i="7"/>
  <c r="BF204" i="7"/>
  <c r="T204" i="7"/>
  <c r="R204" i="7"/>
  <c r="P204" i="7"/>
  <c r="BI203" i="7"/>
  <c r="BH203" i="7"/>
  <c r="BG203" i="7"/>
  <c r="BF203" i="7"/>
  <c r="T203" i="7"/>
  <c r="R203" i="7"/>
  <c r="P203" i="7"/>
  <c r="BI202" i="7"/>
  <c r="BH202" i="7"/>
  <c r="BG202" i="7"/>
  <c r="BF202" i="7"/>
  <c r="T202" i="7"/>
  <c r="R202" i="7"/>
  <c r="P202" i="7"/>
  <c r="BI201" i="7"/>
  <c r="BH201" i="7"/>
  <c r="BG201" i="7"/>
  <c r="BF201" i="7"/>
  <c r="T201" i="7"/>
  <c r="R201" i="7"/>
  <c r="P201" i="7"/>
  <c r="BI200" i="7"/>
  <c r="BH200" i="7"/>
  <c r="BG200" i="7"/>
  <c r="BF200" i="7"/>
  <c r="T200" i="7"/>
  <c r="R200" i="7"/>
  <c r="P200" i="7"/>
  <c r="BI199" i="7"/>
  <c r="BH199" i="7"/>
  <c r="BG199" i="7"/>
  <c r="BF199" i="7"/>
  <c r="T199" i="7"/>
  <c r="R199" i="7"/>
  <c r="P199" i="7"/>
  <c r="BI198" i="7"/>
  <c r="BH198" i="7"/>
  <c r="BG198" i="7"/>
  <c r="BF198" i="7"/>
  <c r="T198" i="7"/>
  <c r="R198" i="7"/>
  <c r="P198" i="7"/>
  <c r="BI197" i="7"/>
  <c r="BH197" i="7"/>
  <c r="BG197" i="7"/>
  <c r="BF197" i="7"/>
  <c r="T197" i="7"/>
  <c r="R197" i="7"/>
  <c r="P197" i="7"/>
  <c r="BI196" i="7"/>
  <c r="BH196" i="7"/>
  <c r="BG196" i="7"/>
  <c r="BF196" i="7"/>
  <c r="T196" i="7"/>
  <c r="R196" i="7"/>
  <c r="P196" i="7"/>
  <c r="BI195" i="7"/>
  <c r="BH195" i="7"/>
  <c r="BG195" i="7"/>
  <c r="BF195" i="7"/>
  <c r="T195" i="7"/>
  <c r="R195" i="7"/>
  <c r="P195" i="7"/>
  <c r="BI194" i="7"/>
  <c r="BH194" i="7"/>
  <c r="BG194" i="7"/>
  <c r="BF194" i="7"/>
  <c r="T194" i="7"/>
  <c r="R194" i="7"/>
  <c r="P194" i="7"/>
  <c r="BI193" i="7"/>
  <c r="BH193" i="7"/>
  <c r="BG193" i="7"/>
  <c r="BF193" i="7"/>
  <c r="T193" i="7"/>
  <c r="R193" i="7"/>
  <c r="P193" i="7"/>
  <c r="BI192" i="7"/>
  <c r="BH192" i="7"/>
  <c r="BG192" i="7"/>
  <c r="BF192" i="7"/>
  <c r="T192" i="7"/>
  <c r="R192" i="7"/>
  <c r="P192" i="7"/>
  <c r="BI191" i="7"/>
  <c r="BH191" i="7"/>
  <c r="BG191" i="7"/>
  <c r="BF191" i="7"/>
  <c r="T191" i="7"/>
  <c r="R191" i="7"/>
  <c r="P191" i="7"/>
  <c r="BI190" i="7"/>
  <c r="BH190" i="7"/>
  <c r="BG190" i="7"/>
  <c r="BF190" i="7"/>
  <c r="T190" i="7"/>
  <c r="R190" i="7"/>
  <c r="P190" i="7"/>
  <c r="BI189" i="7"/>
  <c r="BH189" i="7"/>
  <c r="BG189" i="7"/>
  <c r="BF189" i="7"/>
  <c r="T189" i="7"/>
  <c r="R189" i="7"/>
  <c r="P189" i="7"/>
  <c r="BI188" i="7"/>
  <c r="BH188" i="7"/>
  <c r="BG188" i="7"/>
  <c r="BF188" i="7"/>
  <c r="T188" i="7"/>
  <c r="R188" i="7"/>
  <c r="P188" i="7"/>
  <c r="BI187" i="7"/>
  <c r="BH187" i="7"/>
  <c r="BG187" i="7"/>
  <c r="BF187" i="7"/>
  <c r="T187" i="7"/>
  <c r="R187" i="7"/>
  <c r="P187" i="7"/>
  <c r="BI186" i="7"/>
  <c r="BH186" i="7"/>
  <c r="BG186" i="7"/>
  <c r="BF186" i="7"/>
  <c r="T186" i="7"/>
  <c r="R186" i="7"/>
  <c r="P186" i="7"/>
  <c r="BI184" i="7"/>
  <c r="BH184" i="7"/>
  <c r="BG184" i="7"/>
  <c r="BF184" i="7"/>
  <c r="T184" i="7"/>
  <c r="R184" i="7"/>
  <c r="P184" i="7"/>
  <c r="BI183" i="7"/>
  <c r="BH183" i="7"/>
  <c r="BG183" i="7"/>
  <c r="BF183" i="7"/>
  <c r="T183" i="7"/>
  <c r="R183" i="7"/>
  <c r="P183" i="7"/>
  <c r="BI182" i="7"/>
  <c r="BH182" i="7"/>
  <c r="BG182" i="7"/>
  <c r="BF182" i="7"/>
  <c r="T182" i="7"/>
  <c r="R182" i="7"/>
  <c r="P182" i="7"/>
  <c r="BI181" i="7"/>
  <c r="BH181" i="7"/>
  <c r="BG181" i="7"/>
  <c r="BF181" i="7"/>
  <c r="T181" i="7"/>
  <c r="R181" i="7"/>
  <c r="P181" i="7"/>
  <c r="BI180" i="7"/>
  <c r="BH180" i="7"/>
  <c r="BG180" i="7"/>
  <c r="BF180" i="7"/>
  <c r="T180" i="7"/>
  <c r="R180" i="7"/>
  <c r="P180" i="7"/>
  <c r="BI179" i="7"/>
  <c r="BH179" i="7"/>
  <c r="BG179" i="7"/>
  <c r="BF179" i="7"/>
  <c r="T179" i="7"/>
  <c r="R179" i="7"/>
  <c r="P179" i="7"/>
  <c r="BI178" i="7"/>
  <c r="BH178" i="7"/>
  <c r="BG178" i="7"/>
  <c r="BF178" i="7"/>
  <c r="T178" i="7"/>
  <c r="R178" i="7"/>
  <c r="P178" i="7"/>
  <c r="BI177" i="7"/>
  <c r="BH177" i="7"/>
  <c r="BG177" i="7"/>
  <c r="BF177" i="7"/>
  <c r="T177" i="7"/>
  <c r="R177" i="7"/>
  <c r="P177" i="7"/>
  <c r="BI176" i="7"/>
  <c r="BH176" i="7"/>
  <c r="BG176" i="7"/>
  <c r="BF176" i="7"/>
  <c r="T176" i="7"/>
  <c r="R176" i="7"/>
  <c r="P176" i="7"/>
  <c r="BI175" i="7"/>
  <c r="BH175" i="7"/>
  <c r="BG175" i="7"/>
  <c r="BF175" i="7"/>
  <c r="T175" i="7"/>
  <c r="R175" i="7"/>
  <c r="P175" i="7"/>
  <c r="BI174" i="7"/>
  <c r="BH174" i="7"/>
  <c r="BG174" i="7"/>
  <c r="BF174" i="7"/>
  <c r="T174" i="7"/>
  <c r="R174" i="7"/>
  <c r="P174" i="7"/>
  <c r="BI173" i="7"/>
  <c r="BH173" i="7"/>
  <c r="BG173" i="7"/>
  <c r="BF173" i="7"/>
  <c r="T173" i="7"/>
  <c r="R173" i="7"/>
  <c r="P173" i="7"/>
  <c r="BI172" i="7"/>
  <c r="BH172" i="7"/>
  <c r="BG172" i="7"/>
  <c r="BF172" i="7"/>
  <c r="T172" i="7"/>
  <c r="R172" i="7"/>
  <c r="P172" i="7"/>
  <c r="BI171" i="7"/>
  <c r="BH171" i="7"/>
  <c r="BG171" i="7"/>
  <c r="BF171" i="7"/>
  <c r="T171" i="7"/>
  <c r="R171" i="7"/>
  <c r="P171" i="7"/>
  <c r="BI170" i="7"/>
  <c r="BH170" i="7"/>
  <c r="BG170" i="7"/>
  <c r="BF170" i="7"/>
  <c r="T170" i="7"/>
  <c r="R170" i="7"/>
  <c r="P170" i="7"/>
  <c r="BI169" i="7"/>
  <c r="BH169" i="7"/>
  <c r="BG169" i="7"/>
  <c r="BF169" i="7"/>
  <c r="T169" i="7"/>
  <c r="R169" i="7"/>
  <c r="P169" i="7"/>
  <c r="BI168" i="7"/>
  <c r="BH168" i="7"/>
  <c r="BG168" i="7"/>
  <c r="BF168" i="7"/>
  <c r="T168" i="7"/>
  <c r="R168" i="7"/>
  <c r="P168" i="7"/>
  <c r="BI167" i="7"/>
  <c r="BH167" i="7"/>
  <c r="BG167" i="7"/>
  <c r="BF167" i="7"/>
  <c r="T167" i="7"/>
  <c r="R167" i="7"/>
  <c r="P167" i="7"/>
  <c r="BI166" i="7"/>
  <c r="BH166" i="7"/>
  <c r="BG166" i="7"/>
  <c r="BF166" i="7"/>
  <c r="T166" i="7"/>
  <c r="R166" i="7"/>
  <c r="P166" i="7"/>
  <c r="BI165" i="7"/>
  <c r="BH165" i="7"/>
  <c r="BG165" i="7"/>
  <c r="BF165" i="7"/>
  <c r="T165" i="7"/>
  <c r="R165" i="7"/>
  <c r="P165" i="7"/>
  <c r="BI164" i="7"/>
  <c r="BH164" i="7"/>
  <c r="BG164" i="7"/>
  <c r="BF164" i="7"/>
  <c r="T164" i="7"/>
  <c r="R164" i="7"/>
  <c r="P164" i="7"/>
  <c r="BI163" i="7"/>
  <c r="BH163" i="7"/>
  <c r="BG163" i="7"/>
  <c r="BF163" i="7"/>
  <c r="T163" i="7"/>
  <c r="R163" i="7"/>
  <c r="P163" i="7"/>
  <c r="BI162" i="7"/>
  <c r="BH162" i="7"/>
  <c r="BG162" i="7"/>
  <c r="BF162" i="7"/>
  <c r="T162" i="7"/>
  <c r="R162" i="7"/>
  <c r="P162" i="7"/>
  <c r="BI161" i="7"/>
  <c r="BH161" i="7"/>
  <c r="BG161" i="7"/>
  <c r="BF161" i="7"/>
  <c r="T161" i="7"/>
  <c r="R161" i="7"/>
  <c r="P161" i="7"/>
  <c r="BI160" i="7"/>
  <c r="BH160" i="7"/>
  <c r="BG160" i="7"/>
  <c r="BF160" i="7"/>
  <c r="T160" i="7"/>
  <c r="R160" i="7"/>
  <c r="P160" i="7"/>
  <c r="BI159" i="7"/>
  <c r="BH159" i="7"/>
  <c r="BG159" i="7"/>
  <c r="BF159" i="7"/>
  <c r="T159" i="7"/>
  <c r="R159" i="7"/>
  <c r="P159" i="7"/>
  <c r="BI158" i="7"/>
  <c r="BH158" i="7"/>
  <c r="BG158" i="7"/>
  <c r="BF158" i="7"/>
  <c r="T158" i="7"/>
  <c r="R158" i="7"/>
  <c r="P158" i="7"/>
  <c r="BI157" i="7"/>
  <c r="BH157" i="7"/>
  <c r="BG157" i="7"/>
  <c r="BF157" i="7"/>
  <c r="T157" i="7"/>
  <c r="R157" i="7"/>
  <c r="P157" i="7"/>
  <c r="BI155" i="7"/>
  <c r="BH155" i="7"/>
  <c r="BG155" i="7"/>
  <c r="BF155" i="7"/>
  <c r="T155" i="7"/>
  <c r="R155" i="7"/>
  <c r="P155" i="7"/>
  <c r="BI154" i="7"/>
  <c r="BH154" i="7"/>
  <c r="BG154" i="7"/>
  <c r="BF154" i="7"/>
  <c r="T154" i="7"/>
  <c r="R154" i="7"/>
  <c r="P154" i="7"/>
  <c r="BI153" i="7"/>
  <c r="BH153" i="7"/>
  <c r="BG153" i="7"/>
  <c r="BF153" i="7"/>
  <c r="T153" i="7"/>
  <c r="R153" i="7"/>
  <c r="P153" i="7"/>
  <c r="BI152" i="7"/>
  <c r="BH152" i="7"/>
  <c r="BG152" i="7"/>
  <c r="BF152" i="7"/>
  <c r="T152" i="7"/>
  <c r="R152" i="7"/>
  <c r="P152" i="7"/>
  <c r="BI151" i="7"/>
  <c r="BH151" i="7"/>
  <c r="BG151" i="7"/>
  <c r="BF151" i="7"/>
  <c r="T151" i="7"/>
  <c r="R151" i="7"/>
  <c r="P151" i="7"/>
  <c r="BI150" i="7"/>
  <c r="BH150" i="7"/>
  <c r="BG150" i="7"/>
  <c r="BF150" i="7"/>
  <c r="T150" i="7"/>
  <c r="R150" i="7"/>
  <c r="P150" i="7"/>
  <c r="BI149" i="7"/>
  <c r="BH149" i="7"/>
  <c r="BG149" i="7"/>
  <c r="BF149" i="7"/>
  <c r="T149" i="7"/>
  <c r="R149" i="7"/>
  <c r="P149" i="7"/>
  <c r="BI148" i="7"/>
  <c r="BH148" i="7"/>
  <c r="BG148" i="7"/>
  <c r="BF148" i="7"/>
  <c r="T148" i="7"/>
  <c r="R148" i="7"/>
  <c r="P148" i="7"/>
  <c r="BI147" i="7"/>
  <c r="BH147" i="7"/>
  <c r="BG147" i="7"/>
  <c r="BF147" i="7"/>
  <c r="T147" i="7"/>
  <c r="R147" i="7"/>
  <c r="P147" i="7"/>
  <c r="BI146" i="7"/>
  <c r="BH146" i="7"/>
  <c r="BG146" i="7"/>
  <c r="BF146" i="7"/>
  <c r="T146" i="7"/>
  <c r="R146" i="7"/>
  <c r="P146" i="7"/>
  <c r="BI145" i="7"/>
  <c r="BH145" i="7"/>
  <c r="BG145" i="7"/>
  <c r="BF145" i="7"/>
  <c r="T145" i="7"/>
  <c r="R145" i="7"/>
  <c r="P145" i="7"/>
  <c r="BI144" i="7"/>
  <c r="BH144" i="7"/>
  <c r="BG144" i="7"/>
  <c r="BF144" i="7"/>
  <c r="T144" i="7"/>
  <c r="R144" i="7"/>
  <c r="P144" i="7"/>
  <c r="BI143" i="7"/>
  <c r="BH143" i="7"/>
  <c r="BG143" i="7"/>
  <c r="BF143" i="7"/>
  <c r="T143" i="7"/>
  <c r="R143" i="7"/>
  <c r="P143" i="7"/>
  <c r="BI142" i="7"/>
  <c r="BH142" i="7"/>
  <c r="BG142" i="7"/>
  <c r="BF142" i="7"/>
  <c r="T142" i="7"/>
  <c r="R142" i="7"/>
  <c r="P142" i="7"/>
  <c r="BI141" i="7"/>
  <c r="BH141" i="7"/>
  <c r="BG141" i="7"/>
  <c r="BF141" i="7"/>
  <c r="T141" i="7"/>
  <c r="R141" i="7"/>
  <c r="P141" i="7"/>
  <c r="BI140" i="7"/>
  <c r="BH140" i="7"/>
  <c r="BG140" i="7"/>
  <c r="BF140" i="7"/>
  <c r="T140" i="7"/>
  <c r="R140" i="7"/>
  <c r="P140" i="7"/>
  <c r="BI139" i="7"/>
  <c r="BH139" i="7"/>
  <c r="BG139" i="7"/>
  <c r="BF139" i="7"/>
  <c r="T139" i="7"/>
  <c r="R139" i="7"/>
  <c r="P139" i="7"/>
  <c r="BI138" i="7"/>
  <c r="BH138" i="7"/>
  <c r="BG138" i="7"/>
  <c r="BF138" i="7"/>
  <c r="T138" i="7"/>
  <c r="R138" i="7"/>
  <c r="P138" i="7"/>
  <c r="BI137" i="7"/>
  <c r="BH137" i="7"/>
  <c r="BG137" i="7"/>
  <c r="BF137" i="7"/>
  <c r="T137" i="7"/>
  <c r="R137" i="7"/>
  <c r="P137" i="7"/>
  <c r="BI136" i="7"/>
  <c r="BH136" i="7"/>
  <c r="BG136" i="7"/>
  <c r="BF136" i="7"/>
  <c r="T136" i="7"/>
  <c r="R136" i="7"/>
  <c r="P136" i="7"/>
  <c r="BI135" i="7"/>
  <c r="BH135" i="7"/>
  <c r="BG135" i="7"/>
  <c r="BF135" i="7"/>
  <c r="T135" i="7"/>
  <c r="R135" i="7"/>
  <c r="P135" i="7"/>
  <c r="BI134" i="7"/>
  <c r="BH134" i="7"/>
  <c r="BG134" i="7"/>
  <c r="BF134" i="7"/>
  <c r="T134" i="7"/>
  <c r="R134" i="7"/>
  <c r="P134" i="7"/>
  <c r="BI133" i="7"/>
  <c r="BH133" i="7"/>
  <c r="BG133" i="7"/>
  <c r="BF133" i="7"/>
  <c r="T133" i="7"/>
  <c r="R133" i="7"/>
  <c r="P133" i="7"/>
  <c r="BI132" i="7"/>
  <c r="BH132" i="7"/>
  <c r="BG132" i="7"/>
  <c r="BF132" i="7"/>
  <c r="T132" i="7"/>
  <c r="R132" i="7"/>
  <c r="P132" i="7"/>
  <c r="BI131" i="7"/>
  <c r="BH131" i="7"/>
  <c r="BG131" i="7"/>
  <c r="BF131" i="7"/>
  <c r="T131" i="7"/>
  <c r="R131" i="7"/>
  <c r="P131" i="7"/>
  <c r="BI130" i="7"/>
  <c r="BH130" i="7"/>
  <c r="BG130" i="7"/>
  <c r="BF130" i="7"/>
  <c r="T130" i="7"/>
  <c r="R130" i="7"/>
  <c r="P130" i="7"/>
  <c r="BI129" i="7"/>
  <c r="BH129" i="7"/>
  <c r="BG129" i="7"/>
  <c r="BF129" i="7"/>
  <c r="T129" i="7"/>
  <c r="R129" i="7"/>
  <c r="P129" i="7"/>
  <c r="BI128" i="7"/>
  <c r="BH128" i="7"/>
  <c r="BG128" i="7"/>
  <c r="BF128" i="7"/>
  <c r="T128" i="7"/>
  <c r="R128" i="7"/>
  <c r="P128" i="7"/>
  <c r="BI127" i="7"/>
  <c r="BH127" i="7"/>
  <c r="BG127" i="7"/>
  <c r="BF127" i="7"/>
  <c r="T127" i="7"/>
  <c r="R127" i="7"/>
  <c r="P127" i="7"/>
  <c r="BI126" i="7"/>
  <c r="BH126" i="7"/>
  <c r="BG126" i="7"/>
  <c r="BF126" i="7"/>
  <c r="T126" i="7"/>
  <c r="R126" i="7"/>
  <c r="P126" i="7"/>
  <c r="BI125" i="7"/>
  <c r="BH125" i="7"/>
  <c r="BG125" i="7"/>
  <c r="BF125" i="7"/>
  <c r="T125" i="7"/>
  <c r="R125" i="7"/>
  <c r="P125" i="7"/>
  <c r="J97" i="7"/>
  <c r="J119" i="7"/>
  <c r="J118" i="7"/>
  <c r="F118" i="7"/>
  <c r="F116" i="7"/>
  <c r="E114" i="7"/>
  <c r="J92" i="7"/>
  <c r="J91" i="7"/>
  <c r="F91" i="7"/>
  <c r="F89" i="7"/>
  <c r="E87" i="7"/>
  <c r="J18" i="7"/>
  <c r="E18" i="7"/>
  <c r="F92" i="7" s="1"/>
  <c r="J17" i="7"/>
  <c r="J12" i="7"/>
  <c r="J116" i="7" s="1"/>
  <c r="E7" i="7"/>
  <c r="E112" i="7"/>
  <c r="J37" i="6"/>
  <c r="J36" i="6"/>
  <c r="AY99" i="1" s="1"/>
  <c r="J35" i="6"/>
  <c r="AX99" i="1"/>
  <c r="BI396" i="6"/>
  <c r="BH396" i="6"/>
  <c r="BG396" i="6"/>
  <c r="BF396" i="6"/>
  <c r="T396" i="6"/>
  <c r="R396" i="6"/>
  <c r="P396" i="6"/>
  <c r="BI395" i="6"/>
  <c r="BH395" i="6"/>
  <c r="BG395" i="6"/>
  <c r="BF395" i="6"/>
  <c r="T395" i="6"/>
  <c r="R395" i="6"/>
  <c r="P395" i="6"/>
  <c r="BI394" i="6"/>
  <c r="BH394" i="6"/>
  <c r="BG394" i="6"/>
  <c r="BF394" i="6"/>
  <c r="T394" i="6"/>
  <c r="R394" i="6"/>
  <c r="P394" i="6"/>
  <c r="BI393" i="6"/>
  <c r="BH393" i="6"/>
  <c r="BG393" i="6"/>
  <c r="BF393" i="6"/>
  <c r="T393" i="6"/>
  <c r="R393" i="6"/>
  <c r="P393" i="6"/>
  <c r="BI392" i="6"/>
  <c r="BH392" i="6"/>
  <c r="BG392" i="6"/>
  <c r="BF392" i="6"/>
  <c r="T392" i="6"/>
  <c r="R392" i="6"/>
  <c r="P392" i="6"/>
  <c r="BI391" i="6"/>
  <c r="BH391" i="6"/>
  <c r="BG391" i="6"/>
  <c r="BF391" i="6"/>
  <c r="T391" i="6"/>
  <c r="R391" i="6"/>
  <c r="P391" i="6"/>
  <c r="BI389" i="6"/>
  <c r="BH389" i="6"/>
  <c r="BG389" i="6"/>
  <c r="BF389" i="6"/>
  <c r="T389" i="6"/>
  <c r="R389" i="6"/>
  <c r="P389" i="6"/>
  <c r="BI388" i="6"/>
  <c r="BH388" i="6"/>
  <c r="BG388" i="6"/>
  <c r="BF388" i="6"/>
  <c r="T388" i="6"/>
  <c r="R388" i="6"/>
  <c r="P388" i="6"/>
  <c r="BI387" i="6"/>
  <c r="BH387" i="6"/>
  <c r="BG387" i="6"/>
  <c r="BF387" i="6"/>
  <c r="T387" i="6"/>
  <c r="R387" i="6"/>
  <c r="P387" i="6"/>
  <c r="BI386" i="6"/>
  <c r="BH386" i="6"/>
  <c r="BG386" i="6"/>
  <c r="BF386" i="6"/>
  <c r="T386" i="6"/>
  <c r="R386" i="6"/>
  <c r="P386" i="6"/>
  <c r="BI385" i="6"/>
  <c r="BH385" i="6"/>
  <c r="BG385" i="6"/>
  <c r="BF385" i="6"/>
  <c r="T385" i="6"/>
  <c r="R385" i="6"/>
  <c r="P385" i="6"/>
  <c r="BI384" i="6"/>
  <c r="BH384" i="6"/>
  <c r="BG384" i="6"/>
  <c r="BF384" i="6"/>
  <c r="T384" i="6"/>
  <c r="R384" i="6"/>
  <c r="P384" i="6"/>
  <c r="BI383" i="6"/>
  <c r="BH383" i="6"/>
  <c r="BG383" i="6"/>
  <c r="BF383" i="6"/>
  <c r="T383" i="6"/>
  <c r="R383" i="6"/>
  <c r="P383" i="6"/>
  <c r="BI382" i="6"/>
  <c r="BH382" i="6"/>
  <c r="BG382" i="6"/>
  <c r="BF382" i="6"/>
  <c r="T382" i="6"/>
  <c r="R382" i="6"/>
  <c r="P382" i="6"/>
  <c r="BI381" i="6"/>
  <c r="BH381" i="6"/>
  <c r="BG381" i="6"/>
  <c r="BF381" i="6"/>
  <c r="T381" i="6"/>
  <c r="R381" i="6"/>
  <c r="P381" i="6"/>
  <c r="BI380" i="6"/>
  <c r="BH380" i="6"/>
  <c r="BG380" i="6"/>
  <c r="BF380" i="6"/>
  <c r="T380" i="6"/>
  <c r="R380" i="6"/>
  <c r="P380" i="6"/>
  <c r="BI379" i="6"/>
  <c r="BH379" i="6"/>
  <c r="BG379" i="6"/>
  <c r="BF379" i="6"/>
  <c r="T379" i="6"/>
  <c r="R379" i="6"/>
  <c r="P379" i="6"/>
  <c r="BI378" i="6"/>
  <c r="BH378" i="6"/>
  <c r="BG378" i="6"/>
  <c r="BF378" i="6"/>
  <c r="T378" i="6"/>
  <c r="R378" i="6"/>
  <c r="P378" i="6"/>
  <c r="BI377" i="6"/>
  <c r="BH377" i="6"/>
  <c r="BG377" i="6"/>
  <c r="BF377" i="6"/>
  <c r="T377" i="6"/>
  <c r="R377" i="6"/>
  <c r="P377" i="6"/>
  <c r="BI376" i="6"/>
  <c r="BH376" i="6"/>
  <c r="BG376" i="6"/>
  <c r="BF376" i="6"/>
  <c r="T376" i="6"/>
  <c r="R376" i="6"/>
  <c r="P376" i="6"/>
  <c r="BI375" i="6"/>
  <c r="BH375" i="6"/>
  <c r="BG375" i="6"/>
  <c r="BF375" i="6"/>
  <c r="T375" i="6"/>
  <c r="R375" i="6"/>
  <c r="P375" i="6"/>
  <c r="BI374" i="6"/>
  <c r="BH374" i="6"/>
  <c r="BG374" i="6"/>
  <c r="BF374" i="6"/>
  <c r="T374" i="6"/>
  <c r="R374" i="6"/>
  <c r="P374" i="6"/>
  <c r="BI373" i="6"/>
  <c r="BH373" i="6"/>
  <c r="BG373" i="6"/>
  <c r="BF373" i="6"/>
  <c r="T373" i="6"/>
  <c r="R373" i="6"/>
  <c r="P373" i="6"/>
  <c r="BI372" i="6"/>
  <c r="BH372" i="6"/>
  <c r="BG372" i="6"/>
  <c r="BF372" i="6"/>
  <c r="T372" i="6"/>
  <c r="R372" i="6"/>
  <c r="P372" i="6"/>
  <c r="BI371" i="6"/>
  <c r="BH371" i="6"/>
  <c r="BG371" i="6"/>
  <c r="BF371" i="6"/>
  <c r="T371" i="6"/>
  <c r="R371" i="6"/>
  <c r="P371" i="6"/>
  <c r="BI370" i="6"/>
  <c r="BH370" i="6"/>
  <c r="BG370" i="6"/>
  <c r="BF370" i="6"/>
  <c r="T370" i="6"/>
  <c r="R370" i="6"/>
  <c r="P370" i="6"/>
  <c r="BI369" i="6"/>
  <c r="BH369" i="6"/>
  <c r="BG369" i="6"/>
  <c r="BF369" i="6"/>
  <c r="T369" i="6"/>
  <c r="R369" i="6"/>
  <c r="P369" i="6"/>
  <c r="BI368" i="6"/>
  <c r="BH368" i="6"/>
  <c r="BG368" i="6"/>
  <c r="BF368" i="6"/>
  <c r="T368" i="6"/>
  <c r="R368" i="6"/>
  <c r="P368" i="6"/>
  <c r="BI367" i="6"/>
  <c r="BH367" i="6"/>
  <c r="BG367" i="6"/>
  <c r="BF367" i="6"/>
  <c r="T367" i="6"/>
  <c r="R367" i="6"/>
  <c r="P367" i="6"/>
  <c r="BI366" i="6"/>
  <c r="BH366" i="6"/>
  <c r="BG366" i="6"/>
  <c r="BF366" i="6"/>
  <c r="T366" i="6"/>
  <c r="R366" i="6"/>
  <c r="P366" i="6"/>
  <c r="BI365" i="6"/>
  <c r="BH365" i="6"/>
  <c r="BG365" i="6"/>
  <c r="BF365" i="6"/>
  <c r="T365" i="6"/>
  <c r="R365" i="6"/>
  <c r="P365" i="6"/>
  <c r="BI364" i="6"/>
  <c r="BH364" i="6"/>
  <c r="BG364" i="6"/>
  <c r="BF364" i="6"/>
  <c r="T364" i="6"/>
  <c r="R364" i="6"/>
  <c r="P364" i="6"/>
  <c r="BI363" i="6"/>
  <c r="BH363" i="6"/>
  <c r="BG363" i="6"/>
  <c r="BF363" i="6"/>
  <c r="T363" i="6"/>
  <c r="R363" i="6"/>
  <c r="P363" i="6"/>
  <c r="BI362" i="6"/>
  <c r="BH362" i="6"/>
  <c r="BG362" i="6"/>
  <c r="BF362" i="6"/>
  <c r="T362" i="6"/>
  <c r="R362" i="6"/>
  <c r="P362" i="6"/>
  <c r="BI361" i="6"/>
  <c r="BH361" i="6"/>
  <c r="BG361" i="6"/>
  <c r="BF361" i="6"/>
  <c r="T361" i="6"/>
  <c r="R361" i="6"/>
  <c r="P361" i="6"/>
  <c r="BI360" i="6"/>
  <c r="BH360" i="6"/>
  <c r="BG360" i="6"/>
  <c r="BF360" i="6"/>
  <c r="T360" i="6"/>
  <c r="R360" i="6"/>
  <c r="P360" i="6"/>
  <c r="BI358" i="6"/>
  <c r="BH358" i="6"/>
  <c r="BG358" i="6"/>
  <c r="BF358" i="6"/>
  <c r="T358" i="6"/>
  <c r="R358" i="6"/>
  <c r="P358" i="6"/>
  <c r="BI357" i="6"/>
  <c r="BH357" i="6"/>
  <c r="BG357" i="6"/>
  <c r="BF357" i="6"/>
  <c r="T357" i="6"/>
  <c r="R357" i="6"/>
  <c r="P357" i="6"/>
  <c r="BI356" i="6"/>
  <c r="BH356" i="6"/>
  <c r="BG356" i="6"/>
  <c r="BF356" i="6"/>
  <c r="T356" i="6"/>
  <c r="R356" i="6"/>
  <c r="P356" i="6"/>
  <c r="BI355" i="6"/>
  <c r="BH355" i="6"/>
  <c r="BG355" i="6"/>
  <c r="BF355" i="6"/>
  <c r="T355" i="6"/>
  <c r="R355" i="6"/>
  <c r="P355" i="6"/>
  <c r="BI354" i="6"/>
  <c r="BH354" i="6"/>
  <c r="BG354" i="6"/>
  <c r="BF354" i="6"/>
  <c r="T354" i="6"/>
  <c r="R354" i="6"/>
  <c r="P354" i="6"/>
  <c r="BI353" i="6"/>
  <c r="BH353" i="6"/>
  <c r="BG353" i="6"/>
  <c r="BF353" i="6"/>
  <c r="T353" i="6"/>
  <c r="R353" i="6"/>
  <c r="P353" i="6"/>
  <c r="BI352" i="6"/>
  <c r="BH352" i="6"/>
  <c r="BG352" i="6"/>
  <c r="BF352" i="6"/>
  <c r="T352" i="6"/>
  <c r="R352" i="6"/>
  <c r="P352" i="6"/>
  <c r="BI351" i="6"/>
  <c r="BH351" i="6"/>
  <c r="BG351" i="6"/>
  <c r="BF351" i="6"/>
  <c r="T351" i="6"/>
  <c r="R351" i="6"/>
  <c r="P351" i="6"/>
  <c r="BI350" i="6"/>
  <c r="BH350" i="6"/>
  <c r="BG350" i="6"/>
  <c r="BF350" i="6"/>
  <c r="T350" i="6"/>
  <c r="R350" i="6"/>
  <c r="P350" i="6"/>
  <c r="BI349" i="6"/>
  <c r="BH349" i="6"/>
  <c r="BG349" i="6"/>
  <c r="BF349" i="6"/>
  <c r="T349" i="6"/>
  <c r="R349" i="6"/>
  <c r="P349" i="6"/>
  <c r="BI348" i="6"/>
  <c r="BH348" i="6"/>
  <c r="BG348" i="6"/>
  <c r="BF348" i="6"/>
  <c r="T348" i="6"/>
  <c r="R348" i="6"/>
  <c r="P348" i="6"/>
  <c r="BI347" i="6"/>
  <c r="BH347" i="6"/>
  <c r="BG347" i="6"/>
  <c r="BF347" i="6"/>
  <c r="T347" i="6"/>
  <c r="R347" i="6"/>
  <c r="P347" i="6"/>
  <c r="BI346" i="6"/>
  <c r="BH346" i="6"/>
  <c r="BG346" i="6"/>
  <c r="BF346" i="6"/>
  <c r="T346" i="6"/>
  <c r="R346" i="6"/>
  <c r="P346" i="6"/>
  <c r="BI345" i="6"/>
  <c r="BH345" i="6"/>
  <c r="BG345" i="6"/>
  <c r="BF345" i="6"/>
  <c r="T345" i="6"/>
  <c r="R345" i="6"/>
  <c r="P345" i="6"/>
  <c r="BI343" i="6"/>
  <c r="BH343" i="6"/>
  <c r="BG343" i="6"/>
  <c r="BF343" i="6"/>
  <c r="T343" i="6"/>
  <c r="R343" i="6"/>
  <c r="P343" i="6"/>
  <c r="BI342" i="6"/>
  <c r="BH342" i="6"/>
  <c r="BG342" i="6"/>
  <c r="BF342" i="6"/>
  <c r="T342" i="6"/>
  <c r="R342" i="6"/>
  <c r="P342" i="6"/>
  <c r="BI341" i="6"/>
  <c r="BH341" i="6"/>
  <c r="BG341" i="6"/>
  <c r="BF341" i="6"/>
  <c r="T341" i="6"/>
  <c r="R341" i="6"/>
  <c r="P341" i="6"/>
  <c r="BI340" i="6"/>
  <c r="BH340" i="6"/>
  <c r="BG340" i="6"/>
  <c r="BF340" i="6"/>
  <c r="T340" i="6"/>
  <c r="R340" i="6"/>
  <c r="P340" i="6"/>
  <c r="BI339" i="6"/>
  <c r="BH339" i="6"/>
  <c r="BG339" i="6"/>
  <c r="BF339" i="6"/>
  <c r="T339" i="6"/>
  <c r="R339" i="6"/>
  <c r="P339" i="6"/>
  <c r="BI338" i="6"/>
  <c r="BH338" i="6"/>
  <c r="BG338" i="6"/>
  <c r="BF338" i="6"/>
  <c r="T338" i="6"/>
  <c r="R338" i="6"/>
  <c r="P338" i="6"/>
  <c r="BI337" i="6"/>
  <c r="BH337" i="6"/>
  <c r="BG337" i="6"/>
  <c r="BF337" i="6"/>
  <c r="T337" i="6"/>
  <c r="R337" i="6"/>
  <c r="P337" i="6"/>
  <c r="BI336" i="6"/>
  <c r="BH336" i="6"/>
  <c r="BG336" i="6"/>
  <c r="BF336" i="6"/>
  <c r="T336" i="6"/>
  <c r="R336" i="6"/>
  <c r="P336" i="6"/>
  <c r="BI335" i="6"/>
  <c r="BH335" i="6"/>
  <c r="BG335" i="6"/>
  <c r="BF335" i="6"/>
  <c r="T335" i="6"/>
  <c r="R335" i="6"/>
  <c r="P335" i="6"/>
  <c r="BI334" i="6"/>
  <c r="BH334" i="6"/>
  <c r="BG334" i="6"/>
  <c r="BF334" i="6"/>
  <c r="T334" i="6"/>
  <c r="R334" i="6"/>
  <c r="P334" i="6"/>
  <c r="BI333" i="6"/>
  <c r="BH333" i="6"/>
  <c r="BG333" i="6"/>
  <c r="BF333" i="6"/>
  <c r="T333" i="6"/>
  <c r="R333" i="6"/>
  <c r="P333" i="6"/>
  <c r="BI332" i="6"/>
  <c r="BH332" i="6"/>
  <c r="BG332" i="6"/>
  <c r="BF332" i="6"/>
  <c r="T332" i="6"/>
  <c r="R332" i="6"/>
  <c r="P332" i="6"/>
  <c r="BI331" i="6"/>
  <c r="BH331" i="6"/>
  <c r="BG331" i="6"/>
  <c r="BF331" i="6"/>
  <c r="T331" i="6"/>
  <c r="R331" i="6"/>
  <c r="P331" i="6"/>
  <c r="BI330" i="6"/>
  <c r="BH330" i="6"/>
  <c r="BG330" i="6"/>
  <c r="BF330" i="6"/>
  <c r="T330" i="6"/>
  <c r="R330" i="6"/>
  <c r="P330" i="6"/>
  <c r="BI329" i="6"/>
  <c r="BH329" i="6"/>
  <c r="BG329" i="6"/>
  <c r="BF329" i="6"/>
  <c r="T329" i="6"/>
  <c r="R329" i="6"/>
  <c r="P329" i="6"/>
  <c r="BI328" i="6"/>
  <c r="BH328" i="6"/>
  <c r="BG328" i="6"/>
  <c r="BF328" i="6"/>
  <c r="T328" i="6"/>
  <c r="R328" i="6"/>
  <c r="P328" i="6"/>
  <c r="BI326" i="6"/>
  <c r="BH326" i="6"/>
  <c r="BG326" i="6"/>
  <c r="BF326" i="6"/>
  <c r="T326" i="6"/>
  <c r="R326" i="6"/>
  <c r="P326" i="6"/>
  <c r="BI325" i="6"/>
  <c r="BH325" i="6"/>
  <c r="BG325" i="6"/>
  <c r="BF325" i="6"/>
  <c r="T325" i="6"/>
  <c r="R325" i="6"/>
  <c r="P325" i="6"/>
  <c r="BI324" i="6"/>
  <c r="BH324" i="6"/>
  <c r="BG324" i="6"/>
  <c r="BF324" i="6"/>
  <c r="T324" i="6"/>
  <c r="R324" i="6"/>
  <c r="P324" i="6"/>
  <c r="BI323" i="6"/>
  <c r="BH323" i="6"/>
  <c r="BG323" i="6"/>
  <c r="BF323" i="6"/>
  <c r="T323" i="6"/>
  <c r="R323" i="6"/>
  <c r="P323" i="6"/>
  <c r="BI322" i="6"/>
  <c r="BH322" i="6"/>
  <c r="BG322" i="6"/>
  <c r="BF322" i="6"/>
  <c r="T322" i="6"/>
  <c r="R322" i="6"/>
  <c r="P322" i="6"/>
  <c r="BI321" i="6"/>
  <c r="BH321" i="6"/>
  <c r="BG321" i="6"/>
  <c r="BF321" i="6"/>
  <c r="T321" i="6"/>
  <c r="R321" i="6"/>
  <c r="P321" i="6"/>
  <c r="BI320" i="6"/>
  <c r="BH320" i="6"/>
  <c r="BG320" i="6"/>
  <c r="BF320" i="6"/>
  <c r="T320" i="6"/>
  <c r="R320" i="6"/>
  <c r="P320" i="6"/>
  <c r="BI319" i="6"/>
  <c r="BH319" i="6"/>
  <c r="BG319" i="6"/>
  <c r="BF319" i="6"/>
  <c r="T319" i="6"/>
  <c r="R319" i="6"/>
  <c r="P319" i="6"/>
  <c r="BI318" i="6"/>
  <c r="BH318" i="6"/>
  <c r="BG318" i="6"/>
  <c r="BF318" i="6"/>
  <c r="T318" i="6"/>
  <c r="R318" i="6"/>
  <c r="P318" i="6"/>
  <c r="BI317" i="6"/>
  <c r="BH317" i="6"/>
  <c r="BG317" i="6"/>
  <c r="BF317" i="6"/>
  <c r="T317" i="6"/>
  <c r="R317" i="6"/>
  <c r="P317" i="6"/>
  <c r="BI316" i="6"/>
  <c r="BH316" i="6"/>
  <c r="BG316" i="6"/>
  <c r="BF316" i="6"/>
  <c r="T316" i="6"/>
  <c r="R316" i="6"/>
  <c r="P316" i="6"/>
  <c r="BI315" i="6"/>
  <c r="BH315" i="6"/>
  <c r="BG315" i="6"/>
  <c r="BF315" i="6"/>
  <c r="T315" i="6"/>
  <c r="R315" i="6"/>
  <c r="P315" i="6"/>
  <c r="BI314" i="6"/>
  <c r="BH314" i="6"/>
  <c r="BG314" i="6"/>
  <c r="BF314" i="6"/>
  <c r="T314" i="6"/>
  <c r="R314" i="6"/>
  <c r="P314" i="6"/>
  <c r="BI313" i="6"/>
  <c r="BH313" i="6"/>
  <c r="BG313" i="6"/>
  <c r="BF313" i="6"/>
  <c r="T313" i="6"/>
  <c r="R313" i="6"/>
  <c r="P313" i="6"/>
  <c r="BI312" i="6"/>
  <c r="BH312" i="6"/>
  <c r="BG312" i="6"/>
  <c r="BF312" i="6"/>
  <c r="T312" i="6"/>
  <c r="R312" i="6"/>
  <c r="P312" i="6"/>
  <c r="BI311" i="6"/>
  <c r="BH311" i="6"/>
  <c r="BG311" i="6"/>
  <c r="BF311" i="6"/>
  <c r="T311" i="6"/>
  <c r="R311" i="6"/>
  <c r="P311" i="6"/>
  <c r="BI310" i="6"/>
  <c r="BH310" i="6"/>
  <c r="BG310" i="6"/>
  <c r="BF310" i="6"/>
  <c r="T310" i="6"/>
  <c r="R310" i="6"/>
  <c r="P310" i="6"/>
  <c r="BI309" i="6"/>
  <c r="BH309" i="6"/>
  <c r="BG309" i="6"/>
  <c r="BF309" i="6"/>
  <c r="T309" i="6"/>
  <c r="R309" i="6"/>
  <c r="P309" i="6"/>
  <c r="BI308" i="6"/>
  <c r="BH308" i="6"/>
  <c r="BG308" i="6"/>
  <c r="BF308" i="6"/>
  <c r="T308" i="6"/>
  <c r="R308" i="6"/>
  <c r="P308" i="6"/>
  <c r="BI307" i="6"/>
  <c r="BH307" i="6"/>
  <c r="BG307" i="6"/>
  <c r="BF307" i="6"/>
  <c r="T307" i="6"/>
  <c r="R307" i="6"/>
  <c r="P307" i="6"/>
  <c r="BI306" i="6"/>
  <c r="BH306" i="6"/>
  <c r="BG306" i="6"/>
  <c r="BF306" i="6"/>
  <c r="T306" i="6"/>
  <c r="R306" i="6"/>
  <c r="P306" i="6"/>
  <c r="BI305" i="6"/>
  <c r="BH305" i="6"/>
  <c r="BG305" i="6"/>
  <c r="BF305" i="6"/>
  <c r="T305" i="6"/>
  <c r="R305" i="6"/>
  <c r="P305" i="6"/>
  <c r="BI304" i="6"/>
  <c r="BH304" i="6"/>
  <c r="BG304" i="6"/>
  <c r="BF304" i="6"/>
  <c r="T304" i="6"/>
  <c r="R304" i="6"/>
  <c r="P304" i="6"/>
  <c r="BI303" i="6"/>
  <c r="BH303" i="6"/>
  <c r="BG303" i="6"/>
  <c r="BF303" i="6"/>
  <c r="T303" i="6"/>
  <c r="R303" i="6"/>
  <c r="P303" i="6"/>
  <c r="BI302" i="6"/>
  <c r="BH302" i="6"/>
  <c r="BG302" i="6"/>
  <c r="BF302" i="6"/>
  <c r="T302" i="6"/>
  <c r="R302" i="6"/>
  <c r="P302" i="6"/>
  <c r="BI301" i="6"/>
  <c r="BH301" i="6"/>
  <c r="BG301" i="6"/>
  <c r="BF301" i="6"/>
  <c r="T301" i="6"/>
  <c r="R301" i="6"/>
  <c r="P301" i="6"/>
  <c r="BI300" i="6"/>
  <c r="BH300" i="6"/>
  <c r="BG300" i="6"/>
  <c r="BF300" i="6"/>
  <c r="T300" i="6"/>
  <c r="R300" i="6"/>
  <c r="P300" i="6"/>
  <c r="BI299" i="6"/>
  <c r="BH299" i="6"/>
  <c r="BG299" i="6"/>
  <c r="BF299" i="6"/>
  <c r="T299" i="6"/>
  <c r="R299" i="6"/>
  <c r="P299" i="6"/>
  <c r="BI298" i="6"/>
  <c r="BH298" i="6"/>
  <c r="BG298" i="6"/>
  <c r="BF298" i="6"/>
  <c r="T298" i="6"/>
  <c r="R298" i="6"/>
  <c r="P298" i="6"/>
  <c r="BI297" i="6"/>
  <c r="BH297" i="6"/>
  <c r="BG297" i="6"/>
  <c r="BF297" i="6"/>
  <c r="T297" i="6"/>
  <c r="R297" i="6"/>
  <c r="P297" i="6"/>
  <c r="BI296" i="6"/>
  <c r="BH296" i="6"/>
  <c r="BG296" i="6"/>
  <c r="BF296" i="6"/>
  <c r="T296" i="6"/>
  <c r="R296" i="6"/>
  <c r="P296" i="6"/>
  <c r="BI295" i="6"/>
  <c r="BH295" i="6"/>
  <c r="BG295" i="6"/>
  <c r="BF295" i="6"/>
  <c r="T295" i="6"/>
  <c r="R295" i="6"/>
  <c r="P295" i="6"/>
  <c r="BI294" i="6"/>
  <c r="BH294" i="6"/>
  <c r="BG294" i="6"/>
  <c r="BF294" i="6"/>
  <c r="T294" i="6"/>
  <c r="R294" i="6"/>
  <c r="P294" i="6"/>
  <c r="BI293" i="6"/>
  <c r="BH293" i="6"/>
  <c r="BG293" i="6"/>
  <c r="BF293" i="6"/>
  <c r="T293" i="6"/>
  <c r="R293" i="6"/>
  <c r="P293" i="6"/>
  <c r="BI292" i="6"/>
  <c r="BH292" i="6"/>
  <c r="BG292" i="6"/>
  <c r="BF292" i="6"/>
  <c r="T292" i="6"/>
  <c r="R292" i="6"/>
  <c r="P292" i="6"/>
  <c r="BI291" i="6"/>
  <c r="BH291" i="6"/>
  <c r="BG291" i="6"/>
  <c r="BF291" i="6"/>
  <c r="T291" i="6"/>
  <c r="R291" i="6"/>
  <c r="P291" i="6"/>
  <c r="BI290" i="6"/>
  <c r="BH290" i="6"/>
  <c r="BG290" i="6"/>
  <c r="BF290" i="6"/>
  <c r="T290" i="6"/>
  <c r="R290" i="6"/>
  <c r="P290" i="6"/>
  <c r="BI289" i="6"/>
  <c r="BH289" i="6"/>
  <c r="BG289" i="6"/>
  <c r="BF289" i="6"/>
  <c r="T289" i="6"/>
  <c r="R289" i="6"/>
  <c r="P289" i="6"/>
  <c r="BI288" i="6"/>
  <c r="BH288" i="6"/>
  <c r="BG288" i="6"/>
  <c r="BF288" i="6"/>
  <c r="T288" i="6"/>
  <c r="R288" i="6"/>
  <c r="P288" i="6"/>
  <c r="BI287" i="6"/>
  <c r="BH287" i="6"/>
  <c r="BG287" i="6"/>
  <c r="BF287" i="6"/>
  <c r="T287" i="6"/>
  <c r="R287" i="6"/>
  <c r="P287" i="6"/>
  <c r="BI286" i="6"/>
  <c r="BH286" i="6"/>
  <c r="BG286" i="6"/>
  <c r="BF286" i="6"/>
  <c r="T286" i="6"/>
  <c r="R286" i="6"/>
  <c r="P286" i="6"/>
  <c r="BI284" i="6"/>
  <c r="BH284" i="6"/>
  <c r="BG284" i="6"/>
  <c r="BF284" i="6"/>
  <c r="T284" i="6"/>
  <c r="R284" i="6"/>
  <c r="P284" i="6"/>
  <c r="BI283" i="6"/>
  <c r="BH283" i="6"/>
  <c r="BG283" i="6"/>
  <c r="BF283" i="6"/>
  <c r="T283" i="6"/>
  <c r="R283" i="6"/>
  <c r="P283" i="6"/>
  <c r="BI282" i="6"/>
  <c r="BH282" i="6"/>
  <c r="BG282" i="6"/>
  <c r="BF282" i="6"/>
  <c r="T282" i="6"/>
  <c r="R282" i="6"/>
  <c r="P282" i="6"/>
  <c r="BI281" i="6"/>
  <c r="BH281" i="6"/>
  <c r="BG281" i="6"/>
  <c r="BF281" i="6"/>
  <c r="T281" i="6"/>
  <c r="R281" i="6"/>
  <c r="P281" i="6"/>
  <c r="BI280" i="6"/>
  <c r="BH280" i="6"/>
  <c r="BG280" i="6"/>
  <c r="BF280" i="6"/>
  <c r="T280" i="6"/>
  <c r="R280" i="6"/>
  <c r="P280" i="6"/>
  <c r="BI279" i="6"/>
  <c r="BH279" i="6"/>
  <c r="BG279" i="6"/>
  <c r="BF279" i="6"/>
  <c r="T279" i="6"/>
  <c r="R279" i="6"/>
  <c r="P279" i="6"/>
  <c r="BI278" i="6"/>
  <c r="BH278" i="6"/>
  <c r="BG278" i="6"/>
  <c r="BF278" i="6"/>
  <c r="T278" i="6"/>
  <c r="R278" i="6"/>
  <c r="P278" i="6"/>
  <c r="BI277" i="6"/>
  <c r="BH277" i="6"/>
  <c r="BG277" i="6"/>
  <c r="BF277" i="6"/>
  <c r="T277" i="6"/>
  <c r="R277" i="6"/>
  <c r="P277" i="6"/>
  <c r="BI276" i="6"/>
  <c r="BH276" i="6"/>
  <c r="BG276" i="6"/>
  <c r="BF276" i="6"/>
  <c r="T276" i="6"/>
  <c r="R276" i="6"/>
  <c r="P276" i="6"/>
  <c r="BI275" i="6"/>
  <c r="BH275" i="6"/>
  <c r="BG275" i="6"/>
  <c r="BF275" i="6"/>
  <c r="T275" i="6"/>
  <c r="R275" i="6"/>
  <c r="P275" i="6"/>
  <c r="BI274" i="6"/>
  <c r="BH274" i="6"/>
  <c r="BG274" i="6"/>
  <c r="BF274" i="6"/>
  <c r="T274" i="6"/>
  <c r="R274" i="6"/>
  <c r="P274" i="6"/>
  <c r="BI273" i="6"/>
  <c r="BH273" i="6"/>
  <c r="BG273" i="6"/>
  <c r="BF273" i="6"/>
  <c r="T273" i="6"/>
  <c r="R273" i="6"/>
  <c r="P273" i="6"/>
  <c r="BI272" i="6"/>
  <c r="BH272" i="6"/>
  <c r="BG272" i="6"/>
  <c r="BF272" i="6"/>
  <c r="T272" i="6"/>
  <c r="R272" i="6"/>
  <c r="P272" i="6"/>
  <c r="BI271" i="6"/>
  <c r="BH271" i="6"/>
  <c r="BG271" i="6"/>
  <c r="BF271" i="6"/>
  <c r="T271" i="6"/>
  <c r="R271" i="6"/>
  <c r="P271" i="6"/>
  <c r="BI270" i="6"/>
  <c r="BH270" i="6"/>
  <c r="BG270" i="6"/>
  <c r="BF270" i="6"/>
  <c r="T270" i="6"/>
  <c r="R270" i="6"/>
  <c r="P270" i="6"/>
  <c r="BI269" i="6"/>
  <c r="BH269" i="6"/>
  <c r="BG269" i="6"/>
  <c r="BF269" i="6"/>
  <c r="T269" i="6"/>
  <c r="R269" i="6"/>
  <c r="P269" i="6"/>
  <c r="BI268" i="6"/>
  <c r="BH268" i="6"/>
  <c r="BG268" i="6"/>
  <c r="BF268" i="6"/>
  <c r="T268" i="6"/>
  <c r="R268" i="6"/>
  <c r="P268" i="6"/>
  <c r="BI267" i="6"/>
  <c r="BH267" i="6"/>
  <c r="BG267" i="6"/>
  <c r="BF267" i="6"/>
  <c r="T267" i="6"/>
  <c r="R267" i="6"/>
  <c r="P267" i="6"/>
  <c r="BI266" i="6"/>
  <c r="BH266" i="6"/>
  <c r="BG266" i="6"/>
  <c r="BF266" i="6"/>
  <c r="T266" i="6"/>
  <c r="R266" i="6"/>
  <c r="P266" i="6"/>
  <c r="BI265" i="6"/>
  <c r="BH265" i="6"/>
  <c r="BG265" i="6"/>
  <c r="BF265" i="6"/>
  <c r="T265" i="6"/>
  <c r="R265" i="6"/>
  <c r="P265" i="6"/>
  <c r="BI264" i="6"/>
  <c r="BH264" i="6"/>
  <c r="BG264" i="6"/>
  <c r="BF264" i="6"/>
  <c r="T264" i="6"/>
  <c r="R264" i="6"/>
  <c r="P264" i="6"/>
  <c r="BI263" i="6"/>
  <c r="BH263" i="6"/>
  <c r="BG263" i="6"/>
  <c r="BF263" i="6"/>
  <c r="T263" i="6"/>
  <c r="R263" i="6"/>
  <c r="P263" i="6"/>
  <c r="BI262" i="6"/>
  <c r="BH262" i="6"/>
  <c r="BG262" i="6"/>
  <c r="BF262" i="6"/>
  <c r="T262" i="6"/>
  <c r="R262" i="6"/>
  <c r="P262" i="6"/>
  <c r="BI261" i="6"/>
  <c r="BH261" i="6"/>
  <c r="BG261" i="6"/>
  <c r="BF261" i="6"/>
  <c r="T261" i="6"/>
  <c r="R261" i="6"/>
  <c r="P261" i="6"/>
  <c r="BI260" i="6"/>
  <c r="BH260" i="6"/>
  <c r="BG260" i="6"/>
  <c r="BF260" i="6"/>
  <c r="T260" i="6"/>
  <c r="R260" i="6"/>
  <c r="P260" i="6"/>
  <c r="BI259" i="6"/>
  <c r="BH259" i="6"/>
  <c r="BG259" i="6"/>
  <c r="BF259" i="6"/>
  <c r="T259" i="6"/>
  <c r="R259" i="6"/>
  <c r="P259" i="6"/>
  <c r="BI258" i="6"/>
  <c r="BH258" i="6"/>
  <c r="BG258" i="6"/>
  <c r="BF258" i="6"/>
  <c r="T258" i="6"/>
  <c r="R258" i="6"/>
  <c r="P258" i="6"/>
  <c r="BI257" i="6"/>
  <c r="BH257" i="6"/>
  <c r="BG257" i="6"/>
  <c r="BF257" i="6"/>
  <c r="T257" i="6"/>
  <c r="R257" i="6"/>
  <c r="P257" i="6"/>
  <c r="BI256" i="6"/>
  <c r="BH256" i="6"/>
  <c r="BG256" i="6"/>
  <c r="BF256" i="6"/>
  <c r="T256" i="6"/>
  <c r="R256" i="6"/>
  <c r="P256" i="6"/>
  <c r="BI255" i="6"/>
  <c r="BH255" i="6"/>
  <c r="BG255" i="6"/>
  <c r="BF255" i="6"/>
  <c r="T255" i="6"/>
  <c r="R255" i="6"/>
  <c r="P255" i="6"/>
  <c r="BI254" i="6"/>
  <c r="BH254" i="6"/>
  <c r="BG254" i="6"/>
  <c r="BF254" i="6"/>
  <c r="T254" i="6"/>
  <c r="R254" i="6"/>
  <c r="P254" i="6"/>
  <c r="BI253" i="6"/>
  <c r="BH253" i="6"/>
  <c r="BG253" i="6"/>
  <c r="BF253" i="6"/>
  <c r="T253" i="6"/>
  <c r="R253" i="6"/>
  <c r="P253" i="6"/>
  <c r="BI252" i="6"/>
  <c r="BH252" i="6"/>
  <c r="BG252" i="6"/>
  <c r="BF252" i="6"/>
  <c r="T252" i="6"/>
  <c r="R252" i="6"/>
  <c r="P252" i="6"/>
  <c r="BI251" i="6"/>
  <c r="BH251" i="6"/>
  <c r="BG251" i="6"/>
  <c r="BF251" i="6"/>
  <c r="T251" i="6"/>
  <c r="R251" i="6"/>
  <c r="P251" i="6"/>
  <c r="BI250" i="6"/>
  <c r="BH250" i="6"/>
  <c r="BG250" i="6"/>
  <c r="BF250" i="6"/>
  <c r="T250" i="6"/>
  <c r="R250" i="6"/>
  <c r="P250" i="6"/>
  <c r="BI248" i="6"/>
  <c r="BH248" i="6"/>
  <c r="BG248" i="6"/>
  <c r="BF248" i="6"/>
  <c r="T248" i="6"/>
  <c r="R248" i="6"/>
  <c r="P248" i="6"/>
  <c r="BI247" i="6"/>
  <c r="BH247" i="6"/>
  <c r="BG247" i="6"/>
  <c r="BF247" i="6"/>
  <c r="T247" i="6"/>
  <c r="R247" i="6"/>
  <c r="P247" i="6"/>
  <c r="BI246" i="6"/>
  <c r="BH246" i="6"/>
  <c r="BG246" i="6"/>
  <c r="BF246" i="6"/>
  <c r="T246" i="6"/>
  <c r="R246" i="6"/>
  <c r="P246" i="6"/>
  <c r="BI245" i="6"/>
  <c r="BH245" i="6"/>
  <c r="BG245" i="6"/>
  <c r="BF245" i="6"/>
  <c r="T245" i="6"/>
  <c r="R245" i="6"/>
  <c r="P245" i="6"/>
  <c r="BI244" i="6"/>
  <c r="BH244" i="6"/>
  <c r="BG244" i="6"/>
  <c r="BF244" i="6"/>
  <c r="T244" i="6"/>
  <c r="R244" i="6"/>
  <c r="P244" i="6"/>
  <c r="BI243" i="6"/>
  <c r="BH243" i="6"/>
  <c r="BG243" i="6"/>
  <c r="BF243" i="6"/>
  <c r="T243" i="6"/>
  <c r="R243" i="6"/>
  <c r="P243" i="6"/>
  <c r="BI242" i="6"/>
  <c r="BH242" i="6"/>
  <c r="BG242" i="6"/>
  <c r="BF242" i="6"/>
  <c r="T242" i="6"/>
  <c r="R242" i="6"/>
  <c r="P242" i="6"/>
  <c r="BI241" i="6"/>
  <c r="BH241" i="6"/>
  <c r="BG241" i="6"/>
  <c r="BF241" i="6"/>
  <c r="T241" i="6"/>
  <c r="R241" i="6"/>
  <c r="P241" i="6"/>
  <c r="BI240" i="6"/>
  <c r="BH240" i="6"/>
  <c r="BG240" i="6"/>
  <c r="BF240" i="6"/>
  <c r="T240" i="6"/>
  <c r="R240" i="6"/>
  <c r="P240" i="6"/>
  <c r="BI239" i="6"/>
  <c r="BH239" i="6"/>
  <c r="BG239" i="6"/>
  <c r="BF239" i="6"/>
  <c r="T239" i="6"/>
  <c r="R239" i="6"/>
  <c r="P239" i="6"/>
  <c r="BI238" i="6"/>
  <c r="BH238" i="6"/>
  <c r="BG238" i="6"/>
  <c r="BF238" i="6"/>
  <c r="T238" i="6"/>
  <c r="R238" i="6"/>
  <c r="P238" i="6"/>
  <c r="BI237" i="6"/>
  <c r="BH237" i="6"/>
  <c r="BG237" i="6"/>
  <c r="BF237" i="6"/>
  <c r="T237" i="6"/>
  <c r="R237" i="6"/>
  <c r="P237" i="6"/>
  <c r="BI236" i="6"/>
  <c r="BH236" i="6"/>
  <c r="BG236" i="6"/>
  <c r="BF236" i="6"/>
  <c r="T236" i="6"/>
  <c r="R236" i="6"/>
  <c r="P236" i="6"/>
  <c r="BI235" i="6"/>
  <c r="BH235" i="6"/>
  <c r="BG235" i="6"/>
  <c r="BF235" i="6"/>
  <c r="T235" i="6"/>
  <c r="R235" i="6"/>
  <c r="P235" i="6"/>
  <c r="BI234" i="6"/>
  <c r="BH234" i="6"/>
  <c r="BG234" i="6"/>
  <c r="BF234" i="6"/>
  <c r="T234" i="6"/>
  <c r="R234" i="6"/>
  <c r="P234" i="6"/>
  <c r="BI233" i="6"/>
  <c r="BH233" i="6"/>
  <c r="BG233" i="6"/>
  <c r="BF233" i="6"/>
  <c r="T233" i="6"/>
  <c r="R233" i="6"/>
  <c r="P233" i="6"/>
  <c r="BI232" i="6"/>
  <c r="BH232" i="6"/>
  <c r="BG232" i="6"/>
  <c r="BF232" i="6"/>
  <c r="T232" i="6"/>
  <c r="R232" i="6"/>
  <c r="P232" i="6"/>
  <c r="BI231" i="6"/>
  <c r="BH231" i="6"/>
  <c r="BG231" i="6"/>
  <c r="BF231" i="6"/>
  <c r="T231" i="6"/>
  <c r="R231" i="6"/>
  <c r="P231" i="6"/>
  <c r="BI229" i="6"/>
  <c r="BH229" i="6"/>
  <c r="BG229" i="6"/>
  <c r="BF229" i="6"/>
  <c r="T229" i="6"/>
  <c r="R229" i="6"/>
  <c r="P229" i="6"/>
  <c r="BI227" i="6"/>
  <c r="BH227" i="6"/>
  <c r="BG227" i="6"/>
  <c r="BF227" i="6"/>
  <c r="T227" i="6"/>
  <c r="R227" i="6"/>
  <c r="P227" i="6"/>
  <c r="BI225" i="6"/>
  <c r="BH225" i="6"/>
  <c r="BG225" i="6"/>
  <c r="BF225" i="6"/>
  <c r="T225" i="6"/>
  <c r="R225" i="6"/>
  <c r="P225" i="6"/>
  <c r="BI223" i="6"/>
  <c r="BH223" i="6"/>
  <c r="BG223" i="6"/>
  <c r="BF223" i="6"/>
  <c r="T223" i="6"/>
  <c r="R223" i="6"/>
  <c r="P223" i="6"/>
  <c r="BI221" i="6"/>
  <c r="BH221" i="6"/>
  <c r="BG221" i="6"/>
  <c r="BF221" i="6"/>
  <c r="T221" i="6"/>
  <c r="R221" i="6"/>
  <c r="P221" i="6"/>
  <c r="BI219" i="6"/>
  <c r="BH219" i="6"/>
  <c r="BG219" i="6"/>
  <c r="BF219" i="6"/>
  <c r="T219" i="6"/>
  <c r="R219" i="6"/>
  <c r="P219" i="6"/>
  <c r="BI217" i="6"/>
  <c r="BH217" i="6"/>
  <c r="BG217" i="6"/>
  <c r="BF217" i="6"/>
  <c r="T217" i="6"/>
  <c r="R217" i="6"/>
  <c r="P217" i="6"/>
  <c r="BI215" i="6"/>
  <c r="BH215" i="6"/>
  <c r="BG215" i="6"/>
  <c r="BF215" i="6"/>
  <c r="T215" i="6"/>
  <c r="R215" i="6"/>
  <c r="P215" i="6"/>
  <c r="BI213" i="6"/>
  <c r="BH213" i="6"/>
  <c r="BG213" i="6"/>
  <c r="BF213" i="6"/>
  <c r="T213" i="6"/>
  <c r="R213" i="6"/>
  <c r="P213" i="6"/>
  <c r="BI211" i="6"/>
  <c r="BH211" i="6"/>
  <c r="BG211" i="6"/>
  <c r="BF211" i="6"/>
  <c r="T211" i="6"/>
  <c r="R211" i="6"/>
  <c r="P211" i="6"/>
  <c r="BI209" i="6"/>
  <c r="BH209" i="6"/>
  <c r="BG209" i="6"/>
  <c r="BF209" i="6"/>
  <c r="T209" i="6"/>
  <c r="R209" i="6"/>
  <c r="P209" i="6"/>
  <c r="BI207" i="6"/>
  <c r="BH207" i="6"/>
  <c r="BG207" i="6"/>
  <c r="BF207" i="6"/>
  <c r="T207" i="6"/>
  <c r="R207" i="6"/>
  <c r="P207" i="6"/>
  <c r="BI205" i="6"/>
  <c r="BH205" i="6"/>
  <c r="BG205" i="6"/>
  <c r="BF205" i="6"/>
  <c r="T205" i="6"/>
  <c r="R205" i="6"/>
  <c r="P205" i="6"/>
  <c r="BI203" i="6"/>
  <c r="BH203" i="6"/>
  <c r="BG203" i="6"/>
  <c r="BF203" i="6"/>
  <c r="T203" i="6"/>
  <c r="R203" i="6"/>
  <c r="P203" i="6"/>
  <c r="BI201" i="6"/>
  <c r="BH201" i="6"/>
  <c r="BG201" i="6"/>
  <c r="BF201" i="6"/>
  <c r="T201" i="6"/>
  <c r="R201" i="6"/>
  <c r="P201" i="6"/>
  <c r="BI199" i="6"/>
  <c r="BH199" i="6"/>
  <c r="BG199" i="6"/>
  <c r="BF199" i="6"/>
  <c r="T199" i="6"/>
  <c r="R199" i="6"/>
  <c r="P199" i="6"/>
  <c r="BI198" i="6"/>
  <c r="BH198" i="6"/>
  <c r="BG198" i="6"/>
  <c r="BF198" i="6"/>
  <c r="T198" i="6"/>
  <c r="R198" i="6"/>
  <c r="P198" i="6"/>
  <c r="BI197" i="6"/>
  <c r="BH197" i="6"/>
  <c r="BG197" i="6"/>
  <c r="BF197" i="6"/>
  <c r="T197" i="6"/>
  <c r="R197" i="6"/>
  <c r="P197" i="6"/>
  <c r="BI196" i="6"/>
  <c r="BH196" i="6"/>
  <c r="BG196" i="6"/>
  <c r="BF196" i="6"/>
  <c r="T196" i="6"/>
  <c r="R196" i="6"/>
  <c r="P196" i="6"/>
  <c r="BI195" i="6"/>
  <c r="BH195" i="6"/>
  <c r="BG195" i="6"/>
  <c r="BF195" i="6"/>
  <c r="T195" i="6"/>
  <c r="R195" i="6"/>
  <c r="P195" i="6"/>
  <c r="BI194" i="6"/>
  <c r="BH194" i="6"/>
  <c r="BG194" i="6"/>
  <c r="BF194" i="6"/>
  <c r="T194" i="6"/>
  <c r="R194" i="6"/>
  <c r="P194" i="6"/>
  <c r="BI193" i="6"/>
  <c r="BH193" i="6"/>
  <c r="BG193" i="6"/>
  <c r="BF193" i="6"/>
  <c r="T193" i="6"/>
  <c r="R193" i="6"/>
  <c r="P193" i="6"/>
  <c r="BI192" i="6"/>
  <c r="BH192" i="6"/>
  <c r="BG192" i="6"/>
  <c r="BF192" i="6"/>
  <c r="T192" i="6"/>
  <c r="R192" i="6"/>
  <c r="P192" i="6"/>
  <c r="BI191" i="6"/>
  <c r="BH191" i="6"/>
  <c r="BG191" i="6"/>
  <c r="BF191" i="6"/>
  <c r="T191" i="6"/>
  <c r="R191" i="6"/>
  <c r="P191" i="6"/>
  <c r="BI190" i="6"/>
  <c r="BH190" i="6"/>
  <c r="BG190" i="6"/>
  <c r="BF190" i="6"/>
  <c r="T190" i="6"/>
  <c r="R190" i="6"/>
  <c r="P190" i="6"/>
  <c r="BI189" i="6"/>
  <c r="BH189" i="6"/>
  <c r="BG189" i="6"/>
  <c r="BF189" i="6"/>
  <c r="T189" i="6"/>
  <c r="R189" i="6"/>
  <c r="P189" i="6"/>
  <c r="BI188" i="6"/>
  <c r="BH188" i="6"/>
  <c r="BG188" i="6"/>
  <c r="BF188" i="6"/>
  <c r="T188" i="6"/>
  <c r="R188" i="6"/>
  <c r="P188" i="6"/>
  <c r="BI187" i="6"/>
  <c r="BH187" i="6"/>
  <c r="BG187" i="6"/>
  <c r="BF187" i="6"/>
  <c r="T187" i="6"/>
  <c r="R187" i="6"/>
  <c r="P187" i="6"/>
  <c r="BI186" i="6"/>
  <c r="BH186" i="6"/>
  <c r="BG186" i="6"/>
  <c r="BF186" i="6"/>
  <c r="T186" i="6"/>
  <c r="R186" i="6"/>
  <c r="P186" i="6"/>
  <c r="BI185" i="6"/>
  <c r="BH185" i="6"/>
  <c r="BG185" i="6"/>
  <c r="BF185" i="6"/>
  <c r="T185" i="6"/>
  <c r="R185" i="6"/>
  <c r="P185" i="6"/>
  <c r="BI184" i="6"/>
  <c r="BH184" i="6"/>
  <c r="BG184" i="6"/>
  <c r="BF184" i="6"/>
  <c r="T184" i="6"/>
  <c r="R184" i="6"/>
  <c r="P184" i="6"/>
  <c r="BI183" i="6"/>
  <c r="BH183" i="6"/>
  <c r="BG183" i="6"/>
  <c r="BF183" i="6"/>
  <c r="T183" i="6"/>
  <c r="R183" i="6"/>
  <c r="P183" i="6"/>
  <c r="BI182" i="6"/>
  <c r="BH182" i="6"/>
  <c r="BG182" i="6"/>
  <c r="BF182" i="6"/>
  <c r="T182" i="6"/>
  <c r="R182" i="6"/>
  <c r="P182" i="6"/>
  <c r="BI181" i="6"/>
  <c r="BH181" i="6"/>
  <c r="BG181" i="6"/>
  <c r="BF181" i="6"/>
  <c r="T181" i="6"/>
  <c r="R181" i="6"/>
  <c r="P181" i="6"/>
  <c r="BI180" i="6"/>
  <c r="BH180" i="6"/>
  <c r="BG180" i="6"/>
  <c r="BF180" i="6"/>
  <c r="T180" i="6"/>
  <c r="R180" i="6"/>
  <c r="P180" i="6"/>
  <c r="BI179" i="6"/>
  <c r="BH179" i="6"/>
  <c r="BG179" i="6"/>
  <c r="BF179" i="6"/>
  <c r="T179" i="6"/>
  <c r="R179" i="6"/>
  <c r="P179" i="6"/>
  <c r="BI178" i="6"/>
  <c r="BH178" i="6"/>
  <c r="BG178" i="6"/>
  <c r="BF178" i="6"/>
  <c r="T178" i="6"/>
  <c r="R178" i="6"/>
  <c r="P178" i="6"/>
  <c r="BI177" i="6"/>
  <c r="BH177" i="6"/>
  <c r="BG177" i="6"/>
  <c r="BF177" i="6"/>
  <c r="T177" i="6"/>
  <c r="R177" i="6"/>
  <c r="P177" i="6"/>
  <c r="BI176" i="6"/>
  <c r="BH176" i="6"/>
  <c r="BG176" i="6"/>
  <c r="BF176" i="6"/>
  <c r="T176" i="6"/>
  <c r="R176" i="6"/>
  <c r="P176" i="6"/>
  <c r="BI175" i="6"/>
  <c r="BH175" i="6"/>
  <c r="BG175" i="6"/>
  <c r="BF175" i="6"/>
  <c r="T175" i="6"/>
  <c r="R175" i="6"/>
  <c r="P175" i="6"/>
  <c r="BI174" i="6"/>
  <c r="BH174" i="6"/>
  <c r="BG174" i="6"/>
  <c r="BF174" i="6"/>
  <c r="T174" i="6"/>
  <c r="R174" i="6"/>
  <c r="P174" i="6"/>
  <c r="BI173" i="6"/>
  <c r="BH173" i="6"/>
  <c r="BG173" i="6"/>
  <c r="BF173" i="6"/>
  <c r="T173" i="6"/>
  <c r="R173" i="6"/>
  <c r="P173" i="6"/>
  <c r="BI172" i="6"/>
  <c r="BH172" i="6"/>
  <c r="BG172" i="6"/>
  <c r="BF172" i="6"/>
  <c r="T172" i="6"/>
  <c r="R172" i="6"/>
  <c r="P172" i="6"/>
  <c r="BI171" i="6"/>
  <c r="BH171" i="6"/>
  <c r="BG171" i="6"/>
  <c r="BF171" i="6"/>
  <c r="T171" i="6"/>
  <c r="R171" i="6"/>
  <c r="P171" i="6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6" i="6"/>
  <c r="BH166" i="6"/>
  <c r="BG166" i="6"/>
  <c r="BF166" i="6"/>
  <c r="T166" i="6"/>
  <c r="R166" i="6"/>
  <c r="P166" i="6"/>
  <c r="BI164" i="6"/>
  <c r="BH164" i="6"/>
  <c r="BG164" i="6"/>
  <c r="BF164" i="6"/>
  <c r="T164" i="6"/>
  <c r="R164" i="6"/>
  <c r="P164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56" i="6"/>
  <c r="BH156" i="6"/>
  <c r="BG156" i="6"/>
  <c r="BF156" i="6"/>
  <c r="T156" i="6"/>
  <c r="R156" i="6"/>
  <c r="P156" i="6"/>
  <c r="BI155" i="6"/>
  <c r="BH155" i="6"/>
  <c r="BG155" i="6"/>
  <c r="BF155" i="6"/>
  <c r="T155" i="6"/>
  <c r="R155" i="6"/>
  <c r="P155" i="6"/>
  <c r="BI154" i="6"/>
  <c r="BH154" i="6"/>
  <c r="BG154" i="6"/>
  <c r="BF154" i="6"/>
  <c r="T154" i="6"/>
  <c r="R154" i="6"/>
  <c r="P154" i="6"/>
  <c r="BI153" i="6"/>
  <c r="BH153" i="6"/>
  <c r="BG153" i="6"/>
  <c r="BF153" i="6"/>
  <c r="T153" i="6"/>
  <c r="R153" i="6"/>
  <c r="P153" i="6"/>
  <c r="BI152" i="6"/>
  <c r="BH152" i="6"/>
  <c r="BG152" i="6"/>
  <c r="BF152" i="6"/>
  <c r="T152" i="6"/>
  <c r="R152" i="6"/>
  <c r="P152" i="6"/>
  <c r="BI151" i="6"/>
  <c r="BH151" i="6"/>
  <c r="BG151" i="6"/>
  <c r="BF151" i="6"/>
  <c r="T151" i="6"/>
  <c r="R151" i="6"/>
  <c r="P151" i="6"/>
  <c r="BI150" i="6"/>
  <c r="BH150" i="6"/>
  <c r="BG150" i="6"/>
  <c r="BF150" i="6"/>
  <c r="T150" i="6"/>
  <c r="R150" i="6"/>
  <c r="P150" i="6"/>
  <c r="BI149" i="6"/>
  <c r="BH149" i="6"/>
  <c r="BG149" i="6"/>
  <c r="BF149" i="6"/>
  <c r="T149" i="6"/>
  <c r="R149" i="6"/>
  <c r="P149" i="6"/>
  <c r="BI148" i="6"/>
  <c r="BH148" i="6"/>
  <c r="BG148" i="6"/>
  <c r="BF148" i="6"/>
  <c r="T148" i="6"/>
  <c r="R148" i="6"/>
  <c r="P148" i="6"/>
  <c r="BI147" i="6"/>
  <c r="BH147" i="6"/>
  <c r="BG147" i="6"/>
  <c r="BF147" i="6"/>
  <c r="T147" i="6"/>
  <c r="R147" i="6"/>
  <c r="P147" i="6"/>
  <c r="BI146" i="6"/>
  <c r="BH146" i="6"/>
  <c r="BG146" i="6"/>
  <c r="BF146" i="6"/>
  <c r="T146" i="6"/>
  <c r="R146" i="6"/>
  <c r="P146" i="6"/>
  <c r="BI145" i="6"/>
  <c r="BH145" i="6"/>
  <c r="BG145" i="6"/>
  <c r="BF145" i="6"/>
  <c r="T145" i="6"/>
  <c r="R145" i="6"/>
  <c r="P145" i="6"/>
  <c r="BI144" i="6"/>
  <c r="BH144" i="6"/>
  <c r="BG144" i="6"/>
  <c r="BF144" i="6"/>
  <c r="T144" i="6"/>
  <c r="R144" i="6"/>
  <c r="P144" i="6"/>
  <c r="BI143" i="6"/>
  <c r="BH143" i="6"/>
  <c r="BG143" i="6"/>
  <c r="BF143" i="6"/>
  <c r="T143" i="6"/>
  <c r="R143" i="6"/>
  <c r="P143" i="6"/>
  <c r="BI142" i="6"/>
  <c r="BH142" i="6"/>
  <c r="BG142" i="6"/>
  <c r="BF142" i="6"/>
  <c r="T142" i="6"/>
  <c r="R142" i="6"/>
  <c r="P142" i="6"/>
  <c r="BI141" i="6"/>
  <c r="BH141" i="6"/>
  <c r="BG141" i="6"/>
  <c r="BF141" i="6"/>
  <c r="T141" i="6"/>
  <c r="R141" i="6"/>
  <c r="P141" i="6"/>
  <c r="BI140" i="6"/>
  <c r="BH140" i="6"/>
  <c r="BG140" i="6"/>
  <c r="BF140" i="6"/>
  <c r="T140" i="6"/>
  <c r="R140" i="6"/>
  <c r="P140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7" i="6"/>
  <c r="BH137" i="6"/>
  <c r="BG137" i="6"/>
  <c r="BF137" i="6"/>
  <c r="T137" i="6"/>
  <c r="R137" i="6"/>
  <c r="P137" i="6"/>
  <c r="BI136" i="6"/>
  <c r="BH136" i="6"/>
  <c r="BG136" i="6"/>
  <c r="BF136" i="6"/>
  <c r="T136" i="6"/>
  <c r="R136" i="6"/>
  <c r="P136" i="6"/>
  <c r="BI135" i="6"/>
  <c r="BH135" i="6"/>
  <c r="BG135" i="6"/>
  <c r="BF135" i="6"/>
  <c r="T135" i="6"/>
  <c r="R135" i="6"/>
  <c r="P135" i="6"/>
  <c r="BI134" i="6"/>
  <c r="BH134" i="6"/>
  <c r="BG134" i="6"/>
  <c r="BF134" i="6"/>
  <c r="T134" i="6"/>
  <c r="R134" i="6"/>
  <c r="P134" i="6"/>
  <c r="BI133" i="6"/>
  <c r="BH133" i="6"/>
  <c r="BG133" i="6"/>
  <c r="BF133" i="6"/>
  <c r="T133" i="6"/>
  <c r="R133" i="6"/>
  <c r="P133" i="6"/>
  <c r="BI132" i="6"/>
  <c r="BH132" i="6"/>
  <c r="BG132" i="6"/>
  <c r="BF132" i="6"/>
  <c r="T132" i="6"/>
  <c r="R132" i="6"/>
  <c r="P132" i="6"/>
  <c r="BI131" i="6"/>
  <c r="BH131" i="6"/>
  <c r="BG131" i="6"/>
  <c r="BF131" i="6"/>
  <c r="T131" i="6"/>
  <c r="R131" i="6"/>
  <c r="P131" i="6"/>
  <c r="BI130" i="6"/>
  <c r="BH130" i="6"/>
  <c r="BG130" i="6"/>
  <c r="BF130" i="6"/>
  <c r="T130" i="6"/>
  <c r="R130" i="6"/>
  <c r="P130" i="6"/>
  <c r="BI129" i="6"/>
  <c r="BH129" i="6"/>
  <c r="BG129" i="6"/>
  <c r="BF129" i="6"/>
  <c r="T129" i="6"/>
  <c r="R129" i="6"/>
  <c r="P129" i="6"/>
  <c r="BI128" i="6"/>
  <c r="BH128" i="6"/>
  <c r="BG128" i="6"/>
  <c r="BF128" i="6"/>
  <c r="T128" i="6"/>
  <c r="R128" i="6"/>
  <c r="P128" i="6"/>
  <c r="BI127" i="6"/>
  <c r="BH127" i="6"/>
  <c r="BG127" i="6"/>
  <c r="BF127" i="6"/>
  <c r="T127" i="6"/>
  <c r="R127" i="6"/>
  <c r="P127" i="6"/>
  <c r="BI126" i="6"/>
  <c r="BH126" i="6"/>
  <c r="BG126" i="6"/>
  <c r="BF126" i="6"/>
  <c r="T126" i="6"/>
  <c r="R126" i="6"/>
  <c r="P126" i="6"/>
  <c r="J121" i="6"/>
  <c r="J120" i="6"/>
  <c r="F120" i="6"/>
  <c r="F118" i="6"/>
  <c r="E116" i="6"/>
  <c r="J92" i="6"/>
  <c r="J91" i="6"/>
  <c r="F91" i="6"/>
  <c r="F89" i="6"/>
  <c r="E87" i="6"/>
  <c r="J18" i="6"/>
  <c r="E18" i="6"/>
  <c r="F92" i="6" s="1"/>
  <c r="J17" i="6"/>
  <c r="J12" i="6"/>
  <c r="J89" i="6" s="1"/>
  <c r="E7" i="6"/>
  <c r="E114" i="6" s="1"/>
  <c r="J37" i="5"/>
  <c r="J36" i="5"/>
  <c r="AY98" i="1" s="1"/>
  <c r="J35" i="5"/>
  <c r="AX98" i="1" s="1"/>
  <c r="BI320" i="5"/>
  <c r="BH320" i="5"/>
  <c r="BG320" i="5"/>
  <c r="BF320" i="5"/>
  <c r="T320" i="5"/>
  <c r="R320" i="5"/>
  <c r="P320" i="5"/>
  <c r="BI319" i="5"/>
  <c r="BH319" i="5"/>
  <c r="BG319" i="5"/>
  <c r="BF319" i="5"/>
  <c r="T319" i="5"/>
  <c r="R319" i="5"/>
  <c r="P319" i="5"/>
  <c r="BI317" i="5"/>
  <c r="BH317" i="5"/>
  <c r="BG317" i="5"/>
  <c r="BF317" i="5"/>
  <c r="T317" i="5"/>
  <c r="R317" i="5"/>
  <c r="P317" i="5"/>
  <c r="BI316" i="5"/>
  <c r="BH316" i="5"/>
  <c r="BG316" i="5"/>
  <c r="BF316" i="5"/>
  <c r="T316" i="5"/>
  <c r="R316" i="5"/>
  <c r="P316" i="5"/>
  <c r="BI314" i="5"/>
  <c r="BH314" i="5"/>
  <c r="BG314" i="5"/>
  <c r="BF314" i="5"/>
  <c r="T314" i="5"/>
  <c r="R314" i="5"/>
  <c r="P314" i="5"/>
  <c r="BI313" i="5"/>
  <c r="BH313" i="5"/>
  <c r="BG313" i="5"/>
  <c r="BF313" i="5"/>
  <c r="T313" i="5"/>
  <c r="R313" i="5"/>
  <c r="P313" i="5"/>
  <c r="BI312" i="5"/>
  <c r="BH312" i="5"/>
  <c r="BG312" i="5"/>
  <c r="BF312" i="5"/>
  <c r="T312" i="5"/>
  <c r="R312" i="5"/>
  <c r="P312" i="5"/>
  <c r="BI311" i="5"/>
  <c r="BH311" i="5"/>
  <c r="BG311" i="5"/>
  <c r="BF311" i="5"/>
  <c r="T311" i="5"/>
  <c r="R311" i="5"/>
  <c r="P311" i="5"/>
  <c r="BI310" i="5"/>
  <c r="BH310" i="5"/>
  <c r="BG310" i="5"/>
  <c r="BF310" i="5"/>
  <c r="T310" i="5"/>
  <c r="R310" i="5"/>
  <c r="P310" i="5"/>
  <c r="BI309" i="5"/>
  <c r="BH309" i="5"/>
  <c r="BG309" i="5"/>
  <c r="BF309" i="5"/>
  <c r="T309" i="5"/>
  <c r="R309" i="5"/>
  <c r="P309" i="5"/>
  <c r="BI308" i="5"/>
  <c r="BH308" i="5"/>
  <c r="BG308" i="5"/>
  <c r="BF308" i="5"/>
  <c r="T308" i="5"/>
  <c r="R308" i="5"/>
  <c r="P308" i="5"/>
  <c r="BI307" i="5"/>
  <c r="BH307" i="5"/>
  <c r="BG307" i="5"/>
  <c r="BF307" i="5"/>
  <c r="T307" i="5"/>
  <c r="R307" i="5"/>
  <c r="P307" i="5"/>
  <c r="BI306" i="5"/>
  <c r="BH306" i="5"/>
  <c r="BG306" i="5"/>
  <c r="BF306" i="5"/>
  <c r="T306" i="5"/>
  <c r="R306" i="5"/>
  <c r="P306" i="5"/>
  <c r="BI305" i="5"/>
  <c r="BH305" i="5"/>
  <c r="BG305" i="5"/>
  <c r="BF305" i="5"/>
  <c r="T305" i="5"/>
  <c r="R305" i="5"/>
  <c r="P305" i="5"/>
  <c r="BI304" i="5"/>
  <c r="BH304" i="5"/>
  <c r="BG304" i="5"/>
  <c r="BF304" i="5"/>
  <c r="T304" i="5"/>
  <c r="R304" i="5"/>
  <c r="P304" i="5"/>
  <c r="BI303" i="5"/>
  <c r="BH303" i="5"/>
  <c r="BG303" i="5"/>
  <c r="BF303" i="5"/>
  <c r="T303" i="5"/>
  <c r="R303" i="5"/>
  <c r="P303" i="5"/>
  <c r="BI302" i="5"/>
  <c r="BH302" i="5"/>
  <c r="BG302" i="5"/>
  <c r="BF302" i="5"/>
  <c r="T302" i="5"/>
  <c r="R302" i="5"/>
  <c r="P302" i="5"/>
  <c r="BI301" i="5"/>
  <c r="BH301" i="5"/>
  <c r="BG301" i="5"/>
  <c r="BF301" i="5"/>
  <c r="T301" i="5"/>
  <c r="R301" i="5"/>
  <c r="P301" i="5"/>
  <c r="BI300" i="5"/>
  <c r="BH300" i="5"/>
  <c r="BG300" i="5"/>
  <c r="BF300" i="5"/>
  <c r="T300" i="5"/>
  <c r="R300" i="5"/>
  <c r="P300" i="5"/>
  <c r="BI299" i="5"/>
  <c r="BH299" i="5"/>
  <c r="BG299" i="5"/>
  <c r="BF299" i="5"/>
  <c r="T299" i="5"/>
  <c r="R299" i="5"/>
  <c r="P299" i="5"/>
  <c r="BI298" i="5"/>
  <c r="BH298" i="5"/>
  <c r="BG298" i="5"/>
  <c r="BF298" i="5"/>
  <c r="T298" i="5"/>
  <c r="R298" i="5"/>
  <c r="P298" i="5"/>
  <c r="BI297" i="5"/>
  <c r="BH297" i="5"/>
  <c r="BG297" i="5"/>
  <c r="BF297" i="5"/>
  <c r="T297" i="5"/>
  <c r="R297" i="5"/>
  <c r="P297" i="5"/>
  <c r="BI296" i="5"/>
  <c r="BH296" i="5"/>
  <c r="BG296" i="5"/>
  <c r="BF296" i="5"/>
  <c r="T296" i="5"/>
  <c r="R296" i="5"/>
  <c r="P296" i="5"/>
  <c r="BI295" i="5"/>
  <c r="BH295" i="5"/>
  <c r="BG295" i="5"/>
  <c r="BF295" i="5"/>
  <c r="T295" i="5"/>
  <c r="R295" i="5"/>
  <c r="P295" i="5"/>
  <c r="BI294" i="5"/>
  <c r="BH294" i="5"/>
  <c r="BG294" i="5"/>
  <c r="BF294" i="5"/>
  <c r="T294" i="5"/>
  <c r="R294" i="5"/>
  <c r="P294" i="5"/>
  <c r="BI293" i="5"/>
  <c r="BH293" i="5"/>
  <c r="BG293" i="5"/>
  <c r="BF293" i="5"/>
  <c r="T293" i="5"/>
  <c r="R293" i="5"/>
  <c r="P293" i="5"/>
  <c r="BI292" i="5"/>
  <c r="BH292" i="5"/>
  <c r="BG292" i="5"/>
  <c r="BF292" i="5"/>
  <c r="T292" i="5"/>
  <c r="R292" i="5"/>
  <c r="P292" i="5"/>
  <c r="BI291" i="5"/>
  <c r="BH291" i="5"/>
  <c r="BG291" i="5"/>
  <c r="BF291" i="5"/>
  <c r="T291" i="5"/>
  <c r="R291" i="5"/>
  <c r="P291" i="5"/>
  <c r="BI290" i="5"/>
  <c r="BH290" i="5"/>
  <c r="BG290" i="5"/>
  <c r="BF290" i="5"/>
  <c r="T290" i="5"/>
  <c r="R290" i="5"/>
  <c r="P290" i="5"/>
  <c r="BI289" i="5"/>
  <c r="BH289" i="5"/>
  <c r="BG289" i="5"/>
  <c r="BF289" i="5"/>
  <c r="T289" i="5"/>
  <c r="R289" i="5"/>
  <c r="P289" i="5"/>
  <c r="BI288" i="5"/>
  <c r="BH288" i="5"/>
  <c r="BG288" i="5"/>
  <c r="BF288" i="5"/>
  <c r="T288" i="5"/>
  <c r="R288" i="5"/>
  <c r="P288" i="5"/>
  <c r="BI287" i="5"/>
  <c r="BH287" i="5"/>
  <c r="BG287" i="5"/>
  <c r="BF287" i="5"/>
  <c r="T287" i="5"/>
  <c r="R287" i="5"/>
  <c r="P287" i="5"/>
  <c r="BI286" i="5"/>
  <c r="BH286" i="5"/>
  <c r="BG286" i="5"/>
  <c r="BF286" i="5"/>
  <c r="T286" i="5"/>
  <c r="R286" i="5"/>
  <c r="P286" i="5"/>
  <c r="BI285" i="5"/>
  <c r="BH285" i="5"/>
  <c r="BG285" i="5"/>
  <c r="BF285" i="5"/>
  <c r="T285" i="5"/>
  <c r="R285" i="5"/>
  <c r="P285" i="5"/>
  <c r="BI284" i="5"/>
  <c r="BH284" i="5"/>
  <c r="BG284" i="5"/>
  <c r="BF284" i="5"/>
  <c r="T284" i="5"/>
  <c r="R284" i="5"/>
  <c r="P284" i="5"/>
  <c r="BI283" i="5"/>
  <c r="BH283" i="5"/>
  <c r="BG283" i="5"/>
  <c r="BF283" i="5"/>
  <c r="T283" i="5"/>
  <c r="R283" i="5"/>
  <c r="P283" i="5"/>
  <c r="BI282" i="5"/>
  <c r="BH282" i="5"/>
  <c r="BG282" i="5"/>
  <c r="BF282" i="5"/>
  <c r="T282" i="5"/>
  <c r="R282" i="5"/>
  <c r="P282" i="5"/>
  <c r="BI281" i="5"/>
  <c r="BH281" i="5"/>
  <c r="BG281" i="5"/>
  <c r="BF281" i="5"/>
  <c r="T281" i="5"/>
  <c r="R281" i="5"/>
  <c r="P281" i="5"/>
  <c r="BI280" i="5"/>
  <c r="BH280" i="5"/>
  <c r="BG280" i="5"/>
  <c r="BF280" i="5"/>
  <c r="T280" i="5"/>
  <c r="R280" i="5"/>
  <c r="P280" i="5"/>
  <c r="BI279" i="5"/>
  <c r="BH279" i="5"/>
  <c r="BG279" i="5"/>
  <c r="BF279" i="5"/>
  <c r="T279" i="5"/>
  <c r="R279" i="5"/>
  <c r="P279" i="5"/>
  <c r="BI278" i="5"/>
  <c r="BH278" i="5"/>
  <c r="BG278" i="5"/>
  <c r="BF278" i="5"/>
  <c r="T278" i="5"/>
  <c r="R278" i="5"/>
  <c r="P278" i="5"/>
  <c r="BI277" i="5"/>
  <c r="BH277" i="5"/>
  <c r="BG277" i="5"/>
  <c r="BF277" i="5"/>
  <c r="T277" i="5"/>
  <c r="R277" i="5"/>
  <c r="P277" i="5"/>
  <c r="BI276" i="5"/>
  <c r="BH276" i="5"/>
  <c r="BG276" i="5"/>
  <c r="BF276" i="5"/>
  <c r="T276" i="5"/>
  <c r="R276" i="5"/>
  <c r="P276" i="5"/>
  <c r="BI275" i="5"/>
  <c r="BH275" i="5"/>
  <c r="BG275" i="5"/>
  <c r="BF275" i="5"/>
  <c r="T275" i="5"/>
  <c r="R275" i="5"/>
  <c r="P275" i="5"/>
  <c r="BI274" i="5"/>
  <c r="BH274" i="5"/>
  <c r="BG274" i="5"/>
  <c r="BF274" i="5"/>
  <c r="T274" i="5"/>
  <c r="R274" i="5"/>
  <c r="P274" i="5"/>
  <c r="BI273" i="5"/>
  <c r="BH273" i="5"/>
  <c r="BG273" i="5"/>
  <c r="BF273" i="5"/>
  <c r="T273" i="5"/>
  <c r="R273" i="5"/>
  <c r="P273" i="5"/>
  <c r="BI272" i="5"/>
  <c r="BH272" i="5"/>
  <c r="BG272" i="5"/>
  <c r="BF272" i="5"/>
  <c r="T272" i="5"/>
  <c r="R272" i="5"/>
  <c r="P272" i="5"/>
  <c r="BI271" i="5"/>
  <c r="BH271" i="5"/>
  <c r="BG271" i="5"/>
  <c r="BF271" i="5"/>
  <c r="T271" i="5"/>
  <c r="R271" i="5"/>
  <c r="P271" i="5"/>
  <c r="BI270" i="5"/>
  <c r="BH270" i="5"/>
  <c r="BG270" i="5"/>
  <c r="BF270" i="5"/>
  <c r="T270" i="5"/>
  <c r="R270" i="5"/>
  <c r="P270" i="5"/>
  <c r="BI269" i="5"/>
  <c r="BH269" i="5"/>
  <c r="BG269" i="5"/>
  <c r="BF269" i="5"/>
  <c r="T269" i="5"/>
  <c r="R269" i="5"/>
  <c r="P269" i="5"/>
  <c r="BI268" i="5"/>
  <c r="BH268" i="5"/>
  <c r="BG268" i="5"/>
  <c r="BF268" i="5"/>
  <c r="T268" i="5"/>
  <c r="R268" i="5"/>
  <c r="P268" i="5"/>
  <c r="BI267" i="5"/>
  <c r="BH267" i="5"/>
  <c r="BG267" i="5"/>
  <c r="BF267" i="5"/>
  <c r="T267" i="5"/>
  <c r="R267" i="5"/>
  <c r="P267" i="5"/>
  <c r="BI266" i="5"/>
  <c r="BH266" i="5"/>
  <c r="BG266" i="5"/>
  <c r="BF266" i="5"/>
  <c r="T266" i="5"/>
  <c r="R266" i="5"/>
  <c r="P266" i="5"/>
  <c r="BI265" i="5"/>
  <c r="BH265" i="5"/>
  <c r="BG265" i="5"/>
  <c r="BF265" i="5"/>
  <c r="T265" i="5"/>
  <c r="R265" i="5"/>
  <c r="P265" i="5"/>
  <c r="BI264" i="5"/>
  <c r="BH264" i="5"/>
  <c r="BG264" i="5"/>
  <c r="BF264" i="5"/>
  <c r="T264" i="5"/>
  <c r="R264" i="5"/>
  <c r="P264" i="5"/>
  <c r="BI263" i="5"/>
  <c r="BH263" i="5"/>
  <c r="BG263" i="5"/>
  <c r="BF263" i="5"/>
  <c r="T263" i="5"/>
  <c r="R263" i="5"/>
  <c r="P263" i="5"/>
  <c r="BI262" i="5"/>
  <c r="BH262" i="5"/>
  <c r="BG262" i="5"/>
  <c r="BF262" i="5"/>
  <c r="T262" i="5"/>
  <c r="R262" i="5"/>
  <c r="P262" i="5"/>
  <c r="BI261" i="5"/>
  <c r="BH261" i="5"/>
  <c r="BG261" i="5"/>
  <c r="BF261" i="5"/>
  <c r="T261" i="5"/>
  <c r="R261" i="5"/>
  <c r="P261" i="5"/>
  <c r="BI260" i="5"/>
  <c r="BH260" i="5"/>
  <c r="BG260" i="5"/>
  <c r="BF260" i="5"/>
  <c r="T260" i="5"/>
  <c r="R260" i="5"/>
  <c r="P260" i="5"/>
  <c r="BI259" i="5"/>
  <c r="BH259" i="5"/>
  <c r="BG259" i="5"/>
  <c r="BF259" i="5"/>
  <c r="T259" i="5"/>
  <c r="R259" i="5"/>
  <c r="P259" i="5"/>
  <c r="BI258" i="5"/>
  <c r="BH258" i="5"/>
  <c r="BG258" i="5"/>
  <c r="BF258" i="5"/>
  <c r="T258" i="5"/>
  <c r="R258" i="5"/>
  <c r="P258" i="5"/>
  <c r="BI256" i="5"/>
  <c r="BH256" i="5"/>
  <c r="BG256" i="5"/>
  <c r="BF256" i="5"/>
  <c r="T256" i="5"/>
  <c r="R256" i="5"/>
  <c r="P256" i="5"/>
  <c r="BI255" i="5"/>
  <c r="BH255" i="5"/>
  <c r="BG255" i="5"/>
  <c r="BF255" i="5"/>
  <c r="T255" i="5"/>
  <c r="R255" i="5"/>
  <c r="P255" i="5"/>
  <c r="BI254" i="5"/>
  <c r="BH254" i="5"/>
  <c r="BG254" i="5"/>
  <c r="BF254" i="5"/>
  <c r="T254" i="5"/>
  <c r="R254" i="5"/>
  <c r="P254" i="5"/>
  <c r="BI253" i="5"/>
  <c r="BH253" i="5"/>
  <c r="BG253" i="5"/>
  <c r="BF253" i="5"/>
  <c r="T253" i="5"/>
  <c r="R253" i="5"/>
  <c r="P253" i="5"/>
  <c r="BI252" i="5"/>
  <c r="BH252" i="5"/>
  <c r="BG252" i="5"/>
  <c r="BF252" i="5"/>
  <c r="T252" i="5"/>
  <c r="R252" i="5"/>
  <c r="P252" i="5"/>
  <c r="BI251" i="5"/>
  <c r="BH251" i="5"/>
  <c r="BG251" i="5"/>
  <c r="BF251" i="5"/>
  <c r="T251" i="5"/>
  <c r="R251" i="5"/>
  <c r="P251" i="5"/>
  <c r="BI250" i="5"/>
  <c r="BH250" i="5"/>
  <c r="BG250" i="5"/>
  <c r="BF250" i="5"/>
  <c r="T250" i="5"/>
  <c r="R250" i="5"/>
  <c r="P250" i="5"/>
  <c r="BI249" i="5"/>
  <c r="BH249" i="5"/>
  <c r="BG249" i="5"/>
  <c r="BF249" i="5"/>
  <c r="T249" i="5"/>
  <c r="R249" i="5"/>
  <c r="P249" i="5"/>
  <c r="BI248" i="5"/>
  <c r="BH248" i="5"/>
  <c r="BG248" i="5"/>
  <c r="BF248" i="5"/>
  <c r="T248" i="5"/>
  <c r="R248" i="5"/>
  <c r="P248" i="5"/>
  <c r="BI247" i="5"/>
  <c r="BH247" i="5"/>
  <c r="BG247" i="5"/>
  <c r="BF247" i="5"/>
  <c r="T247" i="5"/>
  <c r="R247" i="5"/>
  <c r="P247" i="5"/>
  <c r="BI246" i="5"/>
  <c r="BH246" i="5"/>
  <c r="BG246" i="5"/>
  <c r="BF246" i="5"/>
  <c r="T246" i="5"/>
  <c r="R246" i="5"/>
  <c r="P246" i="5"/>
  <c r="BI245" i="5"/>
  <c r="BH245" i="5"/>
  <c r="BG245" i="5"/>
  <c r="BF245" i="5"/>
  <c r="T245" i="5"/>
  <c r="R245" i="5"/>
  <c r="P245" i="5"/>
  <c r="BI244" i="5"/>
  <c r="BH244" i="5"/>
  <c r="BG244" i="5"/>
  <c r="BF244" i="5"/>
  <c r="T244" i="5"/>
  <c r="R244" i="5"/>
  <c r="P244" i="5"/>
  <c r="BI243" i="5"/>
  <c r="BH243" i="5"/>
  <c r="BG243" i="5"/>
  <c r="BF243" i="5"/>
  <c r="T243" i="5"/>
  <c r="R243" i="5"/>
  <c r="P243" i="5"/>
  <c r="BI242" i="5"/>
  <c r="BH242" i="5"/>
  <c r="BG242" i="5"/>
  <c r="BF242" i="5"/>
  <c r="T242" i="5"/>
  <c r="R242" i="5"/>
  <c r="P242" i="5"/>
  <c r="BI241" i="5"/>
  <c r="BH241" i="5"/>
  <c r="BG241" i="5"/>
  <c r="BF241" i="5"/>
  <c r="T241" i="5"/>
  <c r="R241" i="5"/>
  <c r="P241" i="5"/>
  <c r="BI240" i="5"/>
  <c r="BH240" i="5"/>
  <c r="BG240" i="5"/>
  <c r="BF240" i="5"/>
  <c r="T240" i="5"/>
  <c r="R240" i="5"/>
  <c r="P240" i="5"/>
  <c r="BI239" i="5"/>
  <c r="BH239" i="5"/>
  <c r="BG239" i="5"/>
  <c r="BF239" i="5"/>
  <c r="T239" i="5"/>
  <c r="R239" i="5"/>
  <c r="P239" i="5"/>
  <c r="BI238" i="5"/>
  <c r="BH238" i="5"/>
  <c r="BG238" i="5"/>
  <c r="BF238" i="5"/>
  <c r="T238" i="5"/>
  <c r="R238" i="5"/>
  <c r="P238" i="5"/>
  <c r="BI237" i="5"/>
  <c r="BH237" i="5"/>
  <c r="BG237" i="5"/>
  <c r="BF237" i="5"/>
  <c r="T237" i="5"/>
  <c r="R237" i="5"/>
  <c r="P237" i="5"/>
  <c r="BI236" i="5"/>
  <c r="BH236" i="5"/>
  <c r="BG236" i="5"/>
  <c r="BF236" i="5"/>
  <c r="T236" i="5"/>
  <c r="R236" i="5"/>
  <c r="P236" i="5"/>
  <c r="BI235" i="5"/>
  <c r="BH235" i="5"/>
  <c r="BG235" i="5"/>
  <c r="BF235" i="5"/>
  <c r="T235" i="5"/>
  <c r="R235" i="5"/>
  <c r="P235" i="5"/>
  <c r="BI234" i="5"/>
  <c r="BH234" i="5"/>
  <c r="BG234" i="5"/>
  <c r="BF234" i="5"/>
  <c r="T234" i="5"/>
  <c r="R234" i="5"/>
  <c r="P234" i="5"/>
  <c r="BI233" i="5"/>
  <c r="BH233" i="5"/>
  <c r="BG233" i="5"/>
  <c r="BF233" i="5"/>
  <c r="T233" i="5"/>
  <c r="R233" i="5"/>
  <c r="P233" i="5"/>
  <c r="BI232" i="5"/>
  <c r="BH232" i="5"/>
  <c r="BG232" i="5"/>
  <c r="BF232" i="5"/>
  <c r="T232" i="5"/>
  <c r="R232" i="5"/>
  <c r="P232" i="5"/>
  <c r="BI231" i="5"/>
  <c r="BH231" i="5"/>
  <c r="BG231" i="5"/>
  <c r="BF231" i="5"/>
  <c r="T231" i="5"/>
  <c r="R231" i="5"/>
  <c r="P231" i="5"/>
  <c r="BI230" i="5"/>
  <c r="BH230" i="5"/>
  <c r="BG230" i="5"/>
  <c r="BF230" i="5"/>
  <c r="T230" i="5"/>
  <c r="R230" i="5"/>
  <c r="P230" i="5"/>
  <c r="BI229" i="5"/>
  <c r="BH229" i="5"/>
  <c r="BG229" i="5"/>
  <c r="BF229" i="5"/>
  <c r="T229" i="5"/>
  <c r="R229" i="5"/>
  <c r="P229" i="5"/>
  <c r="BI228" i="5"/>
  <c r="BH228" i="5"/>
  <c r="BG228" i="5"/>
  <c r="BF228" i="5"/>
  <c r="T228" i="5"/>
  <c r="R228" i="5"/>
  <c r="P228" i="5"/>
  <c r="BI227" i="5"/>
  <c r="BH227" i="5"/>
  <c r="BG227" i="5"/>
  <c r="BF227" i="5"/>
  <c r="T227" i="5"/>
  <c r="R227" i="5"/>
  <c r="P227" i="5"/>
  <c r="BI226" i="5"/>
  <c r="BH226" i="5"/>
  <c r="BG226" i="5"/>
  <c r="BF226" i="5"/>
  <c r="T226" i="5"/>
  <c r="R226" i="5"/>
  <c r="P226" i="5"/>
  <c r="BI225" i="5"/>
  <c r="BH225" i="5"/>
  <c r="BG225" i="5"/>
  <c r="BF225" i="5"/>
  <c r="T225" i="5"/>
  <c r="R225" i="5"/>
  <c r="P225" i="5"/>
  <c r="BI224" i="5"/>
  <c r="BH224" i="5"/>
  <c r="BG224" i="5"/>
  <c r="BF224" i="5"/>
  <c r="T224" i="5"/>
  <c r="R224" i="5"/>
  <c r="P224" i="5"/>
  <c r="BI223" i="5"/>
  <c r="BH223" i="5"/>
  <c r="BG223" i="5"/>
  <c r="BF223" i="5"/>
  <c r="T223" i="5"/>
  <c r="R223" i="5"/>
  <c r="P223" i="5"/>
  <c r="BI222" i="5"/>
  <c r="BH222" i="5"/>
  <c r="BG222" i="5"/>
  <c r="BF222" i="5"/>
  <c r="T222" i="5"/>
  <c r="R222" i="5"/>
  <c r="P222" i="5"/>
  <c r="BI221" i="5"/>
  <c r="BH221" i="5"/>
  <c r="BG221" i="5"/>
  <c r="BF221" i="5"/>
  <c r="T221" i="5"/>
  <c r="R221" i="5"/>
  <c r="P221" i="5"/>
  <c r="BI220" i="5"/>
  <c r="BH220" i="5"/>
  <c r="BG220" i="5"/>
  <c r="BF220" i="5"/>
  <c r="T220" i="5"/>
  <c r="R220" i="5"/>
  <c r="P220" i="5"/>
  <c r="BI219" i="5"/>
  <c r="BH219" i="5"/>
  <c r="BG219" i="5"/>
  <c r="BF219" i="5"/>
  <c r="T219" i="5"/>
  <c r="R219" i="5"/>
  <c r="P219" i="5"/>
  <c r="BI218" i="5"/>
  <c r="BH218" i="5"/>
  <c r="BG218" i="5"/>
  <c r="BF218" i="5"/>
  <c r="T218" i="5"/>
  <c r="R218" i="5"/>
  <c r="P218" i="5"/>
  <c r="BI217" i="5"/>
  <c r="BH217" i="5"/>
  <c r="BG217" i="5"/>
  <c r="BF217" i="5"/>
  <c r="T217" i="5"/>
  <c r="R217" i="5"/>
  <c r="P217" i="5"/>
  <c r="BI216" i="5"/>
  <c r="BH216" i="5"/>
  <c r="BG216" i="5"/>
  <c r="BF216" i="5"/>
  <c r="T216" i="5"/>
  <c r="R216" i="5"/>
  <c r="P216" i="5"/>
  <c r="BI215" i="5"/>
  <c r="BH215" i="5"/>
  <c r="BG215" i="5"/>
  <c r="BF215" i="5"/>
  <c r="T215" i="5"/>
  <c r="R215" i="5"/>
  <c r="P215" i="5"/>
  <c r="BI214" i="5"/>
  <c r="BH214" i="5"/>
  <c r="BG214" i="5"/>
  <c r="BF214" i="5"/>
  <c r="T214" i="5"/>
  <c r="R214" i="5"/>
  <c r="P214" i="5"/>
  <c r="BI213" i="5"/>
  <c r="BH213" i="5"/>
  <c r="BG213" i="5"/>
  <c r="BF213" i="5"/>
  <c r="T213" i="5"/>
  <c r="R213" i="5"/>
  <c r="P213" i="5"/>
  <c r="BI212" i="5"/>
  <c r="BH212" i="5"/>
  <c r="BG212" i="5"/>
  <c r="BF212" i="5"/>
  <c r="T212" i="5"/>
  <c r="R212" i="5"/>
  <c r="P212" i="5"/>
  <c r="BI211" i="5"/>
  <c r="BH211" i="5"/>
  <c r="BG211" i="5"/>
  <c r="BF211" i="5"/>
  <c r="T211" i="5"/>
  <c r="R211" i="5"/>
  <c r="P211" i="5"/>
  <c r="BI210" i="5"/>
  <c r="BH210" i="5"/>
  <c r="BG210" i="5"/>
  <c r="BF210" i="5"/>
  <c r="T210" i="5"/>
  <c r="R210" i="5"/>
  <c r="P210" i="5"/>
  <c r="BI209" i="5"/>
  <c r="BH209" i="5"/>
  <c r="BG209" i="5"/>
  <c r="BF209" i="5"/>
  <c r="T209" i="5"/>
  <c r="R209" i="5"/>
  <c r="P209" i="5"/>
  <c r="BI208" i="5"/>
  <c r="BH208" i="5"/>
  <c r="BG208" i="5"/>
  <c r="BF208" i="5"/>
  <c r="T208" i="5"/>
  <c r="R208" i="5"/>
  <c r="P208" i="5"/>
  <c r="BI207" i="5"/>
  <c r="BH207" i="5"/>
  <c r="BG207" i="5"/>
  <c r="BF207" i="5"/>
  <c r="T207" i="5"/>
  <c r="R207" i="5"/>
  <c r="P207" i="5"/>
  <c r="BI206" i="5"/>
  <c r="BH206" i="5"/>
  <c r="BG206" i="5"/>
  <c r="BF206" i="5"/>
  <c r="T206" i="5"/>
  <c r="R206" i="5"/>
  <c r="P206" i="5"/>
  <c r="BI205" i="5"/>
  <c r="BH205" i="5"/>
  <c r="BG205" i="5"/>
  <c r="BF205" i="5"/>
  <c r="T205" i="5"/>
  <c r="R205" i="5"/>
  <c r="P205" i="5"/>
  <c r="BI204" i="5"/>
  <c r="BH204" i="5"/>
  <c r="BG204" i="5"/>
  <c r="BF204" i="5"/>
  <c r="T204" i="5"/>
  <c r="R204" i="5"/>
  <c r="P204" i="5"/>
  <c r="BI203" i="5"/>
  <c r="BH203" i="5"/>
  <c r="BG203" i="5"/>
  <c r="BF203" i="5"/>
  <c r="T203" i="5"/>
  <c r="R203" i="5"/>
  <c r="P203" i="5"/>
  <c r="BI202" i="5"/>
  <c r="BH202" i="5"/>
  <c r="BG202" i="5"/>
  <c r="BF202" i="5"/>
  <c r="T202" i="5"/>
  <c r="R202" i="5"/>
  <c r="P202" i="5"/>
  <c r="BI201" i="5"/>
  <c r="BH201" i="5"/>
  <c r="BG201" i="5"/>
  <c r="BF201" i="5"/>
  <c r="T201" i="5"/>
  <c r="R201" i="5"/>
  <c r="P201" i="5"/>
  <c r="BI200" i="5"/>
  <c r="BH200" i="5"/>
  <c r="BG200" i="5"/>
  <c r="BF200" i="5"/>
  <c r="T200" i="5"/>
  <c r="R200" i="5"/>
  <c r="P200" i="5"/>
  <c r="BI199" i="5"/>
  <c r="BH199" i="5"/>
  <c r="BG199" i="5"/>
  <c r="BF199" i="5"/>
  <c r="T199" i="5"/>
  <c r="R199" i="5"/>
  <c r="P199" i="5"/>
  <c r="BI198" i="5"/>
  <c r="BH198" i="5"/>
  <c r="BG198" i="5"/>
  <c r="BF198" i="5"/>
  <c r="T198" i="5"/>
  <c r="R198" i="5"/>
  <c r="P198" i="5"/>
  <c r="BI196" i="5"/>
  <c r="BH196" i="5"/>
  <c r="BG196" i="5"/>
  <c r="BF196" i="5"/>
  <c r="T196" i="5"/>
  <c r="R196" i="5"/>
  <c r="P196" i="5"/>
  <c r="BI195" i="5"/>
  <c r="BH195" i="5"/>
  <c r="BG195" i="5"/>
  <c r="BF195" i="5"/>
  <c r="T195" i="5"/>
  <c r="R195" i="5"/>
  <c r="P195" i="5"/>
  <c r="BI194" i="5"/>
  <c r="BH194" i="5"/>
  <c r="BG194" i="5"/>
  <c r="BF194" i="5"/>
  <c r="T194" i="5"/>
  <c r="R194" i="5"/>
  <c r="P194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7" i="5"/>
  <c r="BH187" i="5"/>
  <c r="BG187" i="5"/>
  <c r="BF187" i="5"/>
  <c r="T187" i="5"/>
  <c r="R187" i="5"/>
  <c r="P187" i="5"/>
  <c r="BI186" i="5"/>
  <c r="BH186" i="5"/>
  <c r="BG186" i="5"/>
  <c r="BF186" i="5"/>
  <c r="T186" i="5"/>
  <c r="R186" i="5"/>
  <c r="P186" i="5"/>
  <c r="BI185" i="5"/>
  <c r="BH185" i="5"/>
  <c r="BG185" i="5"/>
  <c r="BF185" i="5"/>
  <c r="T185" i="5"/>
  <c r="R185" i="5"/>
  <c r="P185" i="5"/>
  <c r="BI184" i="5"/>
  <c r="BH184" i="5"/>
  <c r="BG184" i="5"/>
  <c r="BF184" i="5"/>
  <c r="T184" i="5"/>
  <c r="R184" i="5"/>
  <c r="P184" i="5"/>
  <c r="BI183" i="5"/>
  <c r="BH183" i="5"/>
  <c r="BG183" i="5"/>
  <c r="BF183" i="5"/>
  <c r="T183" i="5"/>
  <c r="R183" i="5"/>
  <c r="P183" i="5"/>
  <c r="BI182" i="5"/>
  <c r="BH182" i="5"/>
  <c r="BG182" i="5"/>
  <c r="BF182" i="5"/>
  <c r="T182" i="5"/>
  <c r="R182" i="5"/>
  <c r="P182" i="5"/>
  <c r="BI181" i="5"/>
  <c r="BH181" i="5"/>
  <c r="BG181" i="5"/>
  <c r="BF181" i="5"/>
  <c r="T181" i="5"/>
  <c r="R181" i="5"/>
  <c r="P181" i="5"/>
  <c r="BI180" i="5"/>
  <c r="BH180" i="5"/>
  <c r="BG180" i="5"/>
  <c r="BF180" i="5"/>
  <c r="T180" i="5"/>
  <c r="R180" i="5"/>
  <c r="P180" i="5"/>
  <c r="BI179" i="5"/>
  <c r="BH179" i="5"/>
  <c r="BG179" i="5"/>
  <c r="BF179" i="5"/>
  <c r="T179" i="5"/>
  <c r="R179" i="5"/>
  <c r="P179" i="5"/>
  <c r="BI178" i="5"/>
  <c r="BH178" i="5"/>
  <c r="BG178" i="5"/>
  <c r="BF178" i="5"/>
  <c r="T178" i="5"/>
  <c r="R178" i="5"/>
  <c r="P178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72" i="5"/>
  <c r="BH172" i="5"/>
  <c r="BG172" i="5"/>
  <c r="BF172" i="5"/>
  <c r="T172" i="5"/>
  <c r="R172" i="5"/>
  <c r="P172" i="5"/>
  <c r="BI171" i="5"/>
  <c r="BH171" i="5"/>
  <c r="BG171" i="5"/>
  <c r="BF171" i="5"/>
  <c r="T171" i="5"/>
  <c r="R171" i="5"/>
  <c r="P171" i="5"/>
  <c r="BI169" i="5"/>
  <c r="BH169" i="5"/>
  <c r="BG169" i="5"/>
  <c r="BF169" i="5"/>
  <c r="T169" i="5"/>
  <c r="R169" i="5"/>
  <c r="P169" i="5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3" i="5"/>
  <c r="BH163" i="5"/>
  <c r="BG163" i="5"/>
  <c r="BF163" i="5"/>
  <c r="T163" i="5"/>
  <c r="R163" i="5"/>
  <c r="P163" i="5"/>
  <c r="BI162" i="5"/>
  <c r="BH162" i="5"/>
  <c r="BG162" i="5"/>
  <c r="BF162" i="5"/>
  <c r="T162" i="5"/>
  <c r="R162" i="5"/>
  <c r="P162" i="5"/>
  <c r="BI161" i="5"/>
  <c r="BH161" i="5"/>
  <c r="BG161" i="5"/>
  <c r="BF161" i="5"/>
  <c r="T161" i="5"/>
  <c r="R161" i="5"/>
  <c r="P161" i="5"/>
  <c r="BI160" i="5"/>
  <c r="BH160" i="5"/>
  <c r="BG160" i="5"/>
  <c r="BF160" i="5"/>
  <c r="T160" i="5"/>
  <c r="R160" i="5"/>
  <c r="P160" i="5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1" i="5"/>
  <c r="BH151" i="5"/>
  <c r="BG151" i="5"/>
  <c r="BF151" i="5"/>
  <c r="T151" i="5"/>
  <c r="R151" i="5"/>
  <c r="P151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J121" i="5"/>
  <c r="J120" i="5"/>
  <c r="F120" i="5"/>
  <c r="F118" i="5"/>
  <c r="E116" i="5"/>
  <c r="J92" i="5"/>
  <c r="J91" i="5"/>
  <c r="F91" i="5"/>
  <c r="F89" i="5"/>
  <c r="E87" i="5"/>
  <c r="J18" i="5"/>
  <c r="E18" i="5"/>
  <c r="F92" i="5" s="1"/>
  <c r="J17" i="5"/>
  <c r="J12" i="5"/>
  <c r="J89" i="5" s="1"/>
  <c r="E7" i="5"/>
  <c r="E85" i="5" s="1"/>
  <c r="J37" i="4"/>
  <c r="J36" i="4"/>
  <c r="AY97" i="1" s="1"/>
  <c r="J35" i="4"/>
  <c r="AX97" i="1"/>
  <c r="BI251" i="4"/>
  <c r="BH251" i="4"/>
  <c r="BG251" i="4"/>
  <c r="BF251" i="4"/>
  <c r="T251" i="4"/>
  <c r="R251" i="4"/>
  <c r="P251" i="4"/>
  <c r="BI248" i="4"/>
  <c r="BH248" i="4"/>
  <c r="BG248" i="4"/>
  <c r="BF248" i="4"/>
  <c r="T248" i="4"/>
  <c r="R248" i="4"/>
  <c r="P248" i="4"/>
  <c r="BI247" i="4"/>
  <c r="BH247" i="4"/>
  <c r="BG247" i="4"/>
  <c r="BF247" i="4"/>
  <c r="T247" i="4"/>
  <c r="R247" i="4"/>
  <c r="P247" i="4"/>
  <c r="BI246" i="4"/>
  <c r="BH246" i="4"/>
  <c r="BG246" i="4"/>
  <c r="BF246" i="4"/>
  <c r="T246" i="4"/>
  <c r="R246" i="4"/>
  <c r="P246" i="4"/>
  <c r="BI245" i="4"/>
  <c r="BH245" i="4"/>
  <c r="BG245" i="4"/>
  <c r="BF245" i="4"/>
  <c r="T245" i="4"/>
  <c r="R245" i="4"/>
  <c r="P245" i="4"/>
  <c r="BI244" i="4"/>
  <c r="BH244" i="4"/>
  <c r="BG244" i="4"/>
  <c r="BF244" i="4"/>
  <c r="T244" i="4"/>
  <c r="R244" i="4"/>
  <c r="P244" i="4"/>
  <c r="BI243" i="4"/>
  <c r="BH243" i="4"/>
  <c r="BG243" i="4"/>
  <c r="BF243" i="4"/>
  <c r="T243" i="4"/>
  <c r="R243" i="4"/>
  <c r="P243" i="4"/>
  <c r="BI242" i="4"/>
  <c r="BH242" i="4"/>
  <c r="BG242" i="4"/>
  <c r="BF242" i="4"/>
  <c r="T242" i="4"/>
  <c r="R242" i="4"/>
  <c r="P242" i="4"/>
  <c r="BI241" i="4"/>
  <c r="BH241" i="4"/>
  <c r="BG241" i="4"/>
  <c r="BF241" i="4"/>
  <c r="T241" i="4"/>
  <c r="R241" i="4"/>
  <c r="P241" i="4"/>
  <c r="BI240" i="4"/>
  <c r="BH240" i="4"/>
  <c r="BG240" i="4"/>
  <c r="BF240" i="4"/>
  <c r="T240" i="4"/>
  <c r="R240" i="4"/>
  <c r="P240" i="4"/>
  <c r="BI239" i="4"/>
  <c r="BH239" i="4"/>
  <c r="BG239" i="4"/>
  <c r="BF239" i="4"/>
  <c r="T239" i="4"/>
  <c r="R239" i="4"/>
  <c r="P239" i="4"/>
  <c r="BI238" i="4"/>
  <c r="BH238" i="4"/>
  <c r="BG238" i="4"/>
  <c r="BF238" i="4"/>
  <c r="T238" i="4"/>
  <c r="R238" i="4"/>
  <c r="P238" i="4"/>
  <c r="BI237" i="4"/>
  <c r="BH237" i="4"/>
  <c r="BG237" i="4"/>
  <c r="BF237" i="4"/>
  <c r="T237" i="4"/>
  <c r="R237" i="4"/>
  <c r="P237" i="4"/>
  <c r="BI236" i="4"/>
  <c r="BH236" i="4"/>
  <c r="BG236" i="4"/>
  <c r="BF236" i="4"/>
  <c r="T236" i="4"/>
  <c r="R236" i="4"/>
  <c r="P236" i="4"/>
  <c r="BI235" i="4"/>
  <c r="BH235" i="4"/>
  <c r="BG235" i="4"/>
  <c r="BF235" i="4"/>
  <c r="T235" i="4"/>
  <c r="R235" i="4"/>
  <c r="P235" i="4"/>
  <c r="BI234" i="4"/>
  <c r="BH234" i="4"/>
  <c r="BG234" i="4"/>
  <c r="BF234" i="4"/>
  <c r="T234" i="4"/>
  <c r="R234" i="4"/>
  <c r="P234" i="4"/>
  <c r="BI233" i="4"/>
  <c r="BH233" i="4"/>
  <c r="BG233" i="4"/>
  <c r="BF233" i="4"/>
  <c r="T233" i="4"/>
  <c r="R233" i="4"/>
  <c r="P233" i="4"/>
  <c r="BI232" i="4"/>
  <c r="BH232" i="4"/>
  <c r="BG232" i="4"/>
  <c r="BF232" i="4"/>
  <c r="T232" i="4"/>
  <c r="R232" i="4"/>
  <c r="P232" i="4"/>
  <c r="BI231" i="4"/>
  <c r="BH231" i="4"/>
  <c r="BG231" i="4"/>
  <c r="BF231" i="4"/>
  <c r="T231" i="4"/>
  <c r="R231" i="4"/>
  <c r="P231" i="4"/>
  <c r="BI230" i="4"/>
  <c r="BH230" i="4"/>
  <c r="BG230" i="4"/>
  <c r="BF230" i="4"/>
  <c r="T230" i="4"/>
  <c r="R230" i="4"/>
  <c r="P230" i="4"/>
  <c r="BI229" i="4"/>
  <c r="BH229" i="4"/>
  <c r="BG229" i="4"/>
  <c r="BF229" i="4"/>
  <c r="T229" i="4"/>
  <c r="R229" i="4"/>
  <c r="P229" i="4"/>
  <c r="BI228" i="4"/>
  <c r="BH228" i="4"/>
  <c r="BG228" i="4"/>
  <c r="BF228" i="4"/>
  <c r="T228" i="4"/>
  <c r="R228" i="4"/>
  <c r="P228" i="4"/>
  <c r="BI227" i="4"/>
  <c r="BH227" i="4"/>
  <c r="BG227" i="4"/>
  <c r="BF227" i="4"/>
  <c r="T227" i="4"/>
  <c r="R227" i="4"/>
  <c r="P227" i="4"/>
  <c r="BI226" i="4"/>
  <c r="BH226" i="4"/>
  <c r="BG226" i="4"/>
  <c r="BF226" i="4"/>
  <c r="T226" i="4"/>
  <c r="R226" i="4"/>
  <c r="P226" i="4"/>
  <c r="BI225" i="4"/>
  <c r="BH225" i="4"/>
  <c r="BG225" i="4"/>
  <c r="BF225" i="4"/>
  <c r="T225" i="4"/>
  <c r="R225" i="4"/>
  <c r="P225" i="4"/>
  <c r="BI224" i="4"/>
  <c r="BH224" i="4"/>
  <c r="BG224" i="4"/>
  <c r="BF224" i="4"/>
  <c r="T224" i="4"/>
  <c r="R224" i="4"/>
  <c r="P224" i="4"/>
  <c r="BI223" i="4"/>
  <c r="BH223" i="4"/>
  <c r="BG223" i="4"/>
  <c r="BF223" i="4"/>
  <c r="T223" i="4"/>
  <c r="R223" i="4"/>
  <c r="P223" i="4"/>
  <c r="BI222" i="4"/>
  <c r="BH222" i="4"/>
  <c r="BG222" i="4"/>
  <c r="BF222" i="4"/>
  <c r="T222" i="4"/>
  <c r="R222" i="4"/>
  <c r="P222" i="4"/>
  <c r="BI221" i="4"/>
  <c r="BH221" i="4"/>
  <c r="BG221" i="4"/>
  <c r="BF221" i="4"/>
  <c r="T221" i="4"/>
  <c r="R221" i="4"/>
  <c r="P221" i="4"/>
  <c r="BI220" i="4"/>
  <c r="BH220" i="4"/>
  <c r="BG220" i="4"/>
  <c r="BF220" i="4"/>
  <c r="T220" i="4"/>
  <c r="R220" i="4"/>
  <c r="P220" i="4"/>
  <c r="BI219" i="4"/>
  <c r="BH219" i="4"/>
  <c r="BG219" i="4"/>
  <c r="BF219" i="4"/>
  <c r="T219" i="4"/>
  <c r="R219" i="4"/>
  <c r="P219" i="4"/>
  <c r="BI218" i="4"/>
  <c r="BH218" i="4"/>
  <c r="BG218" i="4"/>
  <c r="BF218" i="4"/>
  <c r="T218" i="4"/>
  <c r="R218" i="4"/>
  <c r="P218" i="4"/>
  <c r="BI216" i="4"/>
  <c r="BH216" i="4"/>
  <c r="BG216" i="4"/>
  <c r="BF216" i="4"/>
  <c r="T216" i="4"/>
  <c r="R216" i="4"/>
  <c r="P216" i="4"/>
  <c r="BI214" i="4"/>
  <c r="BH214" i="4"/>
  <c r="BG214" i="4"/>
  <c r="BF214" i="4"/>
  <c r="T214" i="4"/>
  <c r="R214" i="4"/>
  <c r="P214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1" i="4"/>
  <c r="BH211" i="4"/>
  <c r="BG211" i="4"/>
  <c r="BF211" i="4"/>
  <c r="T211" i="4"/>
  <c r="R211" i="4"/>
  <c r="P211" i="4"/>
  <c r="BI210" i="4"/>
  <c r="BH210" i="4"/>
  <c r="BG210" i="4"/>
  <c r="BF210" i="4"/>
  <c r="T210" i="4"/>
  <c r="R210" i="4"/>
  <c r="P210" i="4"/>
  <c r="BI209" i="4"/>
  <c r="BH209" i="4"/>
  <c r="BG209" i="4"/>
  <c r="BF209" i="4"/>
  <c r="T209" i="4"/>
  <c r="R209" i="4"/>
  <c r="P209" i="4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5" i="4"/>
  <c r="BH205" i="4"/>
  <c r="BG205" i="4"/>
  <c r="BF205" i="4"/>
  <c r="T205" i="4"/>
  <c r="R205" i="4"/>
  <c r="P205" i="4"/>
  <c r="BI204" i="4"/>
  <c r="BH204" i="4"/>
  <c r="BG204" i="4"/>
  <c r="BF204" i="4"/>
  <c r="T204" i="4"/>
  <c r="R204" i="4"/>
  <c r="P204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1" i="4"/>
  <c r="BH201" i="4"/>
  <c r="BG201" i="4"/>
  <c r="BF201" i="4"/>
  <c r="T201" i="4"/>
  <c r="R201" i="4"/>
  <c r="P201" i="4"/>
  <c r="BI200" i="4"/>
  <c r="BH200" i="4"/>
  <c r="BG200" i="4"/>
  <c r="BF200" i="4"/>
  <c r="T200" i="4"/>
  <c r="R200" i="4"/>
  <c r="P200" i="4"/>
  <c r="BI199" i="4"/>
  <c r="BH199" i="4"/>
  <c r="BG199" i="4"/>
  <c r="BF199" i="4"/>
  <c r="T199" i="4"/>
  <c r="R199" i="4"/>
  <c r="P199" i="4"/>
  <c r="BI198" i="4"/>
  <c r="BH198" i="4"/>
  <c r="BG198" i="4"/>
  <c r="BF198" i="4"/>
  <c r="T198" i="4"/>
  <c r="R198" i="4"/>
  <c r="P198" i="4"/>
  <c r="BI196" i="4"/>
  <c r="BH196" i="4"/>
  <c r="BG196" i="4"/>
  <c r="BF196" i="4"/>
  <c r="T196" i="4"/>
  <c r="R196" i="4"/>
  <c r="P196" i="4"/>
  <c r="BI195" i="4"/>
  <c r="BH195" i="4"/>
  <c r="BG195" i="4"/>
  <c r="BF195" i="4"/>
  <c r="T195" i="4"/>
  <c r="R195" i="4"/>
  <c r="P195" i="4"/>
  <c r="BI194" i="4"/>
  <c r="BH194" i="4"/>
  <c r="BG194" i="4"/>
  <c r="BF194" i="4"/>
  <c r="T194" i="4"/>
  <c r="R194" i="4"/>
  <c r="P194" i="4"/>
  <c r="BI193" i="4"/>
  <c r="BH193" i="4"/>
  <c r="BG193" i="4"/>
  <c r="BF193" i="4"/>
  <c r="T193" i="4"/>
  <c r="R193" i="4"/>
  <c r="P193" i="4"/>
  <c r="BI192" i="4"/>
  <c r="BH192" i="4"/>
  <c r="BG192" i="4"/>
  <c r="BF192" i="4"/>
  <c r="T192" i="4"/>
  <c r="R192" i="4"/>
  <c r="P192" i="4"/>
  <c r="BI191" i="4"/>
  <c r="BH191" i="4"/>
  <c r="BG191" i="4"/>
  <c r="BF191" i="4"/>
  <c r="T191" i="4"/>
  <c r="R191" i="4"/>
  <c r="P191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7" i="4"/>
  <c r="BH187" i="4"/>
  <c r="BG187" i="4"/>
  <c r="BF187" i="4"/>
  <c r="T187" i="4"/>
  <c r="R187" i="4"/>
  <c r="P187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BI128" i="4"/>
  <c r="BH128" i="4"/>
  <c r="BG128" i="4"/>
  <c r="BF128" i="4"/>
  <c r="T128" i="4"/>
  <c r="R128" i="4"/>
  <c r="P128" i="4"/>
  <c r="BI127" i="4"/>
  <c r="BH127" i="4"/>
  <c r="BG127" i="4"/>
  <c r="BF127" i="4"/>
  <c r="T127" i="4"/>
  <c r="R127" i="4"/>
  <c r="P127" i="4"/>
  <c r="BI126" i="4"/>
  <c r="BH126" i="4"/>
  <c r="BG126" i="4"/>
  <c r="BF126" i="4"/>
  <c r="T126" i="4"/>
  <c r="R126" i="4"/>
  <c r="P126" i="4"/>
  <c r="BI125" i="4"/>
  <c r="BH125" i="4"/>
  <c r="BG125" i="4"/>
  <c r="BF125" i="4"/>
  <c r="T125" i="4"/>
  <c r="R125" i="4"/>
  <c r="P125" i="4"/>
  <c r="BI124" i="4"/>
  <c r="BH124" i="4"/>
  <c r="BG124" i="4"/>
  <c r="BF124" i="4"/>
  <c r="T124" i="4"/>
  <c r="R124" i="4"/>
  <c r="P124" i="4"/>
  <c r="BI123" i="4"/>
  <c r="BH123" i="4"/>
  <c r="BG123" i="4"/>
  <c r="BF123" i="4"/>
  <c r="T123" i="4"/>
  <c r="R123" i="4"/>
  <c r="P123" i="4"/>
  <c r="BI122" i="4"/>
  <c r="BH122" i="4"/>
  <c r="BG122" i="4"/>
  <c r="BF122" i="4"/>
  <c r="T122" i="4"/>
  <c r="R122" i="4"/>
  <c r="P122" i="4"/>
  <c r="BI121" i="4"/>
  <c r="BH121" i="4"/>
  <c r="BG121" i="4"/>
  <c r="BF121" i="4"/>
  <c r="T121" i="4"/>
  <c r="R121" i="4"/>
  <c r="P121" i="4"/>
  <c r="J116" i="4"/>
  <c r="J115" i="4"/>
  <c r="F115" i="4"/>
  <c r="F113" i="4"/>
  <c r="E111" i="4"/>
  <c r="J92" i="4"/>
  <c r="J91" i="4"/>
  <c r="F91" i="4"/>
  <c r="F89" i="4"/>
  <c r="E87" i="4"/>
  <c r="J18" i="4"/>
  <c r="E18" i="4"/>
  <c r="F92" i="4"/>
  <c r="J17" i="4"/>
  <c r="J12" i="4"/>
  <c r="J89" i="4" s="1"/>
  <c r="E7" i="4"/>
  <c r="E85" i="4" s="1"/>
  <c r="J37" i="3"/>
  <c r="J36" i="3"/>
  <c r="AY96" i="1" s="1"/>
  <c r="J35" i="3"/>
  <c r="AX96" i="1" s="1"/>
  <c r="BI245" i="3"/>
  <c r="BH245" i="3"/>
  <c r="BG245" i="3"/>
  <c r="BF245" i="3"/>
  <c r="T245" i="3"/>
  <c r="R245" i="3"/>
  <c r="P245" i="3"/>
  <c r="BI244" i="3"/>
  <c r="BH244" i="3"/>
  <c r="BG244" i="3"/>
  <c r="BF244" i="3"/>
  <c r="T244" i="3"/>
  <c r="R244" i="3"/>
  <c r="P244" i="3"/>
  <c r="BI243" i="3"/>
  <c r="BH243" i="3"/>
  <c r="BG243" i="3"/>
  <c r="BF243" i="3"/>
  <c r="T243" i="3"/>
  <c r="R243" i="3"/>
  <c r="P243" i="3"/>
  <c r="BI241" i="3"/>
  <c r="BH241" i="3"/>
  <c r="BG241" i="3"/>
  <c r="BF241" i="3"/>
  <c r="T241" i="3"/>
  <c r="R241" i="3"/>
  <c r="P241" i="3"/>
  <c r="BI240" i="3"/>
  <c r="BH240" i="3"/>
  <c r="BG240" i="3"/>
  <c r="BF240" i="3"/>
  <c r="T240" i="3"/>
  <c r="R240" i="3"/>
  <c r="P240" i="3"/>
  <c r="BI239" i="3"/>
  <c r="BH239" i="3"/>
  <c r="BG239" i="3"/>
  <c r="BF239" i="3"/>
  <c r="T239" i="3"/>
  <c r="R239" i="3"/>
  <c r="P239" i="3"/>
  <c r="BI237" i="3"/>
  <c r="BH237" i="3"/>
  <c r="BG237" i="3"/>
  <c r="BF237" i="3"/>
  <c r="T237" i="3"/>
  <c r="R237" i="3"/>
  <c r="P237" i="3"/>
  <c r="BI236" i="3"/>
  <c r="BH236" i="3"/>
  <c r="BG236" i="3"/>
  <c r="BF236" i="3"/>
  <c r="T236" i="3"/>
  <c r="R236" i="3"/>
  <c r="P236" i="3"/>
  <c r="BI235" i="3"/>
  <c r="BH235" i="3"/>
  <c r="BG235" i="3"/>
  <c r="BF235" i="3"/>
  <c r="T235" i="3"/>
  <c r="R235" i="3"/>
  <c r="P235" i="3"/>
  <c r="BI234" i="3"/>
  <c r="BH234" i="3"/>
  <c r="BG234" i="3"/>
  <c r="BF234" i="3"/>
  <c r="T234" i="3"/>
  <c r="R234" i="3"/>
  <c r="P234" i="3"/>
  <c r="BI233" i="3"/>
  <c r="BH233" i="3"/>
  <c r="BG233" i="3"/>
  <c r="BF233" i="3"/>
  <c r="T233" i="3"/>
  <c r="R233" i="3"/>
  <c r="P233" i="3"/>
  <c r="BI232" i="3"/>
  <c r="BH232" i="3"/>
  <c r="BG232" i="3"/>
  <c r="BF232" i="3"/>
  <c r="T232" i="3"/>
  <c r="R232" i="3"/>
  <c r="P232" i="3"/>
  <c r="BI231" i="3"/>
  <c r="BH231" i="3"/>
  <c r="BG231" i="3"/>
  <c r="BF231" i="3"/>
  <c r="T231" i="3"/>
  <c r="R231" i="3"/>
  <c r="P231" i="3"/>
  <c r="BI230" i="3"/>
  <c r="BH230" i="3"/>
  <c r="BG230" i="3"/>
  <c r="BF230" i="3"/>
  <c r="T230" i="3"/>
  <c r="R230" i="3"/>
  <c r="P230" i="3"/>
  <c r="BI229" i="3"/>
  <c r="BH229" i="3"/>
  <c r="BG229" i="3"/>
  <c r="BF229" i="3"/>
  <c r="T229" i="3"/>
  <c r="R229" i="3"/>
  <c r="P229" i="3"/>
  <c r="BI228" i="3"/>
  <c r="BH228" i="3"/>
  <c r="BG228" i="3"/>
  <c r="BF228" i="3"/>
  <c r="T228" i="3"/>
  <c r="R228" i="3"/>
  <c r="P228" i="3"/>
  <c r="BI226" i="3"/>
  <c r="BH226" i="3"/>
  <c r="BG226" i="3"/>
  <c r="BF226" i="3"/>
  <c r="T226" i="3"/>
  <c r="R226" i="3"/>
  <c r="P226" i="3"/>
  <c r="BI225" i="3"/>
  <c r="BH225" i="3"/>
  <c r="BG225" i="3"/>
  <c r="BF225" i="3"/>
  <c r="T225" i="3"/>
  <c r="R225" i="3"/>
  <c r="P225" i="3"/>
  <c r="BI224" i="3"/>
  <c r="BH224" i="3"/>
  <c r="BG224" i="3"/>
  <c r="BF224" i="3"/>
  <c r="T224" i="3"/>
  <c r="R224" i="3"/>
  <c r="P224" i="3"/>
  <c r="BI223" i="3"/>
  <c r="BH223" i="3"/>
  <c r="BG223" i="3"/>
  <c r="BF223" i="3"/>
  <c r="T223" i="3"/>
  <c r="R223" i="3"/>
  <c r="P223" i="3"/>
  <c r="BI221" i="3"/>
  <c r="BH221" i="3"/>
  <c r="BG221" i="3"/>
  <c r="BF221" i="3"/>
  <c r="T221" i="3"/>
  <c r="R221" i="3"/>
  <c r="P221" i="3"/>
  <c r="BI220" i="3"/>
  <c r="BH220" i="3"/>
  <c r="BG220" i="3"/>
  <c r="BF220" i="3"/>
  <c r="T220" i="3"/>
  <c r="R220" i="3"/>
  <c r="P220" i="3"/>
  <c r="BI219" i="3"/>
  <c r="BH219" i="3"/>
  <c r="BG219" i="3"/>
  <c r="BF219" i="3"/>
  <c r="T219" i="3"/>
  <c r="R219" i="3"/>
  <c r="P219" i="3"/>
  <c r="BI218" i="3"/>
  <c r="BH218" i="3"/>
  <c r="BG218" i="3"/>
  <c r="BF218" i="3"/>
  <c r="T218" i="3"/>
  <c r="R218" i="3"/>
  <c r="P218" i="3"/>
  <c r="BI217" i="3"/>
  <c r="BH217" i="3"/>
  <c r="BG217" i="3"/>
  <c r="BF217" i="3"/>
  <c r="T217" i="3"/>
  <c r="R217" i="3"/>
  <c r="P217" i="3"/>
  <c r="BI216" i="3"/>
  <c r="BH216" i="3"/>
  <c r="BG216" i="3"/>
  <c r="BF216" i="3"/>
  <c r="T216" i="3"/>
  <c r="R216" i="3"/>
  <c r="P216" i="3"/>
  <c r="BI215" i="3"/>
  <c r="BH215" i="3"/>
  <c r="BG215" i="3"/>
  <c r="BF215" i="3"/>
  <c r="T215" i="3"/>
  <c r="R215" i="3"/>
  <c r="P215" i="3"/>
  <c r="BI214" i="3"/>
  <c r="BH214" i="3"/>
  <c r="BG214" i="3"/>
  <c r="BF214" i="3"/>
  <c r="T214" i="3"/>
  <c r="R214" i="3"/>
  <c r="P214" i="3"/>
  <c r="BI213" i="3"/>
  <c r="BH213" i="3"/>
  <c r="BG213" i="3"/>
  <c r="BF213" i="3"/>
  <c r="T213" i="3"/>
  <c r="R213" i="3"/>
  <c r="P213" i="3"/>
  <c r="BI212" i="3"/>
  <c r="BH212" i="3"/>
  <c r="BG212" i="3"/>
  <c r="BF212" i="3"/>
  <c r="T212" i="3"/>
  <c r="R212" i="3"/>
  <c r="P212" i="3"/>
  <c r="BI211" i="3"/>
  <c r="BH211" i="3"/>
  <c r="BG211" i="3"/>
  <c r="BF211" i="3"/>
  <c r="T211" i="3"/>
  <c r="R211" i="3"/>
  <c r="P211" i="3"/>
  <c r="BI210" i="3"/>
  <c r="BH210" i="3"/>
  <c r="BG210" i="3"/>
  <c r="BF210" i="3"/>
  <c r="T210" i="3"/>
  <c r="R210" i="3"/>
  <c r="P210" i="3"/>
  <c r="BI209" i="3"/>
  <c r="BH209" i="3"/>
  <c r="BG209" i="3"/>
  <c r="BF209" i="3"/>
  <c r="T209" i="3"/>
  <c r="R209" i="3"/>
  <c r="P209" i="3"/>
  <c r="BI207" i="3"/>
  <c r="BH207" i="3"/>
  <c r="BG207" i="3"/>
  <c r="BF207" i="3"/>
  <c r="T207" i="3"/>
  <c r="R207" i="3"/>
  <c r="P207" i="3"/>
  <c r="BI206" i="3"/>
  <c r="BH206" i="3"/>
  <c r="BG206" i="3"/>
  <c r="BF206" i="3"/>
  <c r="T206" i="3"/>
  <c r="R206" i="3"/>
  <c r="P206" i="3"/>
  <c r="BI205" i="3"/>
  <c r="BH205" i="3"/>
  <c r="BG205" i="3"/>
  <c r="BF205" i="3"/>
  <c r="T205" i="3"/>
  <c r="R205" i="3"/>
  <c r="P205" i="3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2" i="3"/>
  <c r="BH202" i="3"/>
  <c r="BG202" i="3"/>
  <c r="BF202" i="3"/>
  <c r="T202" i="3"/>
  <c r="R202" i="3"/>
  <c r="P202" i="3"/>
  <c r="BI200" i="3"/>
  <c r="BH200" i="3"/>
  <c r="BG200" i="3"/>
  <c r="BF200" i="3"/>
  <c r="T200" i="3"/>
  <c r="R200" i="3"/>
  <c r="P200" i="3"/>
  <c r="BI199" i="3"/>
  <c r="BH199" i="3"/>
  <c r="BG199" i="3"/>
  <c r="BF199" i="3"/>
  <c r="T199" i="3"/>
  <c r="R199" i="3"/>
  <c r="P199" i="3"/>
  <c r="BI198" i="3"/>
  <c r="BH198" i="3"/>
  <c r="BG198" i="3"/>
  <c r="BF198" i="3"/>
  <c r="T198" i="3"/>
  <c r="R198" i="3"/>
  <c r="P198" i="3"/>
  <c r="BI196" i="3"/>
  <c r="BH196" i="3"/>
  <c r="BG196" i="3"/>
  <c r="BF196" i="3"/>
  <c r="T196" i="3"/>
  <c r="R196" i="3"/>
  <c r="P196" i="3"/>
  <c r="BI195" i="3"/>
  <c r="BH195" i="3"/>
  <c r="BG195" i="3"/>
  <c r="BF195" i="3"/>
  <c r="T195" i="3"/>
  <c r="R195" i="3"/>
  <c r="P195" i="3"/>
  <c r="BI194" i="3"/>
  <c r="BH194" i="3"/>
  <c r="BG194" i="3"/>
  <c r="BF194" i="3"/>
  <c r="T194" i="3"/>
  <c r="R194" i="3"/>
  <c r="P194" i="3"/>
  <c r="BI193" i="3"/>
  <c r="BH193" i="3"/>
  <c r="BG193" i="3"/>
  <c r="BF193" i="3"/>
  <c r="T193" i="3"/>
  <c r="R193" i="3"/>
  <c r="P193" i="3"/>
  <c r="BI191" i="3"/>
  <c r="BH191" i="3"/>
  <c r="BG191" i="3"/>
  <c r="BF191" i="3"/>
  <c r="T191" i="3"/>
  <c r="R191" i="3"/>
  <c r="P191" i="3"/>
  <c r="BI190" i="3"/>
  <c r="BH190" i="3"/>
  <c r="BG190" i="3"/>
  <c r="BF190" i="3"/>
  <c r="T190" i="3"/>
  <c r="R190" i="3"/>
  <c r="P190" i="3"/>
  <c r="BI189" i="3"/>
  <c r="BH189" i="3"/>
  <c r="BG189" i="3"/>
  <c r="BF189" i="3"/>
  <c r="T189" i="3"/>
  <c r="R189" i="3"/>
  <c r="P189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J125" i="3"/>
  <c r="J124" i="3"/>
  <c r="F124" i="3"/>
  <c r="F122" i="3"/>
  <c r="E120" i="3"/>
  <c r="J92" i="3"/>
  <c r="J91" i="3"/>
  <c r="F91" i="3"/>
  <c r="F89" i="3"/>
  <c r="E87" i="3"/>
  <c r="J18" i="3"/>
  <c r="E18" i="3"/>
  <c r="F125" i="3" s="1"/>
  <c r="J17" i="3"/>
  <c r="J12" i="3"/>
  <c r="J122" i="3" s="1"/>
  <c r="E7" i="3"/>
  <c r="E85" i="3" s="1"/>
  <c r="J470" i="2"/>
  <c r="J138" i="2" s="1"/>
  <c r="J466" i="2"/>
  <c r="J37" i="2"/>
  <c r="J36" i="2"/>
  <c r="AY95" i="1"/>
  <c r="J35" i="2"/>
  <c r="AX95" i="1" s="1"/>
  <c r="BI482" i="2"/>
  <c r="BH482" i="2"/>
  <c r="BG482" i="2"/>
  <c r="BF482" i="2"/>
  <c r="T482" i="2"/>
  <c r="R482" i="2"/>
  <c r="P482" i="2"/>
  <c r="BI481" i="2"/>
  <c r="BH481" i="2"/>
  <c r="BG481" i="2"/>
  <c r="BF481" i="2"/>
  <c r="T481" i="2"/>
  <c r="R481" i="2"/>
  <c r="P481" i="2"/>
  <c r="BI480" i="2"/>
  <c r="BH480" i="2"/>
  <c r="BG480" i="2"/>
  <c r="BF480" i="2"/>
  <c r="T480" i="2"/>
  <c r="R480" i="2"/>
  <c r="P480" i="2"/>
  <c r="BI479" i="2"/>
  <c r="BH479" i="2"/>
  <c r="BG479" i="2"/>
  <c r="BF479" i="2"/>
  <c r="T479" i="2"/>
  <c r="R479" i="2"/>
  <c r="P479" i="2"/>
  <c r="BI478" i="2"/>
  <c r="BH478" i="2"/>
  <c r="BG478" i="2"/>
  <c r="BF478" i="2"/>
  <c r="T478" i="2"/>
  <c r="R478" i="2"/>
  <c r="P478" i="2"/>
  <c r="BI476" i="2"/>
  <c r="BH476" i="2"/>
  <c r="BG476" i="2"/>
  <c r="BF476" i="2"/>
  <c r="T476" i="2"/>
  <c r="R476" i="2"/>
  <c r="P476" i="2"/>
  <c r="BI475" i="2"/>
  <c r="BH475" i="2"/>
  <c r="BG475" i="2"/>
  <c r="BF475" i="2"/>
  <c r="T475" i="2"/>
  <c r="R475" i="2"/>
  <c r="P475" i="2"/>
  <c r="BI474" i="2"/>
  <c r="BH474" i="2"/>
  <c r="BG474" i="2"/>
  <c r="BF474" i="2"/>
  <c r="T474" i="2"/>
  <c r="R474" i="2"/>
  <c r="P474" i="2"/>
  <c r="BI473" i="2"/>
  <c r="BH473" i="2"/>
  <c r="BG473" i="2"/>
  <c r="BF473" i="2"/>
  <c r="T473" i="2"/>
  <c r="R473" i="2"/>
  <c r="P473" i="2"/>
  <c r="BI472" i="2"/>
  <c r="BH472" i="2"/>
  <c r="BG472" i="2"/>
  <c r="BF472" i="2"/>
  <c r="T472" i="2"/>
  <c r="R472" i="2"/>
  <c r="P472" i="2"/>
  <c r="BI469" i="2"/>
  <c r="BH469" i="2"/>
  <c r="BG469" i="2"/>
  <c r="BF469" i="2"/>
  <c r="T469" i="2"/>
  <c r="R469" i="2"/>
  <c r="P469" i="2"/>
  <c r="BI468" i="2"/>
  <c r="BH468" i="2"/>
  <c r="BG468" i="2"/>
  <c r="BF468" i="2"/>
  <c r="T468" i="2"/>
  <c r="R468" i="2"/>
  <c r="P468" i="2"/>
  <c r="J136" i="2"/>
  <c r="BI465" i="2"/>
  <c r="BH465" i="2"/>
  <c r="BG465" i="2"/>
  <c r="BF465" i="2"/>
  <c r="T465" i="2"/>
  <c r="R465" i="2"/>
  <c r="P465" i="2"/>
  <c r="BI464" i="2"/>
  <c r="BH464" i="2"/>
  <c r="BG464" i="2"/>
  <c r="BF464" i="2"/>
  <c r="T464" i="2"/>
  <c r="R464" i="2"/>
  <c r="P464" i="2"/>
  <c r="BI463" i="2"/>
  <c r="BH463" i="2"/>
  <c r="BG463" i="2"/>
  <c r="BF463" i="2"/>
  <c r="T463" i="2"/>
  <c r="R463" i="2"/>
  <c r="P463" i="2"/>
  <c r="BI461" i="2"/>
  <c r="BH461" i="2"/>
  <c r="BG461" i="2"/>
  <c r="BF461" i="2"/>
  <c r="T461" i="2"/>
  <c r="R461" i="2"/>
  <c r="P461" i="2"/>
  <c r="BI459" i="2"/>
  <c r="BH459" i="2"/>
  <c r="BG459" i="2"/>
  <c r="BF459" i="2"/>
  <c r="T459" i="2"/>
  <c r="R459" i="2"/>
  <c r="P459" i="2"/>
  <c r="BI458" i="2"/>
  <c r="BH458" i="2"/>
  <c r="BG458" i="2"/>
  <c r="BF458" i="2"/>
  <c r="T458" i="2"/>
  <c r="R458" i="2"/>
  <c r="P458" i="2"/>
  <c r="BI456" i="2"/>
  <c r="BH456" i="2"/>
  <c r="BG456" i="2"/>
  <c r="BF456" i="2"/>
  <c r="T456" i="2"/>
  <c r="R456" i="2"/>
  <c r="P456" i="2"/>
  <c r="BI455" i="2"/>
  <c r="BH455" i="2"/>
  <c r="BG455" i="2"/>
  <c r="BF455" i="2"/>
  <c r="T455" i="2"/>
  <c r="R455" i="2"/>
  <c r="P455" i="2"/>
  <c r="BI454" i="2"/>
  <c r="BH454" i="2"/>
  <c r="BG454" i="2"/>
  <c r="BF454" i="2"/>
  <c r="T454" i="2"/>
  <c r="R454" i="2"/>
  <c r="P454" i="2"/>
  <c r="BI452" i="2"/>
  <c r="BH452" i="2"/>
  <c r="BG452" i="2"/>
  <c r="BF452" i="2"/>
  <c r="T452" i="2"/>
  <c r="R452" i="2"/>
  <c r="P452" i="2"/>
  <c r="BI451" i="2"/>
  <c r="BH451" i="2"/>
  <c r="BG451" i="2"/>
  <c r="BF451" i="2"/>
  <c r="T451" i="2"/>
  <c r="R451" i="2"/>
  <c r="P451" i="2"/>
  <c r="BI450" i="2"/>
  <c r="BH450" i="2"/>
  <c r="BG450" i="2"/>
  <c r="BF450" i="2"/>
  <c r="T450" i="2"/>
  <c r="R450" i="2"/>
  <c r="P450" i="2"/>
  <c r="BI449" i="2"/>
  <c r="BH449" i="2"/>
  <c r="BG449" i="2"/>
  <c r="BF449" i="2"/>
  <c r="T449" i="2"/>
  <c r="R449" i="2"/>
  <c r="P449" i="2"/>
  <c r="BI447" i="2"/>
  <c r="BH447" i="2"/>
  <c r="BG447" i="2"/>
  <c r="BF447" i="2"/>
  <c r="T447" i="2"/>
  <c r="R447" i="2"/>
  <c r="P447" i="2"/>
  <c r="BI446" i="2"/>
  <c r="BH446" i="2"/>
  <c r="BG446" i="2"/>
  <c r="BF446" i="2"/>
  <c r="T446" i="2"/>
  <c r="R446" i="2"/>
  <c r="P446" i="2"/>
  <c r="BI445" i="2"/>
  <c r="BH445" i="2"/>
  <c r="BG445" i="2"/>
  <c r="BF445" i="2"/>
  <c r="T445" i="2"/>
  <c r="R445" i="2"/>
  <c r="P445" i="2"/>
  <c r="BI444" i="2"/>
  <c r="BH444" i="2"/>
  <c r="BG444" i="2"/>
  <c r="BF444" i="2"/>
  <c r="T444" i="2"/>
  <c r="R444" i="2"/>
  <c r="P444" i="2"/>
  <c r="BI442" i="2"/>
  <c r="BH442" i="2"/>
  <c r="BG442" i="2"/>
  <c r="BF442" i="2"/>
  <c r="T442" i="2"/>
  <c r="R442" i="2"/>
  <c r="P442" i="2"/>
  <c r="BI441" i="2"/>
  <c r="BH441" i="2"/>
  <c r="BG441" i="2"/>
  <c r="BF441" i="2"/>
  <c r="T441" i="2"/>
  <c r="R441" i="2"/>
  <c r="P441" i="2"/>
  <c r="BI440" i="2"/>
  <c r="BH440" i="2"/>
  <c r="BG440" i="2"/>
  <c r="BF440" i="2"/>
  <c r="T440" i="2"/>
  <c r="R440" i="2"/>
  <c r="P440" i="2"/>
  <c r="BI438" i="2"/>
  <c r="BH438" i="2"/>
  <c r="BG438" i="2"/>
  <c r="BF438" i="2"/>
  <c r="T438" i="2"/>
  <c r="R438" i="2"/>
  <c r="P438" i="2"/>
  <c r="BI436" i="2"/>
  <c r="BH436" i="2"/>
  <c r="BG436" i="2"/>
  <c r="BF436" i="2"/>
  <c r="T436" i="2"/>
  <c r="R436" i="2"/>
  <c r="P436" i="2"/>
  <c r="BI434" i="2"/>
  <c r="BH434" i="2"/>
  <c r="BG434" i="2"/>
  <c r="BF434" i="2"/>
  <c r="T434" i="2"/>
  <c r="R434" i="2"/>
  <c r="P434" i="2"/>
  <c r="BI433" i="2"/>
  <c r="BH433" i="2"/>
  <c r="BG433" i="2"/>
  <c r="BF433" i="2"/>
  <c r="T433" i="2"/>
  <c r="R433" i="2"/>
  <c r="P433" i="2"/>
  <c r="BI432" i="2"/>
  <c r="BH432" i="2"/>
  <c r="BG432" i="2"/>
  <c r="BF432" i="2"/>
  <c r="T432" i="2"/>
  <c r="R432" i="2"/>
  <c r="P432" i="2"/>
  <c r="BI430" i="2"/>
  <c r="BH430" i="2"/>
  <c r="BG430" i="2"/>
  <c r="BF430" i="2"/>
  <c r="T430" i="2"/>
  <c r="R430" i="2"/>
  <c r="P430" i="2"/>
  <c r="BI429" i="2"/>
  <c r="BH429" i="2"/>
  <c r="BG429" i="2"/>
  <c r="BF429" i="2"/>
  <c r="T429" i="2"/>
  <c r="R429" i="2"/>
  <c r="P429" i="2"/>
  <c r="BI428" i="2"/>
  <c r="BH428" i="2"/>
  <c r="BG428" i="2"/>
  <c r="BF428" i="2"/>
  <c r="T428" i="2"/>
  <c r="R428" i="2"/>
  <c r="P428" i="2"/>
  <c r="BI427" i="2"/>
  <c r="BH427" i="2"/>
  <c r="BG427" i="2"/>
  <c r="BF427" i="2"/>
  <c r="T427" i="2"/>
  <c r="R427" i="2"/>
  <c r="P427" i="2"/>
  <c r="BI426" i="2"/>
  <c r="BH426" i="2"/>
  <c r="BG426" i="2"/>
  <c r="BF426" i="2"/>
  <c r="T426" i="2"/>
  <c r="R426" i="2"/>
  <c r="P426" i="2"/>
  <c r="BI425" i="2"/>
  <c r="BH425" i="2"/>
  <c r="BG425" i="2"/>
  <c r="BF425" i="2"/>
  <c r="T425" i="2"/>
  <c r="R425" i="2"/>
  <c r="P425" i="2"/>
  <c r="BI424" i="2"/>
  <c r="BH424" i="2"/>
  <c r="BG424" i="2"/>
  <c r="BF424" i="2"/>
  <c r="T424" i="2"/>
  <c r="R424" i="2"/>
  <c r="P424" i="2"/>
  <c r="BI423" i="2"/>
  <c r="BH423" i="2"/>
  <c r="BG423" i="2"/>
  <c r="BF423" i="2"/>
  <c r="T423" i="2"/>
  <c r="R423" i="2"/>
  <c r="P423" i="2"/>
  <c r="BI422" i="2"/>
  <c r="BH422" i="2"/>
  <c r="BG422" i="2"/>
  <c r="BF422" i="2"/>
  <c r="T422" i="2"/>
  <c r="R422" i="2"/>
  <c r="P422" i="2"/>
  <c r="BI421" i="2"/>
  <c r="BH421" i="2"/>
  <c r="BG421" i="2"/>
  <c r="BF421" i="2"/>
  <c r="T421" i="2"/>
  <c r="R421" i="2"/>
  <c r="P421" i="2"/>
  <c r="BI420" i="2"/>
  <c r="BH420" i="2"/>
  <c r="BG420" i="2"/>
  <c r="BF420" i="2"/>
  <c r="T420" i="2"/>
  <c r="R420" i="2"/>
  <c r="P420" i="2"/>
  <c r="BI419" i="2"/>
  <c r="BH419" i="2"/>
  <c r="BG419" i="2"/>
  <c r="BF419" i="2"/>
  <c r="T419" i="2"/>
  <c r="R419" i="2"/>
  <c r="P419" i="2"/>
  <c r="BI417" i="2"/>
  <c r="BH417" i="2"/>
  <c r="BG417" i="2"/>
  <c r="BF417" i="2"/>
  <c r="T417" i="2"/>
  <c r="R417" i="2"/>
  <c r="P417" i="2"/>
  <c r="BI416" i="2"/>
  <c r="BH416" i="2"/>
  <c r="BG416" i="2"/>
  <c r="BF416" i="2"/>
  <c r="T416" i="2"/>
  <c r="R416" i="2"/>
  <c r="P416" i="2"/>
  <c r="BI415" i="2"/>
  <c r="BH415" i="2"/>
  <c r="BG415" i="2"/>
  <c r="BF415" i="2"/>
  <c r="T415" i="2"/>
  <c r="R415" i="2"/>
  <c r="P415" i="2"/>
  <c r="BI414" i="2"/>
  <c r="BH414" i="2"/>
  <c r="BG414" i="2"/>
  <c r="BF414" i="2"/>
  <c r="T414" i="2"/>
  <c r="R414" i="2"/>
  <c r="P414" i="2"/>
  <c r="BI413" i="2"/>
  <c r="BH413" i="2"/>
  <c r="BG413" i="2"/>
  <c r="BF413" i="2"/>
  <c r="T413" i="2"/>
  <c r="R413" i="2"/>
  <c r="P413" i="2"/>
  <c r="BI412" i="2"/>
  <c r="BH412" i="2"/>
  <c r="BG412" i="2"/>
  <c r="BF412" i="2"/>
  <c r="T412" i="2"/>
  <c r="R412" i="2"/>
  <c r="P412" i="2"/>
  <c r="BI411" i="2"/>
  <c r="BH411" i="2"/>
  <c r="BG411" i="2"/>
  <c r="BF411" i="2"/>
  <c r="T411" i="2"/>
  <c r="R411" i="2"/>
  <c r="P411" i="2"/>
  <c r="BI410" i="2"/>
  <c r="BH410" i="2"/>
  <c r="BG410" i="2"/>
  <c r="BF410" i="2"/>
  <c r="T410" i="2"/>
  <c r="R410" i="2"/>
  <c r="P410" i="2"/>
  <c r="BI409" i="2"/>
  <c r="BH409" i="2"/>
  <c r="BG409" i="2"/>
  <c r="BF409" i="2"/>
  <c r="T409" i="2"/>
  <c r="R409" i="2"/>
  <c r="P409" i="2"/>
  <c r="BI408" i="2"/>
  <c r="BH408" i="2"/>
  <c r="BG408" i="2"/>
  <c r="BF408" i="2"/>
  <c r="T408" i="2"/>
  <c r="R408" i="2"/>
  <c r="P408" i="2"/>
  <c r="BI407" i="2"/>
  <c r="BH407" i="2"/>
  <c r="BG407" i="2"/>
  <c r="BF407" i="2"/>
  <c r="T407" i="2"/>
  <c r="R407" i="2"/>
  <c r="P407" i="2"/>
  <c r="BI406" i="2"/>
  <c r="BH406" i="2"/>
  <c r="BG406" i="2"/>
  <c r="BF406" i="2"/>
  <c r="T406" i="2"/>
  <c r="R406" i="2"/>
  <c r="P406" i="2"/>
  <c r="BI405" i="2"/>
  <c r="BH405" i="2"/>
  <c r="BG405" i="2"/>
  <c r="BF405" i="2"/>
  <c r="T405" i="2"/>
  <c r="R405" i="2"/>
  <c r="P405" i="2"/>
  <c r="BI404" i="2"/>
  <c r="BH404" i="2"/>
  <c r="BG404" i="2"/>
  <c r="BF404" i="2"/>
  <c r="T404" i="2"/>
  <c r="R404" i="2"/>
  <c r="P404" i="2"/>
  <c r="BI403" i="2"/>
  <c r="BH403" i="2"/>
  <c r="BG403" i="2"/>
  <c r="BF403" i="2"/>
  <c r="T403" i="2"/>
  <c r="R403" i="2"/>
  <c r="P403" i="2"/>
  <c r="BI402" i="2"/>
  <c r="BH402" i="2"/>
  <c r="BG402" i="2"/>
  <c r="BF402" i="2"/>
  <c r="T402" i="2"/>
  <c r="R402" i="2"/>
  <c r="P402" i="2"/>
  <c r="BI401" i="2"/>
  <c r="BH401" i="2"/>
  <c r="BG401" i="2"/>
  <c r="BF401" i="2"/>
  <c r="T401" i="2"/>
  <c r="R401" i="2"/>
  <c r="P401" i="2"/>
  <c r="BI400" i="2"/>
  <c r="BH400" i="2"/>
  <c r="BG400" i="2"/>
  <c r="BF400" i="2"/>
  <c r="T400" i="2"/>
  <c r="R400" i="2"/>
  <c r="P400" i="2"/>
  <c r="BI399" i="2"/>
  <c r="BH399" i="2"/>
  <c r="BG399" i="2"/>
  <c r="BF399" i="2"/>
  <c r="T399" i="2"/>
  <c r="R399" i="2"/>
  <c r="P399" i="2"/>
  <c r="BI398" i="2"/>
  <c r="BH398" i="2"/>
  <c r="BG398" i="2"/>
  <c r="BF398" i="2"/>
  <c r="T398" i="2"/>
  <c r="R398" i="2"/>
  <c r="P398" i="2"/>
  <c r="BI397" i="2"/>
  <c r="BH397" i="2"/>
  <c r="BG397" i="2"/>
  <c r="BF397" i="2"/>
  <c r="T397" i="2"/>
  <c r="R397" i="2"/>
  <c r="P397" i="2"/>
  <c r="BI396" i="2"/>
  <c r="BH396" i="2"/>
  <c r="BG396" i="2"/>
  <c r="BF396" i="2"/>
  <c r="T396" i="2"/>
  <c r="R396" i="2"/>
  <c r="P396" i="2"/>
  <c r="BI395" i="2"/>
  <c r="BH395" i="2"/>
  <c r="BG395" i="2"/>
  <c r="BF395" i="2"/>
  <c r="T395" i="2"/>
  <c r="R395" i="2"/>
  <c r="P395" i="2"/>
  <c r="BI394" i="2"/>
  <c r="BH394" i="2"/>
  <c r="BG394" i="2"/>
  <c r="BF394" i="2"/>
  <c r="T394" i="2"/>
  <c r="R394" i="2"/>
  <c r="P394" i="2"/>
  <c r="BI393" i="2"/>
  <c r="BH393" i="2"/>
  <c r="BG393" i="2"/>
  <c r="BF393" i="2"/>
  <c r="T393" i="2"/>
  <c r="R393" i="2"/>
  <c r="P393" i="2"/>
  <c r="BI392" i="2"/>
  <c r="BH392" i="2"/>
  <c r="BG392" i="2"/>
  <c r="BF392" i="2"/>
  <c r="T392" i="2"/>
  <c r="R392" i="2"/>
  <c r="P392" i="2"/>
  <c r="BI391" i="2"/>
  <c r="BH391" i="2"/>
  <c r="BG391" i="2"/>
  <c r="BF391" i="2"/>
  <c r="T391" i="2"/>
  <c r="R391" i="2"/>
  <c r="P391" i="2"/>
  <c r="BI390" i="2"/>
  <c r="BH390" i="2"/>
  <c r="BG390" i="2"/>
  <c r="BF390" i="2"/>
  <c r="T390" i="2"/>
  <c r="R390" i="2"/>
  <c r="P390" i="2"/>
  <c r="BI389" i="2"/>
  <c r="BH389" i="2"/>
  <c r="BG389" i="2"/>
  <c r="BF389" i="2"/>
  <c r="T389" i="2"/>
  <c r="R389" i="2"/>
  <c r="P389" i="2"/>
  <c r="BI388" i="2"/>
  <c r="BH388" i="2"/>
  <c r="BG388" i="2"/>
  <c r="BF388" i="2"/>
  <c r="T388" i="2"/>
  <c r="R388" i="2"/>
  <c r="P388" i="2"/>
  <c r="BI387" i="2"/>
  <c r="BH387" i="2"/>
  <c r="BG387" i="2"/>
  <c r="BF387" i="2"/>
  <c r="T387" i="2"/>
  <c r="R387" i="2"/>
  <c r="P387" i="2"/>
  <c r="BI386" i="2"/>
  <c r="BH386" i="2"/>
  <c r="BG386" i="2"/>
  <c r="BF386" i="2"/>
  <c r="T386" i="2"/>
  <c r="R386" i="2"/>
  <c r="P386" i="2"/>
  <c r="BI385" i="2"/>
  <c r="BH385" i="2"/>
  <c r="BG385" i="2"/>
  <c r="BF385" i="2"/>
  <c r="T385" i="2"/>
  <c r="R385" i="2"/>
  <c r="P385" i="2"/>
  <c r="BI384" i="2"/>
  <c r="BH384" i="2"/>
  <c r="BG384" i="2"/>
  <c r="BF384" i="2"/>
  <c r="T384" i="2"/>
  <c r="R384" i="2"/>
  <c r="P384" i="2"/>
  <c r="BI383" i="2"/>
  <c r="BH383" i="2"/>
  <c r="BG383" i="2"/>
  <c r="BF383" i="2"/>
  <c r="T383" i="2"/>
  <c r="R383" i="2"/>
  <c r="P383" i="2"/>
  <c r="BI382" i="2"/>
  <c r="BH382" i="2"/>
  <c r="BG382" i="2"/>
  <c r="BF382" i="2"/>
  <c r="T382" i="2"/>
  <c r="R382" i="2"/>
  <c r="P382" i="2"/>
  <c r="BI381" i="2"/>
  <c r="BH381" i="2"/>
  <c r="BG381" i="2"/>
  <c r="BF381" i="2"/>
  <c r="T381" i="2"/>
  <c r="R381" i="2"/>
  <c r="P381" i="2"/>
  <c r="BI380" i="2"/>
  <c r="BH380" i="2"/>
  <c r="BG380" i="2"/>
  <c r="BF380" i="2"/>
  <c r="T380" i="2"/>
  <c r="R380" i="2"/>
  <c r="P380" i="2"/>
  <c r="BI379" i="2"/>
  <c r="BH379" i="2"/>
  <c r="BG379" i="2"/>
  <c r="BF379" i="2"/>
  <c r="T379" i="2"/>
  <c r="R379" i="2"/>
  <c r="P379" i="2"/>
  <c r="BI378" i="2"/>
  <c r="BH378" i="2"/>
  <c r="BG378" i="2"/>
  <c r="BF378" i="2"/>
  <c r="T378" i="2"/>
  <c r="R378" i="2"/>
  <c r="P378" i="2"/>
  <c r="BI377" i="2"/>
  <c r="BH377" i="2"/>
  <c r="BG377" i="2"/>
  <c r="BF377" i="2"/>
  <c r="T377" i="2"/>
  <c r="R377" i="2"/>
  <c r="P377" i="2"/>
  <c r="BI376" i="2"/>
  <c r="BH376" i="2"/>
  <c r="BG376" i="2"/>
  <c r="BF376" i="2"/>
  <c r="T376" i="2"/>
  <c r="R376" i="2"/>
  <c r="P376" i="2"/>
  <c r="BI375" i="2"/>
  <c r="BH375" i="2"/>
  <c r="BG375" i="2"/>
  <c r="BF375" i="2"/>
  <c r="T375" i="2"/>
  <c r="R375" i="2"/>
  <c r="P375" i="2"/>
  <c r="BI374" i="2"/>
  <c r="BH374" i="2"/>
  <c r="BG374" i="2"/>
  <c r="BF374" i="2"/>
  <c r="T374" i="2"/>
  <c r="R374" i="2"/>
  <c r="P374" i="2"/>
  <c r="BI373" i="2"/>
  <c r="BH373" i="2"/>
  <c r="BG373" i="2"/>
  <c r="BF373" i="2"/>
  <c r="T373" i="2"/>
  <c r="R373" i="2"/>
  <c r="P373" i="2"/>
  <c r="BI372" i="2"/>
  <c r="BH372" i="2"/>
  <c r="BG372" i="2"/>
  <c r="BF372" i="2"/>
  <c r="T372" i="2"/>
  <c r="R372" i="2"/>
  <c r="P372" i="2"/>
  <c r="BI371" i="2"/>
  <c r="BH371" i="2"/>
  <c r="BG371" i="2"/>
  <c r="BF371" i="2"/>
  <c r="T371" i="2"/>
  <c r="R371" i="2"/>
  <c r="P371" i="2"/>
  <c r="BI370" i="2"/>
  <c r="BH370" i="2"/>
  <c r="BG370" i="2"/>
  <c r="BF370" i="2"/>
  <c r="T370" i="2"/>
  <c r="R370" i="2"/>
  <c r="P370" i="2"/>
  <c r="BI369" i="2"/>
  <c r="BH369" i="2"/>
  <c r="BG369" i="2"/>
  <c r="BF369" i="2"/>
  <c r="T369" i="2"/>
  <c r="R369" i="2"/>
  <c r="P369" i="2"/>
  <c r="BI368" i="2"/>
  <c r="BH368" i="2"/>
  <c r="BG368" i="2"/>
  <c r="BF368" i="2"/>
  <c r="T368" i="2"/>
  <c r="R368" i="2"/>
  <c r="P368" i="2"/>
  <c r="BI367" i="2"/>
  <c r="BH367" i="2"/>
  <c r="BG367" i="2"/>
  <c r="BF367" i="2"/>
  <c r="T367" i="2"/>
  <c r="R367" i="2"/>
  <c r="P367" i="2"/>
  <c r="BI366" i="2"/>
  <c r="BH366" i="2"/>
  <c r="BG366" i="2"/>
  <c r="BF366" i="2"/>
  <c r="T366" i="2"/>
  <c r="R366" i="2"/>
  <c r="P366" i="2"/>
  <c r="BI365" i="2"/>
  <c r="BH365" i="2"/>
  <c r="BG365" i="2"/>
  <c r="BF365" i="2"/>
  <c r="T365" i="2"/>
  <c r="R365" i="2"/>
  <c r="P365" i="2"/>
  <c r="BI364" i="2"/>
  <c r="BH364" i="2"/>
  <c r="BG364" i="2"/>
  <c r="BF364" i="2"/>
  <c r="T364" i="2"/>
  <c r="R364" i="2"/>
  <c r="P364" i="2"/>
  <c r="BI363" i="2"/>
  <c r="BH363" i="2"/>
  <c r="BG363" i="2"/>
  <c r="BF363" i="2"/>
  <c r="T363" i="2"/>
  <c r="R363" i="2"/>
  <c r="P363" i="2"/>
  <c r="BI361" i="2"/>
  <c r="BH361" i="2"/>
  <c r="BG361" i="2"/>
  <c r="BF361" i="2"/>
  <c r="T361" i="2"/>
  <c r="R361" i="2"/>
  <c r="P361" i="2"/>
  <c r="BI360" i="2"/>
  <c r="BH360" i="2"/>
  <c r="BG360" i="2"/>
  <c r="BF360" i="2"/>
  <c r="T360" i="2"/>
  <c r="R360" i="2"/>
  <c r="P360" i="2"/>
  <c r="BI359" i="2"/>
  <c r="BH359" i="2"/>
  <c r="BG359" i="2"/>
  <c r="BF359" i="2"/>
  <c r="T359" i="2"/>
  <c r="R359" i="2"/>
  <c r="P359" i="2"/>
  <c r="BI358" i="2"/>
  <c r="BH358" i="2"/>
  <c r="BG358" i="2"/>
  <c r="BF358" i="2"/>
  <c r="T358" i="2"/>
  <c r="R358" i="2"/>
  <c r="P358" i="2"/>
  <c r="BI357" i="2"/>
  <c r="BH357" i="2"/>
  <c r="BG357" i="2"/>
  <c r="BF357" i="2"/>
  <c r="T357" i="2"/>
  <c r="R357" i="2"/>
  <c r="P357" i="2"/>
  <c r="BI356" i="2"/>
  <c r="BH356" i="2"/>
  <c r="BG356" i="2"/>
  <c r="BF356" i="2"/>
  <c r="T356" i="2"/>
  <c r="R356" i="2"/>
  <c r="P356" i="2"/>
  <c r="BI355" i="2"/>
  <c r="BH355" i="2"/>
  <c r="BG355" i="2"/>
  <c r="BF355" i="2"/>
  <c r="T355" i="2"/>
  <c r="R355" i="2"/>
  <c r="P355" i="2"/>
  <c r="BI354" i="2"/>
  <c r="BH354" i="2"/>
  <c r="BG354" i="2"/>
  <c r="BF354" i="2"/>
  <c r="T354" i="2"/>
  <c r="R354" i="2"/>
  <c r="P354" i="2"/>
  <c r="BI353" i="2"/>
  <c r="BH353" i="2"/>
  <c r="BG353" i="2"/>
  <c r="BF353" i="2"/>
  <c r="T353" i="2"/>
  <c r="R353" i="2"/>
  <c r="P353" i="2"/>
  <c r="BI352" i="2"/>
  <c r="BH352" i="2"/>
  <c r="BG352" i="2"/>
  <c r="BF352" i="2"/>
  <c r="T352" i="2"/>
  <c r="R352" i="2"/>
  <c r="P352" i="2"/>
  <c r="BI351" i="2"/>
  <c r="BH351" i="2"/>
  <c r="BG351" i="2"/>
  <c r="BF351" i="2"/>
  <c r="T351" i="2"/>
  <c r="R351" i="2"/>
  <c r="P351" i="2"/>
  <c r="BI350" i="2"/>
  <c r="BH350" i="2"/>
  <c r="BG350" i="2"/>
  <c r="BF350" i="2"/>
  <c r="T350" i="2"/>
  <c r="R350" i="2"/>
  <c r="P350" i="2"/>
  <c r="BI349" i="2"/>
  <c r="BH349" i="2"/>
  <c r="BG349" i="2"/>
  <c r="BF349" i="2"/>
  <c r="T349" i="2"/>
  <c r="R349" i="2"/>
  <c r="P349" i="2"/>
  <c r="BI348" i="2"/>
  <c r="BH348" i="2"/>
  <c r="BG348" i="2"/>
  <c r="BF348" i="2"/>
  <c r="T348" i="2"/>
  <c r="R348" i="2"/>
  <c r="P348" i="2"/>
  <c r="BI347" i="2"/>
  <c r="BH347" i="2"/>
  <c r="BG347" i="2"/>
  <c r="BF347" i="2"/>
  <c r="T347" i="2"/>
  <c r="R347" i="2"/>
  <c r="P347" i="2"/>
  <c r="BI346" i="2"/>
  <c r="BH346" i="2"/>
  <c r="BG346" i="2"/>
  <c r="BF346" i="2"/>
  <c r="T346" i="2"/>
  <c r="R346" i="2"/>
  <c r="P346" i="2"/>
  <c r="BI345" i="2"/>
  <c r="BH345" i="2"/>
  <c r="BG345" i="2"/>
  <c r="BF345" i="2"/>
  <c r="T345" i="2"/>
  <c r="R345" i="2"/>
  <c r="P345" i="2"/>
  <c r="BI344" i="2"/>
  <c r="BH344" i="2"/>
  <c r="BG344" i="2"/>
  <c r="BF344" i="2"/>
  <c r="T344" i="2"/>
  <c r="R344" i="2"/>
  <c r="P344" i="2"/>
  <c r="BI342" i="2"/>
  <c r="BH342" i="2"/>
  <c r="BG342" i="2"/>
  <c r="BF342" i="2"/>
  <c r="T342" i="2"/>
  <c r="R342" i="2"/>
  <c r="P342" i="2"/>
  <c r="BI341" i="2"/>
  <c r="BH341" i="2"/>
  <c r="BG341" i="2"/>
  <c r="BF341" i="2"/>
  <c r="T341" i="2"/>
  <c r="R341" i="2"/>
  <c r="P341" i="2"/>
  <c r="BI340" i="2"/>
  <c r="BH340" i="2"/>
  <c r="BG340" i="2"/>
  <c r="BF340" i="2"/>
  <c r="T340" i="2"/>
  <c r="R340" i="2"/>
  <c r="P340" i="2"/>
  <c r="BI339" i="2"/>
  <c r="BH339" i="2"/>
  <c r="BG339" i="2"/>
  <c r="BF339" i="2"/>
  <c r="T339" i="2"/>
  <c r="R339" i="2"/>
  <c r="P339" i="2"/>
  <c r="BI338" i="2"/>
  <c r="BH338" i="2"/>
  <c r="BG338" i="2"/>
  <c r="BF338" i="2"/>
  <c r="T338" i="2"/>
  <c r="R338" i="2"/>
  <c r="P338" i="2"/>
  <c r="BI337" i="2"/>
  <c r="BH337" i="2"/>
  <c r="BG337" i="2"/>
  <c r="BF337" i="2"/>
  <c r="T337" i="2"/>
  <c r="R337" i="2"/>
  <c r="P337" i="2"/>
  <c r="BI336" i="2"/>
  <c r="BH336" i="2"/>
  <c r="BG336" i="2"/>
  <c r="BF336" i="2"/>
  <c r="T336" i="2"/>
  <c r="R336" i="2"/>
  <c r="P336" i="2"/>
  <c r="BI334" i="2"/>
  <c r="BH334" i="2"/>
  <c r="BG334" i="2"/>
  <c r="BF334" i="2"/>
  <c r="T334" i="2"/>
  <c r="R334" i="2"/>
  <c r="P334" i="2"/>
  <c r="BI333" i="2"/>
  <c r="BH333" i="2"/>
  <c r="BG333" i="2"/>
  <c r="BF333" i="2"/>
  <c r="T333" i="2"/>
  <c r="R333" i="2"/>
  <c r="P333" i="2"/>
  <c r="BI332" i="2"/>
  <c r="BH332" i="2"/>
  <c r="BG332" i="2"/>
  <c r="BF332" i="2"/>
  <c r="T332" i="2"/>
  <c r="R332" i="2"/>
  <c r="P332" i="2"/>
  <c r="BI331" i="2"/>
  <c r="BH331" i="2"/>
  <c r="BG331" i="2"/>
  <c r="BF331" i="2"/>
  <c r="T331" i="2"/>
  <c r="R331" i="2"/>
  <c r="P331" i="2"/>
  <c r="BI330" i="2"/>
  <c r="BH330" i="2"/>
  <c r="BG330" i="2"/>
  <c r="BF330" i="2"/>
  <c r="T330" i="2"/>
  <c r="R330" i="2"/>
  <c r="P330" i="2"/>
  <c r="BI329" i="2"/>
  <c r="BH329" i="2"/>
  <c r="BG329" i="2"/>
  <c r="BF329" i="2"/>
  <c r="T329" i="2"/>
  <c r="R329" i="2"/>
  <c r="P329" i="2"/>
  <c r="BI328" i="2"/>
  <c r="BH328" i="2"/>
  <c r="BG328" i="2"/>
  <c r="BF328" i="2"/>
  <c r="T328" i="2"/>
  <c r="R328" i="2"/>
  <c r="P328" i="2"/>
  <c r="BI327" i="2"/>
  <c r="BH327" i="2"/>
  <c r="BG327" i="2"/>
  <c r="BF327" i="2"/>
  <c r="T327" i="2"/>
  <c r="R327" i="2"/>
  <c r="P327" i="2"/>
  <c r="BI326" i="2"/>
  <c r="BH326" i="2"/>
  <c r="BG326" i="2"/>
  <c r="BF326" i="2"/>
  <c r="T326" i="2"/>
  <c r="R326" i="2"/>
  <c r="P326" i="2"/>
  <c r="BI325" i="2"/>
  <c r="BH325" i="2"/>
  <c r="BG325" i="2"/>
  <c r="BF325" i="2"/>
  <c r="T325" i="2"/>
  <c r="R325" i="2"/>
  <c r="P325" i="2"/>
  <c r="BI324" i="2"/>
  <c r="BH324" i="2"/>
  <c r="BG324" i="2"/>
  <c r="BF324" i="2"/>
  <c r="T324" i="2"/>
  <c r="R324" i="2"/>
  <c r="P324" i="2"/>
  <c r="BI323" i="2"/>
  <c r="BH323" i="2"/>
  <c r="BG323" i="2"/>
  <c r="BF323" i="2"/>
  <c r="T323" i="2"/>
  <c r="R323" i="2"/>
  <c r="P323" i="2"/>
  <c r="BI322" i="2"/>
  <c r="BH322" i="2"/>
  <c r="BG322" i="2"/>
  <c r="BF322" i="2"/>
  <c r="T322" i="2"/>
  <c r="R322" i="2"/>
  <c r="P322" i="2"/>
  <c r="BI321" i="2"/>
  <c r="BH321" i="2"/>
  <c r="BG321" i="2"/>
  <c r="BF321" i="2"/>
  <c r="T321" i="2"/>
  <c r="R321" i="2"/>
  <c r="P321" i="2"/>
  <c r="BI320" i="2"/>
  <c r="BH320" i="2"/>
  <c r="BG320" i="2"/>
  <c r="BF320" i="2"/>
  <c r="T320" i="2"/>
  <c r="R320" i="2"/>
  <c r="P320" i="2"/>
  <c r="BI319" i="2"/>
  <c r="BH319" i="2"/>
  <c r="BG319" i="2"/>
  <c r="BF319" i="2"/>
  <c r="T319" i="2"/>
  <c r="R319" i="2"/>
  <c r="P319" i="2"/>
  <c r="BI317" i="2"/>
  <c r="BH317" i="2"/>
  <c r="BG317" i="2"/>
  <c r="BF317" i="2"/>
  <c r="T317" i="2"/>
  <c r="R317" i="2"/>
  <c r="P317" i="2"/>
  <c r="BI316" i="2"/>
  <c r="BH316" i="2"/>
  <c r="BG316" i="2"/>
  <c r="BF316" i="2"/>
  <c r="T316" i="2"/>
  <c r="R316" i="2"/>
  <c r="P316" i="2"/>
  <c r="BI315" i="2"/>
  <c r="BH315" i="2"/>
  <c r="BG315" i="2"/>
  <c r="BF315" i="2"/>
  <c r="T315" i="2"/>
  <c r="R315" i="2"/>
  <c r="P315" i="2"/>
  <c r="BI314" i="2"/>
  <c r="BH314" i="2"/>
  <c r="BG314" i="2"/>
  <c r="BF314" i="2"/>
  <c r="T314" i="2"/>
  <c r="R314" i="2"/>
  <c r="P314" i="2"/>
  <c r="BI313" i="2"/>
  <c r="BH313" i="2"/>
  <c r="BG313" i="2"/>
  <c r="BF313" i="2"/>
  <c r="T313" i="2"/>
  <c r="R313" i="2"/>
  <c r="P313" i="2"/>
  <c r="BI312" i="2"/>
  <c r="BH312" i="2"/>
  <c r="BG312" i="2"/>
  <c r="BF312" i="2"/>
  <c r="T312" i="2"/>
  <c r="R312" i="2"/>
  <c r="P312" i="2"/>
  <c r="BI311" i="2"/>
  <c r="BH311" i="2"/>
  <c r="BG311" i="2"/>
  <c r="BF311" i="2"/>
  <c r="T311" i="2"/>
  <c r="R311" i="2"/>
  <c r="P311" i="2"/>
  <c r="BI310" i="2"/>
  <c r="BH310" i="2"/>
  <c r="BG310" i="2"/>
  <c r="BF310" i="2"/>
  <c r="T310" i="2"/>
  <c r="R310" i="2"/>
  <c r="P310" i="2"/>
  <c r="BI309" i="2"/>
  <c r="BH309" i="2"/>
  <c r="BG309" i="2"/>
  <c r="BF309" i="2"/>
  <c r="T309" i="2"/>
  <c r="R309" i="2"/>
  <c r="P309" i="2"/>
  <c r="BI308" i="2"/>
  <c r="BH308" i="2"/>
  <c r="BG308" i="2"/>
  <c r="BF308" i="2"/>
  <c r="T308" i="2"/>
  <c r="R308" i="2"/>
  <c r="P308" i="2"/>
  <c r="BI307" i="2"/>
  <c r="BH307" i="2"/>
  <c r="BG307" i="2"/>
  <c r="BF307" i="2"/>
  <c r="T307" i="2"/>
  <c r="R307" i="2"/>
  <c r="P307" i="2"/>
  <c r="BI306" i="2"/>
  <c r="BH306" i="2"/>
  <c r="BG306" i="2"/>
  <c r="BF306" i="2"/>
  <c r="T306" i="2"/>
  <c r="R306" i="2"/>
  <c r="P306" i="2"/>
  <c r="BI305" i="2"/>
  <c r="BH305" i="2"/>
  <c r="BG305" i="2"/>
  <c r="BF305" i="2"/>
  <c r="T305" i="2"/>
  <c r="R305" i="2"/>
  <c r="P305" i="2"/>
  <c r="BI303" i="2"/>
  <c r="BH303" i="2"/>
  <c r="BG303" i="2"/>
  <c r="BF303" i="2"/>
  <c r="T303" i="2"/>
  <c r="R303" i="2"/>
  <c r="P303" i="2"/>
  <c r="BI302" i="2"/>
  <c r="BH302" i="2"/>
  <c r="BG302" i="2"/>
  <c r="BF302" i="2"/>
  <c r="T302" i="2"/>
  <c r="R302" i="2"/>
  <c r="P302" i="2"/>
  <c r="BI301" i="2"/>
  <c r="BH301" i="2"/>
  <c r="BG301" i="2"/>
  <c r="BF301" i="2"/>
  <c r="T301" i="2"/>
  <c r="R301" i="2"/>
  <c r="P301" i="2"/>
  <c r="BI300" i="2"/>
  <c r="BH300" i="2"/>
  <c r="BG300" i="2"/>
  <c r="BF300" i="2"/>
  <c r="T300" i="2"/>
  <c r="R300" i="2"/>
  <c r="P300" i="2"/>
  <c r="BI298" i="2"/>
  <c r="BH298" i="2"/>
  <c r="BG298" i="2"/>
  <c r="BF298" i="2"/>
  <c r="T298" i="2"/>
  <c r="R298" i="2"/>
  <c r="P298" i="2"/>
  <c r="BI297" i="2"/>
  <c r="BH297" i="2"/>
  <c r="BG297" i="2"/>
  <c r="BF297" i="2"/>
  <c r="T297" i="2"/>
  <c r="R297" i="2"/>
  <c r="P297" i="2"/>
  <c r="BI295" i="2"/>
  <c r="BH295" i="2"/>
  <c r="BG295" i="2"/>
  <c r="BF295" i="2"/>
  <c r="T295" i="2"/>
  <c r="R295" i="2"/>
  <c r="P295" i="2"/>
  <c r="BI294" i="2"/>
  <c r="BH294" i="2"/>
  <c r="BG294" i="2"/>
  <c r="BF294" i="2"/>
  <c r="T294" i="2"/>
  <c r="R294" i="2"/>
  <c r="P294" i="2"/>
  <c r="BI293" i="2"/>
  <c r="BH293" i="2"/>
  <c r="BG293" i="2"/>
  <c r="BF293" i="2"/>
  <c r="T293" i="2"/>
  <c r="R293" i="2"/>
  <c r="P293" i="2"/>
  <c r="BI292" i="2"/>
  <c r="BH292" i="2"/>
  <c r="BG292" i="2"/>
  <c r="BF292" i="2"/>
  <c r="T292" i="2"/>
  <c r="R292" i="2"/>
  <c r="P292" i="2"/>
  <c r="BI291" i="2"/>
  <c r="BH291" i="2"/>
  <c r="BG291" i="2"/>
  <c r="BF291" i="2"/>
  <c r="T291" i="2"/>
  <c r="R291" i="2"/>
  <c r="P291" i="2"/>
  <c r="BI290" i="2"/>
  <c r="BH290" i="2"/>
  <c r="BG290" i="2"/>
  <c r="BF290" i="2"/>
  <c r="T290" i="2"/>
  <c r="R290" i="2"/>
  <c r="P290" i="2"/>
  <c r="BI289" i="2"/>
  <c r="BH289" i="2"/>
  <c r="BG289" i="2"/>
  <c r="BF289" i="2"/>
  <c r="T289" i="2"/>
  <c r="R289" i="2"/>
  <c r="P289" i="2"/>
  <c r="BI288" i="2"/>
  <c r="BH288" i="2"/>
  <c r="BG288" i="2"/>
  <c r="BF288" i="2"/>
  <c r="T288" i="2"/>
  <c r="R288" i="2"/>
  <c r="P288" i="2"/>
  <c r="BI285" i="2"/>
  <c r="BH285" i="2"/>
  <c r="BG285" i="2"/>
  <c r="BF285" i="2"/>
  <c r="T285" i="2"/>
  <c r="R285" i="2"/>
  <c r="P285" i="2"/>
  <c r="BI284" i="2"/>
  <c r="BH284" i="2"/>
  <c r="BG284" i="2"/>
  <c r="BF284" i="2"/>
  <c r="T284" i="2"/>
  <c r="R284" i="2"/>
  <c r="P284" i="2"/>
  <c r="BI281" i="2"/>
  <c r="BH281" i="2"/>
  <c r="BG281" i="2"/>
  <c r="BF281" i="2"/>
  <c r="T281" i="2"/>
  <c r="R281" i="2"/>
  <c r="P281" i="2"/>
  <c r="BI280" i="2"/>
  <c r="BH280" i="2"/>
  <c r="BG280" i="2"/>
  <c r="BF280" i="2"/>
  <c r="T280" i="2"/>
  <c r="R280" i="2"/>
  <c r="P280" i="2"/>
  <c r="BI279" i="2"/>
  <c r="BH279" i="2"/>
  <c r="BG279" i="2"/>
  <c r="BF279" i="2"/>
  <c r="T279" i="2"/>
  <c r="R279" i="2"/>
  <c r="P279" i="2"/>
  <c r="BI278" i="2"/>
  <c r="BH278" i="2"/>
  <c r="BG278" i="2"/>
  <c r="BF278" i="2"/>
  <c r="T278" i="2"/>
  <c r="R278" i="2"/>
  <c r="P278" i="2"/>
  <c r="BI277" i="2"/>
  <c r="BH277" i="2"/>
  <c r="BG277" i="2"/>
  <c r="BF277" i="2"/>
  <c r="T277" i="2"/>
  <c r="R277" i="2"/>
  <c r="P277" i="2"/>
  <c r="BI276" i="2"/>
  <c r="BH276" i="2"/>
  <c r="BG276" i="2"/>
  <c r="BF276" i="2"/>
  <c r="T276" i="2"/>
  <c r="R276" i="2"/>
  <c r="P276" i="2"/>
  <c r="BI275" i="2"/>
  <c r="BH275" i="2"/>
  <c r="BG275" i="2"/>
  <c r="BF275" i="2"/>
  <c r="T275" i="2"/>
  <c r="R275" i="2"/>
  <c r="P275" i="2"/>
  <c r="BI274" i="2"/>
  <c r="BH274" i="2"/>
  <c r="BG274" i="2"/>
  <c r="BF274" i="2"/>
  <c r="T274" i="2"/>
  <c r="R274" i="2"/>
  <c r="P274" i="2"/>
  <c r="BI273" i="2"/>
  <c r="BH273" i="2"/>
  <c r="BG273" i="2"/>
  <c r="BF273" i="2"/>
  <c r="T273" i="2"/>
  <c r="R273" i="2"/>
  <c r="P273" i="2"/>
  <c r="BI272" i="2"/>
  <c r="BH272" i="2"/>
  <c r="BG272" i="2"/>
  <c r="BF272" i="2"/>
  <c r="T272" i="2"/>
  <c r="R272" i="2"/>
  <c r="P272" i="2"/>
  <c r="BI271" i="2"/>
  <c r="BH271" i="2"/>
  <c r="BG271" i="2"/>
  <c r="BF271" i="2"/>
  <c r="T271" i="2"/>
  <c r="R271" i="2"/>
  <c r="P271" i="2"/>
  <c r="BI270" i="2"/>
  <c r="BH270" i="2"/>
  <c r="BG270" i="2"/>
  <c r="BF270" i="2"/>
  <c r="T270" i="2"/>
  <c r="R270" i="2"/>
  <c r="P270" i="2"/>
  <c r="BI269" i="2"/>
  <c r="BH269" i="2"/>
  <c r="BG269" i="2"/>
  <c r="BF269" i="2"/>
  <c r="T269" i="2"/>
  <c r="R269" i="2"/>
  <c r="P269" i="2"/>
  <c r="BI268" i="2"/>
  <c r="BH268" i="2"/>
  <c r="BG268" i="2"/>
  <c r="BF268" i="2"/>
  <c r="T268" i="2"/>
  <c r="R268" i="2"/>
  <c r="P268" i="2"/>
  <c r="BI267" i="2"/>
  <c r="BH267" i="2"/>
  <c r="BG267" i="2"/>
  <c r="BF267" i="2"/>
  <c r="T267" i="2"/>
  <c r="R267" i="2"/>
  <c r="P267" i="2"/>
  <c r="BI264" i="2"/>
  <c r="BH264" i="2"/>
  <c r="BG264" i="2"/>
  <c r="BF264" i="2"/>
  <c r="T264" i="2"/>
  <c r="R264" i="2"/>
  <c r="P264" i="2"/>
  <c r="BI263" i="2"/>
  <c r="BH263" i="2"/>
  <c r="BG263" i="2"/>
  <c r="BF263" i="2"/>
  <c r="T263" i="2"/>
  <c r="R263" i="2"/>
  <c r="P263" i="2"/>
  <c r="BI262" i="2"/>
  <c r="BH262" i="2"/>
  <c r="BG262" i="2"/>
  <c r="BF262" i="2"/>
  <c r="T262" i="2"/>
  <c r="R262" i="2"/>
  <c r="P262" i="2"/>
  <c r="BI259" i="2"/>
  <c r="BH259" i="2"/>
  <c r="BG259" i="2"/>
  <c r="BF259" i="2"/>
  <c r="T259" i="2"/>
  <c r="T258" i="2" s="1"/>
  <c r="T257" i="2" s="1"/>
  <c r="R259" i="2"/>
  <c r="R258" i="2" s="1"/>
  <c r="R257" i="2" s="1"/>
  <c r="P259" i="2"/>
  <c r="P258" i="2" s="1"/>
  <c r="P257" i="2" s="1"/>
  <c r="BI256" i="2"/>
  <c r="BH256" i="2"/>
  <c r="BG256" i="2"/>
  <c r="BF256" i="2"/>
  <c r="T256" i="2"/>
  <c r="R256" i="2"/>
  <c r="P256" i="2"/>
  <c r="BI255" i="2"/>
  <c r="BH255" i="2"/>
  <c r="BG255" i="2"/>
  <c r="BF255" i="2"/>
  <c r="T255" i="2"/>
  <c r="R255" i="2"/>
  <c r="P255" i="2"/>
  <c r="BI254" i="2"/>
  <c r="BH254" i="2"/>
  <c r="BG254" i="2"/>
  <c r="BF254" i="2"/>
  <c r="T254" i="2"/>
  <c r="R254" i="2"/>
  <c r="P254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51" i="2"/>
  <c r="BH251" i="2"/>
  <c r="BG251" i="2"/>
  <c r="BF251" i="2"/>
  <c r="T251" i="2"/>
  <c r="R251" i="2"/>
  <c r="P251" i="2"/>
  <c r="BI250" i="2"/>
  <c r="BH250" i="2"/>
  <c r="BG250" i="2"/>
  <c r="BF250" i="2"/>
  <c r="T250" i="2"/>
  <c r="R250" i="2"/>
  <c r="P250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J157" i="2"/>
  <c r="J156" i="2"/>
  <c r="F156" i="2"/>
  <c r="F154" i="2"/>
  <c r="E152" i="2"/>
  <c r="J92" i="2"/>
  <c r="J91" i="2"/>
  <c r="F91" i="2"/>
  <c r="F89" i="2"/>
  <c r="E87" i="2"/>
  <c r="J18" i="2"/>
  <c r="E18" i="2"/>
  <c r="F92" i="2" s="1"/>
  <c r="J17" i="2"/>
  <c r="J12" i="2"/>
  <c r="J154" i="2" s="1"/>
  <c r="E7" i="2"/>
  <c r="E85" i="2" s="1"/>
  <c r="L90" i="1"/>
  <c r="AM90" i="1"/>
  <c r="AM89" i="1"/>
  <c r="L89" i="1"/>
  <c r="AM87" i="1"/>
  <c r="L87" i="1"/>
  <c r="L85" i="1"/>
  <c r="L84" i="1"/>
  <c r="J126" i="30"/>
  <c r="BK206" i="29"/>
  <c r="BK199" i="29"/>
  <c r="J194" i="29"/>
  <c r="BK190" i="29"/>
  <c r="BK188" i="29"/>
  <c r="J168" i="29"/>
  <c r="J166" i="29"/>
  <c r="BK164" i="29"/>
  <c r="BK162" i="29"/>
  <c r="BK161" i="29"/>
  <c r="J160" i="29"/>
  <c r="J159" i="29"/>
  <c r="J153" i="29"/>
  <c r="J151" i="29"/>
  <c r="J146" i="29"/>
  <c r="J142" i="29"/>
  <c r="BK125" i="29"/>
  <c r="J131" i="28"/>
  <c r="J129" i="28"/>
  <c r="J128" i="28"/>
  <c r="BK125" i="28"/>
  <c r="J121" i="28"/>
  <c r="BK120" i="28"/>
  <c r="BK118" i="28"/>
  <c r="BK126" i="27"/>
  <c r="BK118" i="27"/>
  <c r="BK122" i="26"/>
  <c r="BK190" i="25"/>
  <c r="J187" i="25"/>
  <c r="J186" i="25"/>
  <c r="BK184" i="25"/>
  <c r="J183" i="25"/>
  <c r="J179" i="25"/>
  <c r="BK176" i="25"/>
  <c r="BK175" i="25"/>
  <c r="BK171" i="25"/>
  <c r="BK168" i="25"/>
  <c r="BK158" i="25"/>
  <c r="BK155" i="25"/>
  <c r="BK151" i="25"/>
  <c r="BK149" i="25"/>
  <c r="J145" i="25"/>
  <c r="BK135" i="25"/>
  <c r="BK133" i="25"/>
  <c r="J132" i="24"/>
  <c r="BK130" i="24"/>
  <c r="J129" i="24"/>
  <c r="J128" i="24"/>
  <c r="BK124" i="24"/>
  <c r="J123" i="24"/>
  <c r="BK121" i="24"/>
  <c r="BK119" i="24"/>
  <c r="J119" i="23"/>
  <c r="BK147" i="22"/>
  <c r="J142" i="22"/>
  <c r="J140" i="22"/>
  <c r="J137" i="22"/>
  <c r="J136" i="22"/>
  <c r="J133" i="22"/>
  <c r="BK128" i="22"/>
  <c r="BK127" i="22"/>
  <c r="BK125" i="22"/>
  <c r="BK121" i="22"/>
  <c r="BK120" i="22"/>
  <c r="BK122" i="21"/>
  <c r="J158" i="20"/>
  <c r="J157" i="20"/>
  <c r="J151" i="20"/>
  <c r="J140" i="20"/>
  <c r="BK137" i="20"/>
  <c r="J135" i="20"/>
  <c r="J130" i="20"/>
  <c r="BK129" i="20"/>
  <c r="J121" i="20"/>
  <c r="J136" i="19"/>
  <c r="BK128" i="19"/>
  <c r="BK123" i="19"/>
  <c r="J122" i="19"/>
  <c r="BK120" i="19"/>
  <c r="BK133" i="18"/>
  <c r="BK126" i="18"/>
  <c r="J120" i="18"/>
  <c r="BK320" i="17"/>
  <c r="BK319" i="17"/>
  <c r="J317" i="17"/>
  <c r="BK307" i="17"/>
  <c r="J306" i="17"/>
  <c r="BK301" i="17"/>
  <c r="BK296" i="17"/>
  <c r="J294" i="17"/>
  <c r="BK293" i="17"/>
  <c r="J291" i="17"/>
  <c r="J289" i="17"/>
  <c r="BK288" i="17"/>
  <c r="BK281" i="17"/>
  <c r="J280" i="17"/>
  <c r="J272" i="17"/>
  <c r="J251" i="17"/>
  <c r="J248" i="17"/>
  <c r="J240" i="17"/>
  <c r="BK232" i="17"/>
  <c r="J228" i="17"/>
  <c r="BK226" i="17"/>
  <c r="BK225" i="17"/>
  <c r="BK224" i="17"/>
  <c r="J222" i="17"/>
  <c r="J218" i="17"/>
  <c r="BK214" i="17"/>
  <c r="BK205" i="17"/>
  <c r="BK201" i="17"/>
  <c r="J193" i="17"/>
  <c r="BK192" i="17"/>
  <c r="J186" i="17"/>
  <c r="J181" i="17"/>
  <c r="J176" i="17"/>
  <c r="J173" i="17"/>
  <c r="J168" i="17"/>
  <c r="BK167" i="17"/>
  <c r="J166" i="17"/>
  <c r="BK163" i="17"/>
  <c r="J158" i="17"/>
  <c r="BK149" i="17"/>
  <c r="BK144" i="17"/>
  <c r="BK138" i="17"/>
  <c r="BK165" i="16"/>
  <c r="J157" i="16"/>
  <c r="BK154" i="16"/>
  <c r="J146" i="16"/>
  <c r="J144" i="16"/>
  <c r="J142" i="16"/>
  <c r="J141" i="16"/>
  <c r="J134" i="16"/>
  <c r="BK132" i="16"/>
  <c r="J131" i="16"/>
  <c r="J121" i="16"/>
  <c r="J119" i="16"/>
  <c r="BK164" i="15"/>
  <c r="BK161" i="15"/>
  <c r="J147" i="15"/>
  <c r="J146" i="15"/>
  <c r="J143" i="15"/>
  <c r="BK142" i="15"/>
  <c r="BK137" i="15"/>
  <c r="J136" i="15"/>
  <c r="J131" i="15"/>
  <c r="BK130" i="15"/>
  <c r="BK125" i="15"/>
  <c r="BK122" i="15"/>
  <c r="BK119" i="15"/>
  <c r="J165" i="14"/>
  <c r="J162" i="14"/>
  <c r="J160" i="14"/>
  <c r="BK158" i="14"/>
  <c r="J153" i="14"/>
  <c r="J151" i="14"/>
  <c r="BK149" i="14"/>
  <c r="J145" i="14"/>
  <c r="J144" i="14"/>
  <c r="J140" i="14"/>
  <c r="J134" i="14"/>
  <c r="BK131" i="14"/>
  <c r="BK126" i="14"/>
  <c r="BK119" i="14"/>
  <c r="J163" i="13"/>
  <c r="BK162" i="13"/>
  <c r="BK157" i="13"/>
  <c r="BK156" i="13"/>
  <c r="J152" i="13"/>
  <c r="BK148" i="13"/>
  <c r="BK139" i="13"/>
  <c r="J136" i="13"/>
  <c r="BK131" i="13"/>
  <c r="BK127" i="13"/>
  <c r="BK126" i="13"/>
  <c r="BK120" i="13"/>
  <c r="BK238" i="12"/>
  <c r="BK236" i="12"/>
  <c r="J233" i="12"/>
  <c r="BK232" i="12"/>
  <c r="J226" i="12"/>
  <c r="BK225" i="12"/>
  <c r="BK224" i="12"/>
  <c r="BK221" i="12"/>
  <c r="BK219" i="12"/>
  <c r="J213" i="12"/>
  <c r="J211" i="12"/>
  <c r="J207" i="12"/>
  <c r="BK204" i="12"/>
  <c r="BK203" i="12"/>
  <c r="BK198" i="12"/>
  <c r="BK197" i="12"/>
  <c r="J194" i="12"/>
  <c r="BK192" i="12"/>
  <c r="J191" i="12"/>
  <c r="J188" i="12"/>
  <c r="J178" i="12"/>
  <c r="BK176" i="12"/>
  <c r="BK166" i="12"/>
  <c r="BK164" i="12"/>
  <c r="J163" i="12"/>
  <c r="BK157" i="12"/>
  <c r="J149" i="12"/>
  <c r="J147" i="12"/>
  <c r="J136" i="12"/>
  <c r="J134" i="12"/>
  <c r="J132" i="12"/>
  <c r="BK128" i="12"/>
  <c r="BK125" i="12"/>
  <c r="BK124" i="12"/>
  <c r="J122" i="12"/>
  <c r="BK237" i="11"/>
  <c r="J237" i="11"/>
  <c r="BK232" i="11"/>
  <c r="BK230" i="11"/>
  <c r="J223" i="11"/>
  <c r="BK220" i="11"/>
  <c r="J218" i="11"/>
  <c r="BK216" i="11"/>
  <c r="BK213" i="11"/>
  <c r="BK209" i="11"/>
  <c r="BK207" i="11"/>
  <c r="BK204" i="11"/>
  <c r="J199" i="11"/>
  <c r="J195" i="11"/>
  <c r="J184" i="11"/>
  <c r="BK182" i="11"/>
  <c r="J178" i="11"/>
  <c r="J175" i="11"/>
  <c r="BK166" i="11"/>
  <c r="BK164" i="11"/>
  <c r="BK152" i="11"/>
  <c r="BK151" i="11"/>
  <c r="BK150" i="11"/>
  <c r="J146" i="11"/>
  <c r="BK139" i="11"/>
  <c r="J137" i="11"/>
  <c r="J134" i="11"/>
  <c r="J130" i="11"/>
  <c r="J171" i="9"/>
  <c r="BK169" i="9"/>
  <c r="BK162" i="9"/>
  <c r="J159" i="9"/>
  <c r="J157" i="9"/>
  <c r="J154" i="9"/>
  <c r="J144" i="9"/>
  <c r="J137" i="9"/>
  <c r="J131" i="9"/>
  <c r="BK130" i="9"/>
  <c r="J125" i="9"/>
  <c r="BK123" i="9"/>
  <c r="J156" i="8"/>
  <c r="J152" i="8"/>
  <c r="BK147" i="8"/>
  <c r="J146" i="8"/>
  <c r="BK140" i="8"/>
  <c r="J139" i="8"/>
  <c r="J136" i="8"/>
  <c r="BK131" i="8"/>
  <c r="J127" i="8"/>
  <c r="J124" i="8"/>
  <c r="J120" i="8"/>
  <c r="BK219" i="7"/>
  <c r="J216" i="7"/>
  <c r="BK215" i="7"/>
  <c r="J213" i="7"/>
  <c r="BK211" i="7"/>
  <c r="BK206" i="7"/>
  <c r="J200" i="7"/>
  <c r="J195" i="7"/>
  <c r="J192" i="7"/>
  <c r="BK189" i="7"/>
  <c r="J187" i="7"/>
  <c r="BK186" i="7"/>
  <c r="BK180" i="7"/>
  <c r="J175" i="7"/>
  <c r="J168" i="7"/>
  <c r="J160" i="7"/>
  <c r="BK157" i="7"/>
  <c r="J154" i="7"/>
  <c r="J148" i="7"/>
  <c r="J143" i="7"/>
  <c r="BK139" i="7"/>
  <c r="BK132" i="7"/>
  <c r="J130" i="7"/>
  <c r="BK125" i="7"/>
  <c r="J387" i="6"/>
  <c r="BK386" i="6"/>
  <c r="J382" i="6"/>
  <c r="BK375" i="6"/>
  <c r="BK374" i="6"/>
  <c r="BK370" i="6"/>
  <c r="BK368" i="6"/>
  <c r="BK366" i="6"/>
  <c r="BK361" i="6"/>
  <c r="BK357" i="6"/>
  <c r="BK355" i="6"/>
  <c r="J350" i="6"/>
  <c r="J348" i="6"/>
  <c r="J345" i="6"/>
  <c r="J340" i="6"/>
  <c r="BK339" i="6"/>
  <c r="J335" i="6"/>
  <c r="J334" i="6"/>
  <c r="BK329" i="6"/>
  <c r="BK324" i="6"/>
  <c r="BK320" i="6"/>
  <c r="BK316" i="6"/>
  <c r="BK314" i="6"/>
  <c r="BK301" i="6"/>
  <c r="BK300" i="6"/>
  <c r="J298" i="6"/>
  <c r="BK292" i="6"/>
  <c r="BK287" i="6"/>
  <c r="BK280" i="6"/>
  <c r="J278" i="6"/>
  <c r="J277" i="6"/>
  <c r="BK270" i="6"/>
  <c r="J268" i="6"/>
  <c r="J267" i="6"/>
  <c r="J266" i="6"/>
  <c r="J265" i="6"/>
  <c r="BK263" i="6"/>
  <c r="BK261" i="6"/>
  <c r="J260" i="6"/>
  <c r="BK254" i="6"/>
  <c r="J252" i="6"/>
  <c r="BK250" i="6"/>
  <c r="J248" i="6"/>
  <c r="J240" i="6"/>
  <c r="BK237" i="6"/>
  <c r="J236" i="6"/>
  <c r="J235" i="6"/>
  <c r="BK231" i="6"/>
  <c r="J229" i="6"/>
  <c r="BK225" i="6"/>
  <c r="J217" i="6"/>
  <c r="J198" i="6"/>
  <c r="BK193" i="6"/>
  <c r="BK192" i="6"/>
  <c r="BK188" i="6"/>
  <c r="BK183" i="6"/>
  <c r="BK182" i="6"/>
  <c r="J180" i="6"/>
  <c r="J175" i="6"/>
  <c r="J170" i="6"/>
  <c r="J160" i="6"/>
  <c r="BK159" i="6"/>
  <c r="J153" i="6"/>
  <c r="BK148" i="6"/>
  <c r="BK143" i="6"/>
  <c r="BK140" i="6"/>
  <c r="BK132" i="6"/>
  <c r="J130" i="6"/>
  <c r="J128" i="6"/>
  <c r="J310" i="5"/>
  <c r="J304" i="5"/>
  <c r="BK301" i="5"/>
  <c r="BK297" i="5"/>
  <c r="BK287" i="5"/>
  <c r="BK278" i="5"/>
  <c r="BK273" i="5"/>
  <c r="BK272" i="5"/>
  <c r="J270" i="5"/>
  <c r="BK268" i="5"/>
  <c r="BK265" i="5"/>
  <c r="BK262" i="5"/>
  <c r="BK256" i="5"/>
  <c r="J251" i="5"/>
  <c r="BK244" i="5"/>
  <c r="BK238" i="5"/>
  <c r="J236" i="5"/>
  <c r="BK234" i="5"/>
  <c r="BK224" i="5"/>
  <c r="BK222" i="5"/>
  <c r="J221" i="5"/>
  <c r="J218" i="5"/>
  <c r="J213" i="5"/>
  <c r="J210" i="5"/>
  <c r="BK202" i="5"/>
  <c r="J201" i="5"/>
  <c r="J193" i="5"/>
  <c r="BK192" i="5"/>
  <c r="BK191" i="5"/>
  <c r="J189" i="5"/>
  <c r="BK188" i="5"/>
  <c r="J187" i="5"/>
  <c r="BK186" i="5"/>
  <c r="BK182" i="5"/>
  <c r="J179" i="5"/>
  <c r="J169" i="5"/>
  <c r="J168" i="5"/>
  <c r="J159" i="5"/>
  <c r="BK158" i="5"/>
  <c r="J151" i="5"/>
  <c r="J145" i="5"/>
  <c r="J144" i="5"/>
  <c r="J139" i="5"/>
  <c r="BK245" i="4"/>
  <c r="J238" i="4"/>
  <c r="J234" i="4"/>
  <c r="J233" i="4"/>
  <c r="BK232" i="4"/>
  <c r="J227" i="4"/>
  <c r="J226" i="4"/>
  <c r="J225" i="4"/>
  <c r="J220" i="4"/>
  <c r="BK218" i="4"/>
  <c r="J210" i="4"/>
  <c r="BK207" i="4"/>
  <c r="J203" i="4"/>
  <c r="J202" i="4"/>
  <c r="BK199" i="4"/>
  <c r="BK195" i="4"/>
  <c r="BK193" i="4"/>
  <c r="J192" i="4"/>
  <c r="BK180" i="4"/>
  <c r="J179" i="4"/>
  <c r="J170" i="4"/>
  <c r="BK169" i="4"/>
  <c r="BK160" i="4"/>
  <c r="J156" i="4"/>
  <c r="J149" i="4"/>
  <c r="J148" i="4"/>
  <c r="J144" i="4"/>
  <c r="J142" i="4"/>
  <c r="BK139" i="4"/>
  <c r="BK137" i="4"/>
  <c r="BK136" i="4"/>
  <c r="BK132" i="4"/>
  <c r="J131" i="4"/>
  <c r="BK121" i="4"/>
  <c r="BK243" i="3"/>
  <c r="J235" i="3"/>
  <c r="J234" i="3"/>
  <c r="BK229" i="3"/>
  <c r="BK228" i="3"/>
  <c r="BK225" i="3"/>
  <c r="J224" i="3"/>
  <c r="J223" i="3"/>
  <c r="J217" i="3"/>
  <c r="BK216" i="3"/>
  <c r="BK215" i="3"/>
  <c r="J214" i="3"/>
  <c r="BK212" i="3"/>
  <c r="J210" i="3"/>
  <c r="BK207" i="3"/>
  <c r="BK194" i="3"/>
  <c r="J191" i="3"/>
  <c r="J174" i="3"/>
  <c r="BK166" i="3"/>
  <c r="BK159" i="3"/>
  <c r="J157" i="3"/>
  <c r="BK156" i="3"/>
  <c r="J147" i="3"/>
  <c r="BK142" i="3"/>
  <c r="BK140" i="3"/>
  <c r="BK134" i="3"/>
  <c r="BK475" i="2"/>
  <c r="BK473" i="2"/>
  <c r="BK461" i="2"/>
  <c r="BK454" i="2"/>
  <c r="BK450" i="2"/>
  <c r="J449" i="2"/>
  <c r="BK441" i="2"/>
  <c r="J434" i="2"/>
  <c r="BK433" i="2"/>
  <c r="J429" i="2"/>
  <c r="J423" i="2"/>
  <c r="BK409" i="2"/>
  <c r="BK407" i="2"/>
  <c r="J403" i="2"/>
  <c r="J401" i="2"/>
  <c r="BK400" i="2"/>
  <c r="J398" i="2"/>
  <c r="BK394" i="2"/>
  <c r="BK393" i="2"/>
  <c r="J388" i="2"/>
  <c r="J386" i="2"/>
  <c r="BK384" i="2"/>
  <c r="BK381" i="2"/>
  <c r="BK375" i="2"/>
  <c r="BK371" i="2"/>
  <c r="J348" i="2"/>
  <c r="BK342" i="2"/>
  <c r="BK338" i="2"/>
  <c r="BK334" i="2"/>
  <c r="BK327" i="2"/>
  <c r="J326" i="2"/>
  <c r="J320" i="2"/>
  <c r="BK315" i="2"/>
  <c r="BK311" i="2"/>
  <c r="J309" i="2"/>
  <c r="BK307" i="2"/>
  <c r="BK295" i="2"/>
  <c r="J292" i="2"/>
  <c r="J291" i="2"/>
  <c r="J277" i="2"/>
  <c r="BK273" i="2"/>
  <c r="J268" i="2"/>
  <c r="BK246" i="2"/>
  <c r="BK244" i="2"/>
  <c r="BK242" i="2"/>
  <c r="BK225" i="2"/>
  <c r="BK220" i="2"/>
  <c r="J218" i="2"/>
  <c r="BK216" i="2"/>
  <c r="J215" i="2"/>
  <c r="J208" i="2"/>
  <c r="J207" i="2"/>
  <c r="J203" i="2"/>
  <c r="J201" i="2"/>
  <c r="BK187" i="2"/>
  <c r="J177" i="2"/>
  <c r="BK173" i="2"/>
  <c r="J172" i="2"/>
  <c r="BK170" i="2"/>
  <c r="BK167" i="2"/>
  <c r="BK126" i="30"/>
  <c r="BK203" i="29"/>
  <c r="J198" i="29"/>
  <c r="BK186" i="29"/>
  <c r="J171" i="29"/>
  <c r="BK170" i="29"/>
  <c r="BK154" i="29"/>
  <c r="BK150" i="29"/>
  <c r="J144" i="29"/>
  <c r="J139" i="29"/>
  <c r="J135" i="29"/>
  <c r="BK130" i="29"/>
  <c r="J127" i="29"/>
  <c r="J126" i="29"/>
  <c r="J125" i="29"/>
  <c r="BK127" i="28"/>
  <c r="J126" i="28"/>
  <c r="J124" i="28"/>
  <c r="BK123" i="28"/>
  <c r="BK117" i="28"/>
  <c r="J124" i="27"/>
  <c r="J123" i="27"/>
  <c r="J118" i="27"/>
  <c r="J128" i="26"/>
  <c r="J125" i="26"/>
  <c r="BK124" i="26"/>
  <c r="J123" i="26"/>
  <c r="J118" i="26"/>
  <c r="BK183" i="25"/>
  <c r="BK182" i="25"/>
  <c r="J178" i="25"/>
  <c r="BK174" i="25"/>
  <c r="J172" i="25"/>
  <c r="BK156" i="25"/>
  <c r="J148" i="25"/>
  <c r="J147" i="25"/>
  <c r="BK146" i="25"/>
  <c r="BK143" i="25"/>
  <c r="BK141" i="25"/>
  <c r="J140" i="25"/>
  <c r="BK136" i="25"/>
  <c r="J133" i="25"/>
  <c r="J131" i="25"/>
  <c r="BK129" i="25"/>
  <c r="BK127" i="25"/>
  <c r="J125" i="25"/>
  <c r="BK123" i="25"/>
  <c r="BK134" i="24"/>
  <c r="BK133" i="24"/>
  <c r="BK128" i="24"/>
  <c r="BK122" i="24"/>
  <c r="BK119" i="23"/>
  <c r="BK152" i="22"/>
  <c r="BK151" i="22"/>
  <c r="BK149" i="22"/>
  <c r="BK145" i="22"/>
  <c r="BK139" i="22"/>
  <c r="J135" i="22"/>
  <c r="J134" i="22"/>
  <c r="J130" i="22"/>
  <c r="BK129" i="22"/>
  <c r="BK124" i="22"/>
  <c r="J121" i="22"/>
  <c r="J119" i="22"/>
  <c r="BK119" i="21"/>
  <c r="J162" i="20"/>
  <c r="BK160" i="20"/>
  <c r="BK155" i="20"/>
  <c r="J145" i="20"/>
  <c r="J144" i="20"/>
  <c r="BK142" i="20"/>
  <c r="BK139" i="20"/>
  <c r="J138" i="20"/>
  <c r="J125" i="20"/>
  <c r="BK135" i="19"/>
  <c r="J132" i="19"/>
  <c r="J121" i="19"/>
  <c r="BK119" i="19"/>
  <c r="BK136" i="18"/>
  <c r="BK135" i="18"/>
  <c r="J130" i="18"/>
  <c r="BK128" i="18"/>
  <c r="BK127" i="18"/>
  <c r="J122" i="18"/>
  <c r="J322" i="17"/>
  <c r="J319" i="17"/>
  <c r="BK317" i="17"/>
  <c r="J311" i="17"/>
  <c r="BK305" i="17"/>
  <c r="BK302" i="17"/>
  <c r="BK298" i="17"/>
  <c r="J293" i="17"/>
  <c r="J288" i="17"/>
  <c r="BK287" i="17"/>
  <c r="J284" i="17"/>
  <c r="J279" i="17"/>
  <c r="J276" i="17"/>
  <c r="BK275" i="17"/>
  <c r="BK270" i="17"/>
  <c r="J253" i="17"/>
  <c r="BK252" i="17"/>
  <c r="BK249" i="17"/>
  <c r="BK243" i="17"/>
  <c r="J242" i="17"/>
  <c r="BK237" i="17"/>
  <c r="J233" i="17"/>
  <c r="J230" i="17"/>
  <c r="J220" i="17"/>
  <c r="BK204" i="17"/>
  <c r="J202" i="17"/>
  <c r="BK197" i="17"/>
  <c r="BK191" i="17"/>
  <c r="BK187" i="17"/>
  <c r="BK185" i="17"/>
  <c r="J184" i="17"/>
  <c r="J174" i="17"/>
  <c r="J159" i="17"/>
  <c r="J157" i="17"/>
  <c r="BK156" i="17"/>
  <c r="J149" i="17"/>
  <c r="BK147" i="17"/>
  <c r="J145" i="17"/>
  <c r="J143" i="17"/>
  <c r="BK142" i="17"/>
  <c r="J141" i="17"/>
  <c r="BK139" i="17"/>
  <c r="J137" i="17"/>
  <c r="J131" i="17"/>
  <c r="BK129" i="17"/>
  <c r="BK166" i="16"/>
  <c r="BK161" i="16"/>
  <c r="BK156" i="16"/>
  <c r="J143" i="16"/>
  <c r="BK142" i="16"/>
  <c r="J138" i="16"/>
  <c r="J136" i="16"/>
  <c r="BK125" i="16"/>
  <c r="J124" i="16"/>
  <c r="BK155" i="15"/>
  <c r="J141" i="15"/>
  <c r="BK139" i="15"/>
  <c r="BK138" i="15"/>
  <c r="J137" i="15"/>
  <c r="BK135" i="15"/>
  <c r="BK132" i="15"/>
  <c r="BK125" i="14"/>
  <c r="J124" i="14"/>
  <c r="J120" i="14"/>
  <c r="BK153" i="13"/>
  <c r="J148" i="13"/>
  <c r="J146" i="13"/>
  <c r="J143" i="13"/>
  <c r="BK137" i="13"/>
  <c r="J130" i="13"/>
  <c r="J125" i="13"/>
  <c r="J123" i="13"/>
  <c r="BK121" i="13"/>
  <c r="BK243" i="12"/>
  <c r="BK240" i="12"/>
  <c r="J234" i="12"/>
  <c r="BK233" i="12"/>
  <c r="BK230" i="12"/>
  <c r="BK227" i="12"/>
  <c r="J225" i="12"/>
  <c r="J224" i="12"/>
  <c r="J221" i="12"/>
  <c r="BK220" i="12"/>
  <c r="J218" i="12"/>
  <c r="J216" i="12"/>
  <c r="BK211" i="12"/>
  <c r="J203" i="12"/>
  <c r="J197" i="12"/>
  <c r="BK189" i="12"/>
  <c r="J187" i="12"/>
  <c r="J183" i="12"/>
  <c r="BK182" i="12"/>
  <c r="J176" i="12"/>
  <c r="BK172" i="12"/>
  <c r="BK168" i="12"/>
  <c r="J164" i="12"/>
  <c r="J160" i="12"/>
  <c r="BK158" i="12"/>
  <c r="BK153" i="12"/>
  <c r="J151" i="12"/>
  <c r="J142" i="12"/>
  <c r="J140" i="12"/>
  <c r="BK139" i="12"/>
  <c r="J128" i="12"/>
  <c r="BK121" i="12"/>
  <c r="BK235" i="11"/>
  <c r="J231" i="11"/>
  <c r="J219" i="11"/>
  <c r="J217" i="11"/>
  <c r="J215" i="11"/>
  <c r="J179" i="11"/>
  <c r="BK178" i="11"/>
  <c r="J177" i="11"/>
  <c r="J176" i="11"/>
  <c r="BK168" i="11"/>
  <c r="J164" i="11"/>
  <c r="BK161" i="11"/>
  <c r="J159" i="11"/>
  <c r="BK156" i="11"/>
  <c r="J149" i="11"/>
  <c r="J145" i="11"/>
  <c r="J143" i="11"/>
  <c r="J139" i="11"/>
  <c r="BK133" i="11"/>
  <c r="BK130" i="11"/>
  <c r="J129" i="11"/>
  <c r="J125" i="11"/>
  <c r="BK122" i="11"/>
  <c r="BK171" i="10"/>
  <c r="J170" i="10"/>
  <c r="BK163" i="10"/>
  <c r="BK158" i="10"/>
  <c r="J157" i="10"/>
  <c r="J154" i="10"/>
  <c r="BK149" i="10"/>
  <c r="J146" i="10"/>
  <c r="BK144" i="10"/>
  <c r="J143" i="10"/>
  <c r="J141" i="10"/>
  <c r="J134" i="10"/>
  <c r="BK133" i="10"/>
  <c r="BK130" i="10"/>
  <c r="J128" i="10"/>
  <c r="J125" i="10"/>
  <c r="J122" i="10"/>
  <c r="J175" i="9"/>
  <c r="J174" i="9"/>
  <c r="J173" i="9"/>
  <c r="J172" i="9"/>
  <c r="J166" i="9"/>
  <c r="BK156" i="9"/>
  <c r="J155" i="9"/>
  <c r="BK152" i="9"/>
  <c r="BK151" i="9"/>
  <c r="BK148" i="9"/>
  <c r="BK135" i="9"/>
  <c r="J132" i="9"/>
  <c r="BK129" i="9"/>
  <c r="J123" i="9"/>
  <c r="BK165" i="8"/>
  <c r="J159" i="8"/>
  <c r="J151" i="8"/>
  <c r="BK148" i="8"/>
  <c r="J144" i="8"/>
  <c r="J141" i="8"/>
  <c r="J135" i="8"/>
  <c r="BK128" i="8"/>
  <c r="BK126" i="8"/>
  <c r="BK125" i="8"/>
  <c r="BK122" i="8"/>
  <c r="BK121" i="8"/>
  <c r="J217" i="7"/>
  <c r="BK214" i="7"/>
  <c r="J210" i="7"/>
  <c r="J206" i="7"/>
  <c r="J204" i="7"/>
  <c r="BK201" i="7"/>
  <c r="J198" i="7"/>
  <c r="BK196" i="7"/>
  <c r="BK194" i="7"/>
  <c r="J191" i="7"/>
  <c r="J189" i="7"/>
  <c r="J174" i="7"/>
  <c r="BK171" i="7"/>
  <c r="BK167" i="7"/>
  <c r="BK161" i="7"/>
  <c r="BK160" i="7"/>
  <c r="J152" i="7"/>
  <c r="J144" i="7"/>
  <c r="J141" i="7"/>
  <c r="BK137" i="7"/>
  <c r="J127" i="7"/>
  <c r="BK126" i="7"/>
  <c r="J383" i="6"/>
  <c r="J370" i="6"/>
  <c r="J362" i="6"/>
  <c r="J360" i="6"/>
  <c r="J358" i="6"/>
  <c r="J353" i="6"/>
  <c r="J352" i="6"/>
  <c r="J343" i="6"/>
  <c r="BK338" i="6"/>
  <c r="BK335" i="6"/>
  <c r="J332" i="6"/>
  <c r="BK330" i="6"/>
  <c r="J328" i="6"/>
  <c r="J322" i="6"/>
  <c r="BK312" i="6"/>
  <c r="BK311" i="6"/>
  <c r="J310" i="6"/>
  <c r="J307" i="6"/>
  <c r="BK304" i="6"/>
  <c r="BK297" i="6"/>
  <c r="J296" i="6"/>
  <c r="BK288" i="6"/>
  <c r="BK284" i="6"/>
  <c r="J283" i="6"/>
  <c r="BK275" i="6"/>
  <c r="BK274" i="6"/>
  <c r="J259" i="6"/>
  <c r="J257" i="6"/>
  <c r="BK253" i="6"/>
  <c r="J250" i="6"/>
  <c r="J245" i="6"/>
  <c r="J239" i="6"/>
  <c r="J238" i="6"/>
  <c r="BK227" i="6"/>
  <c r="BK221" i="6"/>
  <c r="BK207" i="6"/>
  <c r="J205" i="6"/>
  <c r="BK203" i="6"/>
  <c r="J201" i="6"/>
  <c r="BK199" i="6"/>
  <c r="J193" i="6"/>
  <c r="BK184" i="6"/>
  <c r="J183" i="6"/>
  <c r="J178" i="6"/>
  <c r="J177" i="6"/>
  <c r="J174" i="6"/>
  <c r="J172" i="6"/>
  <c r="J169" i="6"/>
  <c r="BK163" i="6"/>
  <c r="J162" i="6"/>
  <c r="J155" i="6"/>
  <c r="BK154" i="6"/>
  <c r="BK151" i="6"/>
  <c r="J147" i="6"/>
  <c r="BK145" i="6"/>
  <c r="J142" i="6"/>
  <c r="BK137" i="6"/>
  <c r="J136" i="6"/>
  <c r="BK128" i="6"/>
  <c r="J127" i="6"/>
  <c r="BK316" i="5"/>
  <c r="BK311" i="5"/>
  <c r="BK308" i="5"/>
  <c r="J306" i="5"/>
  <c r="BK305" i="5"/>
  <c r="J299" i="5"/>
  <c r="J298" i="5"/>
  <c r="J297" i="5"/>
  <c r="J295" i="5"/>
  <c r="J288" i="5"/>
  <c r="J286" i="5"/>
  <c r="J284" i="5"/>
  <c r="J282" i="5"/>
  <c r="BK281" i="5"/>
  <c r="J277" i="5"/>
  <c r="J276" i="5"/>
  <c r="BK269" i="5"/>
  <c r="BK266" i="5"/>
  <c r="BK263" i="5"/>
  <c r="BK254" i="5"/>
  <c r="BK249" i="5"/>
  <c r="BK246" i="5"/>
  <c r="BK243" i="5"/>
  <c r="BK242" i="5"/>
  <c r="J240" i="5"/>
  <c r="BK235" i="5"/>
  <c r="BK233" i="5"/>
  <c r="BK230" i="5"/>
  <c r="BK228" i="5"/>
  <c r="BK227" i="5"/>
  <c r="J225" i="5"/>
  <c r="J223" i="5"/>
  <c r="J220" i="5"/>
  <c r="BK216" i="5"/>
  <c r="BK212" i="5"/>
  <c r="BK207" i="5"/>
  <c r="J206" i="5"/>
  <c r="J202" i="5"/>
  <c r="BK201" i="5"/>
  <c r="BK200" i="5"/>
  <c r="BK189" i="5"/>
  <c r="J188" i="5"/>
  <c r="J186" i="5"/>
  <c r="BK177" i="5"/>
  <c r="BK167" i="5"/>
  <c r="J165" i="5"/>
  <c r="J164" i="5"/>
  <c r="BK162" i="5"/>
  <c r="J160" i="5"/>
  <c r="J154" i="5"/>
  <c r="BK151" i="5"/>
  <c r="J150" i="5"/>
  <c r="J137" i="5"/>
  <c r="BK132" i="5"/>
  <c r="J129" i="5"/>
  <c r="BK246" i="4"/>
  <c r="J244" i="4"/>
  <c r="BK233" i="4"/>
  <c r="J231" i="4"/>
  <c r="BK230" i="4"/>
  <c r="J229" i="4"/>
  <c r="BK228" i="4"/>
  <c r="BK227" i="4"/>
  <c r="J224" i="4"/>
  <c r="J223" i="4"/>
  <c r="J222" i="4"/>
  <c r="J221" i="4"/>
  <c r="J219" i="4"/>
  <c r="J208" i="4"/>
  <c r="J207" i="4"/>
  <c r="BK200" i="4"/>
  <c r="BK196" i="4"/>
  <c r="J195" i="4"/>
  <c r="J188" i="4"/>
  <c r="J187" i="4"/>
  <c r="BK185" i="4"/>
  <c r="BK182" i="4"/>
  <c r="BK181" i="4"/>
  <c r="J176" i="4"/>
  <c r="J175" i="4"/>
  <c r="J172" i="4"/>
  <c r="BK171" i="4"/>
  <c r="BK163" i="4"/>
  <c r="J160" i="4"/>
  <c r="J158" i="4"/>
  <c r="J154" i="4"/>
  <c r="BK151" i="4"/>
  <c r="J146" i="4"/>
  <c r="BK145" i="4"/>
  <c r="BK143" i="4"/>
  <c r="BK141" i="4"/>
  <c r="BK140" i="4"/>
  <c r="BK135" i="4"/>
  <c r="BK126" i="4"/>
  <c r="J244" i="3"/>
  <c r="BK235" i="3"/>
  <c r="BK233" i="3"/>
  <c r="BK231" i="3"/>
  <c r="BK230" i="3"/>
  <c r="J229" i="3"/>
  <c r="BK219" i="3"/>
  <c r="BK211" i="3"/>
  <c r="BK191" i="3"/>
  <c r="BK189" i="3"/>
  <c r="BK186" i="3"/>
  <c r="BK164" i="3"/>
  <c r="BK160" i="3"/>
  <c r="J159" i="3"/>
  <c r="BK146" i="3"/>
  <c r="J137" i="3"/>
  <c r="J133" i="3"/>
  <c r="BK132" i="3"/>
  <c r="BK131" i="3"/>
  <c r="J476" i="2"/>
  <c r="J459" i="2"/>
  <c r="BK451" i="2"/>
  <c r="BK449" i="2"/>
  <c r="J447" i="2"/>
  <c r="J444" i="2"/>
  <c r="BK440" i="2"/>
  <c r="J432" i="2"/>
  <c r="J430" i="2"/>
  <c r="J428" i="2"/>
  <c r="BK426" i="2"/>
  <c r="J416" i="2"/>
  <c r="J412" i="2"/>
  <c r="J404" i="2"/>
  <c r="BK401" i="2"/>
  <c r="J395" i="2"/>
  <c r="BK392" i="2"/>
  <c r="J391" i="2"/>
  <c r="BK388" i="2"/>
  <c r="BK385" i="2"/>
  <c r="J377" i="2"/>
  <c r="J375" i="2"/>
  <c r="J372" i="2"/>
  <c r="J353" i="2"/>
  <c r="J338" i="2"/>
  <c r="J336" i="2"/>
  <c r="BK333" i="2"/>
  <c r="J330" i="2"/>
  <c r="J328" i="2"/>
  <c r="BK326" i="2"/>
  <c r="BK325" i="2"/>
  <c r="BK314" i="2"/>
  <c r="BK312" i="2"/>
  <c r="J308" i="2"/>
  <c r="J306" i="2"/>
  <c r="J302" i="2"/>
  <c r="J301" i="2"/>
  <c r="BK294" i="2"/>
  <c r="BK289" i="2"/>
  <c r="J288" i="2"/>
  <c r="J284" i="2"/>
  <c r="J275" i="2"/>
  <c r="BK269" i="2"/>
  <c r="BK268" i="2"/>
  <c r="J259" i="2"/>
  <c r="BK254" i="2"/>
  <c r="BK252" i="2"/>
  <c r="J251" i="2"/>
  <c r="J250" i="2"/>
  <c r="J247" i="2"/>
  <c r="BK243" i="2"/>
  <c r="J242" i="2"/>
  <c r="J238" i="2"/>
  <c r="J237" i="2"/>
  <c r="J236" i="2"/>
  <c r="J229" i="2"/>
  <c r="J222" i="2"/>
  <c r="BK215" i="2"/>
  <c r="J209" i="2"/>
  <c r="BK205" i="2"/>
  <c r="BK204" i="2"/>
  <c r="BK202" i="2"/>
  <c r="J200" i="2"/>
  <c r="BK189" i="2"/>
  <c r="BK181" i="2"/>
  <c r="J180" i="2"/>
  <c r="BK172" i="2"/>
  <c r="J171" i="2"/>
  <c r="J169" i="2"/>
  <c r="BK127" i="30"/>
  <c r="J124" i="30"/>
  <c r="BK207" i="29"/>
  <c r="J205" i="29"/>
  <c r="J204" i="29"/>
  <c r="J201" i="29"/>
  <c r="BK197" i="29"/>
  <c r="BK192" i="29"/>
  <c r="BK184" i="29"/>
  <c r="BK179" i="29"/>
  <c r="BK177" i="29"/>
  <c r="J175" i="29"/>
  <c r="J169" i="29"/>
  <c r="BK159" i="29"/>
  <c r="BK157" i="29"/>
  <c r="BK156" i="29"/>
  <c r="J148" i="29"/>
  <c r="BK137" i="29"/>
  <c r="BK136" i="29"/>
  <c r="BK133" i="29"/>
  <c r="J132" i="29"/>
  <c r="J130" i="29"/>
  <c r="BK127" i="29"/>
  <c r="J130" i="28"/>
  <c r="BK126" i="28"/>
  <c r="J122" i="28"/>
  <c r="J118" i="28"/>
  <c r="J122" i="27"/>
  <c r="J119" i="27"/>
  <c r="BK127" i="26"/>
  <c r="J126" i="26"/>
  <c r="BK125" i="26"/>
  <c r="J124" i="26"/>
  <c r="J122" i="26"/>
  <c r="BK120" i="26"/>
  <c r="BK118" i="26"/>
  <c r="J117" i="26"/>
  <c r="J190" i="25"/>
  <c r="J188" i="25"/>
  <c r="BK187" i="25"/>
  <c r="BK186" i="25"/>
  <c r="BK177" i="25"/>
  <c r="J176" i="25"/>
  <c r="J173" i="25"/>
  <c r="BK169" i="25"/>
  <c r="BK165" i="25"/>
  <c r="BK164" i="25"/>
  <c r="J160" i="25"/>
  <c r="J156" i="25"/>
  <c r="BK153" i="25"/>
  <c r="J152" i="25"/>
  <c r="J151" i="25"/>
  <c r="J149" i="25"/>
  <c r="BK148" i="25"/>
  <c r="BK144" i="25"/>
  <c r="J143" i="25"/>
  <c r="BK137" i="25"/>
  <c r="J132" i="25"/>
  <c r="J128" i="25"/>
  <c r="J134" i="24"/>
  <c r="J133" i="24"/>
  <c r="J126" i="24"/>
  <c r="BK125" i="24"/>
  <c r="BK120" i="23"/>
  <c r="J160" i="22"/>
  <c r="BK159" i="22"/>
  <c r="J158" i="22"/>
  <c r="BK148" i="22"/>
  <c r="BK146" i="22"/>
  <c r="J143" i="22"/>
  <c r="BK141" i="22"/>
  <c r="BK136" i="22"/>
  <c r="BK134" i="22"/>
  <c r="BK132" i="22"/>
  <c r="J126" i="22"/>
  <c r="J120" i="22"/>
  <c r="BK119" i="22"/>
  <c r="J119" i="21"/>
  <c r="J164" i="20"/>
  <c r="BK162" i="20"/>
  <c r="BK156" i="20"/>
  <c r="J155" i="20"/>
  <c r="BK152" i="20"/>
  <c r="BK150" i="20"/>
  <c r="J149" i="20"/>
  <c r="J141" i="20"/>
  <c r="BK140" i="20"/>
  <c r="BK136" i="20"/>
  <c r="J134" i="20"/>
  <c r="J133" i="20"/>
  <c r="BK127" i="20"/>
  <c r="BK125" i="20"/>
  <c r="BK123" i="20"/>
  <c r="BK130" i="19"/>
  <c r="BK126" i="19"/>
  <c r="J123" i="19"/>
  <c r="BK130" i="18"/>
  <c r="BK125" i="18"/>
  <c r="J123" i="18"/>
  <c r="BK122" i="18"/>
  <c r="BK315" i="17"/>
  <c r="BK313" i="17"/>
  <c r="BK308" i="17"/>
  <c r="J303" i="17"/>
  <c r="BK300" i="17"/>
  <c r="J297" i="17"/>
  <c r="BK294" i="17"/>
  <c r="BK292" i="17"/>
  <c r="BK290" i="17"/>
  <c r="BK285" i="17"/>
  <c r="J283" i="17"/>
  <c r="J271" i="17"/>
  <c r="J267" i="17"/>
  <c r="BK266" i="17"/>
  <c r="J262" i="17"/>
  <c r="BK260" i="17"/>
  <c r="J254" i="17"/>
  <c r="J252" i="17"/>
  <c r="J244" i="17"/>
  <c r="BK235" i="17"/>
  <c r="BK231" i="17"/>
  <c r="BK227" i="17"/>
  <c r="BK223" i="17"/>
  <c r="J216" i="17"/>
  <c r="J214" i="17"/>
  <c r="BK207" i="17"/>
  <c r="J205" i="17"/>
  <c r="BK203" i="17"/>
  <c r="BK202" i="17"/>
  <c r="J201" i="17"/>
  <c r="J199" i="17"/>
  <c r="J190" i="17"/>
  <c r="BK186" i="17"/>
  <c r="BK184" i="17"/>
  <c r="J182" i="17"/>
  <c r="BK180" i="17"/>
  <c r="BK173" i="17"/>
  <c r="J171" i="17"/>
  <c r="J165" i="17"/>
  <c r="BK160" i="17"/>
  <c r="J156" i="17"/>
  <c r="J153" i="17"/>
  <c r="J150" i="17"/>
  <c r="J147" i="17"/>
  <c r="BK145" i="17"/>
  <c r="BK140" i="17"/>
  <c r="J133" i="17"/>
  <c r="J132" i="17"/>
  <c r="BK130" i="17"/>
  <c r="J129" i="17"/>
  <c r="J128" i="17"/>
  <c r="BK167" i="16"/>
  <c r="J166" i="16"/>
  <c r="J155" i="16"/>
  <c r="BK148" i="16"/>
  <c r="J145" i="16"/>
  <c r="BK143" i="16"/>
  <c r="BK130" i="16"/>
  <c r="J122" i="16"/>
  <c r="BK121" i="16"/>
  <c r="J120" i="16"/>
  <c r="BK163" i="15"/>
  <c r="J158" i="15"/>
  <c r="J155" i="15"/>
  <c r="BK153" i="15"/>
  <c r="J145" i="15"/>
  <c r="BK141" i="15"/>
  <c r="J132" i="15"/>
  <c r="BK131" i="15"/>
  <c r="BK129" i="15"/>
  <c r="BK128" i="15"/>
  <c r="J126" i="15"/>
  <c r="J120" i="15"/>
  <c r="J166" i="14"/>
  <c r="BK165" i="14"/>
  <c r="BK161" i="14"/>
  <c r="BK157" i="14"/>
  <c r="BK155" i="14"/>
  <c r="J152" i="14"/>
  <c r="BK145" i="14"/>
  <c r="J137" i="14"/>
  <c r="J135" i="14"/>
  <c r="BK133" i="14"/>
  <c r="BK130" i="14"/>
  <c r="BK127" i="14"/>
  <c r="BK123" i="14"/>
  <c r="BK161" i="13"/>
  <c r="J160" i="13"/>
  <c r="J158" i="13"/>
  <c r="BK150" i="13"/>
  <c r="J145" i="13"/>
  <c r="BK144" i="13"/>
  <c r="BK141" i="13"/>
  <c r="J138" i="13"/>
  <c r="J134" i="13"/>
  <c r="J132" i="13"/>
  <c r="BK130" i="13"/>
  <c r="J129" i="13"/>
  <c r="BK125" i="13"/>
  <c r="J124" i="13"/>
  <c r="J239" i="12"/>
  <c r="J238" i="12"/>
  <c r="J231" i="12"/>
  <c r="BK229" i="12"/>
  <c r="J219" i="12"/>
  <c r="BK217" i="12"/>
  <c r="J214" i="12"/>
  <c r="J208" i="12"/>
  <c r="BK205" i="12"/>
  <c r="J202" i="12"/>
  <c r="BK201" i="12"/>
  <c r="BK199" i="12"/>
  <c r="J195" i="12"/>
  <c r="J192" i="12"/>
  <c r="J190" i="12"/>
  <c r="J189" i="12"/>
  <c r="BK188" i="12"/>
  <c r="BK187" i="12"/>
  <c r="BK185" i="12"/>
  <c r="BK177" i="12"/>
  <c r="BK175" i="12"/>
  <c r="J174" i="12"/>
  <c r="BK173" i="12"/>
  <c r="J165" i="12"/>
  <c r="BK162" i="12"/>
  <c r="J159" i="12"/>
  <c r="J154" i="12"/>
  <c r="BK151" i="12"/>
  <c r="J148" i="12"/>
  <c r="BK147" i="12"/>
  <c r="J146" i="12"/>
  <c r="J144" i="12"/>
  <c r="BK137" i="12"/>
  <c r="BK132" i="12"/>
  <c r="J131" i="12"/>
  <c r="J130" i="12"/>
  <c r="BK234" i="11"/>
  <c r="J224" i="11"/>
  <c r="BK215" i="11"/>
  <c r="BK211" i="11"/>
  <c r="J204" i="11"/>
  <c r="BK201" i="11"/>
  <c r="BK198" i="11"/>
  <c r="BK197" i="11"/>
  <c r="BK196" i="11"/>
  <c r="J193" i="11"/>
  <c r="BK190" i="11"/>
  <c r="BK188" i="11"/>
  <c r="BK185" i="11"/>
  <c r="BK181" i="11"/>
  <c r="BK172" i="11"/>
  <c r="BK167" i="11"/>
  <c r="J162" i="11"/>
  <c r="BK157" i="11"/>
  <c r="BK153" i="11"/>
  <c r="J152" i="11"/>
  <c r="J141" i="11"/>
  <c r="J136" i="11"/>
  <c r="J128" i="11"/>
  <c r="BK125" i="11"/>
  <c r="J124" i="11"/>
  <c r="J162" i="10"/>
  <c r="BK160" i="10"/>
  <c r="J155" i="10"/>
  <c r="J150" i="10"/>
  <c r="J147" i="10"/>
  <c r="J145" i="10"/>
  <c r="BK141" i="10"/>
  <c r="J140" i="10"/>
  <c r="BK139" i="10"/>
  <c r="J136" i="10"/>
  <c r="J135" i="10"/>
  <c r="BK134" i="10"/>
  <c r="BK131" i="10"/>
  <c r="BK120" i="10"/>
  <c r="J170" i="9"/>
  <c r="BK167" i="9"/>
  <c r="BK154" i="9"/>
  <c r="J153" i="9"/>
  <c r="J152" i="9"/>
  <c r="J143" i="9"/>
  <c r="BK140" i="9"/>
  <c r="J133" i="9"/>
  <c r="BK163" i="8"/>
  <c r="BK161" i="8"/>
  <c r="J155" i="8"/>
  <c r="J154" i="8"/>
  <c r="BK152" i="8"/>
  <c r="BK150" i="8"/>
  <c r="BK149" i="8"/>
  <c r="BK144" i="8"/>
  <c r="J142" i="8"/>
  <c r="BK134" i="8"/>
  <c r="J132" i="8"/>
  <c r="BK130" i="8"/>
  <c r="BK120" i="8"/>
  <c r="BK208" i="7"/>
  <c r="J193" i="7"/>
  <c r="BK183" i="7"/>
  <c r="BK178" i="7"/>
  <c r="BK176" i="7"/>
  <c r="J171" i="7"/>
  <c r="J169" i="7"/>
  <c r="BK168" i="7"/>
  <c r="J167" i="7"/>
  <c r="BK165" i="7"/>
  <c r="BK163" i="7"/>
  <c r="J162" i="7"/>
  <c r="J161" i="7"/>
  <c r="J150" i="7"/>
  <c r="BK149" i="7"/>
  <c r="BK141" i="7"/>
  <c r="J140" i="7"/>
  <c r="BK127" i="7"/>
  <c r="BK391" i="6"/>
  <c r="J374" i="6"/>
  <c r="BK373" i="6"/>
  <c r="J357" i="6"/>
  <c r="BK340" i="6"/>
  <c r="J339" i="6"/>
  <c r="J338" i="6"/>
  <c r="J337" i="6"/>
  <c r="BK336" i="6"/>
  <c r="BK333" i="6"/>
  <c r="BK332" i="6"/>
  <c r="J331" i="6"/>
  <c r="J324" i="6"/>
  <c r="BK321" i="6"/>
  <c r="J320" i="6"/>
  <c r="J319" i="6"/>
  <c r="BK313" i="6"/>
  <c r="J312" i="6"/>
  <c r="J306" i="6"/>
  <c r="BK303" i="6"/>
  <c r="BK299" i="6"/>
  <c r="BK296" i="6"/>
  <c r="BK294" i="6"/>
  <c r="J291" i="6"/>
  <c r="J290" i="6"/>
  <c r="BK289" i="6"/>
  <c r="BK283" i="6"/>
  <c r="J282" i="6"/>
  <c r="BK277" i="6"/>
  <c r="BK273" i="6"/>
  <c r="BK265" i="6"/>
  <c r="J264" i="6"/>
  <c r="BK259" i="6"/>
  <c r="BK256" i="6"/>
  <c r="J253" i="6"/>
  <c r="BK246" i="6"/>
  <c r="BK244" i="6"/>
  <c r="BK243" i="6"/>
  <c r="BK242" i="6"/>
  <c r="BK241" i="6"/>
  <c r="BK239" i="6"/>
  <c r="J237" i="6"/>
  <c r="BK235" i="6"/>
  <c r="J234" i="6"/>
  <c r="BK232" i="6"/>
  <c r="J225" i="6"/>
  <c r="BK217" i="6"/>
  <c r="BK213" i="6"/>
  <c r="BK209" i="6"/>
  <c r="BK205" i="6"/>
  <c r="BK197" i="6"/>
  <c r="J192" i="6"/>
  <c r="J190" i="6"/>
  <c r="BK187" i="6"/>
  <c r="J184" i="6"/>
  <c r="BK181" i="6"/>
  <c r="J176" i="6"/>
  <c r="BK171" i="6"/>
  <c r="BK170" i="6"/>
  <c r="J148" i="6"/>
  <c r="BK147" i="6"/>
  <c r="J141" i="6"/>
  <c r="J138" i="6"/>
  <c r="BK135" i="6"/>
  <c r="BK126" i="6"/>
  <c r="BK314" i="5"/>
  <c r="J313" i="5"/>
  <c r="BK310" i="5"/>
  <c r="BK309" i="5"/>
  <c r="BK307" i="5"/>
  <c r="BK304" i="5"/>
  <c r="BK300" i="5"/>
  <c r="BK298" i="5"/>
  <c r="BK294" i="5"/>
  <c r="BK293" i="5"/>
  <c r="BK292" i="5"/>
  <c r="BK290" i="5"/>
  <c r="BK289" i="5"/>
  <c r="BK279" i="5"/>
  <c r="BK253" i="5"/>
  <c r="J252" i="5"/>
  <c r="BK250" i="5"/>
  <c r="J231" i="5"/>
  <c r="J224" i="5"/>
  <c r="BK223" i="5"/>
  <c r="J219" i="5"/>
  <c r="BK218" i="5"/>
  <c r="BK215" i="5"/>
  <c r="BK209" i="5"/>
  <c r="BK206" i="5"/>
  <c r="BK204" i="5"/>
  <c r="BK196" i="5"/>
  <c r="BK195" i="5"/>
  <c r="BK176" i="5"/>
  <c r="J173" i="5"/>
  <c r="BK172" i="5"/>
  <c r="J171" i="5"/>
  <c r="BK163" i="5"/>
  <c r="BK154" i="5"/>
  <c r="J152" i="5"/>
  <c r="J148" i="5"/>
  <c r="BK147" i="5"/>
  <c r="BK143" i="5"/>
  <c r="J140" i="5"/>
  <c r="BK137" i="5"/>
  <c r="J134" i="5"/>
  <c r="J127" i="5"/>
  <c r="BK251" i="4"/>
  <c r="J251" i="4"/>
  <c r="BK248" i="4"/>
  <c r="J248" i="4"/>
  <c r="J246" i="4"/>
  <c r="J239" i="4"/>
  <c r="BK234" i="4"/>
  <c r="BK231" i="4"/>
  <c r="BK225" i="4"/>
  <c r="BK222" i="4"/>
  <c r="J216" i="4"/>
  <c r="BK211" i="4"/>
  <c r="J209" i="4"/>
  <c r="BK208" i="4"/>
  <c r="J206" i="4"/>
  <c r="BK205" i="4"/>
  <c r="J199" i="4"/>
  <c r="J186" i="4"/>
  <c r="J181" i="4"/>
  <c r="BK177" i="4"/>
  <c r="J168" i="4"/>
  <c r="J164" i="4"/>
  <c r="J152" i="4"/>
  <c r="J147" i="4"/>
  <c r="J145" i="4"/>
  <c r="BK142" i="4"/>
  <c r="J139" i="4"/>
  <c r="J134" i="4"/>
  <c r="BK133" i="4"/>
  <c r="BK131" i="4"/>
  <c r="J125" i="4"/>
  <c r="BK124" i="4"/>
  <c r="BK122" i="4"/>
  <c r="BK245" i="3"/>
  <c r="J245" i="3"/>
  <c r="J243" i="3"/>
  <c r="BK241" i="3"/>
  <c r="J237" i="3"/>
  <c r="BK234" i="3"/>
  <c r="J231" i="3"/>
  <c r="J230" i="3"/>
  <c r="J225" i="3"/>
  <c r="BK223" i="3"/>
  <c r="J219" i="3"/>
  <c r="BK218" i="3"/>
  <c r="BK213" i="3"/>
  <c r="J212" i="3"/>
  <c r="J211" i="3"/>
  <c r="J190" i="3"/>
  <c r="J189" i="3"/>
  <c r="BK185" i="3"/>
  <c r="J185" i="3"/>
  <c r="BK184" i="3"/>
  <c r="J184" i="3"/>
  <c r="BK183" i="3"/>
  <c r="J183" i="3"/>
  <c r="BK182" i="3"/>
  <c r="J182" i="3"/>
  <c r="BK181" i="3"/>
  <c r="J181" i="3"/>
  <c r="BK180" i="3"/>
  <c r="J180" i="3"/>
  <c r="BK179" i="3"/>
  <c r="J179" i="3"/>
  <c r="BK178" i="3"/>
  <c r="J178" i="3"/>
  <c r="BK177" i="3"/>
  <c r="J177" i="3"/>
  <c r="BK176" i="3"/>
  <c r="J176" i="3"/>
  <c r="BK175" i="3"/>
  <c r="J175" i="3"/>
  <c r="J163" i="3"/>
  <c r="J155" i="3"/>
  <c r="BK152" i="3"/>
  <c r="J151" i="3"/>
  <c r="J146" i="3"/>
  <c r="J143" i="3"/>
  <c r="J140" i="3"/>
  <c r="BK138" i="3"/>
  <c r="BK135" i="3"/>
  <c r="J134" i="3"/>
  <c r="BK133" i="3"/>
  <c r="J132" i="3"/>
  <c r="BK474" i="2"/>
  <c r="J468" i="2"/>
  <c r="J463" i="2"/>
  <c r="BK459" i="2"/>
  <c r="BK456" i="2"/>
  <c r="J445" i="2"/>
  <c r="BK444" i="2"/>
  <c r="J433" i="2"/>
  <c r="BK427" i="2"/>
  <c r="J426" i="2"/>
  <c r="J425" i="2"/>
  <c r="BK422" i="2"/>
  <c r="J414" i="2"/>
  <c r="J406" i="2"/>
  <c r="J405" i="2"/>
  <c r="BK402" i="2"/>
  <c r="J397" i="2"/>
  <c r="BK391" i="2"/>
  <c r="J389" i="2"/>
  <c r="BK383" i="2"/>
  <c r="J379" i="2"/>
  <c r="BK376" i="2"/>
  <c r="BK374" i="2"/>
  <c r="BK372" i="2"/>
  <c r="BK369" i="2"/>
  <c r="BK363" i="2"/>
  <c r="BK357" i="2"/>
  <c r="BK351" i="2"/>
  <c r="BK349" i="2"/>
  <c r="BK345" i="2"/>
  <c r="J344" i="2"/>
  <c r="J340" i="2"/>
  <c r="J339" i="2"/>
  <c r="BK332" i="2"/>
  <c r="BK321" i="2"/>
  <c r="J310" i="2"/>
  <c r="J307" i="2"/>
  <c r="BK305" i="2"/>
  <c r="J294" i="2"/>
  <c r="BK292" i="2"/>
  <c r="J289" i="2"/>
  <c r="BK284" i="2"/>
  <c r="BK275" i="2"/>
  <c r="BK271" i="2"/>
  <c r="BK270" i="2"/>
  <c r="J269" i="2"/>
  <c r="BK264" i="2"/>
  <c r="J262" i="2"/>
  <c r="BK256" i="2"/>
  <c r="J253" i="2"/>
  <c r="J246" i="2"/>
  <c r="J245" i="2"/>
  <c r="BK237" i="2"/>
  <c r="BK221" i="2"/>
  <c r="J216" i="2"/>
  <c r="J212" i="2"/>
  <c r="J211" i="2"/>
  <c r="BK206" i="2"/>
  <c r="J205" i="2"/>
  <c r="J202" i="2"/>
  <c r="BK200" i="2"/>
  <c r="J194" i="2"/>
  <c r="J191" i="2"/>
  <c r="BK183" i="2"/>
  <c r="J182" i="2"/>
  <c r="BK180" i="2"/>
  <c r="BK178" i="2"/>
  <c r="J166" i="2"/>
  <c r="BK165" i="2"/>
  <c r="BK164" i="2"/>
  <c r="BK122" i="30"/>
  <c r="J122" i="30"/>
  <c r="BK121" i="30"/>
  <c r="J121" i="30"/>
  <c r="BK120" i="30"/>
  <c r="J120" i="30"/>
  <c r="BK204" i="29"/>
  <c r="BK201" i="29"/>
  <c r="J192" i="29"/>
  <c r="J190" i="29"/>
  <c r="BK187" i="29"/>
  <c r="J186" i="29"/>
  <c r="J183" i="29"/>
  <c r="BK182" i="29"/>
  <c r="J170" i="29"/>
  <c r="BK168" i="29"/>
  <c r="J164" i="29"/>
  <c r="J161" i="29"/>
  <c r="BK160" i="29"/>
  <c r="BK155" i="29"/>
  <c r="J154" i="29"/>
  <c r="BK153" i="29"/>
  <c r="BK147" i="29"/>
  <c r="BK146" i="29"/>
  <c r="BK139" i="29"/>
  <c r="J138" i="29"/>
  <c r="BK135" i="29"/>
  <c r="BK126" i="29"/>
  <c r="BK131" i="28"/>
  <c r="BK129" i="28"/>
  <c r="J127" i="28"/>
  <c r="J123" i="28"/>
  <c r="BK121" i="28"/>
  <c r="J119" i="28"/>
  <c r="BK122" i="27"/>
  <c r="BK121" i="27"/>
  <c r="BK120" i="27"/>
  <c r="BK128" i="26"/>
  <c r="BK126" i="26"/>
  <c r="BK121" i="26"/>
  <c r="BK119" i="26"/>
  <c r="BK191" i="25"/>
  <c r="BK188" i="25"/>
  <c r="BK185" i="25"/>
  <c r="J184" i="25"/>
  <c r="J181" i="25"/>
  <c r="BK180" i="25"/>
  <c r="J174" i="25"/>
  <c r="J170" i="25"/>
  <c r="J166" i="25"/>
  <c r="J165" i="25"/>
  <c r="BK162" i="25"/>
  <c r="BK159" i="25"/>
  <c r="BK157" i="25"/>
  <c r="J154" i="25"/>
  <c r="BK150" i="25"/>
  <c r="J142" i="25"/>
  <c r="BK140" i="25"/>
  <c r="J134" i="25"/>
  <c r="BK128" i="25"/>
  <c r="BK125" i="25"/>
  <c r="J135" i="24"/>
  <c r="J130" i="24"/>
  <c r="J124" i="24"/>
  <c r="BK158" i="22"/>
  <c r="BK157" i="22"/>
  <c r="BK155" i="22"/>
  <c r="J153" i="22"/>
  <c r="BK142" i="22"/>
  <c r="J139" i="22"/>
  <c r="BK137" i="22"/>
  <c r="J127" i="22"/>
  <c r="BK159" i="20"/>
  <c r="BK158" i="20"/>
  <c r="J153" i="20"/>
  <c r="BK151" i="20"/>
  <c r="BK146" i="20"/>
  <c r="BK143" i="20"/>
  <c r="J137" i="20"/>
  <c r="BK135" i="20"/>
  <c r="BK134" i="19"/>
  <c r="BK132" i="19"/>
  <c r="J127" i="19"/>
  <c r="J126" i="19"/>
  <c r="J125" i="19"/>
  <c r="J132" i="18"/>
  <c r="BK131" i="18"/>
  <c r="BK129" i="18"/>
  <c r="J128" i="18"/>
  <c r="BK119" i="18"/>
  <c r="BK318" i="17"/>
  <c r="J314" i="17"/>
  <c r="J313" i="17"/>
  <c r="BK311" i="17"/>
  <c r="J307" i="17"/>
  <c r="BK299" i="17"/>
  <c r="BK295" i="17"/>
  <c r="J286" i="17"/>
  <c r="BK282" i="17"/>
  <c r="J281" i="17"/>
  <c r="BK280" i="17"/>
  <c r="BK272" i="17"/>
  <c r="J268" i="17"/>
  <c r="BK246" i="17"/>
  <c r="BK245" i="17"/>
  <c r="J243" i="17"/>
  <c r="J241" i="17"/>
  <c r="BK240" i="17"/>
  <c r="J239" i="17"/>
  <c r="J229" i="17"/>
  <c r="BK228" i="17"/>
  <c r="BK216" i="17"/>
  <c r="J215" i="17"/>
  <c r="J213" i="17"/>
  <c r="BK212" i="17"/>
  <c r="BK211" i="17"/>
  <c r="BK210" i="17"/>
  <c r="J209" i="17"/>
  <c r="BK206" i="17"/>
  <c r="BK198" i="17"/>
  <c r="J195" i="17"/>
  <c r="J194" i="17"/>
  <c r="BK190" i="17"/>
  <c r="J189" i="17"/>
  <c r="J180" i="17"/>
  <c r="J178" i="17"/>
  <c r="BK176" i="17"/>
  <c r="BK169" i="17"/>
  <c r="J167" i="17"/>
  <c r="J161" i="17"/>
  <c r="BK158" i="17"/>
  <c r="BK157" i="17"/>
  <c r="J151" i="17"/>
  <c r="BK143" i="17"/>
  <c r="J142" i="17"/>
  <c r="BK169" i="16"/>
  <c r="BK168" i="16"/>
  <c r="J167" i="16"/>
  <c r="J161" i="16"/>
  <c r="BK159" i="16"/>
  <c r="J158" i="16"/>
  <c r="J151" i="16"/>
  <c r="J149" i="16"/>
  <c r="BK139" i="16"/>
  <c r="BK134" i="16"/>
  <c r="J132" i="16"/>
  <c r="J126" i="16"/>
  <c r="BK124" i="16"/>
  <c r="J123" i="16"/>
  <c r="J165" i="15"/>
  <c r="J164" i="15"/>
  <c r="J162" i="15"/>
  <c r="BK160" i="15"/>
  <c r="BK156" i="15"/>
  <c r="J153" i="15"/>
  <c r="J150" i="15"/>
  <c r="BK149" i="15"/>
  <c r="BK145" i="15"/>
  <c r="BK143" i="15"/>
  <c r="BK140" i="15"/>
  <c r="J139" i="15"/>
  <c r="J127" i="15"/>
  <c r="J125" i="15"/>
  <c r="BK121" i="15"/>
  <c r="J167" i="14"/>
  <c r="BK164" i="14"/>
  <c r="J163" i="14"/>
  <c r="J156" i="14"/>
  <c r="J154" i="14"/>
  <c r="BK152" i="14"/>
  <c r="BK151" i="14"/>
  <c r="BK150" i="14"/>
  <c r="J148" i="14"/>
  <c r="BK144" i="14"/>
  <c r="BK141" i="14"/>
  <c r="J139" i="14"/>
  <c r="J138" i="14"/>
  <c r="BK137" i="14"/>
  <c r="BK135" i="14"/>
  <c r="BK132" i="14"/>
  <c r="J129" i="14"/>
  <c r="J128" i="14"/>
  <c r="BK121" i="14"/>
  <c r="J119" i="14"/>
  <c r="J164" i="13"/>
  <c r="BK163" i="13"/>
  <c r="J162" i="13"/>
  <c r="BK158" i="13"/>
  <c r="J157" i="13"/>
  <c r="J156" i="13"/>
  <c r="J153" i="13"/>
  <c r="J147" i="13"/>
  <c r="BK142" i="13"/>
  <c r="J137" i="13"/>
  <c r="J135" i="13"/>
  <c r="BK132" i="13"/>
  <c r="BK129" i="13"/>
  <c r="BK122" i="13"/>
  <c r="J121" i="13"/>
  <c r="J120" i="13"/>
  <c r="BK239" i="12"/>
  <c r="J237" i="12"/>
  <c r="J236" i="12"/>
  <c r="J228" i="12"/>
  <c r="BK226" i="12"/>
  <c r="J222" i="12"/>
  <c r="BK215" i="12"/>
  <c r="J206" i="12"/>
  <c r="J201" i="12"/>
  <c r="J199" i="12"/>
  <c r="BK196" i="12"/>
  <c r="J193" i="12"/>
  <c r="BK190" i="12"/>
  <c r="BK186" i="12"/>
  <c r="BK179" i="12"/>
  <c r="J177" i="12"/>
  <c r="J173" i="12"/>
  <c r="J162" i="12"/>
  <c r="BK160" i="12"/>
  <c r="J156" i="12"/>
  <c r="BK154" i="12"/>
  <c r="J153" i="12"/>
  <c r="J150" i="12"/>
  <c r="BK146" i="12"/>
  <c r="BK142" i="12"/>
  <c r="J138" i="12"/>
  <c r="BK136" i="12"/>
  <c r="J135" i="12"/>
  <c r="J133" i="12"/>
  <c r="BK130" i="12"/>
  <c r="BK129" i="12"/>
  <c r="BK127" i="12"/>
  <c r="J126" i="12"/>
  <c r="J124" i="12"/>
  <c r="J123" i="12"/>
  <c r="BK236" i="11"/>
  <c r="J234" i="11"/>
  <c r="J233" i="11"/>
  <c r="BK231" i="11"/>
  <c r="BK228" i="11"/>
  <c r="BK225" i="11"/>
  <c r="BK221" i="11"/>
  <c r="BK219" i="11"/>
  <c r="BK210" i="11"/>
  <c r="J208" i="11"/>
  <c r="J205" i="11"/>
  <c r="BK203" i="11"/>
  <c r="J202" i="11"/>
  <c r="J200" i="11"/>
  <c r="J197" i="11"/>
  <c r="BK195" i="11"/>
  <c r="BK192" i="11"/>
  <c r="J190" i="11"/>
  <c r="J188" i="11"/>
  <c r="J186" i="11"/>
  <c r="BK176" i="11"/>
  <c r="J172" i="11"/>
  <c r="J170" i="11"/>
  <c r="J163" i="11"/>
  <c r="J161" i="11"/>
  <c r="BK159" i="11"/>
  <c r="J154" i="11"/>
  <c r="J151" i="11"/>
  <c r="BK149" i="11"/>
  <c r="BK145" i="11"/>
  <c r="BK142" i="11"/>
  <c r="BK138" i="11"/>
  <c r="BK136" i="11"/>
  <c r="BK123" i="11"/>
  <c r="BK172" i="10"/>
  <c r="BK168" i="10"/>
  <c r="J161" i="10"/>
  <c r="J158" i="10"/>
  <c r="J152" i="10"/>
  <c r="J148" i="10"/>
  <c r="J139" i="10"/>
  <c r="BK138" i="10"/>
  <c r="BK132" i="10"/>
  <c r="J131" i="10"/>
  <c r="BK126" i="10"/>
  <c r="BK123" i="10"/>
  <c r="J120" i="10"/>
  <c r="J164" i="9"/>
  <c r="BK163" i="9"/>
  <c r="BK161" i="9"/>
  <c r="BK159" i="9"/>
  <c r="J158" i="9"/>
  <c r="BK147" i="9"/>
  <c r="J138" i="9"/>
  <c r="BK137" i="9"/>
  <c r="BK136" i="9"/>
  <c r="J127" i="9"/>
  <c r="BK125" i="9"/>
  <c r="J165" i="8"/>
  <c r="J164" i="8"/>
  <c r="J162" i="8"/>
  <c r="BK160" i="8"/>
  <c r="BK151" i="8"/>
  <c r="J140" i="8"/>
  <c r="J138" i="8"/>
  <c r="J134" i="8"/>
  <c r="BK133" i="8"/>
  <c r="J212" i="7"/>
  <c r="J207" i="7"/>
  <c r="J202" i="7"/>
  <c r="BK199" i="7"/>
  <c r="BK191" i="7"/>
  <c r="J186" i="7"/>
  <c r="BK184" i="7"/>
  <c r="J183" i="7"/>
  <c r="J182" i="7"/>
  <c r="J177" i="7"/>
  <c r="BK174" i="7"/>
  <c r="J173" i="7"/>
  <c r="J170" i="7"/>
  <c r="J157" i="7"/>
  <c r="J151" i="7"/>
  <c r="J149" i="7"/>
  <c r="J147" i="7"/>
  <c r="BK145" i="7"/>
  <c r="BK143" i="7"/>
  <c r="J136" i="7"/>
  <c r="BK134" i="7"/>
  <c r="J132" i="7"/>
  <c r="J389" i="6"/>
  <c r="BK388" i="6"/>
  <c r="BK387" i="6"/>
  <c r="J385" i="6"/>
  <c r="J384" i="6"/>
  <c r="BK381" i="6"/>
  <c r="BK380" i="6"/>
  <c r="J377" i="6"/>
  <c r="J373" i="6"/>
  <c r="BK369" i="6"/>
  <c r="BK358" i="6"/>
  <c r="BK354" i="6"/>
  <c r="BK350" i="6"/>
  <c r="J347" i="6"/>
  <c r="BK345" i="6"/>
  <c r="J341" i="6"/>
  <c r="J330" i="6"/>
  <c r="BK322" i="6"/>
  <c r="BK317" i="6"/>
  <c r="BK315" i="6"/>
  <c r="J313" i="6"/>
  <c r="BK306" i="6"/>
  <c r="J297" i="6"/>
  <c r="J293" i="6"/>
  <c r="BK290" i="6"/>
  <c r="J279" i="6"/>
  <c r="BK276" i="6"/>
  <c r="BK268" i="6"/>
  <c r="J263" i="6"/>
  <c r="BK262" i="6"/>
  <c r="BK260" i="6"/>
  <c r="BK258" i="6"/>
  <c r="BK255" i="6"/>
  <c r="J247" i="6"/>
  <c r="J242" i="6"/>
  <c r="J241" i="6"/>
  <c r="BK240" i="6"/>
  <c r="BK234" i="6"/>
  <c r="J221" i="6"/>
  <c r="J219" i="6"/>
  <c r="J211" i="6"/>
  <c r="J209" i="6"/>
  <c r="J197" i="6"/>
  <c r="BK196" i="6"/>
  <c r="J195" i="6"/>
  <c r="BK194" i="6"/>
  <c r="BK191" i="6"/>
  <c r="J186" i="6"/>
  <c r="BK185" i="6"/>
  <c r="BK179" i="6"/>
  <c r="J166" i="6"/>
  <c r="J159" i="6"/>
  <c r="J157" i="6"/>
  <c r="J152" i="6"/>
  <c r="J150" i="6"/>
  <c r="J143" i="6"/>
  <c r="J140" i="6"/>
  <c r="BK134" i="6"/>
  <c r="J132" i="6"/>
  <c r="BK129" i="6"/>
  <c r="BK127" i="6"/>
  <c r="J309" i="5"/>
  <c r="J308" i="5"/>
  <c r="BK306" i="5"/>
  <c r="J296" i="5"/>
  <c r="BK284" i="5"/>
  <c r="BK283" i="5"/>
  <c r="J275" i="5"/>
  <c r="BK274" i="5"/>
  <c r="J273" i="5"/>
  <c r="J269" i="5"/>
  <c r="J267" i="5"/>
  <c r="J265" i="5"/>
  <c r="J264" i="5"/>
  <c r="BK260" i="5"/>
  <c r="BK259" i="5"/>
  <c r="J258" i="5"/>
  <c r="BK251" i="5"/>
  <c r="J250" i="5"/>
  <c r="J249" i="5"/>
  <c r="J247" i="5"/>
  <c r="J244" i="5"/>
  <c r="J238" i="5"/>
  <c r="J234" i="5"/>
  <c r="BK220" i="5"/>
  <c r="J215" i="5"/>
  <c r="J209" i="5"/>
  <c r="BK198" i="5"/>
  <c r="J195" i="5"/>
  <c r="J194" i="5"/>
  <c r="J192" i="5"/>
  <c r="BK190" i="5"/>
  <c r="BK183" i="5"/>
  <c r="J182" i="5"/>
  <c r="J181" i="5"/>
  <c r="BK173" i="5"/>
  <c r="BK166" i="5"/>
  <c r="BK160" i="5"/>
  <c r="J158" i="5"/>
  <c r="BK153" i="5"/>
  <c r="BK144" i="5"/>
  <c r="J131" i="5"/>
  <c r="J130" i="5"/>
  <c r="BK129" i="5"/>
  <c r="BK243" i="4"/>
  <c r="BK242" i="4"/>
  <c r="BK241" i="4"/>
  <c r="BK237" i="4"/>
  <c r="BK214" i="4"/>
  <c r="BK212" i="4"/>
  <c r="J211" i="4"/>
  <c r="BK202" i="4"/>
  <c r="J198" i="4"/>
  <c r="J191" i="4"/>
  <c r="BK190" i="4"/>
  <c r="J189" i="4"/>
  <c r="BK187" i="4"/>
  <c r="J185" i="4"/>
  <c r="BK183" i="4"/>
  <c r="J178" i="4"/>
  <c r="BK176" i="4"/>
  <c r="BK172" i="4"/>
  <c r="J167" i="4"/>
  <c r="BK166" i="4"/>
  <c r="J163" i="4"/>
  <c r="J161" i="4"/>
  <c r="J157" i="4"/>
  <c r="BK146" i="4"/>
  <c r="J143" i="4"/>
  <c r="J137" i="4"/>
  <c r="J136" i="4"/>
  <c r="J135" i="4"/>
  <c r="BK130" i="4"/>
  <c r="J129" i="4"/>
  <c r="J128" i="4"/>
  <c r="J126" i="4"/>
  <c r="J122" i="4"/>
  <c r="J121" i="4"/>
  <c r="J241" i="3"/>
  <c r="J236" i="3"/>
  <c r="BK224" i="3"/>
  <c r="J215" i="3"/>
  <c r="J196" i="3"/>
  <c r="J195" i="3"/>
  <c r="BK193" i="3"/>
  <c r="BK173" i="3"/>
  <c r="BK172" i="3"/>
  <c r="J168" i="3"/>
  <c r="BK167" i="3"/>
  <c r="J165" i="3"/>
  <c r="J154" i="3"/>
  <c r="J152" i="3"/>
  <c r="BK149" i="3"/>
  <c r="J145" i="3"/>
  <c r="BK143" i="3"/>
  <c r="J139" i="3"/>
  <c r="BK136" i="3"/>
  <c r="J479" i="2"/>
  <c r="J478" i="2"/>
  <c r="BK465" i="2"/>
  <c r="J461" i="2"/>
  <c r="BK455" i="2"/>
  <c r="J454" i="2"/>
  <c r="BK452" i="2"/>
  <c r="J450" i="2"/>
  <c r="J442" i="2"/>
  <c r="J441" i="2"/>
  <c r="J438" i="2"/>
  <c r="BK434" i="2"/>
  <c r="BK423" i="2"/>
  <c r="BK421" i="2"/>
  <c r="BK419" i="2"/>
  <c r="BK415" i="2"/>
  <c r="BK413" i="2"/>
  <c r="J408" i="2"/>
  <c r="BK405" i="2"/>
  <c r="BK396" i="2"/>
  <c r="J392" i="2"/>
  <c r="J384" i="2"/>
  <c r="BK382" i="2"/>
  <c r="J380" i="2"/>
  <c r="BK368" i="2"/>
  <c r="J367" i="2"/>
  <c r="J360" i="2"/>
  <c r="J359" i="2"/>
  <c r="J358" i="2"/>
  <c r="J357" i="2"/>
  <c r="BK353" i="2"/>
  <c r="J352" i="2"/>
  <c r="J351" i="2"/>
  <c r="BK348" i="2"/>
  <c r="BK344" i="2"/>
  <c r="J342" i="2"/>
  <c r="BK331" i="2"/>
  <c r="BK329" i="2"/>
  <c r="BK328" i="2"/>
  <c r="BK324" i="2"/>
  <c r="BK323" i="2"/>
  <c r="J322" i="2"/>
  <c r="J321" i="2"/>
  <c r="J319" i="2"/>
  <c r="J317" i="2"/>
  <c r="J315" i="2"/>
  <c r="J312" i="2"/>
  <c r="BK310" i="2"/>
  <c r="J305" i="2"/>
  <c r="J297" i="2"/>
  <c r="BK293" i="2"/>
  <c r="J285" i="2"/>
  <c r="BK281" i="2"/>
  <c r="J280" i="2"/>
  <c r="BK279" i="2"/>
  <c r="BK262" i="2"/>
  <c r="BK259" i="2"/>
  <c r="J254" i="2"/>
  <c r="J252" i="2"/>
  <c r="J239" i="2"/>
  <c r="BK236" i="2"/>
  <c r="J234" i="2"/>
  <c r="BK233" i="2"/>
  <c r="J232" i="2"/>
  <c r="BK229" i="2"/>
  <c r="J225" i="2"/>
  <c r="J220" i="2"/>
  <c r="J206" i="2"/>
  <c r="J199" i="2"/>
  <c r="BK198" i="2"/>
  <c r="J193" i="2"/>
  <c r="BK191" i="2"/>
  <c r="J178" i="2"/>
  <c r="J168" i="2"/>
  <c r="J164" i="2"/>
  <c r="J128" i="30"/>
  <c r="J207" i="29"/>
  <c r="BK205" i="29"/>
  <c r="J203" i="29"/>
  <c r="J200" i="29"/>
  <c r="J197" i="29"/>
  <c r="BK194" i="29"/>
  <c r="BK189" i="29"/>
  <c r="BK185" i="29"/>
  <c r="J177" i="29"/>
  <c r="BK158" i="29"/>
  <c r="J157" i="29"/>
  <c r="BK151" i="29"/>
  <c r="BK142" i="29"/>
  <c r="J140" i="29"/>
  <c r="BK138" i="29"/>
  <c r="J136" i="29"/>
  <c r="BK134" i="29"/>
  <c r="J133" i="29"/>
  <c r="J131" i="29"/>
  <c r="BK130" i="28"/>
  <c r="BK128" i="28"/>
  <c r="BK124" i="28"/>
  <c r="BK124" i="27"/>
  <c r="J120" i="27"/>
  <c r="BK117" i="27"/>
  <c r="J119" i="26"/>
  <c r="BK117" i="26"/>
  <c r="BK189" i="25"/>
  <c r="J185" i="25"/>
  <c r="J182" i="25"/>
  <c r="BK181" i="25"/>
  <c r="J180" i="25"/>
  <c r="J177" i="25"/>
  <c r="J175" i="25"/>
  <c r="BK172" i="25"/>
  <c r="BK166" i="25"/>
  <c r="BK161" i="25"/>
  <c r="BK154" i="25"/>
  <c r="BK147" i="25"/>
  <c r="J146" i="25"/>
  <c r="BK145" i="25"/>
  <c r="J141" i="25"/>
  <c r="J137" i="25"/>
  <c r="J135" i="25"/>
  <c r="BK132" i="25"/>
  <c r="BK124" i="25"/>
  <c r="J123" i="25"/>
  <c r="J131" i="24"/>
  <c r="BK126" i="24"/>
  <c r="BK123" i="24"/>
  <c r="J122" i="23"/>
  <c r="BK160" i="22"/>
  <c r="J159" i="22"/>
  <c r="BK154" i="22"/>
  <c r="J152" i="22"/>
  <c r="BK150" i="22"/>
  <c r="J146" i="22"/>
  <c r="BK133" i="22"/>
  <c r="J132" i="22"/>
  <c r="J128" i="22"/>
  <c r="J125" i="22"/>
  <c r="J122" i="22"/>
  <c r="J121" i="21"/>
  <c r="J120" i="21"/>
  <c r="BK164" i="20"/>
  <c r="BK163" i="20"/>
  <c r="J161" i="20"/>
  <c r="J152" i="20"/>
  <c r="BK147" i="20"/>
  <c r="J143" i="20"/>
  <c r="J142" i="20"/>
  <c r="BK138" i="20"/>
  <c r="J136" i="20"/>
  <c r="BK133" i="20"/>
  <c r="J132" i="20"/>
  <c r="BK131" i="20"/>
  <c r="J128" i="20"/>
  <c r="BK126" i="20"/>
  <c r="BK124" i="20"/>
  <c r="J119" i="20"/>
  <c r="J129" i="19"/>
  <c r="J136" i="18"/>
  <c r="BK124" i="18"/>
  <c r="BK121" i="18"/>
  <c r="BK328" i="17"/>
  <c r="J328" i="17"/>
  <c r="BK327" i="17"/>
  <c r="J327" i="17"/>
  <c r="BK326" i="17"/>
  <c r="J326" i="17"/>
  <c r="BK325" i="17"/>
  <c r="J325" i="17"/>
  <c r="BK324" i="17"/>
  <c r="BK321" i="17"/>
  <c r="J316" i="17"/>
  <c r="BK312" i="17"/>
  <c r="BK310" i="17"/>
  <c r="BK309" i="17"/>
  <c r="J308" i="17"/>
  <c r="J305" i="17"/>
  <c r="BK303" i="17"/>
  <c r="J300" i="17"/>
  <c r="J290" i="17"/>
  <c r="J287" i="17"/>
  <c r="BK286" i="17"/>
  <c r="J285" i="17"/>
  <c r="BK284" i="17"/>
  <c r="BK283" i="17"/>
  <c r="J270" i="17"/>
  <c r="J265" i="17"/>
  <c r="J264" i="17"/>
  <c r="J263" i="17"/>
  <c r="BK262" i="17"/>
  <c r="BK261" i="17"/>
  <c r="J260" i="17"/>
  <c r="J259" i="17"/>
  <c r="J258" i="17"/>
  <c r="J257" i="17"/>
  <c r="BK256" i="17"/>
  <c r="BK254" i="17"/>
  <c r="BK248" i="17"/>
  <c r="J246" i="17"/>
  <c r="BK244" i="17"/>
  <c r="BK241" i="17"/>
  <c r="J235" i="17"/>
  <c r="BK233" i="17"/>
  <c r="J232" i="17"/>
  <c r="J226" i="17"/>
  <c r="BK220" i="17"/>
  <c r="BK219" i="17"/>
  <c r="BK213" i="17"/>
  <c r="J207" i="17"/>
  <c r="J206" i="17"/>
  <c r="BK196" i="17"/>
  <c r="BK183" i="17"/>
  <c r="J179" i="17"/>
  <c r="BK174" i="17"/>
  <c r="J172" i="17"/>
  <c r="BK170" i="17"/>
  <c r="BK164" i="17"/>
  <c r="BK162" i="17"/>
  <c r="BK161" i="17"/>
  <c r="J155" i="17"/>
  <c r="BK154" i="17"/>
  <c r="BK151" i="17"/>
  <c r="BK148" i="17"/>
  <c r="BK146" i="17"/>
  <c r="BK141" i="17"/>
  <c r="J140" i="17"/>
  <c r="J138" i="17"/>
  <c r="J134" i="17"/>
  <c r="BK163" i="16"/>
  <c r="J162" i="16"/>
  <c r="BK160" i="16"/>
  <c r="J159" i="16"/>
  <c r="J152" i="16"/>
  <c r="BK149" i="16"/>
  <c r="BK141" i="16"/>
  <c r="BK138" i="16"/>
  <c r="J135" i="16"/>
  <c r="J133" i="16"/>
  <c r="BK129" i="16"/>
  <c r="J127" i="16"/>
  <c r="J125" i="16"/>
  <c r="J172" i="12"/>
  <c r="BK170" i="12"/>
  <c r="J167" i="12"/>
  <c r="BK163" i="12"/>
  <c r="J157" i="12"/>
  <c r="BK152" i="12"/>
  <c r="BK143" i="12"/>
  <c r="J141" i="12"/>
  <c r="J139" i="12"/>
  <c r="BK134" i="12"/>
  <c r="J127" i="12"/>
  <c r="J125" i="12"/>
  <c r="J121" i="12"/>
  <c r="J226" i="11"/>
  <c r="BK224" i="11"/>
  <c r="BK223" i="11"/>
  <c r="BK208" i="11"/>
  <c r="J207" i="11"/>
  <c r="J206" i="11"/>
  <c r="J203" i="11"/>
  <c r="BK193" i="11"/>
  <c r="J187" i="11"/>
  <c r="J183" i="11"/>
  <c r="J182" i="11"/>
  <c r="BK174" i="11"/>
  <c r="J171" i="11"/>
  <c r="BK170" i="11"/>
  <c r="J168" i="11"/>
  <c r="J166" i="11"/>
  <c r="BK165" i="11"/>
  <c r="J156" i="11"/>
  <c r="BK148" i="11"/>
  <c r="BK146" i="11"/>
  <c r="BK144" i="11"/>
  <c r="BK143" i="11"/>
  <c r="J135" i="11"/>
  <c r="J131" i="11"/>
  <c r="BK129" i="11"/>
  <c r="J127" i="11"/>
  <c r="J126" i="11"/>
  <c r="BK124" i="11"/>
  <c r="BK170" i="10"/>
  <c r="J168" i="10"/>
  <c r="J160" i="10"/>
  <c r="BK154" i="10"/>
  <c r="BK145" i="10"/>
  <c r="J142" i="10"/>
  <c r="J137" i="10"/>
  <c r="BK136" i="10"/>
  <c r="BK135" i="10"/>
  <c r="J133" i="10"/>
  <c r="J130" i="10"/>
  <c r="J129" i="10"/>
  <c r="BK128" i="10"/>
  <c r="BK127" i="10"/>
  <c r="J124" i="10"/>
  <c r="BK122" i="10"/>
  <c r="BK121" i="10"/>
  <c r="BK174" i="9"/>
  <c r="BK173" i="9"/>
  <c r="BK171" i="9"/>
  <c r="J169" i="9"/>
  <c r="BK155" i="9"/>
  <c r="BK149" i="9"/>
  <c r="J146" i="9"/>
  <c r="BK143" i="9"/>
  <c r="J142" i="9"/>
  <c r="BK139" i="9"/>
  <c r="BK133" i="9"/>
  <c r="J130" i="9"/>
  <c r="J126" i="9"/>
  <c r="J163" i="8"/>
  <c r="BK162" i="8"/>
  <c r="J160" i="8"/>
  <c r="J158" i="8"/>
  <c r="BK156" i="8"/>
  <c r="BK154" i="8"/>
  <c r="BK153" i="8"/>
  <c r="BK146" i="8"/>
  <c r="BK145" i="8"/>
  <c r="BK143" i="8"/>
  <c r="BK137" i="8"/>
  <c r="J133" i="8"/>
  <c r="BK129" i="8"/>
  <c r="J128" i="8"/>
  <c r="J218" i="7"/>
  <c r="BK217" i="7"/>
  <c r="J215" i="7"/>
  <c r="BK213" i="7"/>
  <c r="BK210" i="7"/>
  <c r="J209" i="7"/>
  <c r="J208" i="7"/>
  <c r="BK207" i="7"/>
  <c r="J203" i="7"/>
  <c r="J201" i="7"/>
  <c r="BK200" i="7"/>
  <c r="BK197" i="7"/>
  <c r="BK195" i="7"/>
  <c r="BK193" i="7"/>
  <c r="J179" i="7"/>
  <c r="BK173" i="7"/>
  <c r="J165" i="7"/>
  <c r="J155" i="7"/>
  <c r="J153" i="7"/>
  <c r="BK151" i="7"/>
  <c r="BK150" i="7"/>
  <c r="BK147" i="7"/>
  <c r="BK138" i="7"/>
  <c r="BK135" i="7"/>
  <c r="BK131" i="7"/>
  <c r="J125" i="7"/>
  <c r="BK384" i="6"/>
  <c r="J372" i="6"/>
  <c r="J371" i="6"/>
  <c r="J368" i="6"/>
  <c r="BK367" i="6"/>
  <c r="J356" i="6"/>
  <c r="J354" i="6"/>
  <c r="BK348" i="6"/>
  <c r="BK343" i="6"/>
  <c r="J342" i="6"/>
  <c r="BK334" i="6"/>
  <c r="J329" i="6"/>
  <c r="J316" i="6"/>
  <c r="J314" i="6"/>
  <c r="J311" i="6"/>
  <c r="BK310" i="6"/>
  <c r="J304" i="6"/>
  <c r="J302" i="6"/>
  <c r="J292" i="6"/>
  <c r="J287" i="6"/>
  <c r="J276" i="6"/>
  <c r="J274" i="6"/>
  <c r="J273" i="6"/>
  <c r="J270" i="6"/>
  <c r="J269" i="6"/>
  <c r="BK266" i="6"/>
  <c r="BK264" i="6"/>
  <c r="BK257" i="6"/>
  <c r="J251" i="6"/>
  <c r="BK247" i="6"/>
  <c r="BK245" i="6"/>
  <c r="J231" i="6"/>
  <c r="BK223" i="6"/>
  <c r="BK215" i="6"/>
  <c r="J213" i="6"/>
  <c r="J207" i="6"/>
  <c r="BK201" i="6"/>
  <c r="J196" i="6"/>
  <c r="J194" i="6"/>
  <c r="J189" i="6"/>
  <c r="J181" i="6"/>
  <c r="BK180" i="6"/>
  <c r="BK178" i="6"/>
  <c r="BK177" i="6"/>
  <c r="BK175" i="6"/>
  <c r="BK172" i="6"/>
  <c r="J164" i="6"/>
  <c r="J163" i="6"/>
  <c r="BK161" i="6"/>
  <c r="BK158" i="6"/>
  <c r="BK156" i="6"/>
  <c r="BK155" i="6"/>
  <c r="BK150" i="6"/>
  <c r="J146" i="6"/>
  <c r="J145" i="6"/>
  <c r="BK142" i="6"/>
  <c r="BK141" i="6"/>
  <c r="J139" i="6"/>
  <c r="BK138" i="6"/>
  <c r="J137" i="6"/>
  <c r="J133" i="6"/>
  <c r="J129" i="6"/>
  <c r="BK320" i="5"/>
  <c r="J320" i="5"/>
  <c r="BK319" i="5"/>
  <c r="J319" i="5"/>
  <c r="BK317" i="5"/>
  <c r="J317" i="5"/>
  <c r="J316" i="5"/>
  <c r="J311" i="5"/>
  <c r="J305" i="5"/>
  <c r="BK302" i="5"/>
  <c r="J294" i="5"/>
  <c r="J291" i="5"/>
  <c r="J289" i="5"/>
  <c r="BK286" i="5"/>
  <c r="BK285" i="5"/>
  <c r="J283" i="5"/>
  <c r="BK282" i="5"/>
  <c r="J280" i="5"/>
  <c r="J278" i="5"/>
  <c r="J274" i="5"/>
  <c r="J272" i="5"/>
  <c r="J262" i="5"/>
  <c r="J254" i="5"/>
  <c r="J241" i="5"/>
  <c r="J237" i="5"/>
  <c r="BK236" i="5"/>
  <c r="J233" i="5"/>
  <c r="J230" i="5"/>
  <c r="BK229" i="5"/>
  <c r="BK221" i="5"/>
  <c r="BK219" i="5"/>
  <c r="J216" i="5"/>
  <c r="BK214" i="5"/>
  <c r="J212" i="5"/>
  <c r="J211" i="5"/>
  <c r="J203" i="5"/>
  <c r="J200" i="5"/>
  <c r="J196" i="5"/>
  <c r="BK187" i="5"/>
  <c r="BK181" i="5"/>
  <c r="BK179" i="5"/>
  <c r="J178" i="5"/>
  <c r="BK174" i="5"/>
  <c r="J172" i="5"/>
  <c r="BK168" i="5"/>
  <c r="J163" i="5"/>
  <c r="BK159" i="5"/>
  <c r="BK156" i="5"/>
  <c r="J155" i="5"/>
  <c r="BK152" i="5"/>
  <c r="BK149" i="5"/>
  <c r="BK141" i="5"/>
  <c r="BK140" i="5"/>
  <c r="BK136" i="5"/>
  <c r="BK135" i="5"/>
  <c r="J132" i="5"/>
  <c r="BK131" i="5"/>
  <c r="J237" i="4"/>
  <c r="BK221" i="4"/>
  <c r="BK219" i="4"/>
  <c r="J193" i="4"/>
  <c r="J184" i="4"/>
  <c r="BK179" i="4"/>
  <c r="J177" i="4"/>
  <c r="BK173" i="4"/>
  <c r="BK165" i="4"/>
  <c r="BK164" i="4"/>
  <c r="BK156" i="4"/>
  <c r="J153" i="4"/>
  <c r="BK129" i="4"/>
  <c r="BK127" i="4"/>
  <c r="J123" i="4"/>
  <c r="BK240" i="3"/>
  <c r="J239" i="3"/>
  <c r="J233" i="3"/>
  <c r="BK226" i="3"/>
  <c r="J221" i="3"/>
  <c r="J218" i="3"/>
  <c r="BK210" i="3"/>
  <c r="J207" i="3"/>
  <c r="BK206" i="3"/>
  <c r="J206" i="3"/>
  <c r="BK205" i="3"/>
  <c r="J205" i="3"/>
  <c r="BK204" i="3"/>
  <c r="J204" i="3"/>
  <c r="BK203" i="3"/>
  <c r="J203" i="3"/>
  <c r="BK202" i="3"/>
  <c r="J202" i="3"/>
  <c r="BK200" i="3"/>
  <c r="J200" i="3"/>
  <c r="BK199" i="3"/>
  <c r="J199" i="3"/>
  <c r="BK198" i="3"/>
  <c r="J198" i="3"/>
  <c r="BK196" i="3"/>
  <c r="BK174" i="3"/>
  <c r="J172" i="3"/>
  <c r="BK171" i="3"/>
  <c r="BK170" i="3"/>
  <c r="J167" i="3"/>
  <c r="BK165" i="3"/>
  <c r="BK162" i="3"/>
  <c r="BK161" i="3"/>
  <c r="J158" i="3"/>
  <c r="J156" i="3"/>
  <c r="BK154" i="3"/>
  <c r="BK150" i="3"/>
  <c r="BK145" i="3"/>
  <c r="BK144" i="3"/>
  <c r="BK139" i="3"/>
  <c r="BK482" i="2"/>
  <c r="J481" i="2"/>
  <c r="J480" i="2"/>
  <c r="BK472" i="2"/>
  <c r="BK447" i="2"/>
  <c r="BK436" i="2"/>
  <c r="BK425" i="2"/>
  <c r="BK424" i="2"/>
  <c r="BK417" i="2"/>
  <c r="BK411" i="2"/>
  <c r="J407" i="2"/>
  <c r="BK403" i="2"/>
  <c r="J399" i="2"/>
  <c r="BK398" i="2"/>
  <c r="BK395" i="2"/>
  <c r="J394" i="2"/>
  <c r="J390" i="2"/>
  <c r="BK389" i="2"/>
  <c r="J387" i="2"/>
  <c r="J382" i="2"/>
  <c r="BK380" i="2"/>
  <c r="J378" i="2"/>
  <c r="BK377" i="2"/>
  <c r="J374" i="2"/>
  <c r="BK373" i="2"/>
  <c r="J371" i="2"/>
  <c r="J363" i="2"/>
  <c r="BK354" i="2"/>
  <c r="J349" i="2"/>
  <c r="BK346" i="2"/>
  <c r="J341" i="2"/>
  <c r="BK340" i="2"/>
  <c r="J337" i="2"/>
  <c r="J333" i="2"/>
  <c r="J331" i="2"/>
  <c r="BK330" i="2"/>
  <c r="J323" i="2"/>
  <c r="BK316" i="2"/>
  <c r="BK308" i="2"/>
  <c r="BK306" i="2"/>
  <c r="J303" i="2"/>
  <c r="BK297" i="2"/>
  <c r="BK280" i="2"/>
  <c r="J279" i="2"/>
  <c r="J276" i="2"/>
  <c r="J274" i="2"/>
  <c r="J273" i="2"/>
  <c r="J272" i="2"/>
  <c r="BK267" i="2"/>
  <c r="BK263" i="2"/>
  <c r="BK251" i="2"/>
  <c r="J243" i="2"/>
  <c r="BK239" i="2"/>
  <c r="BK235" i="2"/>
  <c r="BK231" i="2"/>
  <c r="J230" i="2"/>
  <c r="J226" i="2"/>
  <c r="BK224" i="2"/>
  <c r="BK218" i="2"/>
  <c r="BK210" i="2"/>
  <c r="BK209" i="2"/>
  <c r="BK199" i="2"/>
  <c r="J197" i="2"/>
  <c r="BK194" i="2"/>
  <c r="J189" i="2"/>
  <c r="J179" i="2"/>
  <c r="BK174" i="2"/>
  <c r="BK168" i="2"/>
  <c r="J167" i="2"/>
  <c r="BK128" i="30"/>
  <c r="BK124" i="30"/>
  <c r="J189" i="29"/>
  <c r="J188" i="29"/>
  <c r="J172" i="29"/>
  <c r="BK163" i="29"/>
  <c r="J158" i="29"/>
  <c r="J169" i="25"/>
  <c r="J168" i="25"/>
  <c r="J163" i="25"/>
  <c r="J162" i="25"/>
  <c r="J161" i="25"/>
  <c r="J159" i="25"/>
  <c r="J158" i="25"/>
  <c r="J153" i="25"/>
  <c r="BK152" i="25"/>
  <c r="J150" i="25"/>
  <c r="BK142" i="25"/>
  <c r="BK134" i="25"/>
  <c r="J130" i="25"/>
  <c r="J124" i="25"/>
  <c r="BK131" i="24"/>
  <c r="BK127" i="24"/>
  <c r="J125" i="24"/>
  <c r="J122" i="24"/>
  <c r="BK120" i="24"/>
  <c r="BK121" i="23"/>
  <c r="J157" i="22"/>
  <c r="J156" i="22"/>
  <c r="J155" i="22"/>
  <c r="J151" i="22"/>
  <c r="J150" i="22"/>
  <c r="J148" i="22"/>
  <c r="J144" i="22"/>
  <c r="BK140" i="22"/>
  <c r="BK138" i="22"/>
  <c r="J131" i="22"/>
  <c r="BK130" i="22"/>
  <c r="J124" i="22"/>
  <c r="J159" i="20"/>
  <c r="BK157" i="20"/>
  <c r="BK153" i="20"/>
  <c r="BK134" i="20"/>
  <c r="BK132" i="20"/>
  <c r="J131" i="20"/>
  <c r="BK130" i="20"/>
  <c r="J122" i="20"/>
  <c r="J135" i="19"/>
  <c r="J128" i="19"/>
  <c r="BK127" i="19"/>
  <c r="BK124" i="19"/>
  <c r="BK121" i="19"/>
  <c r="J119" i="19"/>
  <c r="J134" i="18"/>
  <c r="J133" i="18"/>
  <c r="J129" i="18"/>
  <c r="J127" i="18"/>
  <c r="BK120" i="18"/>
  <c r="J323" i="17"/>
  <c r="BK322" i="17"/>
  <c r="J318" i="17"/>
  <c r="J315" i="17"/>
  <c r="BK314" i="17"/>
  <c r="J302" i="17"/>
  <c r="BK297" i="17"/>
  <c r="BK278" i="17"/>
  <c r="BK276" i="17"/>
  <c r="BK274" i="17"/>
  <c r="BK271" i="17"/>
  <c r="J269" i="17"/>
  <c r="J266" i="17"/>
  <c r="BK265" i="17"/>
  <c r="BK264" i="17"/>
  <c r="J261" i="17"/>
  <c r="BK258" i="17"/>
  <c r="BK257" i="17"/>
  <c r="J256" i="17"/>
  <c r="J255" i="17"/>
  <c r="J249" i="17"/>
  <c r="BK242" i="17"/>
  <c r="BK239" i="17"/>
  <c r="J238" i="17"/>
  <c r="BK236" i="17"/>
  <c r="J231" i="17"/>
  <c r="BK230" i="17"/>
  <c r="BK229" i="17"/>
  <c r="J227" i="17"/>
  <c r="J224" i="17"/>
  <c r="BK217" i="17"/>
  <c r="J208" i="17"/>
  <c r="J203" i="17"/>
  <c r="J198" i="17"/>
  <c r="J196" i="17"/>
  <c r="BK194" i="17"/>
  <c r="J192" i="17"/>
  <c r="J191" i="17"/>
  <c r="BK188" i="17"/>
  <c r="J187" i="17"/>
  <c r="BK181" i="17"/>
  <c r="BK179" i="17"/>
  <c r="BK177" i="17"/>
  <c r="BK171" i="17"/>
  <c r="BK168" i="17"/>
  <c r="J163" i="17"/>
  <c r="J162" i="17"/>
  <c r="BK159" i="17"/>
  <c r="BK155" i="17"/>
  <c r="J146" i="17"/>
  <c r="J139" i="17"/>
  <c r="BK136" i="17"/>
  <c r="BK135" i="17"/>
  <c r="BK131" i="17"/>
  <c r="J168" i="16"/>
  <c r="J164" i="16"/>
  <c r="BK162" i="16"/>
  <c r="J160" i="16"/>
  <c r="BK153" i="16"/>
  <c r="BK150" i="16"/>
  <c r="J148" i="16"/>
  <c r="J147" i="16"/>
  <c r="BK145" i="16"/>
  <c r="BK140" i="16"/>
  <c r="BK131" i="16"/>
  <c r="BK128" i="16"/>
  <c r="BK126" i="16"/>
  <c r="BK165" i="15"/>
  <c r="BK162" i="15"/>
  <c r="BK159" i="15"/>
  <c r="J156" i="15"/>
  <c r="BK154" i="15"/>
  <c r="J152" i="15"/>
  <c r="BK151" i="15"/>
  <c r="BK150" i="15"/>
  <c r="J148" i="15"/>
  <c r="J144" i="15"/>
  <c r="BK136" i="15"/>
  <c r="J134" i="15"/>
  <c r="J122" i="15"/>
  <c r="BK166" i="14"/>
  <c r="BK163" i="14"/>
  <c r="J159" i="14"/>
  <c r="J157" i="14"/>
  <c r="BK148" i="14"/>
  <c r="J147" i="14"/>
  <c r="BK142" i="14"/>
  <c r="BK139" i="14"/>
  <c r="BK136" i="14"/>
  <c r="J132" i="14"/>
  <c r="BK129" i="14"/>
  <c r="BK128" i="14"/>
  <c r="J127" i="14"/>
  <c r="J126" i="14"/>
  <c r="BK122" i="14"/>
  <c r="BK159" i="13"/>
  <c r="BK155" i="13"/>
  <c r="BK154" i="13"/>
  <c r="J151" i="13"/>
  <c r="BK147" i="13"/>
  <c r="BK143" i="13"/>
  <c r="J141" i="13"/>
  <c r="BK136" i="13"/>
  <c r="BK134" i="13"/>
  <c r="BK133" i="13"/>
  <c r="J131" i="13"/>
  <c r="J128" i="13"/>
  <c r="BK124" i="13"/>
  <c r="J122" i="13"/>
  <c r="BK119" i="13"/>
  <c r="J242" i="12"/>
  <c r="BK241" i="12"/>
  <c r="BK237" i="12"/>
  <c r="BK234" i="12"/>
  <c r="J230" i="12"/>
  <c r="J227" i="12"/>
  <c r="BK216" i="12"/>
  <c r="J215" i="12"/>
  <c r="BK213" i="12"/>
  <c r="BK210" i="12"/>
  <c r="BK208" i="12"/>
  <c r="J205" i="12"/>
  <c r="BK200" i="12"/>
  <c r="J198" i="12"/>
  <c r="BK193" i="12"/>
  <c r="BK191" i="12"/>
  <c r="J186" i="12"/>
  <c r="BK183" i="12"/>
  <c r="J181" i="12"/>
  <c r="BK180" i="12"/>
  <c r="J169" i="12"/>
  <c r="J168" i="12"/>
  <c r="J166" i="12"/>
  <c r="BK165" i="12"/>
  <c r="BK161" i="12"/>
  <c r="BK159" i="12"/>
  <c r="BK156" i="12"/>
  <c r="J155" i="12"/>
  <c r="BK148" i="12"/>
  <c r="J145" i="12"/>
  <c r="BK138" i="12"/>
  <c r="J235" i="11"/>
  <c r="BK233" i="11"/>
  <c r="J230" i="11"/>
  <c r="J227" i="11"/>
  <c r="J220" i="11"/>
  <c r="BK218" i="11"/>
  <c r="BK217" i="11"/>
  <c r="J216" i="11"/>
  <c r="J213" i="11"/>
  <c r="J210" i="11"/>
  <c r="BK200" i="11"/>
  <c r="BK199" i="11"/>
  <c r="J194" i="11"/>
  <c r="BK189" i="11"/>
  <c r="BK187" i="11"/>
  <c r="BK186" i="11"/>
  <c r="J180" i="11"/>
  <c r="BK177" i="11"/>
  <c r="J174" i="11"/>
  <c r="BK171" i="11"/>
  <c r="BK169" i="11"/>
  <c r="BK163" i="11"/>
  <c r="BK160" i="11"/>
  <c r="J158" i="11"/>
  <c r="J148" i="11"/>
  <c r="J147" i="11"/>
  <c r="J142" i="11"/>
  <c r="BK140" i="11"/>
  <c r="J138" i="11"/>
  <c r="BK135" i="11"/>
  <c r="BK127" i="11"/>
  <c r="J122" i="11"/>
  <c r="J173" i="10"/>
  <c r="J171" i="10"/>
  <c r="BK169" i="10"/>
  <c r="BK165" i="10"/>
  <c r="J163" i="10"/>
  <c r="BK161" i="10"/>
  <c r="BK159" i="10"/>
  <c r="BK157" i="10"/>
  <c r="BK156" i="10"/>
  <c r="BK155" i="10"/>
  <c r="J153" i="10"/>
  <c r="J149" i="10"/>
  <c r="BK148" i="10"/>
  <c r="BK172" i="9"/>
  <c r="J167" i="9"/>
  <c r="BK166" i="9"/>
  <c r="J165" i="9"/>
  <c r="J163" i="9"/>
  <c r="J162" i="9"/>
  <c r="J160" i="9"/>
  <c r="BK158" i="9"/>
  <c r="BK157" i="9"/>
  <c r="J156" i="9"/>
  <c r="BK153" i="9"/>
  <c r="J151" i="9"/>
  <c r="BK146" i="9"/>
  <c r="BK141" i="9"/>
  <c r="BK138" i="9"/>
  <c r="J136" i="9"/>
  <c r="J135" i="9"/>
  <c r="J134" i="9"/>
  <c r="BK128" i="9"/>
  <c r="BK124" i="9"/>
  <c r="J149" i="8"/>
  <c r="J147" i="8"/>
  <c r="BK141" i="8"/>
  <c r="BK139" i="8"/>
  <c r="J137" i="8"/>
  <c r="BK135" i="8"/>
  <c r="J129" i="8"/>
  <c r="J123" i="8"/>
  <c r="J121" i="8"/>
  <c r="J221" i="7"/>
  <c r="J211" i="7"/>
  <c r="BK209" i="7"/>
  <c r="BK203" i="7"/>
  <c r="J197" i="7"/>
  <c r="J190" i="7"/>
  <c r="BK188" i="7"/>
  <c r="J181" i="7"/>
  <c r="J180" i="7"/>
  <c r="BK179" i="7"/>
  <c r="BK172" i="7"/>
  <c r="BK169" i="7"/>
  <c r="J163" i="7"/>
  <c r="BK162" i="7"/>
  <c r="BK155" i="7"/>
  <c r="BK154" i="7"/>
  <c r="BK148" i="7"/>
  <c r="J146" i="7"/>
  <c r="J142" i="7"/>
  <c r="J133" i="7"/>
  <c r="J131" i="7"/>
  <c r="J129" i="7"/>
  <c r="BK385" i="6"/>
  <c r="BK383" i="6"/>
  <c r="J379" i="6"/>
  <c r="J378" i="6"/>
  <c r="J375" i="6"/>
  <c r="J369" i="6"/>
  <c r="BK365" i="6"/>
  <c r="BK363" i="6"/>
  <c r="BK362" i="6"/>
  <c r="BK360" i="6"/>
  <c r="BK356" i="6"/>
  <c r="BK353" i="6"/>
  <c r="BK351" i="6"/>
  <c r="J349" i="6"/>
  <c r="BK347" i="6"/>
  <c r="J346" i="6"/>
  <c r="BK342" i="6"/>
  <c r="J336" i="6"/>
  <c r="J333" i="6"/>
  <c r="J325" i="6"/>
  <c r="BK323" i="6"/>
  <c r="J315" i="6"/>
  <c r="J308" i="6"/>
  <c r="BK307" i="6"/>
  <c r="BK305" i="6"/>
  <c r="BK295" i="6"/>
  <c r="BK293" i="6"/>
  <c r="BK291" i="6"/>
  <c r="J289" i="6"/>
  <c r="J286" i="6"/>
  <c r="BK282" i="6"/>
  <c r="J280" i="6"/>
  <c r="J271" i="6"/>
  <c r="J258" i="6"/>
  <c r="J254" i="6"/>
  <c r="BK238" i="6"/>
  <c r="J233" i="6"/>
  <c r="J232" i="6"/>
  <c r="BK229" i="6"/>
  <c r="BK219" i="6"/>
  <c r="J215" i="6"/>
  <c r="BK195" i="6"/>
  <c r="J191" i="6"/>
  <c r="BK190" i="6"/>
  <c r="J187" i="6"/>
  <c r="J185" i="6"/>
  <c r="BK173" i="6"/>
  <c r="BK166" i="6"/>
  <c r="BK164" i="6"/>
  <c r="BK160" i="6"/>
  <c r="BK157" i="6"/>
  <c r="J156" i="6"/>
  <c r="BK149" i="6"/>
  <c r="J144" i="6"/>
  <c r="BK136" i="6"/>
  <c r="J135" i="6"/>
  <c r="J134" i="6"/>
  <c r="BK131" i="6"/>
  <c r="BK313" i="5"/>
  <c r="J312" i="5"/>
  <c r="BK296" i="5"/>
  <c r="J292" i="5"/>
  <c r="BK288" i="5"/>
  <c r="BK280" i="5"/>
  <c r="BK271" i="5"/>
  <c r="J268" i="5"/>
  <c r="BK264" i="5"/>
  <c r="BK261" i="5"/>
  <c r="J259" i="5"/>
  <c r="BK255" i="5"/>
  <c r="BK248" i="5"/>
  <c r="J239" i="5"/>
  <c r="J235" i="5"/>
  <c r="J228" i="5"/>
  <c r="BK217" i="5"/>
  <c r="BK213" i="5"/>
  <c r="J208" i="5"/>
  <c r="J204" i="5"/>
  <c r="BK203" i="5"/>
  <c r="BK199" i="5"/>
  <c r="J198" i="5"/>
  <c r="BK194" i="5"/>
  <c r="J191" i="5"/>
  <c r="BK184" i="5"/>
  <c r="J180" i="5"/>
  <c r="J175" i="5"/>
  <c r="BK171" i="5"/>
  <c r="J167" i="5"/>
  <c r="J166" i="5"/>
  <c r="BK161" i="5"/>
  <c r="J153" i="5"/>
  <c r="BK150" i="5"/>
  <c r="J147" i="5"/>
  <c r="BK139" i="5"/>
  <c r="J138" i="5"/>
  <c r="BK133" i="5"/>
  <c r="BK128" i="5"/>
  <c r="BK126" i="5"/>
  <c r="J240" i="4"/>
  <c r="BK239" i="4"/>
  <c r="BK238" i="4"/>
  <c r="J236" i="4"/>
  <c r="J230" i="4"/>
  <c r="BK224" i="4"/>
  <c r="J218" i="4"/>
  <c r="BK210" i="4"/>
  <c r="BK204" i="4"/>
  <c r="BK201" i="4"/>
  <c r="BK198" i="4"/>
  <c r="BK194" i="4"/>
  <c r="BK192" i="4"/>
  <c r="BK191" i="4"/>
  <c r="J190" i="4"/>
  <c r="BK174" i="4"/>
  <c r="J173" i="4"/>
  <c r="BK170" i="4"/>
  <c r="J166" i="4"/>
  <c r="BK162" i="4"/>
  <c r="BK161" i="4"/>
  <c r="BK159" i="4"/>
  <c r="BK158" i="4"/>
  <c r="BK157" i="4"/>
  <c r="BK153" i="4"/>
  <c r="J150" i="4"/>
  <c r="BK148" i="4"/>
  <c r="BK147" i="4"/>
  <c r="BK144" i="4"/>
  <c r="J140" i="4"/>
  <c r="J138" i="4"/>
  <c r="J133" i="4"/>
  <c r="J130" i="4"/>
  <c r="J127" i="4"/>
  <c r="J124" i="4"/>
  <c r="BK244" i="3"/>
  <c r="BK237" i="3"/>
  <c r="BK220" i="3"/>
  <c r="J213" i="3"/>
  <c r="BK209" i="3"/>
  <c r="BK190" i="3"/>
  <c r="BK169" i="3"/>
  <c r="BK168" i="3"/>
  <c r="BK163" i="3"/>
  <c r="J161" i="3"/>
  <c r="BK157" i="3"/>
  <c r="BK155" i="3"/>
  <c r="J153" i="3"/>
  <c r="J148" i="3"/>
  <c r="BK147" i="3"/>
  <c r="J473" i="2"/>
  <c r="J472" i="2"/>
  <c r="BK468" i="2"/>
  <c r="J465" i="2"/>
  <c r="J464" i="2"/>
  <c r="J456" i="2"/>
  <c r="J451" i="2"/>
  <c r="J446" i="2"/>
  <c r="BK442" i="2"/>
  <c r="J436" i="2"/>
  <c r="BK428" i="2"/>
  <c r="J427" i="2"/>
  <c r="J421" i="2"/>
  <c r="J420" i="2"/>
  <c r="BK414" i="2"/>
  <c r="J411" i="2"/>
  <c r="J410" i="2"/>
  <c r="J409" i="2"/>
  <c r="J400" i="2"/>
  <c r="BK399" i="2"/>
  <c r="J393" i="2"/>
  <c r="BK387" i="2"/>
  <c r="J385" i="2"/>
  <c r="J383" i="2"/>
  <c r="BK379" i="2"/>
  <c r="J370" i="2"/>
  <c r="J369" i="2"/>
  <c r="BK367" i="2"/>
  <c r="BK365" i="2"/>
  <c r="BK364" i="2"/>
  <c r="BK359" i="2"/>
  <c r="BK358" i="2"/>
  <c r="J356" i="2"/>
  <c r="BK352" i="2"/>
  <c r="BK347" i="2"/>
  <c r="J346" i="2"/>
  <c r="BK337" i="2"/>
  <c r="J334" i="2"/>
  <c r="J325" i="2"/>
  <c r="J324" i="2"/>
  <c r="BK322" i="2"/>
  <c r="BK319" i="2"/>
  <c r="BK317" i="2"/>
  <c r="J316" i="2"/>
  <c r="J313" i="2"/>
  <c r="BK309" i="2"/>
  <c r="BK301" i="2"/>
  <c r="J300" i="2"/>
  <c r="BK285" i="2"/>
  <c r="J281" i="2"/>
  <c r="J264" i="2"/>
  <c r="BK247" i="2"/>
  <c r="J231" i="2"/>
  <c r="BK226" i="2"/>
  <c r="J223" i="2"/>
  <c r="BK222" i="2"/>
  <c r="BK217" i="2"/>
  <c r="BK212" i="2"/>
  <c r="J210" i="2"/>
  <c r="BK207" i="2"/>
  <c r="J196" i="2"/>
  <c r="J195" i="2"/>
  <c r="BK193" i="2"/>
  <c r="BK192" i="2"/>
  <c r="J184" i="2"/>
  <c r="J183" i="2"/>
  <c r="J181" i="2"/>
  <c r="J174" i="2"/>
  <c r="J173" i="2"/>
  <c r="AS94" i="1"/>
  <c r="BK123" i="30"/>
  <c r="BK202" i="29"/>
  <c r="J199" i="29"/>
  <c r="J185" i="29"/>
  <c r="J184" i="29"/>
  <c r="J179" i="29"/>
  <c r="BK175" i="29"/>
  <c r="BK169" i="29"/>
  <c r="BK167" i="29"/>
  <c r="J156" i="29"/>
  <c r="J147" i="29"/>
  <c r="BK144" i="29"/>
  <c r="BK125" i="27"/>
  <c r="BK123" i="27"/>
  <c r="J117" i="27"/>
  <c r="J127" i="26"/>
  <c r="BK123" i="26"/>
  <c r="J139" i="25"/>
  <c r="BK138" i="25"/>
  <c r="J136" i="25"/>
  <c r="BK131" i="25"/>
  <c r="J127" i="25"/>
  <c r="BK135" i="24"/>
  <c r="BK129" i="24"/>
  <c r="J127" i="24"/>
  <c r="J121" i="24"/>
  <c r="J119" i="24"/>
  <c r="J120" i="23"/>
  <c r="J154" i="22"/>
  <c r="J145" i="22"/>
  <c r="BK143" i="22"/>
  <c r="BK123" i="22"/>
  <c r="BK122" i="22"/>
  <c r="J156" i="20"/>
  <c r="BK154" i="20"/>
  <c r="J150" i="20"/>
  <c r="BK149" i="20"/>
  <c r="BK148" i="20"/>
  <c r="J147" i="20"/>
  <c r="J146" i="20"/>
  <c r="BK145" i="20"/>
  <c r="BK144" i="20"/>
  <c r="BK141" i="20"/>
  <c r="J139" i="20"/>
  <c r="BK128" i="20"/>
  <c r="J127" i="20"/>
  <c r="J126" i="20"/>
  <c r="J123" i="20"/>
  <c r="BK121" i="20"/>
  <c r="BK120" i="20"/>
  <c r="BK119" i="20"/>
  <c r="BK136" i="19"/>
  <c r="J134" i="19"/>
  <c r="BK133" i="19"/>
  <c r="J131" i="19"/>
  <c r="J124" i="19"/>
  <c r="BK122" i="19"/>
  <c r="J135" i="18"/>
  <c r="J126" i="18"/>
  <c r="J125" i="18"/>
  <c r="BK123" i="18"/>
  <c r="BK323" i="17"/>
  <c r="J321" i="17"/>
  <c r="J320" i="17"/>
  <c r="BK306" i="17"/>
  <c r="J301" i="17"/>
  <c r="J299" i="17"/>
  <c r="J295" i="17"/>
  <c r="J292" i="17"/>
  <c r="BK291" i="17"/>
  <c r="BK289" i="17"/>
  <c r="J282" i="17"/>
  <c r="J278" i="17"/>
  <c r="BK273" i="17"/>
  <c r="BK267" i="17"/>
  <c r="BK263" i="17"/>
  <c r="BK259" i="17"/>
  <c r="BK255" i="17"/>
  <c r="BK253" i="17"/>
  <c r="BK251" i="17"/>
  <c r="J247" i="17"/>
  <c r="J245" i="17"/>
  <c r="J236" i="17"/>
  <c r="J234" i="17"/>
  <c r="J225" i="17"/>
  <c r="J223" i="17"/>
  <c r="BK222" i="17"/>
  <c r="J219" i="17"/>
  <c r="BK215" i="17"/>
  <c r="J212" i="17"/>
  <c r="J211" i="17"/>
  <c r="J210" i="17"/>
  <c r="J185" i="17"/>
  <c r="BK182" i="17"/>
  <c r="J177" i="17"/>
  <c r="J169" i="17"/>
  <c r="J164" i="17"/>
  <c r="J160" i="17"/>
  <c r="J154" i="17"/>
  <c r="BK150" i="17"/>
  <c r="BK137" i="17"/>
  <c r="J136" i="17"/>
  <c r="BK133" i="17"/>
  <c r="J130" i="17"/>
  <c r="BK128" i="17"/>
  <c r="J169" i="16"/>
  <c r="BK164" i="16"/>
  <c r="BK158" i="16"/>
  <c r="BK157" i="16"/>
  <c r="BK155" i="16"/>
  <c r="BK147" i="16"/>
  <c r="BK146" i="16"/>
  <c r="J140" i="16"/>
  <c r="J137" i="16"/>
  <c r="J128" i="16"/>
  <c r="BK127" i="16"/>
  <c r="BK122" i="16"/>
  <c r="BK119" i="16"/>
  <c r="J161" i="15"/>
  <c r="J160" i="15"/>
  <c r="J159" i="15"/>
  <c r="BK157" i="15"/>
  <c r="BK144" i="15"/>
  <c r="J142" i="15"/>
  <c r="J140" i="15"/>
  <c r="J135" i="15"/>
  <c r="J133" i="15"/>
  <c r="J130" i="15"/>
  <c r="J129" i="15"/>
  <c r="BK127" i="15"/>
  <c r="BK124" i="15"/>
  <c r="J123" i="15"/>
  <c r="J119" i="15"/>
  <c r="BK167" i="14"/>
  <c r="J161" i="14"/>
  <c r="BK156" i="14"/>
  <c r="BK154" i="14"/>
  <c r="J149" i="14"/>
  <c r="BK147" i="14"/>
  <c r="BK146" i="14"/>
  <c r="BK143" i="14"/>
  <c r="J142" i="14"/>
  <c r="BK140" i="14"/>
  <c r="J136" i="14"/>
  <c r="J130" i="14"/>
  <c r="J125" i="14"/>
  <c r="J123" i="14"/>
  <c r="J122" i="14"/>
  <c r="BK120" i="14"/>
  <c r="J161" i="13"/>
  <c r="J155" i="13"/>
  <c r="J154" i="13"/>
  <c r="J150" i="13"/>
  <c r="BK149" i="13"/>
  <c r="BK145" i="13"/>
  <c r="J144" i="13"/>
  <c r="J140" i="13"/>
  <c r="J139" i="13"/>
  <c r="BK135" i="13"/>
  <c r="J133" i="13"/>
  <c r="J127" i="13"/>
  <c r="J126" i="13"/>
  <c r="J243" i="12"/>
  <c r="BK242" i="12"/>
  <c r="J241" i="12"/>
  <c r="J232" i="12"/>
  <c r="BK231" i="12"/>
  <c r="BK228" i="12"/>
  <c r="BK223" i="12"/>
  <c r="BK218" i="12"/>
  <c r="BK212" i="12"/>
  <c r="J204" i="12"/>
  <c r="BK194" i="12"/>
  <c r="BK184" i="12"/>
  <c r="BK181" i="12"/>
  <c r="J179" i="12"/>
  <c r="J175" i="12"/>
  <c r="BK174" i="12"/>
  <c r="J171" i="12"/>
  <c r="J170" i="12"/>
  <c r="J161" i="12"/>
  <c r="J158" i="12"/>
  <c r="J152" i="12"/>
  <c r="BK150" i="12"/>
  <c r="BK149" i="12"/>
  <c r="BK145" i="12"/>
  <c r="BK133" i="12"/>
  <c r="J129" i="12"/>
  <c r="BK123" i="12"/>
  <c r="BK122" i="12"/>
  <c r="J236" i="11"/>
  <c r="J232" i="11"/>
  <c r="BK227" i="11"/>
  <c r="BK226" i="11"/>
  <c r="J225" i="11"/>
  <c r="J221" i="11"/>
  <c r="J214" i="11"/>
  <c r="BK212" i="11"/>
  <c r="J211" i="11"/>
  <c r="J198" i="11"/>
  <c r="J192" i="11"/>
  <c r="J189" i="11"/>
  <c r="BK184" i="11"/>
  <c r="BK183" i="11"/>
  <c r="BK180" i="11"/>
  <c r="BK179" i="11"/>
  <c r="BK175" i="11"/>
  <c r="BK173" i="11"/>
  <c r="J169" i="11"/>
  <c r="J167" i="11"/>
  <c r="J165" i="11"/>
  <c r="BK162" i="11"/>
  <c r="J160" i="11"/>
  <c r="BK158" i="11"/>
  <c r="J157" i="11"/>
  <c r="BK155" i="11"/>
  <c r="J153" i="11"/>
  <c r="J150" i="11"/>
  <c r="BK147" i="11"/>
  <c r="BK141" i="11"/>
  <c r="J140" i="11"/>
  <c r="BK137" i="11"/>
  <c r="J133" i="11"/>
  <c r="BK132" i="11"/>
  <c r="BK131" i="11"/>
  <c r="BK126" i="11"/>
  <c r="J169" i="10"/>
  <c r="BK167" i="10"/>
  <c r="J165" i="10"/>
  <c r="J164" i="10"/>
  <c r="BK162" i="10"/>
  <c r="BK153" i="10"/>
  <c r="J151" i="10"/>
  <c r="BK146" i="10"/>
  <c r="BK143" i="10"/>
  <c r="J138" i="10"/>
  <c r="J127" i="10"/>
  <c r="BK124" i="10"/>
  <c r="J121" i="10"/>
  <c r="BK170" i="9"/>
  <c r="BK165" i="9"/>
  <c r="J161" i="9"/>
  <c r="J149" i="9"/>
  <c r="J148" i="9"/>
  <c r="J147" i="9"/>
  <c r="J141" i="9"/>
  <c r="J139" i="9"/>
  <c r="BK134" i="9"/>
  <c r="BK132" i="9"/>
  <c r="BK131" i="9"/>
  <c r="J128" i="9"/>
  <c r="BK127" i="9"/>
  <c r="J124" i="9"/>
  <c r="J161" i="8"/>
  <c r="BK158" i="8"/>
  <c r="BK155" i="8"/>
  <c r="J153" i="8"/>
  <c r="J148" i="8"/>
  <c r="J143" i="8"/>
  <c r="BK138" i="8"/>
  <c r="BK132" i="8"/>
  <c r="J130" i="8"/>
  <c r="J126" i="8"/>
  <c r="BK123" i="8"/>
  <c r="J122" i="8"/>
  <c r="J219" i="7"/>
  <c r="BK216" i="7"/>
  <c r="BK204" i="7"/>
  <c r="J199" i="7"/>
  <c r="BK198" i="7"/>
  <c r="BK192" i="7"/>
  <c r="J188" i="7"/>
  <c r="BK187" i="7"/>
  <c r="J184" i="7"/>
  <c r="BK175" i="7"/>
  <c r="BK170" i="7"/>
  <c r="BK166" i="7"/>
  <c r="BK164" i="7"/>
  <c r="BK159" i="7"/>
  <c r="BK158" i="7"/>
  <c r="BK153" i="7"/>
  <c r="BK152" i="7"/>
  <c r="BK146" i="7"/>
  <c r="J145" i="7"/>
  <c r="BK144" i="7"/>
  <c r="BK142" i="7"/>
  <c r="BK140" i="7"/>
  <c r="J139" i="7"/>
  <c r="J138" i="7"/>
  <c r="J137" i="7"/>
  <c r="BK133" i="7"/>
  <c r="BK130" i="7"/>
  <c r="BK128" i="7"/>
  <c r="J126" i="7"/>
  <c r="BK396" i="6"/>
  <c r="J396" i="6"/>
  <c r="BK395" i="6"/>
  <c r="J395" i="6"/>
  <c r="BK394" i="6"/>
  <c r="J394" i="6"/>
  <c r="BK393" i="6"/>
  <c r="J393" i="6"/>
  <c r="BK392" i="6"/>
  <c r="J392" i="6"/>
  <c r="J391" i="6"/>
  <c r="J388" i="6"/>
  <c r="BK382" i="6"/>
  <c r="J381" i="6"/>
  <c r="BK379" i="6"/>
  <c r="BK378" i="6"/>
  <c r="BK376" i="6"/>
  <c r="BK371" i="6"/>
  <c r="J367" i="6"/>
  <c r="J365" i="6"/>
  <c r="BK364" i="6"/>
  <c r="J363" i="6"/>
  <c r="J361" i="6"/>
  <c r="J351" i="6"/>
  <c r="BK346" i="6"/>
  <c r="BK341" i="6"/>
  <c r="BK337" i="6"/>
  <c r="BK328" i="6"/>
  <c r="J326" i="6"/>
  <c r="J321" i="6"/>
  <c r="J318" i="6"/>
  <c r="BK309" i="6"/>
  <c r="J301" i="6"/>
  <c r="J300" i="6"/>
  <c r="J299" i="6"/>
  <c r="J295" i="6"/>
  <c r="J294" i="6"/>
  <c r="J288" i="6"/>
  <c r="BK286" i="6"/>
  <c r="J284" i="6"/>
  <c r="BK281" i="6"/>
  <c r="J275" i="6"/>
  <c r="J272" i="6"/>
  <c r="BK271" i="6"/>
  <c r="BK269" i="6"/>
  <c r="J261" i="6"/>
  <c r="BK248" i="6"/>
  <c r="J246" i="6"/>
  <c r="J244" i="6"/>
  <c r="BK236" i="6"/>
  <c r="BK233" i="6"/>
  <c r="J227" i="6"/>
  <c r="J199" i="6"/>
  <c r="BK198" i="6"/>
  <c r="J173" i="6"/>
  <c r="J171" i="6"/>
  <c r="BK169" i="6"/>
  <c r="J161" i="6"/>
  <c r="J154" i="6"/>
  <c r="BK153" i="6"/>
  <c r="BK152" i="6"/>
  <c r="BK139" i="6"/>
  <c r="BK133" i="6"/>
  <c r="J131" i="6"/>
  <c r="J126" i="6"/>
  <c r="BK303" i="5"/>
  <c r="J302" i="5"/>
  <c r="J301" i="5"/>
  <c r="J300" i="5"/>
  <c r="BK299" i="5"/>
  <c r="BK295" i="5"/>
  <c r="J293" i="5"/>
  <c r="J290" i="5"/>
  <c r="J287" i="5"/>
  <c r="J285" i="5"/>
  <c r="BK276" i="5"/>
  <c r="BK275" i="5"/>
  <c r="BK270" i="5"/>
  <c r="J266" i="5"/>
  <c r="J261" i="5"/>
  <c r="J260" i="5"/>
  <c r="J256" i="5"/>
  <c r="J248" i="5"/>
  <c r="J245" i="5"/>
  <c r="J243" i="5"/>
  <c r="J242" i="5"/>
  <c r="BK240" i="5"/>
  <c r="BK239" i="5"/>
  <c r="BK232" i="5"/>
  <c r="J226" i="5"/>
  <c r="BK225" i="5"/>
  <c r="J222" i="5"/>
  <c r="J217" i="5"/>
  <c r="BK211" i="5"/>
  <c r="J205" i="5"/>
  <c r="J199" i="5"/>
  <c r="BK193" i="5"/>
  <c r="BK185" i="5"/>
  <c r="J183" i="5"/>
  <c r="BK180" i="5"/>
  <c r="J177" i="5"/>
  <c r="J176" i="5"/>
  <c r="BK169" i="5"/>
  <c r="BK146" i="5"/>
  <c r="BK145" i="5"/>
  <c r="J143" i="5"/>
  <c r="J141" i="5"/>
  <c r="BK138" i="5"/>
  <c r="J136" i="5"/>
  <c r="BK134" i="5"/>
  <c r="J128" i="5"/>
  <c r="BK247" i="4"/>
  <c r="J245" i="4"/>
  <c r="BK244" i="4"/>
  <c r="J241" i="4"/>
  <c r="BK240" i="4"/>
  <c r="BK235" i="4"/>
  <c r="J232" i="4"/>
  <c r="BK229" i="4"/>
  <c r="J228" i="4"/>
  <c r="BK220" i="4"/>
  <c r="J214" i="4"/>
  <c r="J213" i="4"/>
  <c r="BK209" i="4"/>
  <c r="J205" i="4"/>
  <c r="J204" i="4"/>
  <c r="J201" i="4"/>
  <c r="J194" i="4"/>
  <c r="BK189" i="4"/>
  <c r="BK188" i="4"/>
  <c r="BK186" i="4"/>
  <c r="J183" i="4"/>
  <c r="J180" i="4"/>
  <c r="BK178" i="4"/>
  <c r="BK175" i="4"/>
  <c r="J174" i="4"/>
  <c r="J171" i="4"/>
  <c r="BK167" i="4"/>
  <c r="BK150" i="4"/>
  <c r="BK149" i="4"/>
  <c r="J141" i="4"/>
  <c r="BK138" i="4"/>
  <c r="J132" i="4"/>
  <c r="BK128" i="4"/>
  <c r="BK125" i="4"/>
  <c r="BK123" i="4"/>
  <c r="J240" i="3"/>
  <c r="BK239" i="3"/>
  <c r="BK236" i="3"/>
  <c r="BK232" i="3"/>
  <c r="BK221" i="3"/>
  <c r="J220" i="3"/>
  <c r="BK217" i="3"/>
  <c r="BK214" i="3"/>
  <c r="J173" i="3"/>
  <c r="J170" i="3"/>
  <c r="J164" i="3"/>
  <c r="BK153" i="3"/>
  <c r="J149" i="3"/>
  <c r="BK148" i="3"/>
  <c r="J144" i="3"/>
  <c r="J142" i="3"/>
  <c r="J141" i="3"/>
  <c r="BK137" i="3"/>
  <c r="J131" i="3"/>
  <c r="J482" i="2"/>
  <c r="BK480" i="2"/>
  <c r="BK476" i="2"/>
  <c r="J475" i="2"/>
  <c r="BK469" i="2"/>
  <c r="BK463" i="2"/>
  <c r="J458" i="2"/>
  <c r="J455" i="2"/>
  <c r="J440" i="2"/>
  <c r="BK438" i="2"/>
  <c r="BK430" i="2"/>
  <c r="BK429" i="2"/>
  <c r="J424" i="2"/>
  <c r="BK416" i="2"/>
  <c r="J415" i="2"/>
  <c r="J413" i="2"/>
  <c r="BK412" i="2"/>
  <c r="J402" i="2"/>
  <c r="BK397" i="2"/>
  <c r="J396" i="2"/>
  <c r="BK390" i="2"/>
  <c r="BK378" i="2"/>
  <c r="J376" i="2"/>
  <c r="J373" i="2"/>
  <c r="J366" i="2"/>
  <c r="J365" i="2"/>
  <c r="J361" i="2"/>
  <c r="BK360" i="2"/>
  <c r="J355" i="2"/>
  <c r="J350" i="2"/>
  <c r="J345" i="2"/>
  <c r="BK341" i="2"/>
  <c r="BK339" i="2"/>
  <c r="J332" i="2"/>
  <c r="J329" i="2"/>
  <c r="BK320" i="2"/>
  <c r="BK302" i="2"/>
  <c r="J298" i="2"/>
  <c r="BK290" i="2"/>
  <c r="BK288" i="2"/>
  <c r="J278" i="2"/>
  <c r="BK277" i="2"/>
  <c r="BK274" i="2"/>
  <c r="J271" i="2"/>
  <c r="J270" i="2"/>
  <c r="J267" i="2"/>
  <c r="J255" i="2"/>
  <c r="BK253" i="2"/>
  <c r="BK250" i="2"/>
  <c r="J244" i="2"/>
  <c r="BK238" i="2"/>
  <c r="J233" i="2"/>
  <c r="BK232" i="2"/>
  <c r="BK230" i="2"/>
  <c r="J224" i="2"/>
  <c r="J221" i="2"/>
  <c r="J219" i="2"/>
  <c r="J217" i="2"/>
  <c r="BK211" i="2"/>
  <c r="BK208" i="2"/>
  <c r="BK201" i="2"/>
  <c r="J198" i="2"/>
  <c r="BK197" i="2"/>
  <c r="BK196" i="2"/>
  <c r="BK195" i="2"/>
  <c r="J192" i="2"/>
  <c r="J190" i="2"/>
  <c r="J188" i="2"/>
  <c r="J187" i="2"/>
  <c r="BK182" i="2"/>
  <c r="BK169" i="2"/>
  <c r="BK166" i="2"/>
  <c r="J127" i="30"/>
  <c r="J123" i="30"/>
  <c r="J206" i="29"/>
  <c r="J202" i="29"/>
  <c r="BK200" i="29"/>
  <c r="BK198" i="29"/>
  <c r="J187" i="29"/>
  <c r="BK183" i="29"/>
  <c r="J182" i="29"/>
  <c r="BK172" i="29"/>
  <c r="BK171" i="29"/>
  <c r="J167" i="29"/>
  <c r="BK166" i="29"/>
  <c r="J163" i="29"/>
  <c r="J162" i="29"/>
  <c r="J155" i="29"/>
  <c r="J150" i="29"/>
  <c r="BK148" i="29"/>
  <c r="BK140" i="29"/>
  <c r="J137" i="29"/>
  <c r="J134" i="29"/>
  <c r="BK132" i="29"/>
  <c r="BK131" i="29"/>
  <c r="J125" i="28"/>
  <c r="BK122" i="28"/>
  <c r="J120" i="28"/>
  <c r="BK119" i="28"/>
  <c r="J117" i="28"/>
  <c r="J126" i="27"/>
  <c r="J125" i="27"/>
  <c r="J121" i="27"/>
  <c r="BK119" i="27"/>
  <c r="J121" i="26"/>
  <c r="J120" i="26"/>
  <c r="J191" i="25"/>
  <c r="J189" i="25"/>
  <c r="BK179" i="25"/>
  <c r="BK178" i="25"/>
  <c r="BK173" i="25"/>
  <c r="J171" i="25"/>
  <c r="BK170" i="25"/>
  <c r="J164" i="25"/>
  <c r="BK163" i="25"/>
  <c r="BK160" i="25"/>
  <c r="J157" i="25"/>
  <c r="J155" i="25"/>
  <c r="J144" i="25"/>
  <c r="BK139" i="25"/>
  <c r="J138" i="25"/>
  <c r="BK130" i="25"/>
  <c r="J129" i="25"/>
  <c r="BK132" i="24"/>
  <c r="J120" i="24"/>
  <c r="BK122" i="23"/>
  <c r="J121" i="23"/>
  <c r="BK156" i="22"/>
  <c r="BK153" i="22"/>
  <c r="J149" i="22"/>
  <c r="J147" i="22"/>
  <c r="BK144" i="22"/>
  <c r="J141" i="22"/>
  <c r="J138" i="22"/>
  <c r="BK135" i="22"/>
  <c r="BK131" i="22"/>
  <c r="J129" i="22"/>
  <c r="BK126" i="22"/>
  <c r="J123" i="22"/>
  <c r="J122" i="21"/>
  <c r="BK121" i="21"/>
  <c r="BK120" i="21"/>
  <c r="J163" i="20"/>
  <c r="BK161" i="20"/>
  <c r="J160" i="20"/>
  <c r="J154" i="20"/>
  <c r="J148" i="20"/>
  <c r="J129" i="20"/>
  <c r="J124" i="20"/>
  <c r="BK122" i="20"/>
  <c r="J120" i="20"/>
  <c r="J133" i="19"/>
  <c r="BK131" i="19"/>
  <c r="J130" i="19"/>
  <c r="BK129" i="19"/>
  <c r="BK125" i="19"/>
  <c r="J120" i="19"/>
  <c r="BK134" i="18"/>
  <c r="BK132" i="18"/>
  <c r="J131" i="18"/>
  <c r="J124" i="18"/>
  <c r="J121" i="18"/>
  <c r="J119" i="18"/>
  <c r="J324" i="17"/>
  <c r="BK316" i="17"/>
  <c r="J312" i="17"/>
  <c r="J310" i="17"/>
  <c r="J309" i="17"/>
  <c r="J298" i="17"/>
  <c r="J296" i="17"/>
  <c r="BK279" i="17"/>
  <c r="J275" i="17"/>
  <c r="J274" i="17"/>
  <c r="J273" i="17"/>
  <c r="BK269" i="17"/>
  <c r="BK268" i="17"/>
  <c r="BK247" i="17"/>
  <c r="BK238" i="17"/>
  <c r="J237" i="17"/>
  <c r="BK234" i="17"/>
  <c r="BK218" i="17"/>
  <c r="J217" i="17"/>
  <c r="BK209" i="17"/>
  <c r="BK208" i="17"/>
  <c r="J204" i="17"/>
  <c r="BK199" i="17"/>
  <c r="J197" i="17"/>
  <c r="BK195" i="17"/>
  <c r="BK193" i="17"/>
  <c r="BK189" i="17"/>
  <c r="J188" i="17"/>
  <c r="J183" i="17"/>
  <c r="BK178" i="17"/>
  <c r="BK172" i="17"/>
  <c r="J170" i="17"/>
  <c r="BK166" i="17"/>
  <c r="BK165" i="17"/>
  <c r="BK153" i="17"/>
  <c r="J148" i="17"/>
  <c r="J144" i="17"/>
  <c r="J135" i="17"/>
  <c r="BK134" i="17"/>
  <c r="BK132" i="17"/>
  <c r="J165" i="16"/>
  <c r="J163" i="16"/>
  <c r="J156" i="16"/>
  <c r="J154" i="16"/>
  <c r="J153" i="16"/>
  <c r="BK152" i="16"/>
  <c r="BK151" i="16"/>
  <c r="J150" i="16"/>
  <c r="BK144" i="16"/>
  <c r="J139" i="16"/>
  <c r="BK137" i="16"/>
  <c r="BK136" i="16"/>
  <c r="BK135" i="16"/>
  <c r="BK133" i="16"/>
  <c r="J130" i="16"/>
  <c r="J129" i="16"/>
  <c r="BK123" i="16"/>
  <c r="BK120" i="16"/>
  <c r="J163" i="15"/>
  <c r="BK158" i="15"/>
  <c r="J157" i="15"/>
  <c r="J154" i="15"/>
  <c r="BK152" i="15"/>
  <c r="J151" i="15"/>
  <c r="J149" i="15"/>
  <c r="BK148" i="15"/>
  <c r="BK147" i="15"/>
  <c r="BK146" i="15"/>
  <c r="J138" i="15"/>
  <c r="BK134" i="15"/>
  <c r="BK133" i="15"/>
  <c r="J128" i="15"/>
  <c r="BK126" i="15"/>
  <c r="J124" i="15"/>
  <c r="BK123" i="15"/>
  <c r="J121" i="15"/>
  <c r="BK120" i="15"/>
  <c r="J164" i="14"/>
  <c r="BK162" i="14"/>
  <c r="BK160" i="14"/>
  <c r="BK159" i="14"/>
  <c r="J158" i="14"/>
  <c r="J155" i="14"/>
  <c r="BK153" i="14"/>
  <c r="J150" i="14"/>
  <c r="J146" i="14"/>
  <c r="J143" i="14"/>
  <c r="J141" i="14"/>
  <c r="BK138" i="14"/>
  <c r="BK134" i="14"/>
  <c r="J133" i="14"/>
  <c r="J131" i="14"/>
  <c r="BK124" i="14"/>
  <c r="J121" i="14"/>
  <c r="BK164" i="13"/>
  <c r="BK160" i="13"/>
  <c r="J159" i="13"/>
  <c r="BK152" i="13"/>
  <c r="BK151" i="13"/>
  <c r="J149" i="13"/>
  <c r="BK146" i="13"/>
  <c r="J142" i="13"/>
  <c r="BK140" i="13"/>
  <c r="BK138" i="13"/>
  <c r="BK128" i="13"/>
  <c r="BK123" i="13"/>
  <c r="J119" i="13"/>
  <c r="J240" i="12"/>
  <c r="J229" i="12"/>
  <c r="J223" i="12"/>
  <c r="BK222" i="12"/>
  <c r="J220" i="12"/>
  <c r="J217" i="12"/>
  <c r="BK214" i="12"/>
  <c r="J212" i="12"/>
  <c r="J210" i="12"/>
  <c r="BK207" i="12"/>
  <c r="BK206" i="12"/>
  <c r="BK202" i="12"/>
  <c r="J200" i="12"/>
  <c r="J196" i="12"/>
  <c r="BK195" i="12"/>
  <c r="J185" i="12"/>
  <c r="J184" i="12"/>
  <c r="J182" i="12"/>
  <c r="J180" i="12"/>
  <c r="BK178" i="12"/>
  <c r="BK171" i="12"/>
  <c r="BK169" i="12"/>
  <c r="BK167" i="12"/>
  <c r="BK155" i="12"/>
  <c r="BK144" i="12"/>
  <c r="J143" i="12"/>
  <c r="BK141" i="12"/>
  <c r="BK140" i="12"/>
  <c r="J137" i="12"/>
  <c r="BK135" i="12"/>
  <c r="BK131" i="12"/>
  <c r="BK126" i="12"/>
  <c r="J228" i="11"/>
  <c r="BK214" i="11"/>
  <c r="J212" i="11"/>
  <c r="J209" i="11"/>
  <c r="BK206" i="11"/>
  <c r="BK205" i="11"/>
  <c r="BK202" i="11"/>
  <c r="J201" i="11"/>
  <c r="J196" i="11"/>
  <c r="BK194" i="11"/>
  <c r="J185" i="11"/>
  <c r="J181" i="11"/>
  <c r="J173" i="11"/>
  <c r="J155" i="11"/>
  <c r="BK154" i="11"/>
  <c r="J144" i="11"/>
  <c r="BK134" i="11"/>
  <c r="J132" i="11"/>
  <c r="BK128" i="11"/>
  <c r="J123" i="11"/>
  <c r="BK173" i="10"/>
  <c r="J172" i="10"/>
  <c r="J167" i="10"/>
  <c r="BK164" i="10"/>
  <c r="J159" i="10"/>
  <c r="J156" i="10"/>
  <c r="BK152" i="10"/>
  <c r="BK151" i="10"/>
  <c r="BK150" i="10"/>
  <c r="BK147" i="10"/>
  <c r="J144" i="10"/>
  <c r="BK142" i="10"/>
  <c r="BK140" i="10"/>
  <c r="BK137" i="10"/>
  <c r="J132" i="10"/>
  <c r="BK129" i="10"/>
  <c r="J126" i="10"/>
  <c r="BK125" i="10"/>
  <c r="J123" i="10"/>
  <c r="BK175" i="9"/>
  <c r="BK164" i="9"/>
  <c r="BK160" i="9"/>
  <c r="BK144" i="9"/>
  <c r="BK142" i="9"/>
  <c r="J140" i="9"/>
  <c r="J129" i="9"/>
  <c r="BK126" i="9"/>
  <c r="BK164" i="8"/>
  <c r="BK159" i="8"/>
  <c r="J150" i="8"/>
  <c r="J145" i="8"/>
  <c r="BK142" i="8"/>
  <c r="BK136" i="8"/>
  <c r="J131" i="8"/>
  <c r="BK127" i="8"/>
  <c r="J125" i="8"/>
  <c r="BK124" i="8"/>
  <c r="BK222" i="7"/>
  <c r="J222" i="7"/>
  <c r="BK221" i="7"/>
  <c r="BK218" i="7"/>
  <c r="J214" i="7"/>
  <c r="BK212" i="7"/>
  <c r="BK202" i="7"/>
  <c r="J196" i="7"/>
  <c r="J194" i="7"/>
  <c r="BK190" i="7"/>
  <c r="BK182" i="7"/>
  <c r="BK181" i="7"/>
  <c r="J178" i="7"/>
  <c r="BK177" i="7"/>
  <c r="J176" i="7"/>
  <c r="J172" i="7"/>
  <c r="J166" i="7"/>
  <c r="J164" i="7"/>
  <c r="J159" i="7"/>
  <c r="J158" i="7"/>
  <c r="BK136" i="7"/>
  <c r="J135" i="7"/>
  <c r="J134" i="7"/>
  <c r="BK129" i="7"/>
  <c r="J128" i="7"/>
  <c r="BK389" i="6"/>
  <c r="J386" i="6"/>
  <c r="J380" i="6"/>
  <c r="BK377" i="6"/>
  <c r="J376" i="6"/>
  <c r="BK372" i="6"/>
  <c r="J366" i="6"/>
  <c r="J364" i="6"/>
  <c r="J355" i="6"/>
  <c r="BK352" i="6"/>
  <c r="BK349" i="6"/>
  <c r="BK331" i="6"/>
  <c r="BK326" i="6"/>
  <c r="BK325" i="6"/>
  <c r="J323" i="6"/>
  <c r="BK319" i="6"/>
  <c r="BK318" i="6"/>
  <c r="J317" i="6"/>
  <c r="J309" i="6"/>
  <c r="BK308" i="6"/>
  <c r="J305" i="6"/>
  <c r="J303" i="6"/>
  <c r="BK302" i="6"/>
  <c r="BK298" i="6"/>
  <c r="J281" i="6"/>
  <c r="BK279" i="6"/>
  <c r="BK278" i="6"/>
  <c r="BK272" i="6"/>
  <c r="BK267" i="6"/>
  <c r="J262" i="6"/>
  <c r="J256" i="6"/>
  <c r="J255" i="6"/>
  <c r="BK252" i="6"/>
  <c r="BK251" i="6"/>
  <c r="J243" i="6"/>
  <c r="J223" i="6"/>
  <c r="BK211" i="6"/>
  <c r="J203" i="6"/>
  <c r="BK189" i="6"/>
  <c r="J188" i="6"/>
  <c r="BK186" i="6"/>
  <c r="J182" i="6"/>
  <c r="J179" i="6"/>
  <c r="BK176" i="6"/>
  <c r="BK174" i="6"/>
  <c r="BK162" i="6"/>
  <c r="J158" i="6"/>
  <c r="J151" i="6"/>
  <c r="J149" i="6"/>
  <c r="BK146" i="6"/>
  <c r="BK144" i="6"/>
  <c r="BK130" i="6"/>
  <c r="J314" i="5"/>
  <c r="BK312" i="5"/>
  <c r="J307" i="5"/>
  <c r="J303" i="5"/>
  <c r="BK291" i="5"/>
  <c r="J281" i="5"/>
  <c r="J279" i="5"/>
  <c r="BK277" i="5"/>
  <c r="J271" i="5"/>
  <c r="BK267" i="5"/>
  <c r="J263" i="5"/>
  <c r="BK258" i="5"/>
  <c r="J255" i="5"/>
  <c r="J253" i="5"/>
  <c r="BK252" i="5"/>
  <c r="BK247" i="5"/>
  <c r="J246" i="5"/>
  <c r="BK245" i="5"/>
  <c r="BK241" i="5"/>
  <c r="BK237" i="5"/>
  <c r="J232" i="5"/>
  <c r="BK231" i="5"/>
  <c r="J229" i="5"/>
  <c r="J227" i="5"/>
  <c r="BK226" i="5"/>
  <c r="J214" i="5"/>
  <c r="BK210" i="5"/>
  <c r="BK208" i="5"/>
  <c r="J207" i="5"/>
  <c r="BK205" i="5"/>
  <c r="J190" i="5"/>
  <c r="J185" i="5"/>
  <c r="J184" i="5"/>
  <c r="BK178" i="5"/>
  <c r="BK175" i="5"/>
  <c r="J174" i="5"/>
  <c r="BK165" i="5"/>
  <c r="BK164" i="5"/>
  <c r="J162" i="5"/>
  <c r="J161" i="5"/>
  <c r="J156" i="5"/>
  <c r="BK155" i="5"/>
  <c r="J149" i="5"/>
  <c r="BK148" i="5"/>
  <c r="J146" i="5"/>
  <c r="J135" i="5"/>
  <c r="J133" i="5"/>
  <c r="BK130" i="5"/>
  <c r="BK127" i="5"/>
  <c r="J126" i="5"/>
  <c r="J247" i="4"/>
  <c r="J243" i="4"/>
  <c r="J242" i="4"/>
  <c r="BK236" i="4"/>
  <c r="J235" i="4"/>
  <c r="BK226" i="4"/>
  <c r="BK223" i="4"/>
  <c r="BK216" i="4"/>
  <c r="BK213" i="4"/>
  <c r="J212" i="4"/>
  <c r="BK206" i="4"/>
  <c r="BK203" i="4"/>
  <c r="J200" i="4"/>
  <c r="J196" i="4"/>
  <c r="BK184" i="4"/>
  <c r="J182" i="4"/>
  <c r="J169" i="4"/>
  <c r="BK168" i="4"/>
  <c r="J165" i="4"/>
  <c r="J162" i="4"/>
  <c r="J159" i="4"/>
  <c r="BK154" i="4"/>
  <c r="BK152" i="4"/>
  <c r="J151" i="4"/>
  <c r="BK134" i="4"/>
  <c r="J232" i="3"/>
  <c r="J228" i="3"/>
  <c r="J226" i="3"/>
  <c r="J216" i="3"/>
  <c r="J209" i="3"/>
  <c r="BK195" i="3"/>
  <c r="J194" i="3"/>
  <c r="J193" i="3"/>
  <c r="J186" i="3"/>
  <c r="J171" i="3"/>
  <c r="J169" i="3"/>
  <c r="J166" i="3"/>
  <c r="J162" i="3"/>
  <c r="J160" i="3"/>
  <c r="BK158" i="3"/>
  <c r="BK151" i="3"/>
  <c r="J150" i="3"/>
  <c r="BK141" i="3"/>
  <c r="J138" i="3"/>
  <c r="J136" i="3"/>
  <c r="J135" i="3"/>
  <c r="BK481" i="2"/>
  <c r="BK479" i="2"/>
  <c r="BK478" i="2"/>
  <c r="J474" i="2"/>
  <c r="J469" i="2"/>
  <c r="BK464" i="2"/>
  <c r="BK458" i="2"/>
  <c r="J452" i="2"/>
  <c r="BK446" i="2"/>
  <c r="BK445" i="2"/>
  <c r="BK432" i="2"/>
  <c r="J422" i="2"/>
  <c r="BK420" i="2"/>
  <c r="J419" i="2"/>
  <c r="J417" i="2"/>
  <c r="BK410" i="2"/>
  <c r="BK408" i="2"/>
  <c r="BK406" i="2"/>
  <c r="BK404" i="2"/>
  <c r="BK386" i="2"/>
  <c r="J381" i="2"/>
  <c r="BK370" i="2"/>
  <c r="J368" i="2"/>
  <c r="BK366" i="2"/>
  <c r="J364" i="2"/>
  <c r="BK361" i="2"/>
  <c r="BK356" i="2"/>
  <c r="BK355" i="2"/>
  <c r="J354" i="2"/>
  <c r="BK350" i="2"/>
  <c r="J347" i="2"/>
  <c r="BK336" i="2"/>
  <c r="J327" i="2"/>
  <c r="J314" i="2"/>
  <c r="BK313" i="2"/>
  <c r="J311" i="2"/>
  <c r="BK303" i="2"/>
  <c r="BK300" i="2"/>
  <c r="BK298" i="2"/>
  <c r="J295" i="2"/>
  <c r="J293" i="2"/>
  <c r="BK291" i="2"/>
  <c r="J290" i="2"/>
  <c r="BK278" i="2"/>
  <c r="BK276" i="2"/>
  <c r="BK272" i="2"/>
  <c r="J263" i="2"/>
  <c r="J256" i="2"/>
  <c r="BK255" i="2"/>
  <c r="BK245" i="2"/>
  <c r="J235" i="2"/>
  <c r="BK234" i="2"/>
  <c r="BK223" i="2"/>
  <c r="BK219" i="2"/>
  <c r="J204" i="2"/>
  <c r="BK203" i="2"/>
  <c r="BK190" i="2"/>
  <c r="BK188" i="2"/>
  <c r="BK184" i="2"/>
  <c r="BK179" i="2"/>
  <c r="BK177" i="2"/>
  <c r="BK171" i="2"/>
  <c r="J170" i="2"/>
  <c r="J165" i="2"/>
  <c r="J197" i="4" l="1"/>
  <c r="BK163" i="2"/>
  <c r="BK162" i="2" s="1"/>
  <c r="J162" i="2" s="1"/>
  <c r="J98" i="2" s="1"/>
  <c r="T176" i="2"/>
  <c r="T175" i="2" s="1"/>
  <c r="R214" i="2"/>
  <c r="R213" i="2" s="1"/>
  <c r="BK241" i="2"/>
  <c r="BK240" i="2" s="1"/>
  <c r="J240" i="2" s="1"/>
  <c r="J108" i="2" s="1"/>
  <c r="T249" i="2"/>
  <c r="T248" i="2" s="1"/>
  <c r="T266" i="2"/>
  <c r="T265" i="2" s="1"/>
  <c r="BK287" i="2"/>
  <c r="J287" i="2" s="1"/>
  <c r="J121" i="2" s="1"/>
  <c r="P296" i="2"/>
  <c r="T318" i="2"/>
  <c r="P335" i="2"/>
  <c r="T335" i="2"/>
  <c r="R343" i="2"/>
  <c r="BK418" i="2"/>
  <c r="J418" i="2" s="1"/>
  <c r="J128" i="2" s="1"/>
  <c r="R431" i="2"/>
  <c r="T443" i="2"/>
  <c r="P453" i="2"/>
  <c r="P462" i="2"/>
  <c r="BK477" i="2"/>
  <c r="J477" i="2" s="1"/>
  <c r="J140" i="2" s="1"/>
  <c r="P188" i="3"/>
  <c r="P187" i="3" s="1"/>
  <c r="R208" i="3"/>
  <c r="R222" i="3"/>
  <c r="P120" i="4"/>
  <c r="T155" i="4"/>
  <c r="T125" i="5"/>
  <c r="R170" i="5"/>
  <c r="T257" i="5"/>
  <c r="P168" i="6"/>
  <c r="BK327" i="6"/>
  <c r="J327" i="6" s="1"/>
  <c r="J101" i="6" s="1"/>
  <c r="T359" i="6"/>
  <c r="P124" i="7"/>
  <c r="T185" i="7"/>
  <c r="T220" i="7"/>
  <c r="BK157" i="8"/>
  <c r="J157" i="8" s="1"/>
  <c r="J98" i="8" s="1"/>
  <c r="R122" i="9"/>
  <c r="R150" i="9"/>
  <c r="BK166" i="10"/>
  <c r="J166" i="10" s="1"/>
  <c r="J98" i="10" s="1"/>
  <c r="P121" i="11"/>
  <c r="BK229" i="11"/>
  <c r="J229" i="11" s="1"/>
  <c r="J100" i="11" s="1"/>
  <c r="BK120" i="12"/>
  <c r="J120" i="12" s="1"/>
  <c r="J97" i="12" s="1"/>
  <c r="T209" i="12"/>
  <c r="BK118" i="15"/>
  <c r="J118" i="15" s="1"/>
  <c r="J97" i="15" s="1"/>
  <c r="BK127" i="17"/>
  <c r="BK175" i="17"/>
  <c r="J175" i="17" s="1"/>
  <c r="J100" i="17" s="1"/>
  <c r="BK221" i="17"/>
  <c r="J221" i="17" s="1"/>
  <c r="J102" i="17" s="1"/>
  <c r="T304" i="17"/>
  <c r="T118" i="18"/>
  <c r="T117" i="18" s="1"/>
  <c r="P118" i="22"/>
  <c r="P117" i="22" s="1"/>
  <c r="AU115" i="1" s="1"/>
  <c r="T126" i="25"/>
  <c r="R116" i="27"/>
  <c r="BK116" i="28"/>
  <c r="J116" i="28" s="1"/>
  <c r="J96" i="28" s="1"/>
  <c r="R176" i="29"/>
  <c r="P181" i="29"/>
  <c r="BK196" i="29"/>
  <c r="J196" i="29" s="1"/>
  <c r="J103" i="29" s="1"/>
  <c r="R196" i="29"/>
  <c r="R125" i="30"/>
  <c r="R163" i="2"/>
  <c r="R162" i="2" s="1"/>
  <c r="R176" i="2"/>
  <c r="R175" i="2" s="1"/>
  <c r="P214" i="2"/>
  <c r="P213" i="2" s="1"/>
  <c r="P241" i="2"/>
  <c r="P240" i="2" s="1"/>
  <c r="P261" i="2"/>
  <c r="P260" i="2" s="1"/>
  <c r="P287" i="2"/>
  <c r="P286" i="2"/>
  <c r="BK304" i="2"/>
  <c r="J304" i="2"/>
  <c r="J123" i="2" s="1"/>
  <c r="R318" i="2"/>
  <c r="BK343" i="2"/>
  <c r="J343" i="2" s="1"/>
  <c r="J126" i="2" s="1"/>
  <c r="T343" i="2"/>
  <c r="T418" i="2"/>
  <c r="P439" i="2"/>
  <c r="P448" i="2"/>
  <c r="T453" i="2"/>
  <c r="BK462" i="2"/>
  <c r="J462" i="2" s="1"/>
  <c r="J135" i="2" s="1"/>
  <c r="P467" i="2"/>
  <c r="R471" i="2"/>
  <c r="BK130" i="3"/>
  <c r="BK129" i="3" s="1"/>
  <c r="J129" i="3" s="1"/>
  <c r="J97" i="3" s="1"/>
  <c r="R192" i="3"/>
  <c r="T208" i="3"/>
  <c r="P227" i="3"/>
  <c r="T238" i="3"/>
  <c r="T120" i="4"/>
  <c r="R155" i="4"/>
  <c r="P142" i="5"/>
  <c r="T170" i="5"/>
  <c r="R257" i="5"/>
  <c r="T315" i="5"/>
  <c r="P125" i="6"/>
  <c r="T249" i="6"/>
  <c r="R327" i="6"/>
  <c r="T344" i="6"/>
  <c r="R390" i="6"/>
  <c r="P156" i="7"/>
  <c r="R205" i="7"/>
  <c r="R119" i="8"/>
  <c r="BK122" i="9"/>
  <c r="J122" i="9"/>
  <c r="J97" i="9" s="1"/>
  <c r="P145" i="9"/>
  <c r="P168" i="9"/>
  <c r="BK119" i="10"/>
  <c r="J119" i="10" s="1"/>
  <c r="J97" i="10" s="1"/>
  <c r="P166" i="10"/>
  <c r="P191" i="11"/>
  <c r="P229" i="11"/>
  <c r="P209" i="12"/>
  <c r="T118" i="13"/>
  <c r="T117" i="13" s="1"/>
  <c r="T118" i="14"/>
  <c r="T117" i="14" s="1"/>
  <c r="R118" i="15"/>
  <c r="R117" i="15"/>
  <c r="P152" i="17"/>
  <c r="P200" i="17"/>
  <c r="BK250" i="17"/>
  <c r="J250" i="17" s="1"/>
  <c r="J103" i="17" s="1"/>
  <c r="R304" i="17"/>
  <c r="T118" i="20"/>
  <c r="T117" i="20" s="1"/>
  <c r="BK118" i="22"/>
  <c r="BK117" i="22" s="1"/>
  <c r="J117" i="22" s="1"/>
  <c r="J96" i="22" s="1"/>
  <c r="T118" i="23"/>
  <c r="T117" i="23" s="1"/>
  <c r="P118" i="24"/>
  <c r="P117" i="24" s="1"/>
  <c r="AU117" i="1" s="1"/>
  <c r="R116" i="26"/>
  <c r="BK116" i="27"/>
  <c r="J116" i="27" s="1"/>
  <c r="J30" i="27" s="1"/>
  <c r="AG120" i="1" s="1"/>
  <c r="BK125" i="30"/>
  <c r="J125" i="30" s="1"/>
  <c r="J98" i="30" s="1"/>
  <c r="T188" i="3"/>
  <c r="T187" i="3"/>
  <c r="T197" i="3"/>
  <c r="R201" i="3"/>
  <c r="R227" i="3"/>
  <c r="BK242" i="3"/>
  <c r="J242" i="3" s="1"/>
  <c r="J108" i="3" s="1"/>
  <c r="R197" i="4"/>
  <c r="BK125" i="5"/>
  <c r="J125" i="5" s="1"/>
  <c r="J97" i="5" s="1"/>
  <c r="BK157" i="5"/>
  <c r="J157" i="5" s="1"/>
  <c r="J99" i="5" s="1"/>
  <c r="BK197" i="5"/>
  <c r="J197" i="5"/>
  <c r="J101" i="5"/>
  <c r="BK315" i="5"/>
  <c r="J315" i="5" s="1"/>
  <c r="J103" i="5" s="1"/>
  <c r="T318" i="5"/>
  <c r="R125" i="6"/>
  <c r="R249" i="6"/>
  <c r="T327" i="6"/>
  <c r="R344" i="6"/>
  <c r="P390" i="6"/>
  <c r="BK156" i="7"/>
  <c r="J156" i="7" s="1"/>
  <c r="J99" i="7" s="1"/>
  <c r="R185" i="7"/>
  <c r="P220" i="7"/>
  <c r="P119" i="8"/>
  <c r="BK145" i="9"/>
  <c r="J145" i="9" s="1"/>
  <c r="J98" i="9" s="1"/>
  <c r="P150" i="9"/>
  <c r="P119" i="10"/>
  <c r="T121" i="11"/>
  <c r="T222" i="11"/>
  <c r="BK209" i="12"/>
  <c r="J209" i="12" s="1"/>
  <c r="J98" i="12" s="1"/>
  <c r="R235" i="12"/>
  <c r="BK118" i="13"/>
  <c r="J118" i="13" s="1"/>
  <c r="J97" i="13" s="1"/>
  <c r="R118" i="14"/>
  <c r="R117" i="14" s="1"/>
  <c r="T118" i="15"/>
  <c r="T117" i="15" s="1"/>
  <c r="P127" i="17"/>
  <c r="BK200" i="17"/>
  <c r="J200" i="17" s="1"/>
  <c r="J101" i="17" s="1"/>
  <c r="T250" i="17"/>
  <c r="T277" i="17"/>
  <c r="BK118" i="20"/>
  <c r="J118" i="20" s="1"/>
  <c r="J97" i="20" s="1"/>
  <c r="R118" i="21"/>
  <c r="R117" i="21"/>
  <c r="T118" i="22"/>
  <c r="T117" i="22" s="1"/>
  <c r="R129" i="29"/>
  <c r="R124" i="29" s="1"/>
  <c r="T181" i="29"/>
  <c r="P191" i="29"/>
  <c r="P125" i="30"/>
  <c r="P176" i="2"/>
  <c r="P175" i="2"/>
  <c r="BK214" i="2"/>
  <c r="BK213" i="2" s="1"/>
  <c r="J213" i="2" s="1"/>
  <c r="J104" i="2" s="1"/>
  <c r="BK228" i="2"/>
  <c r="J228" i="2" s="1"/>
  <c r="J107" i="2" s="1"/>
  <c r="P249" i="2"/>
  <c r="P248" i="2" s="1"/>
  <c r="R261" i="2"/>
  <c r="R260" i="2" s="1"/>
  <c r="P283" i="2"/>
  <c r="P282" i="2"/>
  <c r="BK296" i="2"/>
  <c r="J296" i="2" s="1"/>
  <c r="J122" i="2" s="1"/>
  <c r="P304" i="2"/>
  <c r="BK335" i="2"/>
  <c r="J335" i="2"/>
  <c r="J125" i="2" s="1"/>
  <c r="R335" i="2"/>
  <c r="P343" i="2"/>
  <c r="P418" i="2"/>
  <c r="BK439" i="2"/>
  <c r="J439" i="2"/>
  <c r="J130" i="2" s="1"/>
  <c r="R443" i="2"/>
  <c r="R453" i="2"/>
  <c r="BK467" i="2"/>
  <c r="J467" i="2" s="1"/>
  <c r="J137" i="2" s="1"/>
  <c r="T471" i="2"/>
  <c r="P130" i="3"/>
  <c r="P129" i="3" s="1"/>
  <c r="P192" i="3"/>
  <c r="BK208" i="3"/>
  <c r="J208" i="3" s="1"/>
  <c r="J104" i="3" s="1"/>
  <c r="P222" i="3"/>
  <c r="P242" i="3"/>
  <c r="P155" i="4"/>
  <c r="R142" i="5"/>
  <c r="P157" i="5"/>
  <c r="R197" i="5"/>
  <c r="P315" i="5"/>
  <c r="R168" i="6"/>
  <c r="R285" i="6"/>
  <c r="R359" i="6"/>
  <c r="T124" i="7"/>
  <c r="P185" i="7"/>
  <c r="R220" i="7"/>
  <c r="R157" i="8"/>
  <c r="BK150" i="9"/>
  <c r="J150" i="9"/>
  <c r="J99" i="9" s="1"/>
  <c r="R168" i="9"/>
  <c r="R119" i="10"/>
  <c r="R191" i="11"/>
  <c r="T229" i="11"/>
  <c r="T152" i="17"/>
  <c r="R200" i="17"/>
  <c r="R250" i="17"/>
  <c r="BK304" i="17"/>
  <c r="J304" i="17"/>
  <c r="J105" i="17" s="1"/>
  <c r="BK118" i="18"/>
  <c r="J118" i="18"/>
  <c r="J97" i="18" s="1"/>
  <c r="T118" i="19"/>
  <c r="T117" i="19" s="1"/>
  <c r="P118" i="21"/>
  <c r="P117" i="21" s="1"/>
  <c r="AU114" i="1" s="1"/>
  <c r="P118" i="23"/>
  <c r="P117" i="23" s="1"/>
  <c r="AU116" i="1" s="1"/>
  <c r="T118" i="24"/>
  <c r="T117" i="24" s="1"/>
  <c r="BK126" i="25"/>
  <c r="J126" i="25" s="1"/>
  <c r="J99" i="25" s="1"/>
  <c r="P167" i="25"/>
  <c r="BK116" i="26"/>
  <c r="J116" i="26" s="1"/>
  <c r="J96" i="26" s="1"/>
  <c r="P129" i="29"/>
  <c r="P124" i="29" s="1"/>
  <c r="P123" i="29" s="1"/>
  <c r="AU122" i="1" s="1"/>
  <c r="BK176" i="29"/>
  <c r="J176" i="29" s="1"/>
  <c r="J100" i="29" s="1"/>
  <c r="BK181" i="29"/>
  <c r="J181" i="29"/>
  <c r="J101" i="29" s="1"/>
  <c r="T191" i="29"/>
  <c r="T119" i="30"/>
  <c r="BK176" i="2"/>
  <c r="J176" i="2" s="1"/>
  <c r="J101" i="2" s="1"/>
  <c r="T186" i="2"/>
  <c r="T185" i="2" s="1"/>
  <c r="R228" i="2"/>
  <c r="R227" i="2" s="1"/>
  <c r="T241" i="2"/>
  <c r="T240" i="2" s="1"/>
  <c r="BK261" i="2"/>
  <c r="BK260" i="2" s="1"/>
  <c r="J260" i="2" s="1"/>
  <c r="J114" i="2" s="1"/>
  <c r="BK266" i="2"/>
  <c r="J266" i="2" s="1"/>
  <c r="J117" i="2" s="1"/>
  <c r="R287" i="2"/>
  <c r="R286" i="2"/>
  <c r="T304" i="2"/>
  <c r="P362" i="2"/>
  <c r="P431" i="2"/>
  <c r="R439" i="2"/>
  <c r="BK453" i="2"/>
  <c r="J453" i="2" s="1"/>
  <c r="J133" i="2" s="1"/>
  <c r="T457" i="2"/>
  <c r="T467" i="2"/>
  <c r="R477" i="2"/>
  <c r="BK192" i="3"/>
  <c r="J192" i="3" s="1"/>
  <c r="J101" i="3" s="1"/>
  <c r="P208" i="3"/>
  <c r="T227" i="3"/>
  <c r="T242" i="3"/>
  <c r="P197" i="4"/>
  <c r="P125" i="5"/>
  <c r="R157" i="5"/>
  <c r="BK257" i="5"/>
  <c r="J257" i="5" s="1"/>
  <c r="J102" i="5" s="1"/>
  <c r="BK318" i="5"/>
  <c r="J318" i="5" s="1"/>
  <c r="J104" i="5" s="1"/>
  <c r="BK125" i="6"/>
  <c r="BK249" i="6"/>
  <c r="J249" i="6" s="1"/>
  <c r="J99" i="6" s="1"/>
  <c r="T285" i="6"/>
  <c r="P359" i="6"/>
  <c r="R156" i="7"/>
  <c r="P205" i="7"/>
  <c r="P157" i="8"/>
  <c r="T122" i="9"/>
  <c r="T150" i="9"/>
  <c r="R166" i="10"/>
  <c r="T191" i="11"/>
  <c r="R229" i="11"/>
  <c r="T120" i="12"/>
  <c r="T119" i="12" s="1"/>
  <c r="T235" i="12"/>
  <c r="P118" i="15"/>
  <c r="P117" i="15" s="1"/>
  <c r="AU108" i="1" s="1"/>
  <c r="P118" i="16"/>
  <c r="P117" i="16" s="1"/>
  <c r="AU109" i="1" s="1"/>
  <c r="R127" i="17"/>
  <c r="P175" i="17"/>
  <c r="T221" i="17"/>
  <c r="BK277" i="17"/>
  <c r="J277" i="17"/>
  <c r="J104" i="17" s="1"/>
  <c r="R118" i="18"/>
  <c r="R117" i="18" s="1"/>
  <c r="P118" i="19"/>
  <c r="P117" i="19"/>
  <c r="AU112" i="1"/>
  <c r="R118" i="20"/>
  <c r="R117" i="20" s="1"/>
  <c r="R118" i="24"/>
  <c r="R117" i="24" s="1"/>
  <c r="R126" i="25"/>
  <c r="T116" i="28"/>
  <c r="T129" i="29"/>
  <c r="T124" i="29" s="1"/>
  <c r="T176" i="29"/>
  <c r="BK191" i="29"/>
  <c r="J191" i="29" s="1"/>
  <c r="J102" i="29" s="1"/>
  <c r="R191" i="29"/>
  <c r="T196" i="29"/>
  <c r="P119" i="30"/>
  <c r="P118" i="30"/>
  <c r="AU123" i="1" s="1"/>
  <c r="T163" i="2"/>
  <c r="T162" i="2" s="1"/>
  <c r="R186" i="2"/>
  <c r="R185" i="2" s="1"/>
  <c r="T228" i="2"/>
  <c r="T227" i="2" s="1"/>
  <c r="R249" i="2"/>
  <c r="R248" i="2" s="1"/>
  <c r="T261" i="2"/>
  <c r="T260" i="2" s="1"/>
  <c r="R283" i="2"/>
  <c r="R282" i="2" s="1"/>
  <c r="T287" i="2"/>
  <c r="T286" i="2" s="1"/>
  <c r="R304" i="2"/>
  <c r="BK362" i="2"/>
  <c r="J362" i="2" s="1"/>
  <c r="J127" i="2" s="1"/>
  <c r="R418" i="2"/>
  <c r="BK443" i="2"/>
  <c r="J443" i="2" s="1"/>
  <c r="J131" i="2" s="1"/>
  <c r="R448" i="2"/>
  <c r="P457" i="2"/>
  <c r="T462" i="2"/>
  <c r="P471" i="2"/>
  <c r="T130" i="3"/>
  <c r="T129" i="3" s="1"/>
  <c r="R188" i="3"/>
  <c r="R187" i="3" s="1"/>
  <c r="P197" i="3"/>
  <c r="P201" i="3"/>
  <c r="T222" i="3"/>
  <c r="P238" i="3"/>
  <c r="BK120" i="4"/>
  <c r="J120" i="4" s="1"/>
  <c r="J97" i="4" s="1"/>
  <c r="BK197" i="4"/>
  <c r="J99" i="4"/>
  <c r="BK142" i="5"/>
  <c r="J142" i="5" s="1"/>
  <c r="J98" i="5" s="1"/>
  <c r="P170" i="5"/>
  <c r="P257" i="5"/>
  <c r="P318" i="5"/>
  <c r="BK168" i="6"/>
  <c r="J168" i="6" s="1"/>
  <c r="J98" i="6" s="1"/>
  <c r="BK285" i="6"/>
  <c r="J285" i="6" s="1"/>
  <c r="J100" i="6" s="1"/>
  <c r="BK344" i="6"/>
  <c r="J344" i="6" s="1"/>
  <c r="J102" i="6" s="1"/>
  <c r="T390" i="6"/>
  <c r="R124" i="7"/>
  <c r="BK205" i="7"/>
  <c r="J205" i="7" s="1"/>
  <c r="J101" i="7" s="1"/>
  <c r="BK119" i="8"/>
  <c r="BK118" i="8" s="1"/>
  <c r="J118" i="8" s="1"/>
  <c r="J96" i="8" s="1"/>
  <c r="T145" i="9"/>
  <c r="T168" i="9"/>
  <c r="T119" i="10"/>
  <c r="BK191" i="11"/>
  <c r="J191" i="11" s="1"/>
  <c r="J98" i="11" s="1"/>
  <c r="P222" i="11"/>
  <c r="P120" i="12"/>
  <c r="P235" i="12"/>
  <c r="R118" i="13"/>
  <c r="R117" i="13" s="1"/>
  <c r="P118" i="14"/>
  <c r="P117" i="14" s="1"/>
  <c r="AU107" i="1" s="1"/>
  <c r="T118" i="16"/>
  <c r="T117" i="16" s="1"/>
  <c r="T127" i="17"/>
  <c r="T175" i="17"/>
  <c r="R221" i="17"/>
  <c r="P304" i="17"/>
  <c r="BK118" i="23"/>
  <c r="BK117" i="23" s="1"/>
  <c r="J117" i="23" s="1"/>
  <c r="J30" i="23" s="1"/>
  <c r="AG116" i="1" s="1"/>
  <c r="P122" i="25"/>
  <c r="T122" i="25"/>
  <c r="R167" i="25"/>
  <c r="T116" i="26"/>
  <c r="R116" i="28"/>
  <c r="BK129" i="29"/>
  <c r="BK124" i="29" s="1"/>
  <c r="J124" i="29" s="1"/>
  <c r="J97" i="29" s="1"/>
  <c r="P176" i="29"/>
  <c r="R181" i="29"/>
  <c r="P196" i="29"/>
  <c r="R119" i="30"/>
  <c r="R118" i="30"/>
  <c r="P163" i="2"/>
  <c r="P162" i="2" s="1"/>
  <c r="BK186" i="2"/>
  <c r="J186" i="2" s="1"/>
  <c r="J103" i="2" s="1"/>
  <c r="T214" i="2"/>
  <c r="T213" i="2" s="1"/>
  <c r="BK249" i="2"/>
  <c r="J249" i="2"/>
  <c r="J111" i="2" s="1"/>
  <c r="R266" i="2"/>
  <c r="R265" i="2" s="1"/>
  <c r="T283" i="2"/>
  <c r="T282" i="2" s="1"/>
  <c r="R296" i="2"/>
  <c r="BK318" i="2"/>
  <c r="J318" i="2" s="1"/>
  <c r="J124" i="2" s="1"/>
  <c r="T362" i="2"/>
  <c r="T431" i="2"/>
  <c r="P443" i="2"/>
  <c r="T448" i="2"/>
  <c r="R457" i="2"/>
  <c r="R462" i="2"/>
  <c r="R467" i="2"/>
  <c r="P477" i="2"/>
  <c r="BK188" i="3"/>
  <c r="J188" i="3" s="1"/>
  <c r="J100" i="3" s="1"/>
  <c r="T192" i="3"/>
  <c r="R197" i="3"/>
  <c r="T201" i="3"/>
  <c r="BK227" i="3"/>
  <c r="J227" i="3"/>
  <c r="J106" i="3" s="1"/>
  <c r="R238" i="3"/>
  <c r="T197" i="4"/>
  <c r="T142" i="5"/>
  <c r="T157" i="5"/>
  <c r="T197" i="5"/>
  <c r="R315" i="5"/>
  <c r="T168" i="6"/>
  <c r="P285" i="6"/>
  <c r="BK359" i="6"/>
  <c r="J359" i="6" s="1"/>
  <c r="J103" i="6" s="1"/>
  <c r="BK124" i="7"/>
  <c r="BK185" i="7"/>
  <c r="J185" i="7"/>
  <c r="J100" i="7" s="1"/>
  <c r="BK220" i="7"/>
  <c r="J220" i="7" s="1"/>
  <c r="J102" i="7" s="1"/>
  <c r="T119" i="8"/>
  <c r="T166" i="10"/>
  <c r="R121" i="11"/>
  <c r="R222" i="11"/>
  <c r="R209" i="12"/>
  <c r="BK118" i="16"/>
  <c r="BK117" i="16" s="1"/>
  <c r="J117" i="16" s="1"/>
  <c r="J30" i="16" s="1"/>
  <c r="AG109" i="1" s="1"/>
  <c r="R152" i="17"/>
  <c r="T200" i="17"/>
  <c r="P250" i="17"/>
  <c r="R277" i="17"/>
  <c r="P118" i="18"/>
  <c r="P117" i="18" s="1"/>
  <c r="AU111" i="1" s="1"/>
  <c r="R118" i="19"/>
  <c r="R117" i="19" s="1"/>
  <c r="P118" i="20"/>
  <c r="P117" i="20" s="1"/>
  <c r="AU113" i="1" s="1"/>
  <c r="T118" i="21"/>
  <c r="T117" i="21" s="1"/>
  <c r="R118" i="22"/>
  <c r="R117" i="22" s="1"/>
  <c r="R118" i="23"/>
  <c r="R117" i="23" s="1"/>
  <c r="P126" i="25"/>
  <c r="T167" i="25"/>
  <c r="P116" i="26"/>
  <c r="AU119" i="1"/>
  <c r="P116" i="27"/>
  <c r="AU120" i="1" s="1"/>
  <c r="BK119" i="30"/>
  <c r="J119" i="30" s="1"/>
  <c r="J97" i="30" s="1"/>
  <c r="P186" i="2"/>
  <c r="P185" i="2" s="1"/>
  <c r="P228" i="2"/>
  <c r="P227" i="2" s="1"/>
  <c r="R241" i="2"/>
  <c r="R240" i="2" s="1"/>
  <c r="P266" i="2"/>
  <c r="P265" i="2" s="1"/>
  <c r="BK283" i="2"/>
  <c r="J283" i="2" s="1"/>
  <c r="J119" i="2" s="1"/>
  <c r="T296" i="2"/>
  <c r="P318" i="2"/>
  <c r="R362" i="2"/>
  <c r="BK431" i="2"/>
  <c r="J431" i="2"/>
  <c r="J129" i="2" s="1"/>
  <c r="T439" i="2"/>
  <c r="BK448" i="2"/>
  <c r="J448" i="2" s="1"/>
  <c r="J132" i="2" s="1"/>
  <c r="BK457" i="2"/>
  <c r="J457" i="2" s="1"/>
  <c r="J134" i="2" s="1"/>
  <c r="BK471" i="2"/>
  <c r="J471" i="2" s="1"/>
  <c r="J139" i="2" s="1"/>
  <c r="T477" i="2"/>
  <c r="R130" i="3"/>
  <c r="R129" i="3" s="1"/>
  <c r="BK197" i="3"/>
  <c r="J197" i="3"/>
  <c r="J102" i="3" s="1"/>
  <c r="BK201" i="3"/>
  <c r="J201" i="3" s="1"/>
  <c r="J103" i="3" s="1"/>
  <c r="BK222" i="3"/>
  <c r="J222" i="3" s="1"/>
  <c r="J105" i="3" s="1"/>
  <c r="BK238" i="3"/>
  <c r="J238" i="3" s="1"/>
  <c r="J107" i="3" s="1"/>
  <c r="R242" i="3"/>
  <c r="R120" i="4"/>
  <c r="BK155" i="4"/>
  <c r="J155" i="4" s="1"/>
  <c r="J98" i="4" s="1"/>
  <c r="R125" i="5"/>
  <c r="BK170" i="5"/>
  <c r="J170" i="5" s="1"/>
  <c r="J100" i="5" s="1"/>
  <c r="P197" i="5"/>
  <c r="R318" i="5"/>
  <c r="T125" i="6"/>
  <c r="P249" i="6"/>
  <c r="P327" i="6"/>
  <c r="P344" i="6"/>
  <c r="BK390" i="6"/>
  <c r="J390" i="6" s="1"/>
  <c r="J104" i="6" s="1"/>
  <c r="T156" i="7"/>
  <c r="T205" i="7"/>
  <c r="T157" i="8"/>
  <c r="P122" i="9"/>
  <c r="R145" i="9"/>
  <c r="BK168" i="9"/>
  <c r="J168" i="9" s="1"/>
  <c r="J100" i="9" s="1"/>
  <c r="BK121" i="11"/>
  <c r="J121" i="11" s="1"/>
  <c r="J97" i="11" s="1"/>
  <c r="BK222" i="11"/>
  <c r="J222" i="11"/>
  <c r="J99" i="11" s="1"/>
  <c r="R120" i="12"/>
  <c r="BK235" i="12"/>
  <c r="J235" i="12" s="1"/>
  <c r="J99" i="12" s="1"/>
  <c r="P118" i="13"/>
  <c r="P117" i="13" s="1"/>
  <c r="AU106" i="1" s="1"/>
  <c r="BK118" i="14"/>
  <c r="J118" i="14" s="1"/>
  <c r="J97" i="14" s="1"/>
  <c r="R118" i="16"/>
  <c r="R117" i="16" s="1"/>
  <c r="BK152" i="17"/>
  <c r="J152" i="17"/>
  <c r="J99" i="17"/>
  <c r="R175" i="17"/>
  <c r="P221" i="17"/>
  <c r="P277" i="17"/>
  <c r="BK118" i="19"/>
  <c r="BK117" i="19" s="1"/>
  <c r="J117" i="19" s="1"/>
  <c r="J96" i="19" s="1"/>
  <c r="BK118" i="21"/>
  <c r="J118" i="21" s="1"/>
  <c r="J97" i="21" s="1"/>
  <c r="BK118" i="24"/>
  <c r="BK117" i="24" s="1"/>
  <c r="J117" i="24" s="1"/>
  <c r="J96" i="24" s="1"/>
  <c r="BK122" i="25"/>
  <c r="J122" i="25" s="1"/>
  <c r="J98" i="25" s="1"/>
  <c r="R122" i="25"/>
  <c r="BK167" i="25"/>
  <c r="J167" i="25"/>
  <c r="J100" i="25" s="1"/>
  <c r="T116" i="27"/>
  <c r="P116" i="28"/>
  <c r="AU121" i="1" s="1"/>
  <c r="T125" i="30"/>
  <c r="BE174" i="2"/>
  <c r="BE181" i="2"/>
  <c r="BE189" i="2"/>
  <c r="BE194" i="2"/>
  <c r="BE196" i="2"/>
  <c r="BE199" i="2"/>
  <c r="BE207" i="2"/>
  <c r="BE212" i="2"/>
  <c r="BE215" i="2"/>
  <c r="BE216" i="2"/>
  <c r="BE218" i="2"/>
  <c r="BE230" i="2"/>
  <c r="BE231" i="2"/>
  <c r="BE233" i="2"/>
  <c r="BE243" i="2"/>
  <c r="BE253" i="2"/>
  <c r="BE269" i="2"/>
  <c r="BE270" i="2"/>
  <c r="BE275" i="2"/>
  <c r="BE280" i="2"/>
  <c r="BE316" i="2"/>
  <c r="BE323" i="2"/>
  <c r="BE330" i="2"/>
  <c r="BE333" i="2"/>
  <c r="BE339" i="2"/>
  <c r="BE340" i="2"/>
  <c r="BE342" i="2"/>
  <c r="BE344" i="2"/>
  <c r="BE374" i="2"/>
  <c r="BE384" i="2"/>
  <c r="BE400" i="2"/>
  <c r="BE424" i="2"/>
  <c r="BE425" i="2"/>
  <c r="BE430" i="2"/>
  <c r="BE441" i="2"/>
  <c r="BE444" i="2"/>
  <c r="BE463" i="2"/>
  <c r="BE472" i="2"/>
  <c r="BE473" i="2"/>
  <c r="BE475" i="2"/>
  <c r="BE132" i="3"/>
  <c r="BE137" i="3"/>
  <c r="BE148" i="3"/>
  <c r="BE153" i="3"/>
  <c r="BE155" i="3"/>
  <c r="BE156" i="3"/>
  <c r="BE167" i="3"/>
  <c r="BE191" i="3"/>
  <c r="BE217" i="3"/>
  <c r="BE220" i="3"/>
  <c r="BE224" i="3"/>
  <c r="BE230" i="3"/>
  <c r="BE233" i="3"/>
  <c r="BE239" i="3"/>
  <c r="BE243" i="3"/>
  <c r="BE122" i="4"/>
  <c r="BE125" i="4"/>
  <c r="BE126" i="4"/>
  <c r="BE132" i="4"/>
  <c r="BE136" i="4"/>
  <c r="BE137" i="4"/>
  <c r="BE140" i="4"/>
  <c r="BE142" i="4"/>
  <c r="BE146" i="4"/>
  <c r="BE157" i="4"/>
  <c r="BE172" i="4"/>
  <c r="BE174" i="4"/>
  <c r="BE176" i="4"/>
  <c r="BE177" i="4"/>
  <c r="BE185" i="4"/>
  <c r="BE192" i="4"/>
  <c r="BE194" i="4"/>
  <c r="BE210" i="4"/>
  <c r="BE220" i="4"/>
  <c r="BE228" i="4"/>
  <c r="BE230" i="4"/>
  <c r="BE237" i="4"/>
  <c r="BE240" i="4"/>
  <c r="J118" i="5"/>
  <c r="BE128" i="5"/>
  <c r="BE131" i="5"/>
  <c r="BE147" i="5"/>
  <c r="BE168" i="5"/>
  <c r="BE180" i="5"/>
  <c r="BE188" i="5"/>
  <c r="BE192" i="5"/>
  <c r="BE201" i="5"/>
  <c r="BE218" i="5"/>
  <c r="BE220" i="5"/>
  <c r="BE234" i="5"/>
  <c r="BE248" i="5"/>
  <c r="BE260" i="5"/>
  <c r="BE264" i="5"/>
  <c r="BE283" i="5"/>
  <c r="BE288" i="5"/>
  <c r="BE292" i="5"/>
  <c r="J118" i="6"/>
  <c r="BE137" i="6"/>
  <c r="BE153" i="6"/>
  <c r="BE164" i="6"/>
  <c r="BE170" i="6"/>
  <c r="BE172" i="6"/>
  <c r="BE215" i="6"/>
  <c r="BE219" i="6"/>
  <c r="BE232" i="6"/>
  <c r="BE233" i="6"/>
  <c r="BE245" i="6"/>
  <c r="BE246" i="6"/>
  <c r="BE258" i="6"/>
  <c r="BE265" i="6"/>
  <c r="BE275" i="6"/>
  <c r="BE284" i="6"/>
  <c r="BE289" i="6"/>
  <c r="BE290" i="6"/>
  <c r="BE291" i="6"/>
  <c r="BE292" i="6"/>
  <c r="BE295" i="6"/>
  <c r="BE312" i="6"/>
  <c r="BE321" i="6"/>
  <c r="BE328" i="6"/>
  <c r="BE334" i="6"/>
  <c r="BE341" i="6"/>
  <c r="BE342" i="6"/>
  <c r="BE343" i="6"/>
  <c r="BE346" i="6"/>
  <c r="BE348" i="6"/>
  <c r="BE353" i="6"/>
  <c r="BE368" i="6"/>
  <c r="BE370" i="6"/>
  <c r="BE381" i="6"/>
  <c r="BE384" i="6"/>
  <c r="BE387" i="6"/>
  <c r="J89" i="7"/>
  <c r="F119" i="7"/>
  <c r="BE142" i="7"/>
  <c r="BE143" i="7"/>
  <c r="BE151" i="7"/>
  <c r="BE152" i="7"/>
  <c r="BE153" i="7"/>
  <c r="BE162" i="7"/>
  <c r="BE167" i="7"/>
  <c r="BE170" i="7"/>
  <c r="BE183" i="7"/>
  <c r="BE189" i="7"/>
  <c r="BE197" i="7"/>
  <c r="BE200" i="7"/>
  <c r="BE217" i="7"/>
  <c r="BE221" i="7"/>
  <c r="BE222" i="7"/>
  <c r="BE121" i="8"/>
  <c r="BE137" i="8"/>
  <c r="BE148" i="8"/>
  <c r="BE152" i="8"/>
  <c r="BE153" i="8"/>
  <c r="BE160" i="8"/>
  <c r="BE162" i="8"/>
  <c r="BE123" i="9"/>
  <c r="BE127" i="9"/>
  <c r="BE130" i="9"/>
  <c r="BE133" i="9"/>
  <c r="BE154" i="9"/>
  <c r="BE155" i="9"/>
  <c r="E85" i="10"/>
  <c r="F92" i="10"/>
  <c r="BE131" i="10"/>
  <c r="BE141" i="10"/>
  <c r="BE162" i="10"/>
  <c r="BE173" i="10"/>
  <c r="E85" i="11"/>
  <c r="BE130" i="11"/>
  <c r="BE149" i="11"/>
  <c r="BE156" i="11"/>
  <c r="BE157" i="11"/>
  <c r="BE160" i="11"/>
  <c r="BE163" i="11"/>
  <c r="BE177" i="11"/>
  <c r="BE192" i="11"/>
  <c r="BE193" i="11"/>
  <c r="BE204" i="11"/>
  <c r="BE208" i="11"/>
  <c r="BE220" i="11"/>
  <c r="BE224" i="11"/>
  <c r="BE231" i="11"/>
  <c r="BE233" i="11"/>
  <c r="BE123" i="12"/>
  <c r="BE145" i="12"/>
  <c r="BE153" i="12"/>
  <c r="BE158" i="12"/>
  <c r="BE159" i="12"/>
  <c r="BE161" i="12"/>
  <c r="BE164" i="12"/>
  <c r="BE183" i="12"/>
  <c r="BE188" i="12"/>
  <c r="BE189" i="12"/>
  <c r="BE208" i="12"/>
  <c r="BE219" i="12"/>
  <c r="BE241" i="12"/>
  <c r="J89" i="13"/>
  <c r="BE120" i="13"/>
  <c r="BE122" i="13"/>
  <c r="BE127" i="13"/>
  <c r="BE130" i="13"/>
  <c r="BE131" i="13"/>
  <c r="BE132" i="13"/>
  <c r="BE133" i="13"/>
  <c r="BE134" i="13"/>
  <c r="BE135" i="13"/>
  <c r="BE136" i="13"/>
  <c r="BE137" i="13"/>
  <c r="BE143" i="13"/>
  <c r="BE144" i="13"/>
  <c r="BE145" i="13"/>
  <c r="BE150" i="13"/>
  <c r="BE155" i="13"/>
  <c r="BE125" i="14"/>
  <c r="BE126" i="14"/>
  <c r="BE127" i="14"/>
  <c r="BE128" i="14"/>
  <c r="BE129" i="14"/>
  <c r="BE137" i="14"/>
  <c r="BE139" i="14"/>
  <c r="BE142" i="14"/>
  <c r="BE151" i="14"/>
  <c r="BE152" i="14"/>
  <c r="BE156" i="14"/>
  <c r="BE157" i="14"/>
  <c r="F92" i="15"/>
  <c r="BE119" i="15"/>
  <c r="BE125" i="15"/>
  <c r="BE129" i="15"/>
  <c r="BE135" i="15"/>
  <c r="BE136" i="15"/>
  <c r="BE137" i="15"/>
  <c r="BE145" i="15"/>
  <c r="BE150" i="15"/>
  <c r="BE164" i="15"/>
  <c r="E107" i="16"/>
  <c r="BE125" i="16"/>
  <c r="BE127" i="16"/>
  <c r="BE148" i="16"/>
  <c r="BE159" i="16"/>
  <c r="BE169" i="16"/>
  <c r="BE146" i="17"/>
  <c r="BE151" i="17"/>
  <c r="BE159" i="17"/>
  <c r="BE176" i="17"/>
  <c r="BE181" i="17"/>
  <c r="BE186" i="17"/>
  <c r="BE191" i="17"/>
  <c r="BE213" i="17"/>
  <c r="BE227" i="17"/>
  <c r="BE228" i="17"/>
  <c r="BE232" i="17"/>
  <c r="BE253" i="17"/>
  <c r="BE267" i="17"/>
  <c r="BE282" i="17"/>
  <c r="BE285" i="17"/>
  <c r="BE290" i="17"/>
  <c r="BE292" i="17"/>
  <c r="BE294" i="17"/>
  <c r="BE305" i="17"/>
  <c r="BE307" i="17"/>
  <c r="BE321" i="17"/>
  <c r="E107" i="18"/>
  <c r="BE128" i="18"/>
  <c r="J111" i="19"/>
  <c r="J111" i="20"/>
  <c r="BE126" i="20"/>
  <c r="BE137" i="20"/>
  <c r="BE138" i="20"/>
  <c r="BE139" i="20"/>
  <c r="BE141" i="20"/>
  <c r="BE144" i="20"/>
  <c r="BE155" i="20"/>
  <c r="BE156" i="20"/>
  <c r="E107" i="22"/>
  <c r="BE119" i="22"/>
  <c r="BE121" i="22"/>
  <c r="BE157" i="22"/>
  <c r="BE159" i="22"/>
  <c r="E85" i="24"/>
  <c r="BE127" i="24"/>
  <c r="BE129" i="24"/>
  <c r="BE124" i="25"/>
  <c r="BE134" i="25"/>
  <c r="BE141" i="25"/>
  <c r="BE149" i="25"/>
  <c r="BE161" i="25"/>
  <c r="BE165" i="25"/>
  <c r="BE166" i="25"/>
  <c r="BE184" i="25"/>
  <c r="F92" i="26"/>
  <c r="BE117" i="26"/>
  <c r="BE119" i="26"/>
  <c r="E106" i="27"/>
  <c r="BE117" i="27"/>
  <c r="BE118" i="27"/>
  <c r="BE121" i="27"/>
  <c r="E106" i="28"/>
  <c r="BE118" i="28"/>
  <c r="BE121" i="28"/>
  <c r="E85" i="29"/>
  <c r="BE130" i="29"/>
  <c r="BE133" i="29"/>
  <c r="BE135" i="29"/>
  <c r="BE136" i="29"/>
  <c r="BE147" i="29"/>
  <c r="BK174" i="29"/>
  <c r="J174" i="29" s="1"/>
  <c r="J99" i="29" s="1"/>
  <c r="BE128" i="30"/>
  <c r="J89" i="2"/>
  <c r="F157" i="2"/>
  <c r="BE164" i="2"/>
  <c r="BE167" i="2"/>
  <c r="BE173" i="2"/>
  <c r="BE177" i="2"/>
  <c r="BE178" i="2"/>
  <c r="BE179" i="2"/>
  <c r="BE200" i="2"/>
  <c r="BE205" i="2"/>
  <c r="BE206" i="2"/>
  <c r="BE210" i="2"/>
  <c r="BE225" i="2"/>
  <c r="BE247" i="2"/>
  <c r="BE262" i="2"/>
  <c r="BE300" i="2"/>
  <c r="BE308" i="2"/>
  <c r="BE312" i="2"/>
  <c r="BE314" i="2"/>
  <c r="BE315" i="2"/>
  <c r="BE322" i="2"/>
  <c r="BE324" i="2"/>
  <c r="BE334" i="2"/>
  <c r="BE336" i="2"/>
  <c r="BE346" i="2"/>
  <c r="BE347" i="2"/>
  <c r="BE348" i="2"/>
  <c r="BE352" i="2"/>
  <c r="BE369" i="2"/>
  <c r="BE371" i="2"/>
  <c r="BE379" i="2"/>
  <c r="BE380" i="2"/>
  <c r="BE385" i="2"/>
  <c r="BE393" i="2"/>
  <c r="BE401" i="2"/>
  <c r="BE407" i="2"/>
  <c r="BE419" i="2"/>
  <c r="BE420" i="2"/>
  <c r="BE482" i="2"/>
  <c r="J89" i="3"/>
  <c r="BE133" i="3"/>
  <c r="BE134" i="3"/>
  <c r="BE139" i="3"/>
  <c r="BE140" i="3"/>
  <c r="BE143" i="3"/>
  <c r="BE147" i="3"/>
  <c r="BE165" i="3"/>
  <c r="BE166" i="3"/>
  <c r="BE173" i="3"/>
  <c r="BE186" i="3"/>
  <c r="BE219" i="3"/>
  <c r="BE229" i="3"/>
  <c r="E109" i="4"/>
  <c r="F116" i="4"/>
  <c r="BE151" i="4"/>
  <c r="BE152" i="4"/>
  <c r="BE153" i="4"/>
  <c r="BE162" i="4"/>
  <c r="BE190" i="4"/>
  <c r="BE198" i="4"/>
  <c r="BE199" i="4"/>
  <c r="BE216" i="4"/>
  <c r="BE221" i="4"/>
  <c r="BE222" i="4"/>
  <c r="BE225" i="4"/>
  <c r="BE226" i="4"/>
  <c r="BE242" i="4"/>
  <c r="BE132" i="5"/>
  <c r="BE151" i="5"/>
  <c r="BE152" i="5"/>
  <c r="BE153" i="5"/>
  <c r="BE154" i="5"/>
  <c r="BE158" i="5"/>
  <c r="BE167" i="5"/>
  <c r="BE172" i="5"/>
  <c r="BE173" i="5"/>
  <c r="BE181" i="5"/>
  <c r="BE186" i="5"/>
  <c r="BE195" i="5"/>
  <c r="BE229" i="5"/>
  <c r="BE236" i="5"/>
  <c r="BE238" i="5"/>
  <c r="BE263" i="5"/>
  <c r="BE269" i="5"/>
  <c r="BE273" i="5"/>
  <c r="BE278" i="5"/>
  <c r="BE306" i="5"/>
  <c r="BE307" i="5"/>
  <c r="BE309" i="5"/>
  <c r="BE310" i="5"/>
  <c r="BE311" i="5"/>
  <c r="BE312" i="5"/>
  <c r="BE313" i="5"/>
  <c r="BE127" i="6"/>
  <c r="BE140" i="6"/>
  <c r="BE149" i="6"/>
  <c r="BE150" i="6"/>
  <c r="BE163" i="6"/>
  <c r="BE181" i="6"/>
  <c r="BE182" i="6"/>
  <c r="BE185" i="6"/>
  <c r="BE187" i="6"/>
  <c r="BE190" i="6"/>
  <c r="BE192" i="6"/>
  <c r="BE193" i="6"/>
  <c r="BE209" i="6"/>
  <c r="BE213" i="6"/>
  <c r="BE240" i="6"/>
  <c r="BE255" i="6"/>
  <c r="BE256" i="6"/>
  <c r="BE282" i="6"/>
  <c r="BE293" i="6"/>
  <c r="BE302" i="6"/>
  <c r="BE304" i="6"/>
  <c r="BE305" i="6"/>
  <c r="BE310" i="6"/>
  <c r="BE314" i="6"/>
  <c r="BE324" i="6"/>
  <c r="BE330" i="6"/>
  <c r="BE331" i="6"/>
  <c r="BE333" i="6"/>
  <c r="BE345" i="6"/>
  <c r="BE357" i="6"/>
  <c r="BE362" i="6"/>
  <c r="BE377" i="6"/>
  <c r="BE385" i="6"/>
  <c r="BE392" i="6"/>
  <c r="BE393" i="6"/>
  <c r="BE394" i="6"/>
  <c r="BE395" i="6"/>
  <c r="BE396" i="6"/>
  <c r="E85" i="7"/>
  <c r="BE127" i="7"/>
  <c r="BE141" i="7"/>
  <c r="BE150" i="7"/>
  <c r="BE163" i="7"/>
  <c r="BE171" i="7"/>
  <c r="BE173" i="7"/>
  <c r="BE178" i="7"/>
  <c r="BE179" i="7"/>
  <c r="BE182" i="7"/>
  <c r="BE196" i="7"/>
  <c r="BE202" i="7"/>
  <c r="BE209" i="7"/>
  <c r="BE211" i="7"/>
  <c r="BE213" i="7"/>
  <c r="BE127" i="8"/>
  <c r="BE145" i="8"/>
  <c r="BE156" i="8"/>
  <c r="BE125" i="9"/>
  <c r="BE136" i="9"/>
  <c r="BE143" i="9"/>
  <c r="BE156" i="9"/>
  <c r="BE174" i="9"/>
  <c r="BE120" i="10"/>
  <c r="BE142" i="10"/>
  <c r="BE155" i="10"/>
  <c r="BE156" i="10"/>
  <c r="BE157" i="10"/>
  <c r="BE158" i="10"/>
  <c r="BE159" i="10"/>
  <c r="BE160" i="10"/>
  <c r="BE161" i="10"/>
  <c r="F92" i="11"/>
  <c r="BE124" i="11"/>
  <c r="BE125" i="11"/>
  <c r="BE128" i="11"/>
  <c r="BE135" i="11"/>
  <c r="BE170" i="11"/>
  <c r="BE172" i="11"/>
  <c r="BE186" i="11"/>
  <c r="BE190" i="11"/>
  <c r="BE194" i="11"/>
  <c r="BE195" i="11"/>
  <c r="BE196" i="11"/>
  <c r="BE213" i="11"/>
  <c r="BE230" i="11"/>
  <c r="BE127" i="12"/>
  <c r="BE130" i="12"/>
  <c r="BE131" i="12"/>
  <c r="BE134" i="12"/>
  <c r="BE137" i="12"/>
  <c r="BE138" i="12"/>
  <c r="BE148" i="12"/>
  <c r="BE154" i="12"/>
  <c r="BE180" i="12"/>
  <c r="BE196" i="12"/>
  <c r="BE197" i="12"/>
  <c r="BE198" i="12"/>
  <c r="BE199" i="12"/>
  <c r="BE200" i="12"/>
  <c r="BE201" i="12"/>
  <c r="BE202" i="12"/>
  <c r="BE217" i="12"/>
  <c r="BE221" i="12"/>
  <c r="BE222" i="12"/>
  <c r="BE229" i="12"/>
  <c r="BE230" i="12"/>
  <c r="BE238" i="12"/>
  <c r="BE239" i="12"/>
  <c r="F114" i="13"/>
  <c r="BE147" i="13"/>
  <c r="BE148" i="13"/>
  <c r="BE153" i="13"/>
  <c r="E85" i="14"/>
  <c r="BE131" i="14"/>
  <c r="BE145" i="14"/>
  <c r="BE153" i="14"/>
  <c r="BE155" i="14"/>
  <c r="BE164" i="14"/>
  <c r="BE165" i="14"/>
  <c r="BE166" i="14"/>
  <c r="BE122" i="15"/>
  <c r="BE126" i="15"/>
  <c r="BE153" i="15"/>
  <c r="BE155" i="15"/>
  <c r="BE156" i="15"/>
  <c r="J89" i="16"/>
  <c r="BE130" i="16"/>
  <c r="BE141" i="16"/>
  <c r="BE142" i="16"/>
  <c r="BE151" i="16"/>
  <c r="BE162" i="16"/>
  <c r="BE168" i="16"/>
  <c r="E115" i="17"/>
  <c r="BE138" i="17"/>
  <c r="BE139" i="17"/>
  <c r="BE142" i="17"/>
  <c r="BE155" i="17"/>
  <c r="BE158" i="17"/>
  <c r="BE172" i="17"/>
  <c r="BE179" i="17"/>
  <c r="BE180" i="17"/>
  <c r="BE187" i="17"/>
  <c r="BE188" i="17"/>
  <c r="BE190" i="17"/>
  <c r="BE193" i="17"/>
  <c r="BE194" i="17"/>
  <c r="BE195" i="17"/>
  <c r="BE199" i="17"/>
  <c r="BE205" i="17"/>
  <c r="BE214" i="17"/>
  <c r="BE220" i="17"/>
  <c r="BE231" i="17"/>
  <c r="BE238" i="17"/>
  <c r="BE240" i="17"/>
  <c r="BE241" i="17"/>
  <c r="BE242" i="17"/>
  <c r="BE243" i="17"/>
  <c r="BE249" i="17"/>
  <c r="BE257" i="17"/>
  <c r="BE260" i="17"/>
  <c r="BE262" i="17"/>
  <c r="BE264" i="17"/>
  <c r="BE280" i="17"/>
  <c r="BE283" i="17"/>
  <c r="BE287" i="17"/>
  <c r="BE293" i="17"/>
  <c r="BE303" i="17"/>
  <c r="BE308" i="17"/>
  <c r="BE310" i="17"/>
  <c r="BE311" i="17"/>
  <c r="BE313" i="17"/>
  <c r="BE318" i="17"/>
  <c r="BE127" i="18"/>
  <c r="BE129" i="18"/>
  <c r="E85" i="19"/>
  <c r="BE119" i="19"/>
  <c r="BE130" i="20"/>
  <c r="BE133" i="20"/>
  <c r="BE135" i="20"/>
  <c r="BE140" i="20"/>
  <c r="BE158" i="20"/>
  <c r="BE163" i="20"/>
  <c r="J111" i="21"/>
  <c r="J111" i="22"/>
  <c r="BE132" i="22"/>
  <c r="BE136" i="22"/>
  <c r="BE140" i="22"/>
  <c r="BE141" i="22"/>
  <c r="BE146" i="22"/>
  <c r="BE147" i="22"/>
  <c r="BE149" i="22"/>
  <c r="BE152" i="22"/>
  <c r="BE156" i="22"/>
  <c r="BE124" i="24"/>
  <c r="BE123" i="25"/>
  <c r="BE122" i="26"/>
  <c r="J89" i="27"/>
  <c r="J89" i="28"/>
  <c r="BE170" i="29"/>
  <c r="BE172" i="29"/>
  <c r="BE182" i="29"/>
  <c r="BE187" i="29"/>
  <c r="BE190" i="29"/>
  <c r="BE205" i="29"/>
  <c r="BE206" i="29"/>
  <c r="BE122" i="30"/>
  <c r="BE165" i="2"/>
  <c r="BE166" i="2"/>
  <c r="BE168" i="2"/>
  <c r="BE171" i="2"/>
  <c r="BE203" i="2"/>
  <c r="BE220" i="2"/>
  <c r="BE224" i="2"/>
  <c r="BE229" i="2"/>
  <c r="BE237" i="2"/>
  <c r="BE244" i="2"/>
  <c r="BE245" i="2"/>
  <c r="BE267" i="2"/>
  <c r="BE274" i="2"/>
  <c r="BE279" i="2"/>
  <c r="BE295" i="2"/>
  <c r="BE302" i="2"/>
  <c r="BE307" i="2"/>
  <c r="BE326" i="2"/>
  <c r="BE327" i="2"/>
  <c r="BE331" i="2"/>
  <c r="BE338" i="2"/>
  <c r="BE341" i="2"/>
  <c r="BE349" i="2"/>
  <c r="BE353" i="2"/>
  <c r="BE360" i="2"/>
  <c r="BE375" i="2"/>
  <c r="BE381" i="2"/>
  <c r="BE398" i="2"/>
  <c r="BE405" i="2"/>
  <c r="BE406" i="2"/>
  <c r="BE408" i="2"/>
  <c r="BE415" i="2"/>
  <c r="BE423" i="2"/>
  <c r="BE429" i="2"/>
  <c r="BE452" i="2"/>
  <c r="BE454" i="2"/>
  <c r="BE469" i="2"/>
  <c r="BE474" i="2"/>
  <c r="BE478" i="2"/>
  <c r="BE146" i="3"/>
  <c r="BE164" i="3"/>
  <c r="BE207" i="3"/>
  <c r="BE210" i="3"/>
  <c r="BE214" i="3"/>
  <c r="BE231" i="3"/>
  <c r="BE234" i="3"/>
  <c r="BE241" i="3"/>
  <c r="J113" i="4"/>
  <c r="BE135" i="4"/>
  <c r="BE141" i="4"/>
  <c r="BE145" i="4"/>
  <c r="BE163" i="4"/>
  <c r="BE178" i="4"/>
  <c r="BE202" i="4"/>
  <c r="BE206" i="4"/>
  <c r="BE227" i="4"/>
  <c r="BE141" i="5"/>
  <c r="BE143" i="5"/>
  <c r="BE159" i="5"/>
  <c r="BE164" i="5"/>
  <c r="BE193" i="5"/>
  <c r="BE230" i="5"/>
  <c r="BE232" i="5"/>
  <c r="BE241" i="5"/>
  <c r="BE244" i="5"/>
  <c r="BE247" i="5"/>
  <c r="BE251" i="5"/>
  <c r="BE265" i="5"/>
  <c r="BE266" i="5"/>
  <c r="BE285" i="5"/>
  <c r="BE294" i="5"/>
  <c r="BE299" i="5"/>
  <c r="BE303" i="5"/>
  <c r="E85" i="6"/>
  <c r="BE126" i="6"/>
  <c r="BE129" i="6"/>
  <c r="BE142" i="6"/>
  <c r="BE147" i="6"/>
  <c r="BE152" i="6"/>
  <c r="BE162" i="6"/>
  <c r="BE174" i="6"/>
  <c r="BE184" i="6"/>
  <c r="BE223" i="6"/>
  <c r="BE225" i="6"/>
  <c r="BE235" i="6"/>
  <c r="BE239" i="6"/>
  <c r="BE251" i="6"/>
  <c r="BE276" i="6"/>
  <c r="BE277" i="6"/>
  <c r="BE297" i="6"/>
  <c r="BE299" i="6"/>
  <c r="BE300" i="6"/>
  <c r="BE301" i="6"/>
  <c r="BE313" i="6"/>
  <c r="BE337" i="6"/>
  <c r="BE373" i="6"/>
  <c r="BE376" i="6"/>
  <c r="BE380" i="6"/>
  <c r="BE382" i="6"/>
  <c r="BE389" i="6"/>
  <c r="BE391" i="6"/>
  <c r="BE135" i="7"/>
  <c r="BE136" i="7"/>
  <c r="BE159" i="7"/>
  <c r="BE164" i="7"/>
  <c r="BE168" i="7"/>
  <c r="BE176" i="7"/>
  <c r="BE191" i="7"/>
  <c r="BE192" i="7"/>
  <c r="BE194" i="7"/>
  <c r="BE199" i="7"/>
  <c r="BE201" i="7"/>
  <c r="BE206" i="7"/>
  <c r="BE207" i="7"/>
  <c r="BE212" i="7"/>
  <c r="J89" i="8"/>
  <c r="F115" i="8"/>
  <c r="BE126" i="8"/>
  <c r="BE143" i="8"/>
  <c r="BE163" i="8"/>
  <c r="E111" i="9"/>
  <c r="BE126" i="9"/>
  <c r="BE131" i="9"/>
  <c r="BE132" i="9"/>
  <c r="BE144" i="9"/>
  <c r="BE170" i="9"/>
  <c r="BE150" i="11"/>
  <c r="BE154" i="11"/>
  <c r="BE155" i="11"/>
  <c r="BE166" i="11"/>
  <c r="BE175" i="11"/>
  <c r="BE181" i="11"/>
  <c r="BE188" i="11"/>
  <c r="BE197" i="11"/>
  <c r="BE198" i="11"/>
  <c r="BE221" i="11"/>
  <c r="BE223" i="11"/>
  <c r="J113" i="12"/>
  <c r="BE125" i="12"/>
  <c r="BE133" i="12"/>
  <c r="BE135" i="12"/>
  <c r="BE143" i="12"/>
  <c r="BE152" i="12"/>
  <c r="BE157" i="12"/>
  <c r="BE160" i="12"/>
  <c r="BE162" i="12"/>
  <c r="BE173" i="12"/>
  <c r="BE175" i="12"/>
  <c r="BE177" i="12"/>
  <c r="BE178" i="12"/>
  <c r="BE179" i="12"/>
  <c r="BE182" i="12"/>
  <c r="BE207" i="12"/>
  <c r="BE220" i="12"/>
  <c r="BE233" i="12"/>
  <c r="BE236" i="12"/>
  <c r="BE240" i="12"/>
  <c r="BE243" i="12"/>
  <c r="BE121" i="13"/>
  <c r="BE129" i="13"/>
  <c r="BE139" i="13"/>
  <c r="BE140" i="13"/>
  <c r="BE156" i="13"/>
  <c r="BE157" i="13"/>
  <c r="BE158" i="13"/>
  <c r="BE162" i="13"/>
  <c r="BE163" i="13"/>
  <c r="J89" i="14"/>
  <c r="BE119" i="14"/>
  <c r="BE121" i="14"/>
  <c r="BE134" i="14"/>
  <c r="BE135" i="14"/>
  <c r="BE138" i="14"/>
  <c r="BE146" i="14"/>
  <c r="BE150" i="14"/>
  <c r="BE160" i="14"/>
  <c r="BE162" i="14"/>
  <c r="E85" i="15"/>
  <c r="BE138" i="15"/>
  <c r="BE139" i="15"/>
  <c r="BE140" i="15"/>
  <c r="BE141" i="15"/>
  <c r="BE147" i="15"/>
  <c r="BE149" i="15"/>
  <c r="BE157" i="15"/>
  <c r="BE158" i="15"/>
  <c r="BE161" i="15"/>
  <c r="BE165" i="15"/>
  <c r="F114" i="16"/>
  <c r="BE120" i="16"/>
  <c r="BE123" i="16"/>
  <c r="BE134" i="16"/>
  <c r="BE136" i="16"/>
  <c r="BE137" i="16"/>
  <c r="BE138" i="16"/>
  <c r="BE156" i="16"/>
  <c r="BE167" i="16"/>
  <c r="J119" i="17"/>
  <c r="BE129" i="17"/>
  <c r="BE147" i="17"/>
  <c r="BE153" i="17"/>
  <c r="BE157" i="17"/>
  <c r="BE160" i="17"/>
  <c r="BE165" i="17"/>
  <c r="BE169" i="17"/>
  <c r="BE183" i="17"/>
  <c r="BE212" i="17"/>
  <c r="BE215" i="17"/>
  <c r="BE233" i="17"/>
  <c r="BE235" i="17"/>
  <c r="BE244" i="17"/>
  <c r="BE247" i="17"/>
  <c r="BE254" i="17"/>
  <c r="BE259" i="17"/>
  <c r="BE275" i="17"/>
  <c r="BE288" i="17"/>
  <c r="BE300" i="17"/>
  <c r="BE309" i="17"/>
  <c r="BE320" i="17"/>
  <c r="BE121" i="18"/>
  <c r="BE125" i="18"/>
  <c r="BE135" i="18"/>
  <c r="F92" i="19"/>
  <c r="BE129" i="19"/>
  <c r="BE130" i="19"/>
  <c r="BE132" i="19"/>
  <c r="E85" i="20"/>
  <c r="BE119" i="20"/>
  <c r="BE119" i="21"/>
  <c r="BE133" i="22"/>
  <c r="BE134" i="22"/>
  <c r="BE142" i="22"/>
  <c r="J89" i="23"/>
  <c r="E107" i="23"/>
  <c r="F114" i="23"/>
  <c r="BE122" i="23"/>
  <c r="F92" i="24"/>
  <c r="BE119" i="24"/>
  <c r="BE123" i="24"/>
  <c r="BE132" i="24"/>
  <c r="BE135" i="24"/>
  <c r="J89" i="25"/>
  <c r="BE128" i="25"/>
  <c r="BE135" i="25"/>
  <c r="BE157" i="25"/>
  <c r="BE161" i="29"/>
  <c r="BE166" i="29"/>
  <c r="BE167" i="29"/>
  <c r="BE185" i="29"/>
  <c r="BE198" i="29"/>
  <c r="BE200" i="29"/>
  <c r="BE203" i="29"/>
  <c r="BE123" i="30"/>
  <c r="BE169" i="2"/>
  <c r="BE187" i="2"/>
  <c r="BE193" i="2"/>
  <c r="BE208" i="2"/>
  <c r="BE221" i="2"/>
  <c r="BE252" i="2"/>
  <c r="BE281" i="2"/>
  <c r="BE285" i="2"/>
  <c r="BE293" i="2"/>
  <c r="BE294" i="2"/>
  <c r="BE305" i="2"/>
  <c r="BE310" i="2"/>
  <c r="BE311" i="2"/>
  <c r="BE313" i="2"/>
  <c r="BE329" i="2"/>
  <c r="BE357" i="2"/>
  <c r="BE388" i="2"/>
  <c r="BE391" i="2"/>
  <c r="BE397" i="2"/>
  <c r="BE409" i="2"/>
  <c r="BE413" i="2"/>
  <c r="BE414" i="2"/>
  <c r="BE416" i="2"/>
  <c r="BE421" i="2"/>
  <c r="BE422" i="2"/>
  <c r="BE434" i="2"/>
  <c r="BE442" i="2"/>
  <c r="BE456" i="2"/>
  <c r="BE458" i="2"/>
  <c r="BE464" i="2"/>
  <c r="BE465" i="2"/>
  <c r="BE476" i="2"/>
  <c r="BE479" i="2"/>
  <c r="BK258" i="2"/>
  <c r="J258" i="2" s="1"/>
  <c r="J113" i="2" s="1"/>
  <c r="BE131" i="3"/>
  <c r="BE138" i="3"/>
  <c r="BE159" i="3"/>
  <c r="BE190" i="3"/>
  <c r="BE196" i="3"/>
  <c r="BE198" i="3"/>
  <c r="BE199" i="3"/>
  <c r="BE200" i="3"/>
  <c r="BE202" i="3"/>
  <c r="BE203" i="3"/>
  <c r="BE204" i="3"/>
  <c r="BE205" i="3"/>
  <c r="BE206" i="3"/>
  <c r="BE211" i="3"/>
  <c r="BE213" i="3"/>
  <c r="BE216" i="3"/>
  <c r="BE236" i="3"/>
  <c r="BE130" i="4"/>
  <c r="BE134" i="4"/>
  <c r="BE143" i="4"/>
  <c r="BE158" i="4"/>
  <c r="BE160" i="4"/>
  <c r="BE166" i="4"/>
  <c r="BE167" i="4"/>
  <c r="BE168" i="4"/>
  <c r="BE182" i="4"/>
  <c r="BE189" i="4"/>
  <c r="BE196" i="4"/>
  <c r="BE201" i="4"/>
  <c r="BE203" i="4"/>
  <c r="BE209" i="4"/>
  <c r="BE212" i="4"/>
  <c r="BE224" i="4"/>
  <c r="BE229" i="4"/>
  <c r="BE233" i="4"/>
  <c r="BE235" i="4"/>
  <c r="BE238" i="4"/>
  <c r="E114" i="5"/>
  <c r="BE127" i="5"/>
  <c r="BE129" i="5"/>
  <c r="BE133" i="5"/>
  <c r="BE139" i="5"/>
  <c r="BE150" i="5"/>
  <c r="BE166" i="5"/>
  <c r="BE182" i="5"/>
  <c r="BE185" i="5"/>
  <c r="BE213" i="5"/>
  <c r="BE222" i="5"/>
  <c r="BE224" i="5"/>
  <c r="BE225" i="5"/>
  <c r="BE227" i="5"/>
  <c r="BE231" i="5"/>
  <c r="BE243" i="5"/>
  <c r="BE246" i="5"/>
  <c r="BE250" i="5"/>
  <c r="BE259" i="5"/>
  <c r="BE316" i="5"/>
  <c r="BE317" i="5"/>
  <c r="BE319" i="5"/>
  <c r="BE320" i="5"/>
  <c r="BE148" i="6"/>
  <c r="BE159" i="6"/>
  <c r="BE169" i="6"/>
  <c r="BE173" i="6"/>
  <c r="BE176" i="6"/>
  <c r="BE186" i="6"/>
  <c r="BE199" i="6"/>
  <c r="BE217" i="6"/>
  <c r="BE221" i="6"/>
  <c r="BE227" i="6"/>
  <c r="BE237" i="6"/>
  <c r="BE241" i="6"/>
  <c r="BE243" i="6"/>
  <c r="BE254" i="6"/>
  <c r="BE259" i="6"/>
  <c r="BE262" i="6"/>
  <c r="BE298" i="6"/>
  <c r="BE306" i="6"/>
  <c r="BE320" i="6"/>
  <c r="BE323" i="6"/>
  <c r="BE325" i="6"/>
  <c r="BE338" i="6"/>
  <c r="BE361" i="6"/>
  <c r="BE365" i="6"/>
  <c r="BE374" i="6"/>
  <c r="BE379" i="6"/>
  <c r="BE130" i="7"/>
  <c r="BE139" i="7"/>
  <c r="BE144" i="7"/>
  <c r="BE157" i="7"/>
  <c r="BE158" i="7"/>
  <c r="BE181" i="7"/>
  <c r="BE186" i="7"/>
  <c r="BE187" i="7"/>
  <c r="BE190" i="7"/>
  <c r="BE204" i="7"/>
  <c r="BE219" i="7"/>
  <c r="E85" i="8"/>
  <c r="BE120" i="8"/>
  <c r="BE124" i="8"/>
  <c r="BE125" i="8"/>
  <c r="BE131" i="8"/>
  <c r="BE140" i="8"/>
  <c r="BE150" i="8"/>
  <c r="BE155" i="8"/>
  <c r="J89" i="9"/>
  <c r="BE129" i="9"/>
  <c r="BE137" i="9"/>
  <c r="BE147" i="9"/>
  <c r="BE152" i="9"/>
  <c r="BE153" i="9"/>
  <c r="BE157" i="9"/>
  <c r="BE158" i="9"/>
  <c r="BE161" i="9"/>
  <c r="BE163" i="9"/>
  <c r="J89" i="10"/>
  <c r="BE123" i="10"/>
  <c r="BE126" i="10"/>
  <c r="BE132" i="10"/>
  <c r="BE147" i="10"/>
  <c r="BE148" i="10"/>
  <c r="BE149" i="10"/>
  <c r="BE150" i="10"/>
  <c r="BE163" i="10"/>
  <c r="BE164" i="10"/>
  <c r="BE165" i="10"/>
  <c r="J114" i="11"/>
  <c r="BE122" i="11"/>
  <c r="BE123" i="11"/>
  <c r="BE136" i="11"/>
  <c r="BE138" i="11"/>
  <c r="BE139" i="11"/>
  <c r="BE142" i="11"/>
  <c r="BE151" i="11"/>
  <c r="BE158" i="11"/>
  <c r="BE161" i="11"/>
  <c r="BE162" i="11"/>
  <c r="BE164" i="11"/>
  <c r="BE167" i="11"/>
  <c r="BE178" i="11"/>
  <c r="BE199" i="11"/>
  <c r="BE202" i="11"/>
  <c r="BE205" i="11"/>
  <c r="BE216" i="11"/>
  <c r="BE217" i="11"/>
  <c r="BE218" i="11"/>
  <c r="BE219" i="11"/>
  <c r="BE232" i="11"/>
  <c r="BE234" i="11"/>
  <c r="E85" i="12"/>
  <c r="BE128" i="12"/>
  <c r="BE129" i="12"/>
  <c r="BE146" i="12"/>
  <c r="BE150" i="12"/>
  <c r="BE155" i="12"/>
  <c r="BE119" i="16"/>
  <c r="BE121" i="16"/>
  <c r="BE143" i="16"/>
  <c r="BE145" i="16"/>
  <c r="BE154" i="16"/>
  <c r="BE155" i="16"/>
  <c r="BE157" i="16"/>
  <c r="BE158" i="16"/>
  <c r="F122" i="17"/>
  <c r="BE132" i="17"/>
  <c r="BE149" i="17"/>
  <c r="BE163" i="17"/>
  <c r="BE168" i="17"/>
  <c r="BE173" i="17"/>
  <c r="BE177" i="17"/>
  <c r="BE197" i="17"/>
  <c r="BE198" i="17"/>
  <c r="BE201" i="17"/>
  <c r="BE204" i="17"/>
  <c r="BE209" i="17"/>
  <c r="BE211" i="17"/>
  <c r="BE223" i="17"/>
  <c r="BE224" i="17"/>
  <c r="BE252" i="17"/>
  <c r="BE255" i="17"/>
  <c r="BE265" i="17"/>
  <c r="BE266" i="17"/>
  <c r="BE273" i="17"/>
  <c r="BE274" i="17"/>
  <c r="BE276" i="17"/>
  <c r="BE279" i="17"/>
  <c r="BE281" i="17"/>
  <c r="BE298" i="17"/>
  <c r="BE301" i="17"/>
  <c r="BE317" i="17"/>
  <c r="BE322" i="17"/>
  <c r="BE323" i="17"/>
  <c r="BE324" i="17"/>
  <c r="BE325" i="17"/>
  <c r="BE326" i="17"/>
  <c r="BE327" i="17"/>
  <c r="BE328" i="17"/>
  <c r="BE122" i="18"/>
  <c r="BE130" i="18"/>
  <c r="BE131" i="18"/>
  <c r="BE132" i="18"/>
  <c r="BE134" i="18"/>
  <c r="BE122" i="19"/>
  <c r="BE125" i="19"/>
  <c r="BE136" i="19"/>
  <c r="BE127" i="20"/>
  <c r="BE154" i="20"/>
  <c r="BE157" i="20"/>
  <c r="BE159" i="20"/>
  <c r="F114" i="21"/>
  <c r="F92" i="22"/>
  <c r="BE135" i="22"/>
  <c r="BE137" i="22"/>
  <c r="BE138" i="22"/>
  <c r="BE139" i="22"/>
  <c r="BE148" i="22"/>
  <c r="BE120" i="24"/>
  <c r="BE121" i="24"/>
  <c r="BE133" i="24"/>
  <c r="BE134" i="24"/>
  <c r="BE129" i="25"/>
  <c r="BE131" i="25"/>
  <c r="BE139" i="25"/>
  <c r="BE142" i="25"/>
  <c r="BE144" i="25"/>
  <c r="BE158" i="25"/>
  <c r="BE159" i="25"/>
  <c r="BE160" i="25"/>
  <c r="BE174" i="25"/>
  <c r="BE186" i="25"/>
  <c r="BE188" i="25"/>
  <c r="E106" i="26"/>
  <c r="BE120" i="26"/>
  <c r="BE123" i="26"/>
  <c r="BE124" i="26"/>
  <c r="BE125" i="26"/>
  <c r="BE126" i="26"/>
  <c r="BE127" i="26"/>
  <c r="BE128" i="26"/>
  <c r="BE122" i="28"/>
  <c r="BE123" i="28"/>
  <c r="BE127" i="28"/>
  <c r="F120" i="29"/>
  <c r="BE126" i="29"/>
  <c r="BE137" i="29"/>
  <c r="BE139" i="29"/>
  <c r="BE146" i="29"/>
  <c r="BE153" i="29"/>
  <c r="BE154" i="29"/>
  <c r="BE155" i="29"/>
  <c r="BE159" i="29"/>
  <c r="BE164" i="29"/>
  <c r="BE168" i="29"/>
  <c r="BE169" i="29"/>
  <c r="BE184" i="29"/>
  <c r="BE188" i="29"/>
  <c r="BE170" i="2"/>
  <c r="BE180" i="2"/>
  <c r="BE182" i="2"/>
  <c r="BE183" i="2"/>
  <c r="BE188" i="2"/>
  <c r="BE202" i="2"/>
  <c r="BE217" i="2"/>
  <c r="BE246" i="2"/>
  <c r="BE250" i="2"/>
  <c r="BE272" i="2"/>
  <c r="BE276" i="2"/>
  <c r="BE290" i="2"/>
  <c r="BE301" i="2"/>
  <c r="BE306" i="2"/>
  <c r="BE309" i="2"/>
  <c r="BE325" i="2"/>
  <c r="BE354" i="2"/>
  <c r="BE356" i="2"/>
  <c r="BE361" i="2"/>
  <c r="BE363" i="2"/>
  <c r="BE370" i="2"/>
  <c r="BE372" i="2"/>
  <c r="BE376" i="2"/>
  <c r="BE377" i="2"/>
  <c r="BE378" i="2"/>
  <c r="BE390" i="2"/>
  <c r="BE399" i="2"/>
  <c r="BE402" i="2"/>
  <c r="BE410" i="2"/>
  <c r="BE412" i="2"/>
  <c r="BE426" i="2"/>
  <c r="BE427" i="2"/>
  <c r="BE428" i="2"/>
  <c r="BE432" i="2"/>
  <c r="BE433" i="2"/>
  <c r="BE440" i="2"/>
  <c r="BE445" i="2"/>
  <c r="BE447" i="2"/>
  <c r="BE480" i="2"/>
  <c r="BE481" i="2"/>
  <c r="F92" i="3"/>
  <c r="BE135" i="3"/>
  <c r="BE141" i="3"/>
  <c r="BE161" i="3"/>
  <c r="BE169" i="3"/>
  <c r="BE171" i="3"/>
  <c r="BE174" i="3"/>
  <c r="BE185" i="3"/>
  <c r="BE189" i="3"/>
  <c r="BE194" i="3"/>
  <c r="BE212" i="3"/>
  <c r="BE232" i="3"/>
  <c r="BE133" i="4"/>
  <c r="BE144" i="4"/>
  <c r="BE150" i="4"/>
  <c r="BE164" i="4"/>
  <c r="BE165" i="4"/>
  <c r="BE170" i="4"/>
  <c r="BE181" i="4"/>
  <c r="BE195" i="4"/>
  <c r="BE207" i="4"/>
  <c r="BE208" i="4"/>
  <c r="BE231" i="4"/>
  <c r="BE234" i="4"/>
  <c r="BE244" i="4"/>
  <c r="BE245" i="4"/>
  <c r="BE246" i="4"/>
  <c r="BE134" i="5"/>
  <c r="BE138" i="5"/>
  <c r="BE140" i="5"/>
  <c r="BE162" i="5"/>
  <c r="BE163" i="5"/>
  <c r="BE169" i="5"/>
  <c r="BE171" i="5"/>
  <c r="BE176" i="5"/>
  <c r="BE184" i="5"/>
  <c r="BE202" i="5"/>
  <c r="BE204" i="5"/>
  <c r="BE207" i="5"/>
  <c r="BE211" i="5"/>
  <c r="BE216" i="5"/>
  <c r="BE223" i="5"/>
  <c r="BE226" i="5"/>
  <c r="BE240" i="5"/>
  <c r="BE242" i="5"/>
  <c r="BE252" i="5"/>
  <c r="BE255" i="5"/>
  <c r="BE262" i="5"/>
  <c r="BE270" i="5"/>
  <c r="BE276" i="5"/>
  <c r="BE277" i="5"/>
  <c r="BE280" i="5"/>
  <c r="BE286" i="5"/>
  <c r="BE287" i="5"/>
  <c r="BE290" i="5"/>
  <c r="BE291" i="5"/>
  <c r="BE297" i="5"/>
  <c r="BE298" i="5"/>
  <c r="BE302" i="5"/>
  <c r="BE304" i="5"/>
  <c r="BE314" i="5"/>
  <c r="BE135" i="6"/>
  <c r="BE138" i="6"/>
  <c r="BE141" i="6"/>
  <c r="BE144" i="6"/>
  <c r="BE145" i="6"/>
  <c r="BE175" i="6"/>
  <c r="BE183" i="6"/>
  <c r="BE189" i="6"/>
  <c r="BE205" i="6"/>
  <c r="BE229" i="6"/>
  <c r="BE238" i="6"/>
  <c r="BE244" i="6"/>
  <c r="BE250" i="6"/>
  <c r="BE252" i="6"/>
  <c r="BE253" i="6"/>
  <c r="BE269" i="6"/>
  <c r="BE280" i="6"/>
  <c r="BE283" i="6"/>
  <c r="BE286" i="6"/>
  <c r="BE303" i="6"/>
  <c r="BE319" i="6"/>
  <c r="BE326" i="6"/>
  <c r="BE335" i="6"/>
  <c r="BE336" i="6"/>
  <c r="BE339" i="6"/>
  <c r="BE352" i="6"/>
  <c r="BE356" i="6"/>
  <c r="BE366" i="6"/>
  <c r="BE371" i="6"/>
  <c r="BE125" i="7"/>
  <c r="BE126" i="7"/>
  <c r="BE138" i="7"/>
  <c r="BE160" i="7"/>
  <c r="BE165" i="7"/>
  <c r="BE166" i="7"/>
  <c r="BE195" i="7"/>
  <c r="BE210" i="7"/>
  <c r="BE215" i="7"/>
  <c r="BE123" i="8"/>
  <c r="BE130" i="8"/>
  <c r="BE132" i="8"/>
  <c r="BE135" i="8"/>
  <c r="BE141" i="8"/>
  <c r="BE142" i="8"/>
  <c r="BE144" i="8"/>
  <c r="BE146" i="8"/>
  <c r="BE149" i="8"/>
  <c r="BE158" i="8"/>
  <c r="F118" i="9"/>
  <c r="BE140" i="9"/>
  <c r="BE142" i="9"/>
  <c r="BE151" i="9"/>
  <c r="BE165" i="9"/>
  <c r="BE166" i="9"/>
  <c r="BE122" i="10"/>
  <c r="BE125" i="10"/>
  <c r="BE128" i="10"/>
  <c r="BE134" i="10"/>
  <c r="BE135" i="10"/>
  <c r="BE136" i="10"/>
  <c r="BE137" i="10"/>
  <c r="BE145" i="10"/>
  <c r="BE146" i="10"/>
  <c r="BE153" i="10"/>
  <c r="BE154" i="10"/>
  <c r="BE167" i="10"/>
  <c r="BE127" i="11"/>
  <c r="BE132" i="11"/>
  <c r="BE133" i="11"/>
  <c r="BE141" i="11"/>
  <c r="BE144" i="11"/>
  <c r="BE165" i="11"/>
  <c r="BE174" i="11"/>
  <c r="BE182" i="11"/>
  <c r="BE185" i="11"/>
  <c r="BE187" i="11"/>
  <c r="BE209" i="11"/>
  <c r="BE226" i="11"/>
  <c r="F92" i="12"/>
  <c r="BE121" i="12"/>
  <c r="BE163" i="12"/>
  <c r="BE165" i="12"/>
  <c r="BE171" i="12"/>
  <c r="BE174" i="12"/>
  <c r="BE176" i="12"/>
  <c r="BE184" i="12"/>
  <c r="BE185" i="12"/>
  <c r="BE187" i="12"/>
  <c r="BE195" i="12"/>
  <c r="BE203" i="12"/>
  <c r="BE204" i="12"/>
  <c r="BE205" i="12"/>
  <c r="BE210" i="12"/>
  <c r="BE211" i="12"/>
  <c r="BE212" i="12"/>
  <c r="BE213" i="12"/>
  <c r="BE214" i="12"/>
  <c r="BE224" i="12"/>
  <c r="BE225" i="12"/>
  <c r="BE234" i="12"/>
  <c r="E85" i="13"/>
  <c r="BE128" i="13"/>
  <c r="BE138" i="13"/>
  <c r="BE141" i="13"/>
  <c r="BE146" i="13"/>
  <c r="BE120" i="14"/>
  <c r="BE124" i="14"/>
  <c r="BE136" i="14"/>
  <c r="BE140" i="14"/>
  <c r="BE147" i="14"/>
  <c r="BE149" i="14"/>
  <c r="BE167" i="14"/>
  <c r="BE123" i="15"/>
  <c r="BE124" i="15"/>
  <c r="BE130" i="15"/>
  <c r="BE131" i="15"/>
  <c r="BE132" i="15"/>
  <c r="BE142" i="15"/>
  <c r="BE144" i="15"/>
  <c r="BE146" i="15"/>
  <c r="BE148" i="15"/>
  <c r="BE128" i="16"/>
  <c r="BE135" i="16"/>
  <c r="BE144" i="16"/>
  <c r="BE146" i="16"/>
  <c r="BE163" i="16"/>
  <c r="BE165" i="16"/>
  <c r="BE166" i="16"/>
  <c r="BE136" i="17"/>
  <c r="BE140" i="17"/>
  <c r="BE144" i="17"/>
  <c r="BE145" i="17"/>
  <c r="BE148" i="17"/>
  <c r="BE162" i="17"/>
  <c r="BE164" i="17"/>
  <c r="BE174" i="17"/>
  <c r="BE185" i="17"/>
  <c r="BE192" i="17"/>
  <c r="BE218" i="17"/>
  <c r="BE230" i="17"/>
  <c r="BE236" i="17"/>
  <c r="BE270" i="17"/>
  <c r="BE284" i="17"/>
  <c r="BE289" i="17"/>
  <c r="BE306" i="17"/>
  <c r="BE316" i="17"/>
  <c r="BE319" i="17"/>
  <c r="BE123" i="18"/>
  <c r="BE120" i="19"/>
  <c r="BE121" i="19"/>
  <c r="BE123" i="19"/>
  <c r="BE135" i="19"/>
  <c r="F92" i="20"/>
  <c r="BE121" i="20"/>
  <c r="BE124" i="20"/>
  <c r="BE132" i="20"/>
  <c r="BE142" i="20"/>
  <c r="BE145" i="20"/>
  <c r="E85" i="21"/>
  <c r="BE120" i="21"/>
  <c r="BE120" i="22"/>
  <c r="BE124" i="22"/>
  <c r="BE130" i="22"/>
  <c r="BE131" i="22"/>
  <c r="BE144" i="22"/>
  <c r="BE160" i="22"/>
  <c r="BE119" i="23"/>
  <c r="J89" i="24"/>
  <c r="BE125" i="24"/>
  <c r="BE128" i="24"/>
  <c r="F117" i="25"/>
  <c r="BE132" i="25"/>
  <c r="BE136" i="25"/>
  <c r="BE147" i="25"/>
  <c r="BE151" i="25"/>
  <c r="BE155" i="25"/>
  <c r="BE156" i="25"/>
  <c r="BE164" i="25"/>
  <c r="BE171" i="25"/>
  <c r="BE172" i="25"/>
  <c r="BE173" i="25"/>
  <c r="BE176" i="25"/>
  <c r="BE177" i="25"/>
  <c r="BE183" i="25"/>
  <c r="BE187" i="25"/>
  <c r="BE190" i="25"/>
  <c r="BE119" i="27"/>
  <c r="BE125" i="27"/>
  <c r="F113" i="28"/>
  <c r="BE120" i="28"/>
  <c r="BE125" i="29"/>
  <c r="BE134" i="29"/>
  <c r="BE142" i="29"/>
  <c r="BE144" i="29"/>
  <c r="BE148" i="29"/>
  <c r="BE150" i="29"/>
  <c r="BE151" i="29"/>
  <c r="BE156" i="29"/>
  <c r="BE157" i="29"/>
  <c r="BE158" i="29"/>
  <c r="BE202" i="29"/>
  <c r="E85" i="30"/>
  <c r="J89" i="30"/>
  <c r="F92" i="30"/>
  <c r="BE120" i="30"/>
  <c r="BE121" i="30"/>
  <c r="BE124" i="30"/>
  <c r="BE126" i="30"/>
  <c r="BE127" i="30"/>
  <c r="E150" i="2"/>
  <c r="BE172" i="2"/>
  <c r="BE198" i="2"/>
  <c r="BE201" i="2"/>
  <c r="BE204" i="2"/>
  <c r="BE223" i="2"/>
  <c r="BE226" i="2"/>
  <c r="BE238" i="2"/>
  <c r="BE242" i="2"/>
  <c r="BE251" i="2"/>
  <c r="BE254" i="2"/>
  <c r="BE268" i="2"/>
  <c r="BE273" i="2"/>
  <c r="BE278" i="2"/>
  <c r="BE291" i="2"/>
  <c r="BE317" i="2"/>
  <c r="BE319" i="2"/>
  <c r="BE337" i="2"/>
  <c r="BE359" i="2"/>
  <c r="BE365" i="2"/>
  <c r="BE366" i="2"/>
  <c r="BE386" i="2"/>
  <c r="BE387" i="2"/>
  <c r="BE394" i="2"/>
  <c r="BE403" i="2"/>
  <c r="BE411" i="2"/>
  <c r="BE449" i="2"/>
  <c r="BE451" i="2"/>
  <c r="E118" i="3"/>
  <c r="BE142" i="3"/>
  <c r="BE144" i="3"/>
  <c r="BE145" i="3"/>
  <c r="BE150" i="3"/>
  <c r="BE158" i="3"/>
  <c r="BE162" i="3"/>
  <c r="BE168" i="3"/>
  <c r="BE172" i="3"/>
  <c r="BE175" i="3"/>
  <c r="BE176" i="3"/>
  <c r="BE177" i="3"/>
  <c r="BE178" i="3"/>
  <c r="BE179" i="3"/>
  <c r="BE180" i="3"/>
  <c r="BE181" i="3"/>
  <c r="BE182" i="3"/>
  <c r="BE183" i="3"/>
  <c r="BE184" i="3"/>
  <c r="BE215" i="3"/>
  <c r="BE228" i="3"/>
  <c r="BE235" i="3"/>
  <c r="BE244" i="3"/>
  <c r="BE245" i="3"/>
  <c r="BE121" i="4"/>
  <c r="BE123" i="4"/>
  <c r="BE129" i="4"/>
  <c r="BE154" i="4"/>
  <c r="BE156" i="4"/>
  <c r="BE179" i="4"/>
  <c r="BE183" i="4"/>
  <c r="BE187" i="4"/>
  <c r="BE188" i="4"/>
  <c r="BE193" i="4"/>
  <c r="BE200" i="4"/>
  <c r="BE218" i="4"/>
  <c r="BE219" i="4"/>
  <c r="BE232" i="4"/>
  <c r="BE243" i="4"/>
  <c r="BE247" i="4"/>
  <c r="BE248" i="4"/>
  <c r="BE251" i="4"/>
  <c r="F121" i="5"/>
  <c r="BE136" i="5"/>
  <c r="BE145" i="5"/>
  <c r="BE160" i="5"/>
  <c r="BE165" i="5"/>
  <c r="BE174" i="5"/>
  <c r="BE178" i="5"/>
  <c r="BE187" i="5"/>
  <c r="BE189" i="5"/>
  <c r="BE191" i="5"/>
  <c r="BE194" i="5"/>
  <c r="BE198" i="5"/>
  <c r="BE199" i="5"/>
  <c r="BE205" i="5"/>
  <c r="BE212" i="5"/>
  <c r="BE217" i="5"/>
  <c r="BE228" i="5"/>
  <c r="BE233" i="5"/>
  <c r="BE235" i="5"/>
  <c r="BE237" i="5"/>
  <c r="BE239" i="5"/>
  <c r="BE249" i="5"/>
  <c r="BE256" i="5"/>
  <c r="BE258" i="5"/>
  <c r="BE267" i="5"/>
  <c r="BE268" i="5"/>
  <c r="BE271" i="5"/>
  <c r="BE275" i="5"/>
  <c r="BE282" i="5"/>
  <c r="BE284" i="5"/>
  <c r="BE301" i="5"/>
  <c r="BE308" i="5"/>
  <c r="BE128" i="6"/>
  <c r="BE131" i="6"/>
  <c r="BE133" i="6"/>
  <c r="BE136" i="6"/>
  <c r="BE143" i="6"/>
  <c r="BE146" i="6"/>
  <c r="BE151" i="6"/>
  <c r="BE154" i="6"/>
  <c r="BE155" i="6"/>
  <c r="BE160" i="6"/>
  <c r="BE161" i="6"/>
  <c r="BE177" i="6"/>
  <c r="BE180" i="6"/>
  <c r="BE195" i="6"/>
  <c r="BE196" i="6"/>
  <c r="BE211" i="6"/>
  <c r="BE231" i="6"/>
  <c r="BE260" i="6"/>
  <c r="BE266" i="6"/>
  <c r="BE267" i="6"/>
  <c r="BE268" i="6"/>
  <c r="BE272" i="6"/>
  <c r="BE278" i="6"/>
  <c r="BE279" i="6"/>
  <c r="BE309" i="6"/>
  <c r="BE315" i="6"/>
  <c r="BE317" i="6"/>
  <c r="BE329" i="6"/>
  <c r="BE347" i="6"/>
  <c r="BE354" i="6"/>
  <c r="BE358" i="6"/>
  <c r="BE360" i="6"/>
  <c r="BE363" i="6"/>
  <c r="BE364" i="6"/>
  <c r="BE367" i="6"/>
  <c r="BE369" i="6"/>
  <c r="BE375" i="6"/>
  <c r="BE383" i="6"/>
  <c r="BE129" i="7"/>
  <c r="BE132" i="7"/>
  <c r="BE133" i="7"/>
  <c r="BE134" i="7"/>
  <c r="BE137" i="7"/>
  <c r="BE155" i="7"/>
  <c r="BE174" i="7"/>
  <c r="BE184" i="7"/>
  <c r="BE188" i="7"/>
  <c r="BE214" i="7"/>
  <c r="BE216" i="7"/>
  <c r="BE128" i="8"/>
  <c r="BE138" i="8"/>
  <c r="BE147" i="8"/>
  <c r="BE151" i="8"/>
  <c r="BE164" i="8"/>
  <c r="BE124" i="9"/>
  <c r="BE134" i="9"/>
  <c r="BE138" i="9"/>
  <c r="BE148" i="9"/>
  <c r="BE159" i="9"/>
  <c r="BE160" i="9"/>
  <c r="BE164" i="9"/>
  <c r="BE171" i="9"/>
  <c r="BE173" i="9"/>
  <c r="BE121" i="10"/>
  <c r="BE129" i="10"/>
  <c r="BE130" i="10"/>
  <c r="BE133" i="10"/>
  <c r="BE143" i="10"/>
  <c r="BE144" i="10"/>
  <c r="BE151" i="10"/>
  <c r="BE152" i="10"/>
  <c r="BE170" i="10"/>
  <c r="BE171" i="10"/>
  <c r="BE172" i="10"/>
  <c r="BE129" i="11"/>
  <c r="BE134" i="11"/>
  <c r="BE143" i="11"/>
  <c r="BE145" i="11"/>
  <c r="BE168" i="11"/>
  <c r="BE176" i="11"/>
  <c r="BE179" i="11"/>
  <c r="BE183" i="11"/>
  <c r="BE184" i="11"/>
  <c r="BE189" i="11"/>
  <c r="BE207" i="11"/>
  <c r="BE214" i="11"/>
  <c r="BE225" i="11"/>
  <c r="BE227" i="11"/>
  <c r="BE122" i="12"/>
  <c r="BE136" i="12"/>
  <c r="BE141" i="12"/>
  <c r="BE166" i="12"/>
  <c r="BE167" i="12"/>
  <c r="BE169" i="12"/>
  <c r="BE170" i="12"/>
  <c r="BE172" i="12"/>
  <c r="BE186" i="12"/>
  <c r="BE227" i="12"/>
  <c r="BE228" i="12"/>
  <c r="BE237" i="12"/>
  <c r="BE149" i="13"/>
  <c r="BE154" i="13"/>
  <c r="BE159" i="13"/>
  <c r="F92" i="14"/>
  <c r="BE122" i="14"/>
  <c r="BE132" i="14"/>
  <c r="BE141" i="14"/>
  <c r="BE144" i="14"/>
  <c r="BE148" i="14"/>
  <c r="BE154" i="14"/>
  <c r="BE158" i="14"/>
  <c r="BE159" i="14"/>
  <c r="BE163" i="14"/>
  <c r="BE127" i="15"/>
  <c r="BE133" i="15"/>
  <c r="BE134" i="15"/>
  <c r="BE151" i="15"/>
  <c r="BE152" i="15"/>
  <c r="BE132" i="16"/>
  <c r="BE133" i="16"/>
  <c r="BE153" i="16"/>
  <c r="BE161" i="16"/>
  <c r="BE164" i="16"/>
  <c r="BE143" i="17"/>
  <c r="BE210" i="17"/>
  <c r="BE217" i="17"/>
  <c r="BE219" i="17"/>
  <c r="BE229" i="17"/>
  <c r="BE239" i="17"/>
  <c r="BE245" i="17"/>
  <c r="BE246" i="17"/>
  <c r="BE248" i="17"/>
  <c r="BE256" i="17"/>
  <c r="BE258" i="17"/>
  <c r="BE261" i="17"/>
  <c r="BE263" i="17"/>
  <c r="BE268" i="17"/>
  <c r="BE269" i="17"/>
  <c r="F92" i="18"/>
  <c r="BE120" i="18"/>
  <c r="BE133" i="18"/>
  <c r="BE136" i="18"/>
  <c r="BE124" i="19"/>
  <c r="BE120" i="20"/>
  <c r="BE131" i="20"/>
  <c r="BE146" i="20"/>
  <c r="BE147" i="20"/>
  <c r="BE122" i="21"/>
  <c r="BE122" i="22"/>
  <c r="BE127" i="22"/>
  <c r="BE128" i="22"/>
  <c r="BE129" i="22"/>
  <c r="BE145" i="22"/>
  <c r="BE150" i="22"/>
  <c r="BE151" i="22"/>
  <c r="BE154" i="22"/>
  <c r="BE122" i="24"/>
  <c r="BE131" i="24"/>
  <c r="E85" i="25"/>
  <c r="BE130" i="25"/>
  <c r="BE133" i="25"/>
  <c r="BE146" i="25"/>
  <c r="BE150" i="25"/>
  <c r="BE162" i="25"/>
  <c r="BE163" i="25"/>
  <c r="BE168" i="25"/>
  <c r="BE175" i="25"/>
  <c r="BE179" i="25"/>
  <c r="BE180" i="25"/>
  <c r="BE185" i="25"/>
  <c r="BE189" i="25"/>
  <c r="BE191" i="25"/>
  <c r="J89" i="26"/>
  <c r="BE120" i="27"/>
  <c r="BE126" i="27"/>
  <c r="BE125" i="28"/>
  <c r="BE128" i="28"/>
  <c r="BE129" i="28"/>
  <c r="BE131" i="28"/>
  <c r="J89" i="29"/>
  <c r="BE131" i="29"/>
  <c r="BE160" i="29"/>
  <c r="BE162" i="29"/>
  <c r="BE183" i="29"/>
  <c r="BE186" i="29"/>
  <c r="BE194" i="29"/>
  <c r="BE191" i="2"/>
  <c r="BE192" i="2"/>
  <c r="BE197" i="2"/>
  <c r="BE219" i="2"/>
  <c r="BE232" i="2"/>
  <c r="BE235" i="2"/>
  <c r="BE277" i="2"/>
  <c r="BE292" i="2"/>
  <c r="BE298" i="2"/>
  <c r="BE320" i="2"/>
  <c r="BE350" i="2"/>
  <c r="BE358" i="2"/>
  <c r="BE364" i="2"/>
  <c r="BE368" i="2"/>
  <c r="BE373" i="2"/>
  <c r="BE382" i="2"/>
  <c r="BE383" i="2"/>
  <c r="BE389" i="2"/>
  <c r="BE438" i="2"/>
  <c r="BE446" i="2"/>
  <c r="BE450" i="2"/>
  <c r="BE461" i="2"/>
  <c r="BE468" i="2"/>
  <c r="BE136" i="3"/>
  <c r="BE149" i="3"/>
  <c r="BE154" i="3"/>
  <c r="BE157" i="3"/>
  <c r="BE163" i="3"/>
  <c r="BE209" i="3"/>
  <c r="BE221" i="3"/>
  <c r="BE223" i="3"/>
  <c r="BE225" i="3"/>
  <c r="BE237" i="3"/>
  <c r="BE124" i="4"/>
  <c r="BE131" i="4"/>
  <c r="BE139" i="4"/>
  <c r="BE148" i="4"/>
  <c r="BE149" i="4"/>
  <c r="BE161" i="4"/>
  <c r="BE169" i="4"/>
  <c r="BE180" i="4"/>
  <c r="BE191" i="4"/>
  <c r="BE205" i="4"/>
  <c r="BE211" i="4"/>
  <c r="BE130" i="5"/>
  <c r="BE135" i="5"/>
  <c r="BE144" i="5"/>
  <c r="BE148" i="5"/>
  <c r="BE175" i="5"/>
  <c r="BE179" i="5"/>
  <c r="BE209" i="5"/>
  <c r="BE210" i="5"/>
  <c r="BE215" i="5"/>
  <c r="BE219" i="5"/>
  <c r="BE221" i="5"/>
  <c r="BE245" i="5"/>
  <c r="BE272" i="5"/>
  <c r="BE279" i="5"/>
  <c r="BE300" i="5"/>
  <c r="F121" i="6"/>
  <c r="BE130" i="6"/>
  <c r="BE132" i="6"/>
  <c r="BE134" i="6"/>
  <c r="BE139" i="6"/>
  <c r="BE156" i="6"/>
  <c r="BE158" i="6"/>
  <c r="BE179" i="6"/>
  <c r="BE188" i="6"/>
  <c r="BE194" i="6"/>
  <c r="BE198" i="6"/>
  <c r="BE236" i="6"/>
  <c r="BE248" i="6"/>
  <c r="BE261" i="6"/>
  <c r="BE263" i="6"/>
  <c r="BE264" i="6"/>
  <c r="BE270" i="6"/>
  <c r="BE271" i="6"/>
  <c r="BE273" i="6"/>
  <c r="BE281" i="6"/>
  <c r="BE287" i="6"/>
  <c r="BE294" i="6"/>
  <c r="BE308" i="6"/>
  <c r="BE316" i="6"/>
  <c r="BE340" i="6"/>
  <c r="BE349" i="6"/>
  <c r="BE350" i="6"/>
  <c r="BE355" i="6"/>
  <c r="BE372" i="6"/>
  <c r="BE378" i="6"/>
  <c r="BE386" i="6"/>
  <c r="BE131" i="7"/>
  <c r="BE145" i="7"/>
  <c r="BE146" i="7"/>
  <c r="BE147" i="7"/>
  <c r="BE148" i="7"/>
  <c r="BE149" i="7"/>
  <c r="BE154" i="7"/>
  <c r="BE175" i="7"/>
  <c r="BE177" i="7"/>
  <c r="BE180" i="7"/>
  <c r="BE136" i="8"/>
  <c r="BE139" i="8"/>
  <c r="BE165" i="8"/>
  <c r="BE139" i="9"/>
  <c r="BE146" i="9"/>
  <c r="BE149" i="9"/>
  <c r="BE162" i="9"/>
  <c r="BE167" i="9"/>
  <c r="BE169" i="9"/>
  <c r="BE175" i="9"/>
  <c r="BE124" i="10"/>
  <c r="BE127" i="10"/>
  <c r="BE138" i="10"/>
  <c r="BE139" i="10"/>
  <c r="BE140" i="10"/>
  <c r="BE168" i="10"/>
  <c r="BE169" i="10"/>
  <c r="BE126" i="11"/>
  <c r="BE131" i="11"/>
  <c r="BE137" i="11"/>
  <c r="BE140" i="11"/>
  <c r="BE146" i="11"/>
  <c r="BE152" i="11"/>
  <c r="BE153" i="11"/>
  <c r="BE171" i="11"/>
  <c r="BE180" i="11"/>
  <c r="BE228" i="11"/>
  <c r="BE124" i="12"/>
  <c r="BE126" i="12"/>
  <c r="BE132" i="12"/>
  <c r="BE147" i="12"/>
  <c r="BE149" i="12"/>
  <c r="BE156" i="12"/>
  <c r="BE181" i="12"/>
  <c r="BE190" i="12"/>
  <c r="BE191" i="12"/>
  <c r="BE192" i="12"/>
  <c r="BE193" i="12"/>
  <c r="BE194" i="12"/>
  <c r="BE226" i="12"/>
  <c r="BE232" i="12"/>
  <c r="BE242" i="12"/>
  <c r="BE119" i="13"/>
  <c r="BE126" i="13"/>
  <c r="BE142" i="13"/>
  <c r="BE151" i="13"/>
  <c r="BE152" i="13"/>
  <c r="BE160" i="13"/>
  <c r="BE164" i="13"/>
  <c r="BE130" i="14"/>
  <c r="BE143" i="15"/>
  <c r="BE162" i="15"/>
  <c r="BE163" i="15"/>
  <c r="BE126" i="16"/>
  <c r="BE131" i="16"/>
  <c r="BE139" i="16"/>
  <c r="BE140" i="16"/>
  <c r="BE149" i="16"/>
  <c r="BE160" i="16"/>
  <c r="BE133" i="17"/>
  <c r="BE134" i="17"/>
  <c r="BE135" i="17"/>
  <c r="BE154" i="17"/>
  <c r="BE161" i="17"/>
  <c r="BE166" i="17"/>
  <c r="BE167" i="17"/>
  <c r="BE170" i="17"/>
  <c r="BE171" i="17"/>
  <c r="BE178" i="17"/>
  <c r="BE182" i="17"/>
  <c r="BE189" i="17"/>
  <c r="BE207" i="17"/>
  <c r="BE208" i="17"/>
  <c r="BE216" i="17"/>
  <c r="BE222" i="17"/>
  <c r="BE225" i="17"/>
  <c r="BE226" i="17"/>
  <c r="BE251" i="17"/>
  <c r="BE271" i="17"/>
  <c r="BE272" i="17"/>
  <c r="BE291" i="17"/>
  <c r="BE295" i="17"/>
  <c r="BE296" i="17"/>
  <c r="BE297" i="17"/>
  <c r="BE312" i="17"/>
  <c r="BE315" i="17"/>
  <c r="J89" i="18"/>
  <c r="BE119" i="18"/>
  <c r="BE126" i="18"/>
  <c r="BE126" i="19"/>
  <c r="BE127" i="19"/>
  <c r="BE128" i="19"/>
  <c r="BE133" i="19"/>
  <c r="BE134" i="19"/>
  <c r="BE122" i="20"/>
  <c r="BE129" i="20"/>
  <c r="BE134" i="20"/>
  <c r="BE136" i="20"/>
  <c r="BE148" i="20"/>
  <c r="BE149" i="20"/>
  <c r="BE150" i="20"/>
  <c r="BE151" i="20"/>
  <c r="BE152" i="20"/>
  <c r="BE125" i="22"/>
  <c r="BE126" i="22"/>
  <c r="BE143" i="22"/>
  <c r="BE121" i="23"/>
  <c r="BE126" i="24"/>
  <c r="BE130" i="24"/>
  <c r="BE145" i="25"/>
  <c r="BE152" i="25"/>
  <c r="BE154" i="25"/>
  <c r="BE118" i="26"/>
  <c r="F113" i="27"/>
  <c r="BE132" i="29"/>
  <c r="BE138" i="29"/>
  <c r="BE175" i="29"/>
  <c r="BE192" i="29"/>
  <c r="BE204" i="29"/>
  <c r="BE184" i="2"/>
  <c r="BE190" i="2"/>
  <c r="BE195" i="2"/>
  <c r="BE209" i="2"/>
  <c r="BE211" i="2"/>
  <c r="BE222" i="2"/>
  <c r="BE234" i="2"/>
  <c r="BE236" i="2"/>
  <c r="BE239" i="2"/>
  <c r="BE255" i="2"/>
  <c r="BE256" i="2"/>
  <c r="BE259" i="2"/>
  <c r="BE263" i="2"/>
  <c r="BE264" i="2"/>
  <c r="BE271" i="2"/>
  <c r="BE284" i="2"/>
  <c r="BE288" i="2"/>
  <c r="BE289" i="2"/>
  <c r="BE297" i="2"/>
  <c r="BE303" i="2"/>
  <c r="BE321" i="2"/>
  <c r="BE328" i="2"/>
  <c r="BE332" i="2"/>
  <c r="BE345" i="2"/>
  <c r="BE351" i="2"/>
  <c r="BE355" i="2"/>
  <c r="BE367" i="2"/>
  <c r="BE392" i="2"/>
  <c r="BE395" i="2"/>
  <c r="BE396" i="2"/>
  <c r="BE404" i="2"/>
  <c r="BE417" i="2"/>
  <c r="BE436" i="2"/>
  <c r="BE455" i="2"/>
  <c r="BE459" i="2"/>
  <c r="BE151" i="3"/>
  <c r="BE152" i="3"/>
  <c r="BE160" i="3"/>
  <c r="BE170" i="3"/>
  <c r="BE193" i="3"/>
  <c r="BE195" i="3"/>
  <c r="BE218" i="3"/>
  <c r="BE226" i="3"/>
  <c r="BE240" i="3"/>
  <c r="BE127" i="4"/>
  <c r="BE128" i="4"/>
  <c r="BE138" i="4"/>
  <c r="BE147" i="4"/>
  <c r="BE159" i="4"/>
  <c r="BE171" i="4"/>
  <c r="BE173" i="4"/>
  <c r="BE175" i="4"/>
  <c r="BE184" i="4"/>
  <c r="BE186" i="4"/>
  <c r="BE204" i="4"/>
  <c r="BE213" i="4"/>
  <c r="BE214" i="4"/>
  <c r="BE223" i="4"/>
  <c r="BE236" i="4"/>
  <c r="BE239" i="4"/>
  <c r="BE241" i="4"/>
  <c r="BE126" i="5"/>
  <c r="BE137" i="5"/>
  <c r="BE146" i="5"/>
  <c r="BE149" i="5"/>
  <c r="BE155" i="5"/>
  <c r="BE156" i="5"/>
  <c r="BE161" i="5"/>
  <c r="BE177" i="5"/>
  <c r="BE183" i="5"/>
  <c r="BE190" i="5"/>
  <c r="BE196" i="5"/>
  <c r="BE200" i="5"/>
  <c r="BE203" i="5"/>
  <c r="BE206" i="5"/>
  <c r="BE208" i="5"/>
  <c r="BE214" i="5"/>
  <c r="BE253" i="5"/>
  <c r="BE254" i="5"/>
  <c r="BE261" i="5"/>
  <c r="BE274" i="5"/>
  <c r="BE281" i="5"/>
  <c r="BE289" i="5"/>
  <c r="BE293" i="5"/>
  <c r="BE295" i="5"/>
  <c r="BE296" i="5"/>
  <c r="BE305" i="5"/>
  <c r="BE157" i="6"/>
  <c r="BE166" i="6"/>
  <c r="BE171" i="6"/>
  <c r="BE178" i="6"/>
  <c r="BE191" i="6"/>
  <c r="BE197" i="6"/>
  <c r="BE201" i="6"/>
  <c r="BE203" i="6"/>
  <c r="BE207" i="6"/>
  <c r="BE234" i="6"/>
  <c r="BE242" i="6"/>
  <c r="BE247" i="6"/>
  <c r="BE257" i="6"/>
  <c r="BE274" i="6"/>
  <c r="BE288" i="6"/>
  <c r="BE296" i="6"/>
  <c r="BE307" i="6"/>
  <c r="BE311" i="6"/>
  <c r="BE318" i="6"/>
  <c r="BE322" i="6"/>
  <c r="BE332" i="6"/>
  <c r="BE351" i="6"/>
  <c r="BE388" i="6"/>
  <c r="BE128" i="7"/>
  <c r="BE140" i="7"/>
  <c r="BE161" i="7"/>
  <c r="BE169" i="7"/>
  <c r="BE172" i="7"/>
  <c r="BE193" i="7"/>
  <c r="BE198" i="7"/>
  <c r="BE203" i="7"/>
  <c r="BE208" i="7"/>
  <c r="BE218" i="7"/>
  <c r="BE122" i="8"/>
  <c r="BE129" i="8"/>
  <c r="BE133" i="8"/>
  <c r="BE134" i="8"/>
  <c r="BE154" i="8"/>
  <c r="BE159" i="8"/>
  <c r="BE161" i="8"/>
  <c r="BE128" i="9"/>
  <c r="BE135" i="9"/>
  <c r="BE141" i="9"/>
  <c r="BE172" i="9"/>
  <c r="BE147" i="11"/>
  <c r="BE148" i="11"/>
  <c r="BE159" i="11"/>
  <c r="BE169" i="11"/>
  <c r="BE173" i="11"/>
  <c r="BE200" i="11"/>
  <c r="BE201" i="11"/>
  <c r="BE203" i="11"/>
  <c r="BE206" i="11"/>
  <c r="BE210" i="11"/>
  <c r="BE211" i="11"/>
  <c r="BE212" i="11"/>
  <c r="BE215" i="11"/>
  <c r="BE235" i="11"/>
  <c r="BE236" i="11"/>
  <c r="BE237" i="11"/>
  <c r="BE139" i="12"/>
  <c r="BE140" i="12"/>
  <c r="BE142" i="12"/>
  <c r="BE144" i="12"/>
  <c r="BE151" i="12"/>
  <c r="BE168" i="12"/>
  <c r="BE206" i="12"/>
  <c r="BE215" i="12"/>
  <c r="BE216" i="12"/>
  <c r="BE218" i="12"/>
  <c r="BE223" i="12"/>
  <c r="BE231" i="12"/>
  <c r="BE123" i="13"/>
  <c r="BE124" i="13"/>
  <c r="BE125" i="13"/>
  <c r="BE161" i="13"/>
  <c r="BE123" i="14"/>
  <c r="BE133" i="14"/>
  <c r="BE143" i="14"/>
  <c r="BE161" i="14"/>
  <c r="J89" i="15"/>
  <c r="BE120" i="15"/>
  <c r="BE121" i="15"/>
  <c r="BE128" i="15"/>
  <c r="BE154" i="15"/>
  <c r="BE159" i="15"/>
  <c r="BE160" i="15"/>
  <c r="BE122" i="16"/>
  <c r="BE124" i="16"/>
  <c r="BE129" i="16"/>
  <c r="BE147" i="16"/>
  <c r="BE150" i="16"/>
  <c r="BE152" i="16"/>
  <c r="BE128" i="17"/>
  <c r="BE130" i="17"/>
  <c r="BE131" i="17"/>
  <c r="BE137" i="17"/>
  <c r="BE141" i="17"/>
  <c r="BE150" i="17"/>
  <c r="BE156" i="17"/>
  <c r="BE184" i="17"/>
  <c r="BE196" i="17"/>
  <c r="BE202" i="17"/>
  <c r="BE203" i="17"/>
  <c r="BE206" i="17"/>
  <c r="BE234" i="17"/>
  <c r="BE237" i="17"/>
  <c r="BE278" i="17"/>
  <c r="BE286" i="17"/>
  <c r="BE299" i="17"/>
  <c r="BE302" i="17"/>
  <c r="BE314" i="17"/>
  <c r="BE124" i="18"/>
  <c r="BE131" i="19"/>
  <c r="BE123" i="20"/>
  <c r="BE125" i="20"/>
  <c r="BE128" i="20"/>
  <c r="BE143" i="20"/>
  <c r="BE153" i="20"/>
  <c r="BE160" i="20"/>
  <c r="BE161" i="20"/>
  <c r="BE162" i="20"/>
  <c r="BE164" i="20"/>
  <c r="BE121" i="21"/>
  <c r="BE123" i="22"/>
  <c r="BE153" i="22"/>
  <c r="BE155" i="22"/>
  <c r="BE158" i="22"/>
  <c r="BE120" i="23"/>
  <c r="BE125" i="25"/>
  <c r="BE127" i="25"/>
  <c r="BE137" i="25"/>
  <c r="BE138" i="25"/>
  <c r="BE140" i="25"/>
  <c r="BE143" i="25"/>
  <c r="BE148" i="25"/>
  <c r="BE153" i="25"/>
  <c r="BE169" i="25"/>
  <c r="BE170" i="25"/>
  <c r="BE178" i="25"/>
  <c r="BE181" i="25"/>
  <c r="BE182" i="25"/>
  <c r="BE121" i="26"/>
  <c r="BE122" i="27"/>
  <c r="BE123" i="27"/>
  <c r="BE124" i="27"/>
  <c r="BE117" i="28"/>
  <c r="BE119" i="28"/>
  <c r="BE124" i="28"/>
  <c r="BE126" i="28"/>
  <c r="BE130" i="28"/>
  <c r="BE127" i="29"/>
  <c r="BE140" i="29"/>
  <c r="BE163" i="29"/>
  <c r="BE171" i="29"/>
  <c r="BE177" i="29"/>
  <c r="BE179" i="29"/>
  <c r="BE189" i="29"/>
  <c r="BE197" i="29"/>
  <c r="BE199" i="29"/>
  <c r="BE201" i="29"/>
  <c r="BE207" i="29"/>
  <c r="J34" i="2"/>
  <c r="AW95" i="1" s="1"/>
  <c r="F35" i="17"/>
  <c r="BB110" i="1" s="1"/>
  <c r="J34" i="10"/>
  <c r="AW103" i="1" s="1"/>
  <c r="J34" i="13"/>
  <c r="AW106" i="1" s="1"/>
  <c r="F36" i="16"/>
  <c r="BC109" i="1" s="1"/>
  <c r="J34" i="21"/>
  <c r="AW114" i="1" s="1"/>
  <c r="J34" i="29"/>
  <c r="AW122" i="1" s="1"/>
  <c r="F37" i="23"/>
  <c r="BD116" i="1" s="1"/>
  <c r="F34" i="5"/>
  <c r="BA98" i="1" s="1"/>
  <c r="F37" i="17"/>
  <c r="BD110" i="1" s="1"/>
  <c r="J34" i="28"/>
  <c r="AW121" i="1" s="1"/>
  <c r="F37" i="4"/>
  <c r="BD97" i="1" s="1"/>
  <c r="F35" i="10"/>
  <c r="BB103" i="1"/>
  <c r="F35" i="21"/>
  <c r="BB114" i="1" s="1"/>
  <c r="F37" i="24"/>
  <c r="BD117" i="1"/>
  <c r="F36" i="27"/>
  <c r="BC120" i="1" s="1"/>
  <c r="F34" i="11"/>
  <c r="BA104" i="1" s="1"/>
  <c r="F35" i="4"/>
  <c r="BB97" i="1" s="1"/>
  <c r="J34" i="25"/>
  <c r="AW118" i="1" s="1"/>
  <c r="F36" i="21"/>
  <c r="BC114" i="1" s="1"/>
  <c r="F36" i="24"/>
  <c r="BC117" i="1" s="1"/>
  <c r="F34" i="29"/>
  <c r="BA122" i="1" s="1"/>
  <c r="F36" i="5"/>
  <c r="BC98" i="1" s="1"/>
  <c r="F36" i="30"/>
  <c r="BC123" i="1" s="1"/>
  <c r="F37" i="25"/>
  <c r="BD118" i="1" s="1"/>
  <c r="F36" i="11"/>
  <c r="BC104" i="1" s="1"/>
  <c r="F34" i="22"/>
  <c r="BA115" i="1"/>
  <c r="F36" i="8"/>
  <c r="BC101" i="1" s="1"/>
  <c r="J34" i="24"/>
  <c r="AW117" i="1" s="1"/>
  <c r="F36" i="28"/>
  <c r="BC121" i="1"/>
  <c r="F36" i="4"/>
  <c r="BC97" i="1" s="1"/>
  <c r="F37" i="11"/>
  <c r="BD104" i="1" s="1"/>
  <c r="F34" i="18"/>
  <c r="BA111" i="1" s="1"/>
  <c r="F36" i="22"/>
  <c r="BC115" i="1" s="1"/>
  <c r="J34" i="9"/>
  <c r="AW102" i="1"/>
  <c r="F35" i="11"/>
  <c r="BB104" i="1" s="1"/>
  <c r="F37" i="18"/>
  <c r="BD111" i="1" s="1"/>
  <c r="F36" i="2"/>
  <c r="BC95" i="1" s="1"/>
  <c r="J34" i="26"/>
  <c r="AW119" i="1" s="1"/>
  <c r="J34" i="5"/>
  <c r="AW98" i="1" s="1"/>
  <c r="F37" i="6"/>
  <c r="BD99" i="1" s="1"/>
  <c r="F37" i="8"/>
  <c r="BD101" i="1" s="1"/>
  <c r="F36" i="10"/>
  <c r="BC103" i="1" s="1"/>
  <c r="J34" i="15"/>
  <c r="AW108" i="1" s="1"/>
  <c r="F37" i="20"/>
  <c r="BD113" i="1" s="1"/>
  <c r="F35" i="25"/>
  <c r="BB118" i="1" s="1"/>
  <c r="F35" i="29"/>
  <c r="BB122" i="1" s="1"/>
  <c r="F34" i="4"/>
  <c r="BA97" i="1" s="1"/>
  <c r="F34" i="14"/>
  <c r="BA107" i="1" s="1"/>
  <c r="F37" i="16"/>
  <c r="BD109" i="1" s="1"/>
  <c r="F35" i="18"/>
  <c r="BB111" i="1" s="1"/>
  <c r="F37" i="3"/>
  <c r="BD96" i="1" s="1"/>
  <c r="F37" i="7"/>
  <c r="BD100" i="1" s="1"/>
  <c r="F34" i="17"/>
  <c r="BA110" i="1" s="1"/>
  <c r="F36" i="20"/>
  <c r="BC113" i="1" s="1"/>
  <c r="F34" i="27"/>
  <c r="BA120" i="1" s="1"/>
  <c r="F34" i="30"/>
  <c r="BA123" i="1" s="1"/>
  <c r="F36" i="3"/>
  <c r="BC96" i="1" s="1"/>
  <c r="F35" i="8"/>
  <c r="BB101" i="1" s="1"/>
  <c r="F37" i="13"/>
  <c r="BD106" i="1" s="1"/>
  <c r="F34" i="24"/>
  <c r="BA117" i="1" s="1"/>
  <c r="J34" i="12"/>
  <c r="AW105" i="1" s="1"/>
  <c r="J34" i="22"/>
  <c r="AW115" i="1" s="1"/>
  <c r="F35" i="2"/>
  <c r="BB95" i="1" s="1"/>
  <c r="J34" i="18"/>
  <c r="AW111" i="1" s="1"/>
  <c r="F34" i="28"/>
  <c r="BA121" i="1" s="1"/>
  <c r="F37" i="30"/>
  <c r="BD123" i="1" s="1"/>
  <c r="F37" i="14"/>
  <c r="BD107" i="1" s="1"/>
  <c r="F35" i="16"/>
  <c r="BB109" i="1" s="1"/>
  <c r="F35" i="19"/>
  <c r="BB112" i="1" s="1"/>
  <c r="F35" i="23"/>
  <c r="BB116" i="1" s="1"/>
  <c r="F35" i="24"/>
  <c r="BB117" i="1" s="1"/>
  <c r="J34" i="30"/>
  <c r="AW123" i="1" s="1"/>
  <c r="F34" i="7"/>
  <c r="BA100" i="1" s="1"/>
  <c r="F37" i="15"/>
  <c r="BD108" i="1" s="1"/>
  <c r="F34" i="19"/>
  <c r="BA112" i="1" s="1"/>
  <c r="F35" i="30"/>
  <c r="BB123" i="1" s="1"/>
  <c r="J34" i="4"/>
  <c r="AW97" i="1" s="1"/>
  <c r="F35" i="9"/>
  <c r="BB102" i="1" s="1"/>
  <c r="F35" i="14"/>
  <c r="BB107" i="1" s="1"/>
  <c r="F34" i="10"/>
  <c r="BA103" i="1" s="1"/>
  <c r="F34" i="21"/>
  <c r="BA114" i="1" s="1"/>
  <c r="F37" i="22"/>
  <c r="BD115" i="1"/>
  <c r="F36" i="29"/>
  <c r="BC122" i="1" s="1"/>
  <c r="F37" i="21"/>
  <c r="BD114" i="1" s="1"/>
  <c r="F36" i="15"/>
  <c r="BC108" i="1" s="1"/>
  <c r="J34" i="23"/>
  <c r="AW116" i="1" s="1"/>
  <c r="J34" i="6"/>
  <c r="AW99" i="1" s="1"/>
  <c r="J34" i="19"/>
  <c r="AW112" i="1" s="1"/>
  <c r="F34" i="20"/>
  <c r="BA113" i="1" s="1"/>
  <c r="F34" i="12"/>
  <c r="BA105" i="1" s="1"/>
  <c r="F35" i="22"/>
  <c r="BB115" i="1" s="1"/>
  <c r="F35" i="3"/>
  <c r="BB96" i="1" s="1"/>
  <c r="F35" i="6"/>
  <c r="BB99" i="1"/>
  <c r="F34" i="23"/>
  <c r="BA116" i="1" s="1"/>
  <c r="J34" i="27"/>
  <c r="AW120" i="1" s="1"/>
  <c r="F37" i="29"/>
  <c r="BD122" i="1" s="1"/>
  <c r="F35" i="12"/>
  <c r="BB105" i="1" s="1"/>
  <c r="F36" i="18"/>
  <c r="BC111" i="1" s="1"/>
  <c r="F36" i="23"/>
  <c r="BC116" i="1" s="1"/>
  <c r="F34" i="3"/>
  <c r="BA96" i="1" s="1"/>
  <c r="J34" i="11"/>
  <c r="AW104" i="1" s="1"/>
  <c r="F37" i="26"/>
  <c r="BD119" i="1" s="1"/>
  <c r="F36" i="6"/>
  <c r="BC99" i="1" s="1"/>
  <c r="F37" i="27"/>
  <c r="BD120" i="1" s="1"/>
  <c r="F34" i="8"/>
  <c r="BA101" i="1" s="1"/>
  <c r="F36" i="17"/>
  <c r="BC110" i="1" s="1"/>
  <c r="F35" i="15"/>
  <c r="BB108" i="1" s="1"/>
  <c r="F36" i="7"/>
  <c r="BC100" i="1" s="1"/>
  <c r="F34" i="9"/>
  <c r="BA102" i="1" s="1"/>
  <c r="F36" i="13"/>
  <c r="BC106" i="1" s="1"/>
  <c r="F35" i="26"/>
  <c r="BB119" i="1" s="1"/>
  <c r="F35" i="27"/>
  <c r="BB120" i="1" s="1"/>
  <c r="F37" i="28"/>
  <c r="BD121" i="1" s="1"/>
  <c r="F37" i="2"/>
  <c r="BD95" i="1" s="1"/>
  <c r="F34" i="6"/>
  <c r="BA99" i="1" s="1"/>
  <c r="F36" i="19"/>
  <c r="BC112" i="1" s="1"/>
  <c r="F36" i="9"/>
  <c r="BC102" i="1" s="1"/>
  <c r="F37" i="10"/>
  <c r="BD103" i="1" s="1"/>
  <c r="F34" i="25"/>
  <c r="BA118" i="1" s="1"/>
  <c r="F34" i="2"/>
  <c r="BA95" i="1" s="1"/>
  <c r="F35" i="5"/>
  <c r="BB98" i="1" s="1"/>
  <c r="F37" i="19"/>
  <c r="BD112" i="1" s="1"/>
  <c r="F34" i="26"/>
  <c r="BA119" i="1" s="1"/>
  <c r="F37" i="12"/>
  <c r="BD105" i="1"/>
  <c r="J34" i="8"/>
  <c r="AW101" i="1" s="1"/>
  <c r="F34" i="15"/>
  <c r="BA108" i="1" s="1"/>
  <c r="F35" i="20"/>
  <c r="BB113" i="1" s="1"/>
  <c r="F37" i="5"/>
  <c r="BD98" i="1" s="1"/>
  <c r="F37" i="9"/>
  <c r="BD102" i="1" s="1"/>
  <c r="F36" i="12"/>
  <c r="BC105" i="1" s="1"/>
  <c r="J34" i="16"/>
  <c r="AW109" i="1" s="1"/>
  <c r="F36" i="14"/>
  <c r="BC107" i="1" s="1"/>
  <c r="F35" i="28"/>
  <c r="BB121" i="1" s="1"/>
  <c r="J34" i="7"/>
  <c r="AW100" i="1" s="1"/>
  <c r="F34" i="13"/>
  <c r="BA106" i="1" s="1"/>
  <c r="J34" i="14"/>
  <c r="AW107" i="1" s="1"/>
  <c r="F34" i="16"/>
  <c r="BA109" i="1" s="1"/>
  <c r="J34" i="20"/>
  <c r="AW113" i="1" s="1"/>
  <c r="J34" i="3"/>
  <c r="AW96" i="1" s="1"/>
  <c r="F35" i="7"/>
  <c r="BB100" i="1" s="1"/>
  <c r="F35" i="13"/>
  <c r="BB106" i="1" s="1"/>
  <c r="F36" i="25"/>
  <c r="BC118" i="1" s="1"/>
  <c r="J34" i="17"/>
  <c r="AW110" i="1" s="1"/>
  <c r="F36" i="26"/>
  <c r="BC119" i="1" s="1"/>
  <c r="J129" i="29" l="1"/>
  <c r="J98" i="29" s="1"/>
  <c r="R120" i="25"/>
  <c r="T124" i="6"/>
  <c r="J119" i="4"/>
  <c r="R119" i="4"/>
  <c r="R120" i="11"/>
  <c r="R128" i="3"/>
  <c r="R123" i="29"/>
  <c r="P118" i="10"/>
  <c r="AU103" i="1" s="1"/>
  <c r="P121" i="9"/>
  <c r="AU102" i="1" s="1"/>
  <c r="P119" i="12"/>
  <c r="AU105" i="1" s="1"/>
  <c r="R119" i="12"/>
  <c r="R124" i="5"/>
  <c r="T123" i="29"/>
  <c r="R122" i="7"/>
  <c r="T128" i="3"/>
  <c r="BK124" i="6"/>
  <c r="J124" i="6" s="1"/>
  <c r="J96" i="6" s="1"/>
  <c r="P124" i="5"/>
  <c r="AU98" i="1" s="1"/>
  <c r="T120" i="11"/>
  <c r="P124" i="6"/>
  <c r="AU99" i="1" s="1"/>
  <c r="P119" i="4"/>
  <c r="AU97" i="1"/>
  <c r="BK122" i="7"/>
  <c r="J122" i="7" s="1"/>
  <c r="J96" i="7" s="1"/>
  <c r="T126" i="17"/>
  <c r="T125" i="17" s="1"/>
  <c r="P128" i="3"/>
  <c r="AU96" i="1" s="1"/>
  <c r="R118" i="8"/>
  <c r="P120" i="11"/>
  <c r="AU104" i="1" s="1"/>
  <c r="T118" i="8"/>
  <c r="P118" i="8"/>
  <c r="AU101" i="1"/>
  <c r="R124" i="6"/>
  <c r="T124" i="5"/>
  <c r="P161" i="2"/>
  <c r="P160" i="2" s="1"/>
  <c r="AU95" i="1" s="1"/>
  <c r="T120" i="25"/>
  <c r="T118" i="10"/>
  <c r="P126" i="17"/>
  <c r="P125" i="17" s="1"/>
  <c r="AU110" i="1" s="1"/>
  <c r="T119" i="4"/>
  <c r="R161" i="2"/>
  <c r="R160" i="2" s="1"/>
  <c r="P122" i="7"/>
  <c r="AU100" i="1" s="1"/>
  <c r="R126" i="17"/>
  <c r="R125" i="17" s="1"/>
  <c r="R118" i="10"/>
  <c r="T122" i="7"/>
  <c r="BK126" i="17"/>
  <c r="BK125" i="17" s="1"/>
  <c r="J125" i="17" s="1"/>
  <c r="J96" i="17" s="1"/>
  <c r="R121" i="9"/>
  <c r="P120" i="25"/>
  <c r="AU118" i="1" s="1"/>
  <c r="T118" i="30"/>
  <c r="T161" i="2"/>
  <c r="T160" i="2" s="1"/>
  <c r="T121" i="9"/>
  <c r="BK227" i="2"/>
  <c r="J227" i="2"/>
  <c r="J106" i="2" s="1"/>
  <c r="J261" i="2"/>
  <c r="J115" i="2" s="1"/>
  <c r="J130" i="3"/>
  <c r="J98" i="3" s="1"/>
  <c r="J127" i="17"/>
  <c r="J98" i="17"/>
  <c r="J118" i="19"/>
  <c r="J97" i="19" s="1"/>
  <c r="J118" i="24"/>
  <c r="J97" i="24"/>
  <c r="BK123" i="29"/>
  <c r="J123" i="29" s="1"/>
  <c r="J30" i="29" s="1"/>
  <c r="AG122" i="1" s="1"/>
  <c r="BK185" i="2"/>
  <c r="J185" i="2" s="1"/>
  <c r="J102" i="2" s="1"/>
  <c r="BK257" i="2"/>
  <c r="J257" i="2" s="1"/>
  <c r="J112" i="2" s="1"/>
  <c r="BK265" i="2"/>
  <c r="J265" i="2" s="1"/>
  <c r="J116" i="2" s="1"/>
  <c r="BK282" i="2"/>
  <c r="J282" i="2" s="1"/>
  <c r="J118" i="2" s="1"/>
  <c r="BK124" i="5"/>
  <c r="J124" i="5" s="1"/>
  <c r="J30" i="5" s="1"/>
  <c r="AG98" i="1" s="1"/>
  <c r="BK119" i="12"/>
  <c r="J119" i="12" s="1"/>
  <c r="J30" i="12" s="1"/>
  <c r="AG105" i="1" s="1"/>
  <c r="J118" i="16"/>
  <c r="J97" i="16" s="1"/>
  <c r="BK117" i="18"/>
  <c r="J117" i="18" s="1"/>
  <c r="J30" i="18" s="1"/>
  <c r="AG111" i="1" s="1"/>
  <c r="BK117" i="21"/>
  <c r="J117" i="21" s="1"/>
  <c r="J96" i="21" s="1"/>
  <c r="J96" i="27"/>
  <c r="BK187" i="3"/>
  <c r="J187" i="3" s="1"/>
  <c r="J99" i="3" s="1"/>
  <c r="J96" i="16"/>
  <c r="J96" i="23"/>
  <c r="J118" i="23"/>
  <c r="J97" i="23" s="1"/>
  <c r="J163" i="2"/>
  <c r="J99" i="2" s="1"/>
  <c r="BK175" i="2"/>
  <c r="J175" i="2" s="1"/>
  <c r="J100" i="2" s="1"/>
  <c r="BK119" i="4"/>
  <c r="J30" i="4" s="1"/>
  <c r="AG97" i="1" s="1"/>
  <c r="BK117" i="15"/>
  <c r="J117" i="15" s="1"/>
  <c r="J96" i="15" s="1"/>
  <c r="J118" i="22"/>
  <c r="J97" i="22" s="1"/>
  <c r="BK118" i="30"/>
  <c r="J118" i="30"/>
  <c r="J96" i="30" s="1"/>
  <c r="J214" i="2"/>
  <c r="J105" i="2" s="1"/>
  <c r="J125" i="6"/>
  <c r="J97" i="6"/>
  <c r="BK118" i="10"/>
  <c r="J118" i="10" s="1"/>
  <c r="J96" i="10" s="1"/>
  <c r="BK117" i="13"/>
  <c r="J117" i="13" s="1"/>
  <c r="J30" i="13" s="1"/>
  <c r="AG106" i="1" s="1"/>
  <c r="BK117" i="14"/>
  <c r="J117" i="14" s="1"/>
  <c r="J96" i="14" s="1"/>
  <c r="BK120" i="25"/>
  <c r="J120" i="25" s="1"/>
  <c r="J96" i="25" s="1"/>
  <c r="J241" i="2"/>
  <c r="J109" i="2" s="1"/>
  <c r="J119" i="8"/>
  <c r="J97" i="8" s="1"/>
  <c r="BK121" i="9"/>
  <c r="J121" i="9" s="1"/>
  <c r="J30" i="9" s="1"/>
  <c r="AG102" i="1" s="1"/>
  <c r="BK120" i="11"/>
  <c r="J120" i="11" s="1"/>
  <c r="J96" i="11" s="1"/>
  <c r="BK117" i="20"/>
  <c r="J117" i="20" s="1"/>
  <c r="J30" i="20" s="1"/>
  <c r="AG113" i="1" s="1"/>
  <c r="J124" i="7"/>
  <c r="J98" i="7"/>
  <c r="BK248" i="2"/>
  <c r="J248" i="2" s="1"/>
  <c r="J110" i="2" s="1"/>
  <c r="BK286" i="2"/>
  <c r="J286" i="2" s="1"/>
  <c r="J120" i="2" s="1"/>
  <c r="BD94" i="1"/>
  <c r="W33" i="1" s="1"/>
  <c r="J33" i="8"/>
  <c r="AV101" i="1" s="1"/>
  <c r="AT101" i="1" s="1"/>
  <c r="F33" i="13"/>
  <c r="AZ106" i="1" s="1"/>
  <c r="F33" i="20"/>
  <c r="AZ113" i="1" s="1"/>
  <c r="F33" i="2"/>
  <c r="AZ95" i="1" s="1"/>
  <c r="J30" i="26"/>
  <c r="AG119" i="1" s="1"/>
  <c r="F33" i="17"/>
  <c r="AZ110" i="1" s="1"/>
  <c r="F33" i="18"/>
  <c r="AZ111" i="1" s="1"/>
  <c r="F33" i="15"/>
  <c r="AZ108" i="1" s="1"/>
  <c r="J33" i="20"/>
  <c r="AV113" i="1" s="1"/>
  <c r="AT113" i="1" s="1"/>
  <c r="F33" i="23"/>
  <c r="AZ116" i="1" s="1"/>
  <c r="J33" i="26"/>
  <c r="AV119" i="1" s="1"/>
  <c r="AT119" i="1" s="1"/>
  <c r="J33" i="10"/>
  <c r="AV103" i="1" s="1"/>
  <c r="AT103" i="1" s="1"/>
  <c r="F33" i="30"/>
  <c r="AZ123" i="1" s="1"/>
  <c r="BB94" i="1"/>
  <c r="AX94" i="1" s="1"/>
  <c r="J33" i="17"/>
  <c r="AV110" i="1" s="1"/>
  <c r="AT110" i="1" s="1"/>
  <c r="J33" i="18"/>
  <c r="AV111" i="1" s="1"/>
  <c r="AT111" i="1" s="1"/>
  <c r="J33" i="23"/>
  <c r="AV116" i="1" s="1"/>
  <c r="AT116" i="1" s="1"/>
  <c r="J33" i="28"/>
  <c r="AV121" i="1" s="1"/>
  <c r="AT121" i="1" s="1"/>
  <c r="F33" i="3"/>
  <c r="AZ96" i="1" s="1"/>
  <c r="F33" i="9"/>
  <c r="AZ102" i="1" s="1"/>
  <c r="F33" i="16"/>
  <c r="AZ109" i="1" s="1"/>
  <c r="F33" i="12"/>
  <c r="AZ105" i="1"/>
  <c r="F33" i="22"/>
  <c r="AZ115" i="1" s="1"/>
  <c r="J33" i="7"/>
  <c r="AV100" i="1" s="1"/>
  <c r="AT100" i="1" s="1"/>
  <c r="J33" i="30"/>
  <c r="AV123" i="1" s="1"/>
  <c r="AT123" i="1" s="1"/>
  <c r="J33" i="27"/>
  <c r="AV120" i="1" s="1"/>
  <c r="AT120" i="1" s="1"/>
  <c r="F33" i="11"/>
  <c r="AZ104" i="1" s="1"/>
  <c r="J33" i="16"/>
  <c r="AV109" i="1" s="1"/>
  <c r="AT109" i="1" s="1"/>
  <c r="J33" i="13"/>
  <c r="AV106" i="1" s="1"/>
  <c r="AT106" i="1" s="1"/>
  <c r="J33" i="24"/>
  <c r="AV117" i="1" s="1"/>
  <c r="AT117" i="1" s="1"/>
  <c r="F33" i="28"/>
  <c r="AZ121" i="1" s="1"/>
  <c r="J33" i="3"/>
  <c r="AV96" i="1" s="1"/>
  <c r="AT96" i="1" s="1"/>
  <c r="F33" i="6"/>
  <c r="AZ99" i="1" s="1"/>
  <c r="F33" i="21"/>
  <c r="AZ114" i="1" s="1"/>
  <c r="J30" i="28"/>
  <c r="AG121" i="1" s="1"/>
  <c r="J33" i="11"/>
  <c r="AV104" i="1" s="1"/>
  <c r="AT104" i="1" s="1"/>
  <c r="J33" i="21"/>
  <c r="AV114" i="1" s="1"/>
  <c r="AT114" i="1" s="1"/>
  <c r="F33" i="5"/>
  <c r="AZ98" i="1" s="1"/>
  <c r="J33" i="9"/>
  <c r="AV102" i="1" s="1"/>
  <c r="AT102" i="1" s="1"/>
  <c r="J33" i="25"/>
  <c r="AV118" i="1" s="1"/>
  <c r="AT118" i="1" s="1"/>
  <c r="F33" i="25"/>
  <c r="AZ118" i="1" s="1"/>
  <c r="BC94" i="1"/>
  <c r="W32" i="1" s="1"/>
  <c r="J33" i="19"/>
  <c r="AV112" i="1" s="1"/>
  <c r="AT112" i="1" s="1"/>
  <c r="J30" i="19"/>
  <c r="AG112" i="1" s="1"/>
  <c r="J30" i="8"/>
  <c r="AG101" i="1" s="1"/>
  <c r="AN101" i="1" s="1"/>
  <c r="F33" i="14"/>
  <c r="AZ107" i="1" s="1"/>
  <c r="F33" i="10"/>
  <c r="AZ103" i="1" s="1"/>
  <c r="F33" i="26"/>
  <c r="AZ119" i="1" s="1"/>
  <c r="F33" i="8"/>
  <c r="AZ101" i="1" s="1"/>
  <c r="J33" i="2"/>
  <c r="AV95" i="1" s="1"/>
  <c r="AT95" i="1" s="1"/>
  <c r="J30" i="22"/>
  <c r="AG115" i="1" s="1"/>
  <c r="J33" i="4"/>
  <c r="AV97" i="1" s="1"/>
  <c r="AT97" i="1" s="1"/>
  <c r="F33" i="24"/>
  <c r="AZ117" i="1" s="1"/>
  <c r="J33" i="15"/>
  <c r="AV108" i="1" s="1"/>
  <c r="AT108" i="1" s="1"/>
  <c r="F33" i="7"/>
  <c r="AZ100" i="1"/>
  <c r="F33" i="29"/>
  <c r="AZ122" i="1" s="1"/>
  <c r="J33" i="22"/>
  <c r="AV115" i="1" s="1"/>
  <c r="AT115" i="1" s="1"/>
  <c r="J33" i="29"/>
  <c r="AV122" i="1" s="1"/>
  <c r="AT122" i="1" s="1"/>
  <c r="F33" i="4"/>
  <c r="AZ97" i="1" s="1"/>
  <c r="J33" i="14"/>
  <c r="AV107" i="1" s="1"/>
  <c r="AT107" i="1" s="1"/>
  <c r="J30" i="24"/>
  <c r="AG117" i="1" s="1"/>
  <c r="BA94" i="1"/>
  <c r="W30" i="1" s="1"/>
  <c r="J33" i="5"/>
  <c r="AV98" i="1" s="1"/>
  <c r="AT98" i="1" s="1"/>
  <c r="J33" i="12"/>
  <c r="AV105" i="1" s="1"/>
  <c r="AT105" i="1" s="1"/>
  <c r="F33" i="19"/>
  <c r="AZ112" i="1" s="1"/>
  <c r="J33" i="6"/>
  <c r="AV99" i="1" s="1"/>
  <c r="AT99" i="1" s="1"/>
  <c r="F33" i="27"/>
  <c r="AZ120" i="1" s="1"/>
  <c r="AN112" i="1" l="1"/>
  <c r="AN117" i="1"/>
  <c r="AN106" i="1"/>
  <c r="AN121" i="1"/>
  <c r="AN111" i="1"/>
  <c r="AN113" i="1"/>
  <c r="J39" i="4"/>
  <c r="J39" i="26"/>
  <c r="J39" i="20"/>
  <c r="J39" i="22"/>
  <c r="J39" i="18"/>
  <c r="J39" i="28"/>
  <c r="J39" i="8"/>
  <c r="J39" i="9"/>
  <c r="J39" i="13"/>
  <c r="J39" i="29"/>
  <c r="J39" i="5"/>
  <c r="J39" i="12"/>
  <c r="J39" i="19"/>
  <c r="J39" i="24"/>
  <c r="BK128" i="3"/>
  <c r="J128" i="3" s="1"/>
  <c r="J96" i="3" s="1"/>
  <c r="BK161" i="2"/>
  <c r="BK160" i="2" s="1"/>
  <c r="J160" i="2" s="1"/>
  <c r="J30" i="2" s="1"/>
  <c r="AG95" i="1" s="1"/>
  <c r="AN95" i="1" s="1"/>
  <c r="J96" i="20"/>
  <c r="J96" i="12"/>
  <c r="J96" i="18"/>
  <c r="J96" i="29"/>
  <c r="J96" i="4"/>
  <c r="J96" i="5"/>
  <c r="J96" i="9"/>
  <c r="J39" i="16"/>
  <c r="J126" i="17"/>
  <c r="J97" i="17" s="1"/>
  <c r="J96" i="13"/>
  <c r="J39" i="23"/>
  <c r="J39" i="27"/>
  <c r="AN116" i="1"/>
  <c r="AN109" i="1"/>
  <c r="AN120" i="1"/>
  <c r="AN119" i="1"/>
  <c r="AN105" i="1"/>
  <c r="AN102" i="1"/>
  <c r="AN122" i="1"/>
  <c r="AN97" i="1"/>
  <c r="AN115" i="1"/>
  <c r="AN98" i="1"/>
  <c r="AU94" i="1"/>
  <c r="J30" i="7"/>
  <c r="AG100" i="1" s="1"/>
  <c r="AN100" i="1" s="1"/>
  <c r="AY94" i="1"/>
  <c r="J30" i="17"/>
  <c r="AG110" i="1" s="1"/>
  <c r="AN110" i="1" s="1"/>
  <c r="J30" i="21"/>
  <c r="AG114" i="1" s="1"/>
  <c r="AN114" i="1" s="1"/>
  <c r="J30" i="30"/>
  <c r="AG123" i="1" s="1"/>
  <c r="AN123" i="1" s="1"/>
  <c r="AZ94" i="1"/>
  <c r="AV94" i="1" s="1"/>
  <c r="AK29" i="1" s="1"/>
  <c r="J30" i="10"/>
  <c r="AG103" i="1"/>
  <c r="AN103" i="1"/>
  <c r="W31" i="1"/>
  <c r="AW94" i="1"/>
  <c r="AK30" i="1" s="1"/>
  <c r="J30" i="6"/>
  <c r="AG99" i="1" s="1"/>
  <c r="AN99" i="1" s="1"/>
  <c r="J30" i="14"/>
  <c r="AG107" i="1"/>
  <c r="AN107" i="1" s="1"/>
  <c r="J30" i="15"/>
  <c r="AG108" i="1" s="1"/>
  <c r="AN108" i="1" s="1"/>
  <c r="J30" i="25"/>
  <c r="AG118" i="1" s="1"/>
  <c r="AN118" i="1" s="1"/>
  <c r="J30" i="11"/>
  <c r="AG104" i="1" s="1"/>
  <c r="AN104" i="1" s="1"/>
  <c r="J96" i="2" l="1"/>
  <c r="J39" i="6"/>
  <c r="J39" i="15"/>
  <c r="J39" i="2"/>
  <c r="J39" i="10"/>
  <c r="J39" i="11"/>
  <c r="J39" i="17"/>
  <c r="J39" i="21"/>
  <c r="J161" i="2"/>
  <c r="J97" i="2" s="1"/>
  <c r="J39" i="14"/>
  <c r="J39" i="30"/>
  <c r="J39" i="7"/>
  <c r="J39" i="25"/>
  <c r="J30" i="3"/>
  <c r="AG96" i="1"/>
  <c r="AN96" i="1" s="1"/>
  <c r="W29" i="1"/>
  <c r="AT94" i="1"/>
  <c r="J39" i="3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<sst xmlns="http://schemas.openxmlformats.org/spreadsheetml/2006/main" count="36595" uniqueCount="6389">
  <si>
    <t>Export Komplet</t>
  </si>
  <si>
    <t/>
  </si>
  <si>
    <t>2.0</t>
  </si>
  <si>
    <t>False</t>
  </si>
  <si>
    <t>{a841265d-9466-48c5-aebc-0a18b36aef30}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</si>
  <si>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</si>
  <si>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</si>
  <si>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</si>
  <si>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</si>
  <si>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</si>
  <si>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</si>
  <si>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</si>
  <si>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</si>
  <si>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</si>
  <si>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184_1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</si>
  <si>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</si>
  <si>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</si>
  <si>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OBJEKTU PODNIKOVÉHO ŘEDITELSTVÍ DOPRAVNÍHO PODNIKU OSTRAVA a.s</t>
  </si>
  <si>
    <t>KSO:</t>
  </si>
  <si>
    <t>CC-CZ:</t>
  </si>
  <si>
    <t>Místo:</t>
  </si>
  <si>
    <t>OSTRAVA</t>
  </si>
  <si>
    <t>Datum:</t>
  </si>
  <si>
    <t>15. 1. 2020</t>
  </si>
  <si>
    <t>Zadavatel:</t>
  </si>
  <si>
    <t>IČ:</t>
  </si>
  <si>
    <t>Dopravní podnik Ostrava a.s.</t>
  </si>
  <si>
    <t>DIČ:</t>
  </si>
  <si>
    <t>Uchazeč:</t>
  </si>
  <si>
    <t>Vyplň údaj</t>
  </si>
  <si>
    <t>Projektant:</t>
  </si>
  <si>
    <t>SPAN s.r.o.</t>
  </si>
  <si>
    <t>True</t>
  </si>
  <si>
    <t>Zpracovatel:</t>
  </si>
  <si>
    <t>47153521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</si>
  <si>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</si>
  <si>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</si>
  <si>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</si>
  <si>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</si>
  <si>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</si>
  <si>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</si>
  <si>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</si>
  <si>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</si>
  <si>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</si>
  <si>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</si>
  <si>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</si>
  <si>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</si>
  <si>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</si>
  <si>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</si>
  <si>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</si>
  <si>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</si>
  <si>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</si>
  <si>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</si>
  <si>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</si>
  <si>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</si>
  <si>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</si>
  <si>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</si>
  <si>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</si>
  <si>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</si>
  <si>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</si>
  <si>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</si>
  <si>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</si>
  <si>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</si>
  <si>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</si>
  <si>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</si>
  <si>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</si>
  <si>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</si>
  <si>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</si>
  <si>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</si>
  <si>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</si>
  <si>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</si>
  <si>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</si>
  <si>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</si>
  <si>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</si>
  <si>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</si>
  <si>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</si>
  <si>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</si>
  <si>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</si>
  <si>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</si>
  <si>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</si>
  <si>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</si>
  <si>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</si>
  <si>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</si>
  <si>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HSV+ PSV_ROZPOČET</t>
  </si>
  <si>
    <t>STA</t>
  </si>
  <si>
    <t>1</t>
  </si>
  <si>
    <t>{ca860f92-37b3-46ea-835a-4492b61be75c}</t>
  </si>
  <si>
    <t>2</t>
  </si>
  <si>
    <t>02</t>
  </si>
  <si>
    <t>BOURACÍ PRÁCE A DEMONTÁŽE._ROZPOČET</t>
  </si>
  <si>
    <t>{1c7e4ec3-e2ef-4f86-88fd-8fb43556b7fb}</t>
  </si>
  <si>
    <t>03</t>
  </si>
  <si>
    <t>ZDRAVOTECHNIKA</t>
  </si>
  <si>
    <t>{274225e7-7d04-4b4f-8ca3-9a6a88a15a68}</t>
  </si>
  <si>
    <t>04</t>
  </si>
  <si>
    <t>ÚSTŘEDNÍ TOPENÍ</t>
  </si>
  <si>
    <t>{f66f203e-856a-4129-9e01-a25e63acad41}</t>
  </si>
  <si>
    <t>05</t>
  </si>
  <si>
    <t>SILNOPROUD</t>
  </si>
  <si>
    <t>{638f0fe4-524a-4f32-a4de-8801ed8ae3f0}</t>
  </si>
  <si>
    <t>06</t>
  </si>
  <si>
    <t>SLABOPROUD - SK</t>
  </si>
  <si>
    <t>{c0c8be5d-ba8d-4829-9a9e-6233c8798823}</t>
  </si>
  <si>
    <t>07</t>
  </si>
  <si>
    <t>SLABOPROUD_CCTV</t>
  </si>
  <si>
    <t>{21507179-44fc-4c11-80cd-40ea31cf790d}</t>
  </si>
  <si>
    <t>08</t>
  </si>
  <si>
    <t>SLABOPROUD_EKV+VDT</t>
  </si>
  <si>
    <t>{5e8a726a-1545-4de5-a319-76016980b2bc}</t>
  </si>
  <si>
    <t>09</t>
  </si>
  <si>
    <t>SLABOPROUD_PZTS</t>
  </si>
  <si>
    <t>{cf824d00-be78-4302-9245-e2eced1a060a}</t>
  </si>
  <si>
    <t>10</t>
  </si>
  <si>
    <t>SLABOPROUD _EPS</t>
  </si>
  <si>
    <t>{9f2a4088-9558-4a46-9f01-37870809448d}</t>
  </si>
  <si>
    <t>11</t>
  </si>
  <si>
    <t>SLABOPROUD_KT</t>
  </si>
  <si>
    <t>{7c680c09-6bbd-4741-a836-9a31f2852104}</t>
  </si>
  <si>
    <t>12</t>
  </si>
  <si>
    <t>VZT_ZC_1</t>
  </si>
  <si>
    <t>{aca1f2bc-00cf-4801-a91a-4eb1e95accf0}</t>
  </si>
  <si>
    <t>13</t>
  </si>
  <si>
    <t>VZT_ZC_2</t>
  </si>
  <si>
    <t>{10138f35-aefc-4a92-a075-9be7dc3c3fbe}</t>
  </si>
  <si>
    <t>14</t>
  </si>
  <si>
    <t>VZT_ZC_3</t>
  </si>
  <si>
    <t>{28412140-ecfc-4970-b037-cb7efe4ff506}</t>
  </si>
  <si>
    <t>VZT_ZC_4</t>
  </si>
  <si>
    <t>{c3cade9a-88ed-4155-b1af-26d2e3d71e00}</t>
  </si>
  <si>
    <t>16</t>
  </si>
  <si>
    <t>VZT_ZC_5</t>
  </si>
  <si>
    <t>{fee2b799-55f9-4044-96e9-e0687cf556c5}</t>
  </si>
  <si>
    <t>17</t>
  </si>
  <si>
    <t>VZT_ZC_6</t>
  </si>
  <si>
    <t>{8900fac7-cfaa-47f0-bba3-a6afcefe373d}</t>
  </si>
  <si>
    <t>18</t>
  </si>
  <si>
    <t>VZT_ZC_7</t>
  </si>
  <si>
    <t>{5dce688e-227b-4c87-b7a6-ccb00d97a9b0}</t>
  </si>
  <si>
    <t>19</t>
  </si>
  <si>
    <t>VZT_ZC_8</t>
  </si>
  <si>
    <t>{2a9300a1-7d3e-446c-965f-105492025e6a}</t>
  </si>
  <si>
    <t>20</t>
  </si>
  <si>
    <t>VZT_ZC_9</t>
  </si>
  <si>
    <t>{a9337d9f-9d50-45c0-a361-bf9aa9dd9702}</t>
  </si>
  <si>
    <t>VZT_ZC_10</t>
  </si>
  <si>
    <t>{95f2321d-2b78-42de-9cce-f62d629db0f3}</t>
  </si>
  <si>
    <t>22</t>
  </si>
  <si>
    <t>VZT_ZC_11</t>
  </si>
  <si>
    <t>{5de36802-ecfd-49ed-990b-b3305dd83718}</t>
  </si>
  <si>
    <t>23</t>
  </si>
  <si>
    <t>VZT_ZC_12</t>
  </si>
  <si>
    <t>{e0ffd321-73dd-46f7-b773-37285bf60636}</t>
  </si>
  <si>
    <t>24</t>
  </si>
  <si>
    <t>DPO-MAR</t>
  </si>
  <si>
    <t>{9dc88f27-692d-4558-9126-c5c5f8405173}</t>
  </si>
  <si>
    <t>25</t>
  </si>
  <si>
    <t>SADOVÉ ÚPTAVY - INTERIÉROVÁ ZELEŇ</t>
  </si>
  <si>
    <t>{2f0bf33f-c711-4c65-95bb-c429530e07ae}</t>
  </si>
  <si>
    <t>26</t>
  </si>
  <si>
    <t>SADOVÉ ÚPRAVY - EXTERIÉROVÁ ZELEŇ</t>
  </si>
  <si>
    <t>{d2a331f4-9e09-4130-9b7c-c7c82849a5c2}</t>
  </si>
  <si>
    <t>27</t>
  </si>
  <si>
    <t>SADOVÉ ÚPRAVY - VÝSADBA STŘEŠNÍ ZAHRADY</t>
  </si>
  <si>
    <t>{6ba74fb7-57fa-402c-9cef-6f56b4d2f99a}</t>
  </si>
  <si>
    <t>28</t>
  </si>
  <si>
    <t>GASTRO</t>
  </si>
  <si>
    <t>{8fde592a-7690-4d5d-9759-35ef27416f4e}</t>
  </si>
  <si>
    <t>29</t>
  </si>
  <si>
    <t>VRN</t>
  </si>
  <si>
    <t>{edf66b5c-8649-4ea7-8973-5f30559f8c2e}</t>
  </si>
  <si>
    <t>KRYCÍ LIST SOUPISU PRACÍ</t>
  </si>
  <si>
    <t>Objekt:</t>
  </si>
  <si>
    <t>01 - HSV+ PSV_ROZPOČET</t>
  </si>
  <si>
    <t>REKAPITULACE ČLENĚNÍ SOUPISU PRACÍ</t>
  </si>
  <si>
    <t>Kód dílu - Popis</t>
  </si>
  <si>
    <t>Cena celkem [CZK]</t>
  </si>
  <si>
    <t>Náklady ze soupisu prací</t>
  </si>
  <si>
    <t>-1</t>
  </si>
  <si>
    <t>2. -  3.</t>
  </si>
  <si>
    <t xml:space="preserve">    D1 -  HSV:</t>
  </si>
  <si>
    <t xml:space="preserve">      oddíl 1 -  Zemní práce:</t>
  </si>
  <si>
    <t xml:space="preserve">    1 -  ZEMNÍ PRÁCE CELKEM</t>
  </si>
  <si>
    <t xml:space="preserve">      oddíl 2 -  Základy a zvláštní zakládání:</t>
  </si>
  <si>
    <t xml:space="preserve">    2 -  ZÁKLADY A ZVLÁŠTNÍ ZAKLÁDÁNÍ CELKEM</t>
  </si>
  <si>
    <t xml:space="preserve">      oddíl 3 -  Svislé konstrukce:</t>
  </si>
  <si>
    <t xml:space="preserve">    3 -  SVISLÉ KONSTRUKCE CELKEM</t>
  </si>
  <si>
    <t xml:space="preserve">      oddíl 4 -  Vodorovné konstrukce:</t>
  </si>
  <si>
    <t xml:space="preserve">    4 -  VODOROVNÉ KONSTRUKCE CELKEM</t>
  </si>
  <si>
    <t xml:space="preserve">      oddíl 61 -  Úpravy povrchů vnitřní:</t>
  </si>
  <si>
    <t xml:space="preserve">    61 -  ÚPRAVY POVRCHŮ VNITŘNÍ CELKEM</t>
  </si>
  <si>
    <t xml:space="preserve">      oddíl 62 -  Úpravy povrchů vnější:</t>
  </si>
  <si>
    <t xml:space="preserve">    62 -  ÚPRAVY POVRCHŮ VNĚJŠÍ CELKEM</t>
  </si>
  <si>
    <t xml:space="preserve">      oddíl 63 -  Podlahy:</t>
  </si>
  <si>
    <t xml:space="preserve">    63 -  PODLAHY CELKEM</t>
  </si>
  <si>
    <t xml:space="preserve">      oddíl 64 -  Osazování výplní otvorů:</t>
  </si>
  <si>
    <t xml:space="preserve">    64 -  OSAZOVÁNÍ VÝPLNÍ OTVORŮ CELKEM</t>
  </si>
  <si>
    <t xml:space="preserve">      oddíl 9 -  Ostatní konstrukce a práce:</t>
  </si>
  <si>
    <t xml:space="preserve">    9 -  OSTATNÍ KONSTRUKCE A PRÁCE CELKEM</t>
  </si>
  <si>
    <t xml:space="preserve">      oddíl 94 -  Lešení a stavební výtahy:</t>
  </si>
  <si>
    <t xml:space="preserve">    94 -  LEŠENÍ A STAVEBNÍ VÝTAHY CELKEM</t>
  </si>
  <si>
    <t xml:space="preserve">      oddíl 99 -  Přesun hmot:</t>
  </si>
  <si>
    <t>D2 -  PSV:</t>
  </si>
  <si>
    <t xml:space="preserve">    oddíl 711 -  Izolace proti vodě:</t>
  </si>
  <si>
    <t>oddíl 712 -  Povlakové krytiny:</t>
  </si>
  <si>
    <t>oddíl 713 -  Izolace tepelné:</t>
  </si>
  <si>
    <t>oddíl 762 -  Konstrukce tesařské:</t>
  </si>
  <si>
    <t>oddíl 763 -  Dřevostavby a konstrukce sádrokartonové:</t>
  </si>
  <si>
    <t>oddíl 764 -  Konstrukce klempířské:</t>
  </si>
  <si>
    <t>oddíl 766 -  Konstrukce truhlářské:</t>
  </si>
  <si>
    <t>oddíl 767 -  Kovové doplňkové konstrukce:</t>
  </si>
  <si>
    <t>oddíl 771 -  Podlahy z dlaždic:</t>
  </si>
  <si>
    <t>oddíl 772 -  Podlahy kamenné:</t>
  </si>
  <si>
    <t>oddíl 773 -  Podlahy z litého teraca:</t>
  </si>
  <si>
    <t>oddíl 776 -  Podlahy povlakové:</t>
  </si>
  <si>
    <t>oddíl 777 -  Podlahy syntetické:</t>
  </si>
  <si>
    <t>oddíl 781 -  Obklady:</t>
  </si>
  <si>
    <t>oddíl 784 -  Malby:</t>
  </si>
  <si>
    <t>D3 -  INSTALACE:</t>
  </si>
  <si>
    <t>oddíl 721 -  Kanalizace vnitřní:</t>
  </si>
  <si>
    <t>D4 -  MONTÁŽNÍ PRÁCE:</t>
  </si>
  <si>
    <t>oddíl M31 -  Montáže strojů a zařízení různých:</t>
  </si>
  <si>
    <t>oddíl M43 -  Montáže konstrukcí ocelových: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</si>
  <si>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</si>
  <si>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</si>
  <si>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</si>
  <si>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</si>
  <si>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</si>
  <si>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</si>
  <si>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</si>
  <si>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</si>
  <si>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</si>
  <si>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</si>
  <si>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</si>
  <si>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</si>
  <si>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</si>
  <si>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2.</t>
  </si>
  <si>
    <t xml:space="preserve"> 3.</t>
  </si>
  <si>
    <t>ROZPOCET</t>
  </si>
  <si>
    <t>D1</t>
  </si>
  <si>
    <t xml:space="preserve"> HSV:</t>
  </si>
  <si>
    <t>oddíl 1</t>
  </si>
  <si>
    <t xml:space="preserve"> Zemní práce:</t>
  </si>
  <si>
    <t>K</t>
  </si>
  <si>
    <t>139111101-0</t>
  </si>
  <si>
    <t>VYKOPAVKY V UZAVR PROSTORACH TR 1-2 - založení ok přístavby - desky a výtahová šachtice</t>
  </si>
  <si>
    <t>M3</t>
  </si>
  <si>
    <t>4</t>
  </si>
  <si>
    <t>3</t>
  </si>
  <si>
    <t>1149490493</t>
  </si>
  <si>
    <t>130901121-0</t>
  </si>
  <si>
    <t>BOURANI VE VYKOP KOMP BET PROSTY - nová rozšířená základová deska pro výtahovou šachtici-postupné bourání stávajících základů a stávající žb desky</t>
  </si>
  <si>
    <t>1942277630</t>
  </si>
  <si>
    <t>151101201-0</t>
  </si>
  <si>
    <t>PAZENI PRILOZNE STEN VYKOPU HL DO 4M - základy přístavby</t>
  </si>
  <si>
    <t>M2</t>
  </si>
  <si>
    <t>-2130424139</t>
  </si>
  <si>
    <t>151101211-0</t>
  </si>
  <si>
    <t>ODPAZENI PRILOZ STEN VYKOPU HL DO 4M - základy přístavby</t>
  </si>
  <si>
    <t>-76842615</t>
  </si>
  <si>
    <t>5</t>
  </si>
  <si>
    <t>C-151101301-0</t>
  </si>
  <si>
    <t>ROZEPRENI ZAPAZ STEN PRILOZ HL DO 4M - výtahová šachtice</t>
  </si>
  <si>
    <t>812359847</t>
  </si>
  <si>
    <t>6</t>
  </si>
  <si>
    <t>151101311-0</t>
  </si>
  <si>
    <t>ODSTRANENI ROZEPR STEN PRILOZ HL 4M - výtahová šachtice</t>
  </si>
  <si>
    <t>1617228552</t>
  </si>
  <si>
    <t>7</t>
  </si>
  <si>
    <t>161101101-0</t>
  </si>
  <si>
    <t>SVISLE PREMIST VYKOPKU HORN 1-4 2,5M</t>
  </si>
  <si>
    <t>-1953048960</t>
  </si>
  <si>
    <t>8</t>
  </si>
  <si>
    <t>161101102-0</t>
  </si>
  <si>
    <t>SVISLE PREMIST VYKOPKU HORN 1-4 4M</t>
  </si>
  <si>
    <t>-2049417621</t>
  </si>
  <si>
    <t>9</t>
  </si>
  <si>
    <t>162201201-0</t>
  </si>
  <si>
    <t>NOSENI VYKOPKU VODOROVNE 10M HORN 1-4</t>
  </si>
  <si>
    <t>-1747608600</t>
  </si>
  <si>
    <t>162201209-0</t>
  </si>
  <si>
    <t>PRIPL ZKD 10M VODOR PREMIST NOSENIM</t>
  </si>
  <si>
    <t>-1971000286</t>
  </si>
  <si>
    <t>167101101-0</t>
  </si>
  <si>
    <t>NAKLADANI VYKOPKU HOR 1-4 DO 100M3</t>
  </si>
  <si>
    <t>-2119935370</t>
  </si>
  <si>
    <t xml:space="preserve"> ZEMNÍ PRÁCE CELKEM</t>
  </si>
  <si>
    <t>oddíl 2</t>
  </si>
  <si>
    <t xml:space="preserve"> Základy a zvláštní zakládání:</t>
  </si>
  <si>
    <t>221121113-0</t>
  </si>
  <si>
    <t>ZABERANENI PILOT BZ SVISLYCH L 7M - mikropiloty základů přístavbu viz. stavebně konstrukční řešení</t>
  </si>
  <si>
    <t>M</t>
  </si>
  <si>
    <t>-451731033</t>
  </si>
  <si>
    <t>279311116-0</t>
  </si>
  <si>
    <t>PODBETONOVANI ZAKLAD ZDIVA TR C25/30 - výtahová šachtice - prohloubení</t>
  </si>
  <si>
    <t>-1250616743</t>
  </si>
  <si>
    <t>272321511-0</t>
  </si>
  <si>
    <t>BETON ZAKL KLENEB ZELEZ TR C25/30 - základy přístavba a výtahová šachtice</t>
  </si>
  <si>
    <t>1673307069</t>
  </si>
  <si>
    <t>272351215-0</t>
  </si>
  <si>
    <t>BEDNENI STEN ZAKL KLENEB ZRIZENI</t>
  </si>
  <si>
    <t>536932921</t>
  </si>
  <si>
    <t>272351216-0</t>
  </si>
  <si>
    <t>BEDNENI STEN ZAKL KLENEB ODSTRANENI</t>
  </si>
  <si>
    <t>2107914399</t>
  </si>
  <si>
    <t>272361721-0</t>
  </si>
  <si>
    <t>VYZTUZ ZAKL KLENEB OCEL 10425 - základy přístavby</t>
  </si>
  <si>
    <t>T</t>
  </si>
  <si>
    <t>-891502702</t>
  </si>
  <si>
    <t>272362021-0</t>
  </si>
  <si>
    <t>VYZTUZ ZAKL KLENEB SVAROV SITE KARI - základy šachtice</t>
  </si>
  <si>
    <t>-40214741</t>
  </si>
  <si>
    <t>216903111-0</t>
  </si>
  <si>
    <t>OTRYSKANI PISKEM  schodišťových stupňů teraccových,stávajících - očištění,zdrsnění</t>
  </si>
  <si>
    <t>-1293099464</t>
  </si>
  <si>
    <t xml:space="preserve"> ZÁKLADY A ZVLÁŠTNÍ ZAKLÁDÁNÍ CELKEM</t>
  </si>
  <si>
    <t>oddíl 3</t>
  </si>
  <si>
    <t xml:space="preserve"> Svislé konstrukce:</t>
  </si>
  <si>
    <t>310236241-0</t>
  </si>
  <si>
    <t>ZAZDIVKA OTV 0,09M2 ZDIVO CI 30CM</t>
  </si>
  <si>
    <t>KS</t>
  </si>
  <si>
    <t>-1720765100</t>
  </si>
  <si>
    <t>310236251-0</t>
  </si>
  <si>
    <t>ZAZDIVKA OTV 0,09M2 ZDIVO CI 45CM</t>
  </si>
  <si>
    <t>1127160560</t>
  </si>
  <si>
    <t>310237261-0</t>
  </si>
  <si>
    <t>ZAZDIVKA OTV 0,25M2 ZDIVO CI 60CM</t>
  </si>
  <si>
    <t>-215064289</t>
  </si>
  <si>
    <t>10239411-0</t>
  </si>
  <si>
    <t>ZAZDIVKA OTV 4M2 ZDIVO CI MC</t>
  </si>
  <si>
    <t>-537343932</t>
  </si>
  <si>
    <t>314232531-0</t>
  </si>
  <si>
    <t>ZDIVO KOMIN 15x15CM CI 25 PLNE MC 10 - nová komínová tělesa v původních místech na úrovní strechou v místě nástavby od 6.NP nad úroveň střechy</t>
  </si>
  <si>
    <t>360662816</t>
  </si>
  <si>
    <t>317234410-0</t>
  </si>
  <si>
    <t>VYZDIVKA MEZI NOSNIKY CIHELNA MC -vyzdívka mezi nově osazenými nosníky  v 5.NP - zesilovaný strop</t>
  </si>
  <si>
    <t>-840213161</t>
  </si>
  <si>
    <t>317944315-0</t>
  </si>
  <si>
    <t>VALC NOSNIKY DO PRIPR OTV C 24 A VYSE - dodatečně osazené I nosiče překladů a bouraných příček</t>
  </si>
  <si>
    <t>163024316</t>
  </si>
  <si>
    <t>340235211-0</t>
  </si>
  <si>
    <t>ZAZDIVKA OTV 0,0225M2 PRICEK CI 10CM</t>
  </si>
  <si>
    <t>-1572395041</t>
  </si>
  <si>
    <t>340235212-0</t>
  </si>
  <si>
    <t>ZAZDIVKA OTV 0,0225M2 PRICEK CI 10CM-</t>
  </si>
  <si>
    <t>-2044461827</t>
  </si>
  <si>
    <t>349231821-0</t>
  </si>
  <si>
    <t>PRIZDIVKA OSTENI S OZUBEM CI TL 30CM - úprava rozměrů stávajících otvorů jak fasádních , tak vnitřních -1.-6.NP</t>
  </si>
  <si>
    <t>-1511833299</t>
  </si>
  <si>
    <t>30</t>
  </si>
  <si>
    <t>311238223-0</t>
  </si>
  <si>
    <t>ZDI OBVOD lehké přesné m8 44 tmel - nástavba 6.np Denisova</t>
  </si>
  <si>
    <t>2137736387</t>
  </si>
  <si>
    <t>31</t>
  </si>
  <si>
    <t>317142217-0</t>
  </si>
  <si>
    <t>PREKLAD PLOCH  L 2500 - nosný překlad systémový</t>
  </si>
  <si>
    <t>-1142192130</t>
  </si>
  <si>
    <t>32</t>
  </si>
  <si>
    <t>317142213-0</t>
  </si>
  <si>
    <t>PREKLAD PLOCH  L 1500 - nosný překlad systémový</t>
  </si>
  <si>
    <t>-1358910325</t>
  </si>
  <si>
    <t>33</t>
  </si>
  <si>
    <t>317358324-0</t>
  </si>
  <si>
    <t>ZTRAC BED PREKL VENCovka U-24 - věnec a osazení nových pozednic</t>
  </si>
  <si>
    <t>-1338730976</t>
  </si>
  <si>
    <t>34</t>
  </si>
  <si>
    <t>316381117-0</t>
  </si>
  <si>
    <t>KOMIN KRYCI DESKY Z BET+PRESAH 120 MM - původní komínky nově vyzděné</t>
  </si>
  <si>
    <t>-458526606</t>
  </si>
  <si>
    <t>35</t>
  </si>
  <si>
    <t>317944315-0.1</t>
  </si>
  <si>
    <t>VALC NOSNIKY DO PRIPR OTV C 24 A VYSE - zesílení stropu 5.np</t>
  </si>
  <si>
    <t>546388966</t>
  </si>
  <si>
    <t>36</t>
  </si>
  <si>
    <t>317944315-0.2</t>
  </si>
  <si>
    <t>VALC NOSNIKY DO PRIPR OTV C 24 A VYSE - vynesení nových příček</t>
  </si>
  <si>
    <t>-351531520</t>
  </si>
  <si>
    <t>37</t>
  </si>
  <si>
    <t>317944315-0.3</t>
  </si>
  <si>
    <t>VALC NOSNIKY DO PRIPR OTV C 24 A VYSE - přenesení krovu</t>
  </si>
  <si>
    <t>-239622844</t>
  </si>
  <si>
    <t>38</t>
  </si>
  <si>
    <t>328234113-0</t>
  </si>
  <si>
    <t>ZDI SACHTIC Z CI PALEN 29 P15 MC 10 - stupačka 0,35*0,5 b- šachtice slaboproudých rozvodů</t>
  </si>
  <si>
    <t>784436591</t>
  </si>
  <si>
    <t>39</t>
  </si>
  <si>
    <t>331231118-0</t>
  </si>
  <si>
    <t>ZDI PILIRU CI PLNE 29 P15 MC 15 - pílíře 6.np pro osazení překladů krovu</t>
  </si>
  <si>
    <t>2131481311</t>
  </si>
  <si>
    <t>40</t>
  </si>
  <si>
    <t>331231118-0.1</t>
  </si>
  <si>
    <t>ZDI PILIRU CI PLNE 29 P15 MC 15 - nové v stávajícím zdivu - průběžný sloup přes všechna patra - stavebně konstrukční řešení</t>
  </si>
  <si>
    <t>1432797376</t>
  </si>
  <si>
    <t>41</t>
  </si>
  <si>
    <t>342247799-0</t>
  </si>
  <si>
    <t>PRICKY 100 mm lehké aku zděné na systémový tmel</t>
  </si>
  <si>
    <t>-1987695264</t>
  </si>
  <si>
    <t>42</t>
  </si>
  <si>
    <t>342248686-0</t>
  </si>
  <si>
    <t>PRICKY 150 mm lehké aku zděné na systémový tmel</t>
  </si>
  <si>
    <t>1746732097</t>
  </si>
  <si>
    <t>43</t>
  </si>
  <si>
    <t>317142313-0</t>
  </si>
  <si>
    <t>PREKLAD NENOS - SYSTÉMOVÝ DL 1250-1500 MM</t>
  </si>
  <si>
    <t>-2048842069</t>
  </si>
  <si>
    <t>44</t>
  </si>
  <si>
    <t>346240117-0</t>
  </si>
  <si>
    <t>ZDENI PRIZD TVAR PAL DUTE SMS TL 13CM - obeszdění ok sloupů v 1.np a obezdění nově vzniklých šachtic</t>
  </si>
  <si>
    <t>-1155574387</t>
  </si>
  <si>
    <t>45</t>
  </si>
  <si>
    <t>346271069-0</t>
  </si>
  <si>
    <t>ZDENI PRIZD Z TVAR LIA TL 7CM MVC 5 - obezdění geberitů</t>
  </si>
  <si>
    <t>1242075181</t>
  </si>
  <si>
    <t xml:space="preserve"> SVISLÉ KONSTRUKCE CELKEM</t>
  </si>
  <si>
    <t>oddíl 4</t>
  </si>
  <si>
    <t xml:space="preserve"> Vodorovné konstrukce:</t>
  </si>
  <si>
    <t>46</t>
  </si>
  <si>
    <t>411387531-0</t>
  </si>
  <si>
    <t>ZABET OTVORU -0,25M2 STROPY,KLENBY - prostupy přes žb stropy pro profese hlavně však vzt a kanalizaci</t>
  </si>
  <si>
    <t>-1197085030</t>
  </si>
  <si>
    <t>47</t>
  </si>
  <si>
    <t>413231221-0</t>
  </si>
  <si>
    <t>ZAZD ZHLAVI STROP TRAMU F 400CM2 - stávající dřevěný trámový strop výměna poškozených prvků a zesílený strop 5.NP</t>
  </si>
  <si>
    <t>-2009200105</t>
  </si>
  <si>
    <t>48</t>
  </si>
  <si>
    <t>411321616-0</t>
  </si>
  <si>
    <t>NÁHRADNÍ POLOŽKA - zesílení stropů v místě 1.NP po zbourání zdvojené konstrukce - didavatelská dokumentace</t>
  </si>
  <si>
    <t>-1222869422</t>
  </si>
  <si>
    <t>49</t>
  </si>
  <si>
    <t>411354171-0</t>
  </si>
  <si>
    <t>PODPER KONSTR STROPU -4M -5kPa ZRIZ- zesílení stropů v místě 1.NP po zbourání zdvojené konstrukce - didavatelská dokumentace</t>
  </si>
  <si>
    <t>-1363818611</t>
  </si>
  <si>
    <t>50</t>
  </si>
  <si>
    <t>411354172-0</t>
  </si>
  <si>
    <t>PODPER KONSTR STROPU -4M -5kPa ODSTR- zesílení stropů v místě 1.NP po zbourání zdvojené konstrukce - didavatelská dokumentace</t>
  </si>
  <si>
    <t>-624421636</t>
  </si>
  <si>
    <t>51</t>
  </si>
  <si>
    <t>417321313-0</t>
  </si>
  <si>
    <t>BETON ZTUZ PASU/VENCU ZELEZ TR C16/20 - věnec nástavby</t>
  </si>
  <si>
    <t>-112095075</t>
  </si>
  <si>
    <t>52</t>
  </si>
  <si>
    <t>417361721-0</t>
  </si>
  <si>
    <t>VYZTUZ ZTUZUJICICH PASU OCEL 10425 - věnec nástavby</t>
  </si>
  <si>
    <t>-1115406795</t>
  </si>
  <si>
    <t>53</t>
  </si>
  <si>
    <t>430321414-0</t>
  </si>
  <si>
    <t>BETON SCHODIST ZELEZOVY TR C20/25 - úprava stávajícího schodiště v 1.np - dodavatelská dokumentace</t>
  </si>
  <si>
    <t>1178024172</t>
  </si>
  <si>
    <t>54</t>
  </si>
  <si>
    <t>431351121-0</t>
  </si>
  <si>
    <t>BEDNENI PODEST PRIMOCARYCH ZRIZENI- úprava stávajícího schodiště v 1.np - dodavatelská dokumentace</t>
  </si>
  <si>
    <t>160700424</t>
  </si>
  <si>
    <t>55</t>
  </si>
  <si>
    <t>431351122-0</t>
  </si>
  <si>
    <t>BEDNENI PODEST PRIMOCARYCH ODSTRANENI- úprava stávajícího schodiště v 1.np - dodavatelská dokumentace</t>
  </si>
  <si>
    <t>1442745728</t>
  </si>
  <si>
    <t>56</t>
  </si>
  <si>
    <t>434191461-0</t>
  </si>
  <si>
    <t>OSAZ STUPNU KAM DO PRIPR OTV 1STR BRO</t>
  </si>
  <si>
    <t>-43934842</t>
  </si>
  <si>
    <t>57</t>
  </si>
  <si>
    <t>59372211-1</t>
  </si>
  <si>
    <t>STUPNE SCHOD teraccové - profilované - čikmé - dto co stávající</t>
  </si>
  <si>
    <t>-1419346762</t>
  </si>
  <si>
    <t xml:space="preserve"> VODOROVNÉ KONSTRUKCE CELKEM</t>
  </si>
  <si>
    <t>oddíl 61</t>
  </si>
  <si>
    <t xml:space="preserve"> Úpravy povrchů vnitřní:</t>
  </si>
  <si>
    <t>58</t>
  </si>
  <si>
    <t>611451741-0</t>
  </si>
  <si>
    <t>OMIT STROPU ZEBR CEM PERLIT STUK 1CM - omítka štuk. žb stropu v 1.pp</t>
  </si>
  <si>
    <t>150090212</t>
  </si>
  <si>
    <t>59</t>
  </si>
  <si>
    <t>611481119-0</t>
  </si>
  <si>
    <t>POTAZ STROPU PERLINKA+LEP+PENETRACE- omítka štuk. žb stropu v 1.pp</t>
  </si>
  <si>
    <t>1574802360</t>
  </si>
  <si>
    <t>60</t>
  </si>
  <si>
    <t>611452231-0</t>
  </si>
  <si>
    <t>OPRAVA OMIT STROPU ZEBR CEM STUK -10% - oprava omítek stropu v 1.PP před obložením</t>
  </si>
  <si>
    <t>-1535199871</t>
  </si>
  <si>
    <t>61</t>
  </si>
  <si>
    <t>612403399-0</t>
  </si>
  <si>
    <t>HRUBE ZAPLN RYH STEN ROVNYCH MALTOU - RÝHY VE STĚNÁCH PO PROFESÍCH</t>
  </si>
  <si>
    <t>-59280536</t>
  </si>
  <si>
    <t>62</t>
  </si>
  <si>
    <t>610991111-0</t>
  </si>
  <si>
    <t>ZAKRYVANI OKENNICH OTVORU VNITRNI</t>
  </si>
  <si>
    <t>640972676</t>
  </si>
  <si>
    <t>63</t>
  </si>
  <si>
    <t>611455154-0</t>
  </si>
  <si>
    <t>OMIT SCHODIST CEM STUK HLAZENE OCELI- podhled stávajících schodišťových ramen</t>
  </si>
  <si>
    <t>-453124741</t>
  </si>
  <si>
    <t>64</t>
  </si>
  <si>
    <t>612421637-0</t>
  </si>
  <si>
    <t>OMIT VNI STEN VAPCEM STUKOVE</t>
  </si>
  <si>
    <t>1577548583</t>
  </si>
  <si>
    <t>65</t>
  </si>
  <si>
    <t>612481119-0</t>
  </si>
  <si>
    <t>POTAZENI VNI STEN PERLINKA+LEP+PENETR</t>
  </si>
  <si>
    <t>218238119</t>
  </si>
  <si>
    <t>66</t>
  </si>
  <si>
    <t>613452764-0</t>
  </si>
  <si>
    <t>OMIT PILIRU OBL CEM NA PLET PALENE omítka zesílených sloupů</t>
  </si>
  <si>
    <t>-1322949738</t>
  </si>
  <si>
    <t>67</t>
  </si>
  <si>
    <t>613452133-0</t>
  </si>
  <si>
    <t>OMIT PILIRU OBL CEM STUKOVE</t>
  </si>
  <si>
    <t>-1302261148</t>
  </si>
  <si>
    <t>68</t>
  </si>
  <si>
    <t>617451221-0</t>
  </si>
  <si>
    <t>OMIT SVETLIKU,SACHET MC HLADKE- výtahová šachtice pod urovní 1.pp</t>
  </si>
  <si>
    <t>5606404</t>
  </si>
  <si>
    <t xml:space="preserve"> ÚPRAVY POVRCHŮ VNITŘNÍ CELKEM</t>
  </si>
  <si>
    <t>oddíl 62</t>
  </si>
  <si>
    <t xml:space="preserve"> Úpravy povrchů vnější:</t>
  </si>
  <si>
    <t>69</t>
  </si>
  <si>
    <t>622431163-0</t>
  </si>
  <si>
    <t>OMIT VNE STEN UMELY KAMEN VYMYV SL 3 - oprava omítek umělého kamene po výměně výkladce+nová omítka soklu u vyměněného výkladce</t>
  </si>
  <si>
    <t>-318536574</t>
  </si>
  <si>
    <t>70</t>
  </si>
  <si>
    <t>621471553-0</t>
  </si>
  <si>
    <t>OMIT KLENEB DEKOR SILIKON ZATIR 1,5MM - dvorní fasáda - celková oprava</t>
  </si>
  <si>
    <t>-1088618242</t>
  </si>
  <si>
    <t>71</t>
  </si>
  <si>
    <t>621461152-0</t>
  </si>
  <si>
    <t>OMIT VNE PODHL SILIKÁT</t>
  </si>
  <si>
    <t>904986597</t>
  </si>
  <si>
    <t>72</t>
  </si>
  <si>
    <t>620601118-0</t>
  </si>
  <si>
    <t>MTZ ZATEPL VNE PODHL MINER TL 24CM-dvorní fasáda - nové zateplení poodhledu</t>
  </si>
  <si>
    <t>-488289051</t>
  </si>
  <si>
    <t>73</t>
  </si>
  <si>
    <t>620601216-0</t>
  </si>
  <si>
    <t>MTZ ZATEPL VNE STEN ROV MINER -16CM - nástavba</t>
  </si>
  <si>
    <t>38930341</t>
  </si>
  <si>
    <t>74</t>
  </si>
  <si>
    <t>620601256-0</t>
  </si>
  <si>
    <t>MTZ ZATEPL VNE OSTENI MINER TL -16CM - oprava a doplnění -stávající dvorní fasáda</t>
  </si>
  <si>
    <t>1253039832</t>
  </si>
  <si>
    <t xml:space="preserve"> ÚPRAVY POVRCHŮ VNĚJŠÍ CELKEM</t>
  </si>
  <si>
    <t>oddíl 63</t>
  </si>
  <si>
    <t xml:space="preserve"> Podlahy:</t>
  </si>
  <si>
    <t>75</t>
  </si>
  <si>
    <t>631312711-0</t>
  </si>
  <si>
    <t>MAZANINA Z BETONU TL 8CM TR C20/25- 1.pp - deska pod archivní regály</t>
  </si>
  <si>
    <t>-436070048</t>
  </si>
  <si>
    <t>76</t>
  </si>
  <si>
    <t>631312711-0.1</t>
  </si>
  <si>
    <t>MAZANINA Z BETONU TL 8CM TR C20/25 1.pp bez regálů</t>
  </si>
  <si>
    <t>907822599</t>
  </si>
  <si>
    <t>77</t>
  </si>
  <si>
    <t>631319155-0</t>
  </si>
  <si>
    <t>PRIPL ZA PREHLAZ POD POVLAKY TL 24CM</t>
  </si>
  <si>
    <t>1722034855</t>
  </si>
  <si>
    <t>78</t>
  </si>
  <si>
    <t>631362021-0</t>
  </si>
  <si>
    <t>VYZTUZ MAZANIN STRKPIS SVAR SITE KARI 8*8*10 - 2x s překrytím 150 mm</t>
  </si>
  <si>
    <t>1574958889</t>
  </si>
  <si>
    <t>79</t>
  </si>
  <si>
    <t>631501111-0</t>
  </si>
  <si>
    <t>ZÁKLADY - NÁHRADNÍ POLOŽKA - sanace základové spáry hutněním s dosypem štěrkopísku</t>
  </si>
  <si>
    <t>-1335833110</t>
  </si>
  <si>
    <t>80</t>
  </si>
  <si>
    <t>632661126-0</t>
  </si>
  <si>
    <t>POTER SAMONIV ANHYDRIT 25 MPa TL 55MM - podlahová vrstva ve všech polažích kromě 1.pp a z části 1.np</t>
  </si>
  <si>
    <t>-1137625106</t>
  </si>
  <si>
    <t>81</t>
  </si>
  <si>
    <t>632451055-0</t>
  </si>
  <si>
    <t>POTER PISCEM 17 MPa TL 50 - podklad pro uložení vodorovných prvků - nosičů</t>
  </si>
  <si>
    <t>-1415220195</t>
  </si>
  <si>
    <t xml:space="preserve"> PODLAHY CELKEM</t>
  </si>
  <si>
    <t>oddíl 64</t>
  </si>
  <si>
    <t xml:space="preserve"> Osazování výplní otvorů:</t>
  </si>
  <si>
    <t>82</t>
  </si>
  <si>
    <t>642943111-0</t>
  </si>
  <si>
    <t>OSAZ UHEL RAMU S DVERMI PLOCHA 2,5M2 - vzt jednotky střecha - rám viz ZV</t>
  </si>
  <si>
    <t>2051997097</t>
  </si>
  <si>
    <t xml:space="preserve"> OSAZOVÁNÍ VÝPLNÍ OTVORŮ CELKEM</t>
  </si>
  <si>
    <t>oddíl 9</t>
  </si>
  <si>
    <t xml:space="preserve"> Ostatní konstrukce a práce:</t>
  </si>
  <si>
    <t>83</t>
  </si>
  <si>
    <t>953941110-0</t>
  </si>
  <si>
    <t>OSAZENI ZABRADLI SCHODIST - generální oprava a osazení nových madel</t>
  </si>
  <si>
    <t>768239444</t>
  </si>
  <si>
    <t>84</t>
  </si>
  <si>
    <t>952901114-0</t>
  </si>
  <si>
    <t>VYCISTENI BUDOV VYSKY PODLAZI NAD 4M</t>
  </si>
  <si>
    <t>-863750322</t>
  </si>
  <si>
    <t>85</t>
  </si>
  <si>
    <t>953941210-0</t>
  </si>
  <si>
    <t>OSAZENI KOV  - drobných osazovacích prostředků-kotvící prvky fasády</t>
  </si>
  <si>
    <t>1474768173</t>
  </si>
  <si>
    <t xml:space="preserve"> OSTATNÍ KONSTRUKCE A PRÁCE CELKEM</t>
  </si>
  <si>
    <t>oddíl 94</t>
  </si>
  <si>
    <t xml:space="preserve"> Lešení a stavební výtahy:</t>
  </si>
  <si>
    <t>86</t>
  </si>
  <si>
    <t>941941032-0</t>
  </si>
  <si>
    <t>MTZ LESENI LEH RAD PRIME S 1M H 30M - celá dvorní část na konzolách - dodavatelská dokumentace</t>
  </si>
  <si>
    <t>712937692</t>
  </si>
  <si>
    <t>87</t>
  </si>
  <si>
    <t>94194</t>
  </si>
  <si>
    <t>LEŠENÍ ZALOZENO NA KONZOLÁCH - VČETNĚ STATICKÉHO VÝPOČTU - DODAVATELSKÁ DOKUMENTACE</t>
  </si>
  <si>
    <t>957567371</t>
  </si>
  <si>
    <t>88</t>
  </si>
  <si>
    <t>941941291-0</t>
  </si>
  <si>
    <t>PRIPL ZK MESIC POUZ LESENI K POL 1041</t>
  </si>
  <si>
    <t>1789824108</t>
  </si>
  <si>
    <t>89</t>
  </si>
  <si>
    <t>941955003-0</t>
  </si>
  <si>
    <t>LESENI LEH PRAC POMOC H PODLAHY 2,5M - pomocné lešení pro zdění a bourání vnitřního zdiva a pro otlučení omítek a pro nové omítky atd</t>
  </si>
  <si>
    <t>-724274635</t>
  </si>
  <si>
    <t>90</t>
  </si>
  <si>
    <t>941941832-0</t>
  </si>
  <si>
    <t>DMTZ LESENI L RAD PRIME S 1M H 30M</t>
  </si>
  <si>
    <t>1498854613</t>
  </si>
  <si>
    <t>91</t>
  </si>
  <si>
    <t>943944121-0</t>
  </si>
  <si>
    <t>MTZ LESENI PROSTOR TEZKE 300kg H 20M - výtahová šachtice</t>
  </si>
  <si>
    <t>-858623275</t>
  </si>
  <si>
    <t>92</t>
  </si>
  <si>
    <t>943944183-0</t>
  </si>
  <si>
    <t>PRIPL ZKD 5M DO VYSKY 30M K POL 4123 - výtahová šachtice</t>
  </si>
  <si>
    <t>1467761642</t>
  </si>
  <si>
    <t>93</t>
  </si>
  <si>
    <t>943944293-0</t>
  </si>
  <si>
    <t>PRIPL ZK MESIC POUZ LESENI K POL 4123 - výtahová šachtice</t>
  </si>
  <si>
    <t>1919785752</t>
  </si>
  <si>
    <t>94</t>
  </si>
  <si>
    <t>944942101-0</t>
  </si>
  <si>
    <t>ZACHYTNE OHRAZENI NA OBJ NA KONZOLACH lešeňový lem kodél uliční části střechy</t>
  </si>
  <si>
    <t>-2115618162</t>
  </si>
  <si>
    <t>95</t>
  </si>
  <si>
    <t>944944101-0</t>
  </si>
  <si>
    <t>ZACHYTNA SIT UMELE VLAKNO lešeňový lem kodél uliční části střechy</t>
  </si>
  <si>
    <t>-689348638</t>
  </si>
  <si>
    <t>96</t>
  </si>
  <si>
    <t>944945013-0</t>
  </si>
  <si>
    <t>MTZ ZACHYTNE STRISKY H 4,5M S NAD 2M - stříška nad chodniky,osvětlená a s bezpečnostními prvky</t>
  </si>
  <si>
    <t>-487643595</t>
  </si>
  <si>
    <t>97</t>
  </si>
  <si>
    <t>949941101-0</t>
  </si>
  <si>
    <t>VYSUVNA SPLHACI PLOSINA MOTOR H 30M</t>
  </si>
  <si>
    <t>DEN</t>
  </si>
  <si>
    <t>-29458269</t>
  </si>
  <si>
    <t>98</t>
  </si>
  <si>
    <t>-194027700</t>
  </si>
  <si>
    <t>99</t>
  </si>
  <si>
    <t>944945813-0</t>
  </si>
  <si>
    <t>DMTZ ZACHYTNE STRISKY H 4,5M S NAD 2M</t>
  </si>
  <si>
    <t>1819938331</t>
  </si>
  <si>
    <t>100</t>
  </si>
  <si>
    <t>998009101-0</t>
  </si>
  <si>
    <t>PRESUN HMOT LESENI SAMOSTAT BUDOVANE</t>
  </si>
  <si>
    <t>1756455422</t>
  </si>
  <si>
    <t xml:space="preserve"> LEŠENÍ A STAVEBNÍ VÝTAHY CELKEM</t>
  </si>
  <si>
    <t>oddíl 99</t>
  </si>
  <si>
    <t xml:space="preserve"> Přesun hmot:</t>
  </si>
  <si>
    <t>101</t>
  </si>
  <si>
    <t>998011003-0</t>
  </si>
  <si>
    <t>PRESUN HMOT BUDOVY ZDENE VYSKY -24M</t>
  </si>
  <si>
    <t>-1566873870</t>
  </si>
  <si>
    <t>102</t>
  </si>
  <si>
    <t>998014095-0</t>
  </si>
  <si>
    <t>PRIPL ZKD 5KM PRESUNU NEVYZDIV</t>
  </si>
  <si>
    <t>75182723</t>
  </si>
  <si>
    <t>D2</t>
  </si>
  <si>
    <t xml:space="preserve"> PSV:</t>
  </si>
  <si>
    <t>oddíl 711</t>
  </si>
  <si>
    <t xml:space="preserve"> Izolace proti vodě:</t>
  </si>
  <si>
    <t>103</t>
  </si>
  <si>
    <t>711141559-0</t>
  </si>
  <si>
    <t>PRITAVENI IZOL ZEM VLHK VOD ASF PASY</t>
  </si>
  <si>
    <t>751474977</t>
  </si>
  <si>
    <t>104</t>
  </si>
  <si>
    <t>711111001-0</t>
  </si>
  <si>
    <t>NATER IZOL ZEM VLHK VOD STUD PENETR</t>
  </si>
  <si>
    <t>1938096649</t>
  </si>
  <si>
    <t>105</t>
  </si>
  <si>
    <t>711131101-0</t>
  </si>
  <si>
    <t>POLOZ IZOL ZEM VLH VOD ASF PASY VOLNE - parozábrana nad sdk</t>
  </si>
  <si>
    <t>1399145892</t>
  </si>
  <si>
    <t>106</t>
  </si>
  <si>
    <t>11163132-1</t>
  </si>
  <si>
    <t>LAK ASFALT ALP PENETRAL KANYSTR 9kg</t>
  </si>
  <si>
    <t>-2081767543</t>
  </si>
  <si>
    <t>107</t>
  </si>
  <si>
    <t>62833163-1</t>
  </si>
  <si>
    <t>PASY TEZ ASFALT _ SBS MODIFIKOVANÝ S NOSNOU VLOŽKOU</t>
  </si>
  <si>
    <t>-1170057135</t>
  </si>
  <si>
    <t>108</t>
  </si>
  <si>
    <t>28321354-1</t>
  </si>
  <si>
    <t>MEMBRANA DIFUZNI  210 SUP 2AP</t>
  </si>
  <si>
    <t>-302586642</t>
  </si>
  <si>
    <t>109</t>
  </si>
  <si>
    <t>28329258-1</t>
  </si>
  <si>
    <t>PAROZABRANA  N 110 STANDARD</t>
  </si>
  <si>
    <t>-2020985549</t>
  </si>
  <si>
    <t>110</t>
  </si>
  <si>
    <t>998711103-0</t>
  </si>
  <si>
    <t>IZOL VODA PRESUN HMOT VYSKA -60M</t>
  </si>
  <si>
    <t>-1504783931</t>
  </si>
  <si>
    <t>oddíl 712</t>
  </si>
  <si>
    <t xml:space="preserve"> Povlakové krytiny:</t>
  </si>
  <si>
    <t>111</t>
  </si>
  <si>
    <t>712451703-0</t>
  </si>
  <si>
    <t>IZOL POVL STRECH 30ST FOLIE LEP ZPLNA - zelená střecha a vzt jednotky</t>
  </si>
  <si>
    <t>938744963</t>
  </si>
  <si>
    <t>112</t>
  </si>
  <si>
    <t>H-28322001-1</t>
  </si>
  <si>
    <t>FOLIE PVC 2MM BAREV- zelená střecha a vzt jednotky</t>
  </si>
  <si>
    <t>1624539000</t>
  </si>
  <si>
    <t>P</t>
  </si>
  <si>
    <t>Poznámka k položce:_x000D_
NAPŘÍKLAD _ FATRAFOL-S 804 2MM</t>
  </si>
  <si>
    <t>113</t>
  </si>
  <si>
    <t>712</t>
  </si>
  <si>
    <t>POLOZ IZOL DIFŮZNÍ FOLIE</t>
  </si>
  <si>
    <t>870843845</t>
  </si>
  <si>
    <t>114</t>
  </si>
  <si>
    <t>1158815484</t>
  </si>
  <si>
    <t>115</t>
  </si>
  <si>
    <t>712311118-0</t>
  </si>
  <si>
    <t>D + M -super difůzní pojistná hydroizolace s nakašírovanou strukturovanou rohoží</t>
  </si>
  <si>
    <t>-742407047</t>
  </si>
  <si>
    <t>116</t>
  </si>
  <si>
    <t>998712103-0</t>
  </si>
  <si>
    <t>IZOL POVLAKOVA PRESUN HMOT VYSKA -24M</t>
  </si>
  <si>
    <t>1609587223</t>
  </si>
  <si>
    <t>oddíl 713</t>
  </si>
  <si>
    <t xml:space="preserve"> Izolace tepelné:</t>
  </si>
  <si>
    <t>117</t>
  </si>
  <si>
    <t>713111134-0</t>
  </si>
  <si>
    <t>OSAZ IZOL TEPEL STROPU ZEBR PRISTREL-žb strop 1.pp - obložení deskami max 70 mm s požární odolností 90 min</t>
  </si>
  <si>
    <t>-125825208</t>
  </si>
  <si>
    <t>118</t>
  </si>
  <si>
    <t>59844701-1</t>
  </si>
  <si>
    <t>DESKY PROTIPOZ H TL 4MMžb strop 1.pp - obložení deskami max 70 mm s požární odolností 90 min</t>
  </si>
  <si>
    <t>-1353280929</t>
  </si>
  <si>
    <t>119</t>
  </si>
  <si>
    <t>59891000-1</t>
  </si>
  <si>
    <t>HMOTA SPAROVACI KBELIK 10kg</t>
  </si>
  <si>
    <t>KG</t>
  </si>
  <si>
    <t>518247089</t>
  </si>
  <si>
    <t>120</t>
  </si>
  <si>
    <t>713111121-0</t>
  </si>
  <si>
    <t>OSAZ IZOL TEPEL STROPU ROVN DRATEM - izolace stropů 6.np a nad 3.np původní přístavby</t>
  </si>
  <si>
    <t>-214664309</t>
  </si>
  <si>
    <t>121</t>
  </si>
  <si>
    <t>63151528-1</t>
  </si>
  <si>
    <t>DESKY MINERAL  NF 333 TL 28CM- izolace stropů 6.np a nad 3.np původní přístavby</t>
  </si>
  <si>
    <t>1065986260</t>
  </si>
  <si>
    <t>122</t>
  </si>
  <si>
    <t>713121111-0</t>
  </si>
  <si>
    <t>OSAZ IZOL TEPEL PODLAH POLOZENIM 1VRS - izolace podlah 1.pp</t>
  </si>
  <si>
    <t>43395629</t>
  </si>
  <si>
    <t>123</t>
  </si>
  <si>
    <t>28372475-1</t>
  </si>
  <si>
    <t>DESKY IZOL TVRD TPD PUR 30/40 TL 5CM - izolace podlah 1.pp</t>
  </si>
  <si>
    <t>1388275608</t>
  </si>
  <si>
    <t>124</t>
  </si>
  <si>
    <t>713121121-0</t>
  </si>
  <si>
    <t>OSAZ IZOL TEPEL PODLAH POLOZENIM 2VRS - podlahy 2.np až 6.np</t>
  </si>
  <si>
    <t>1413623210</t>
  </si>
  <si>
    <t>125</t>
  </si>
  <si>
    <t>28376130-1</t>
  </si>
  <si>
    <t>POLYSTYREN EPS 150 S SEDY- podlahy 2.np až 6.np</t>
  </si>
  <si>
    <t>-792344422</t>
  </si>
  <si>
    <t>126</t>
  </si>
  <si>
    <t>713141162-0</t>
  </si>
  <si>
    <t>OSAZ IZOL TEPEL STRECH PL KOTVENE 2VR - plochá střecha s vzt a zelení+terasa a vyhlídka</t>
  </si>
  <si>
    <t>-178460729</t>
  </si>
  <si>
    <t>127</t>
  </si>
  <si>
    <t>63151524-1</t>
  </si>
  <si>
    <t>DESKY MINERAL NF 333 TL 20CM- plochá střecha s vzt a zelení</t>
  </si>
  <si>
    <t>-486913858</t>
  </si>
  <si>
    <t>128</t>
  </si>
  <si>
    <t>63151529-1</t>
  </si>
  <si>
    <t>DESKY MINERAL NF 333 TL 30CM- plochá střecha s vzt a zelení</t>
  </si>
  <si>
    <t>-1976483297</t>
  </si>
  <si>
    <t>129</t>
  </si>
  <si>
    <t>998713104-0</t>
  </si>
  <si>
    <t>IZOL TEPELNA PRESUN HMOT VYSKA -36M</t>
  </si>
  <si>
    <t>1507648928</t>
  </si>
  <si>
    <t>oddíl 762</t>
  </si>
  <si>
    <t xml:space="preserve"> Konstrukce tesařské:</t>
  </si>
  <si>
    <t>130</t>
  </si>
  <si>
    <t>762332120-0</t>
  </si>
  <si>
    <t>TESAR KROV VAZANY HRANENY F -224cm2 - krov nad násdtavbou</t>
  </si>
  <si>
    <t>1711967723</t>
  </si>
  <si>
    <t>131</t>
  </si>
  <si>
    <t>60515274-1</t>
  </si>
  <si>
    <t>HRANOLY SM 1 160x260MM L 400-600CM - nástavba -vazné trámy</t>
  </si>
  <si>
    <t>-817628522</t>
  </si>
  <si>
    <t>132</t>
  </si>
  <si>
    <t>60515226-1</t>
  </si>
  <si>
    <t>HRANOLY SM 1 120x160MM L 400-600CM- nástavba -krokve</t>
  </si>
  <si>
    <t>1027995920</t>
  </si>
  <si>
    <t>133</t>
  </si>
  <si>
    <t>60515254-1</t>
  </si>
  <si>
    <t>HRANOLY SM 1 160x160MM L 200-390CM- nástavba -sloupky</t>
  </si>
  <si>
    <t>1650893748</t>
  </si>
  <si>
    <t>134</t>
  </si>
  <si>
    <t>60515214-1</t>
  </si>
  <si>
    <t>HRANOLY SM 1 120x200MM L 400-600CM - nosníky pro podlahy</t>
  </si>
  <si>
    <t>-1788173990</t>
  </si>
  <si>
    <t>135</t>
  </si>
  <si>
    <t>60515200-1</t>
  </si>
  <si>
    <t>HRANOLY SM 1 100x120MM L 200-390CM - šikminy</t>
  </si>
  <si>
    <t>-1984190089</t>
  </si>
  <si>
    <t>136</t>
  </si>
  <si>
    <t>60514245-1</t>
  </si>
  <si>
    <t>FOSNY MD OMIT 2 38-50MM 250-300CM - kleštiny</t>
  </si>
  <si>
    <t>70212867</t>
  </si>
  <si>
    <t>137</t>
  </si>
  <si>
    <t>762795000-0</t>
  </si>
  <si>
    <t>TESAR KONSTR VAZANE SPOJOV PROSTREDKY - nástavba</t>
  </si>
  <si>
    <t>-752398425</t>
  </si>
  <si>
    <t>138</t>
  </si>
  <si>
    <t>762311103-0</t>
  </si>
  <si>
    <t>TESAR MTZ KOTEVNICH ZELEZ - závitové tyče M10 - D+M</t>
  </si>
  <si>
    <t>367430176</t>
  </si>
  <si>
    <t>139</t>
  </si>
  <si>
    <t>762311103-0.1</t>
  </si>
  <si>
    <t>TESAR MTZ KOTEVNICH ZELEZ - uchycení sloupků na I nosiče z ocel. L profilů žárově pozink</t>
  </si>
  <si>
    <t>-737505516</t>
  </si>
  <si>
    <t>140</t>
  </si>
  <si>
    <t>762311103-0.2</t>
  </si>
  <si>
    <t>TESAR MTZ KOTEVNICH ZELEZ - podlahy -uchycení hranolů na i nosiče - l profily přivař.</t>
  </si>
  <si>
    <t>1728941471</t>
  </si>
  <si>
    <t>141</t>
  </si>
  <si>
    <t>762341016-0</t>
  </si>
  <si>
    <t>ZABEDNENI STRECH DES OSB SRAZ TL 22mm - kompletní plocha zastřešení nástavba i stávající stav</t>
  </si>
  <si>
    <t>-1074402088</t>
  </si>
  <si>
    <t>142</t>
  </si>
  <si>
    <t>60725037-1</t>
  </si>
  <si>
    <t>DESKY OSB-3 4 PD BROUSENE TL 22MM</t>
  </si>
  <si>
    <t>1685887529</t>
  </si>
  <si>
    <t>143</t>
  </si>
  <si>
    <t>762332120-0.1</t>
  </si>
  <si>
    <t>TESAR KROV VAZANY HRANENY F -224cm2- stávající krov rozsah upřesněn v průběhu stavby-dodavatelská dokumentace</t>
  </si>
  <si>
    <t>33297563</t>
  </si>
  <si>
    <t>144</t>
  </si>
  <si>
    <t>H-60515226-1</t>
  </si>
  <si>
    <t>HRANOLY SM 1 120x180MM L 400-600CM- stávající krov rozsah upřesněn v průběhu stavby-dodavatelská dokumentace</t>
  </si>
  <si>
    <t>-142655796</t>
  </si>
  <si>
    <t>145</t>
  </si>
  <si>
    <t>998762104-0</t>
  </si>
  <si>
    <t>KONSTR TESAR PRESUN HMOT VYSKA -36M</t>
  </si>
  <si>
    <t>-1344610840</t>
  </si>
  <si>
    <t>oddíl 763</t>
  </si>
  <si>
    <t xml:space="preserve"> Dřevostavby a konstrukce sádrokartonové:</t>
  </si>
  <si>
    <t>146</t>
  </si>
  <si>
    <t>763132220-0</t>
  </si>
  <si>
    <t>PODHLEDY SDK D112 15 GKF - protipožární - odolnost 30 min</t>
  </si>
  <si>
    <t>82674836</t>
  </si>
  <si>
    <t>147</t>
  </si>
  <si>
    <t>763115131-0</t>
  </si>
  <si>
    <t>PRICKY SDK W121 12,5 GKBI 85mm - přizdění geberitů, rozvaděčů, šachtic</t>
  </si>
  <si>
    <t>881402868</t>
  </si>
  <si>
    <t>148</t>
  </si>
  <si>
    <t>763119111-0</t>
  </si>
  <si>
    <t>OCHRANA ROH HRAN SDK UHELNIKEM PZ - i do omítek a keramických obkladů</t>
  </si>
  <si>
    <t>1683791211</t>
  </si>
  <si>
    <t>149</t>
  </si>
  <si>
    <t>763191113-0</t>
  </si>
  <si>
    <t>PRIPL ZA MTZ REVIZ DVIR DO SDK POZAR - revizní dvířka protipož. pro šachtice , stropy atd</t>
  </si>
  <si>
    <t>616983457</t>
  </si>
  <si>
    <t>150</t>
  </si>
  <si>
    <t>55341605-1</t>
  </si>
  <si>
    <t>DVIRKA REVIZ PROMAT SP EW 30 50x50CM</t>
  </si>
  <si>
    <t>1926879100</t>
  </si>
  <si>
    <t>151</t>
  </si>
  <si>
    <t>34823033-1</t>
  </si>
  <si>
    <t>SVITIDLO BYT STROP ZARIV 2316140 KRYT D+M protipožární kryt na svítidlo do sdk podhledu</t>
  </si>
  <si>
    <t>-508959713</t>
  </si>
  <si>
    <t>152</t>
  </si>
  <si>
    <t>998763114-0</t>
  </si>
  <si>
    <t>KONSTR SADROKART PRESUN HMOT VYS -36M</t>
  </si>
  <si>
    <t>1161261732</t>
  </si>
  <si>
    <t>oddíl 764</t>
  </si>
  <si>
    <t xml:space="preserve"> Konstrukce klempířské:</t>
  </si>
  <si>
    <t>153</t>
  </si>
  <si>
    <t>764212503-0</t>
  </si>
  <si>
    <t>KLEMP  POPLAST hl ZASTR SLOZ HLAD S1000 45S-krytina se stojatou drážkou,falcovaná)</t>
  </si>
  <si>
    <t>-584282476</t>
  </si>
  <si>
    <t>154</t>
  </si>
  <si>
    <t>764221540-0</t>
  </si>
  <si>
    <t>KLEMP POPLAST HLIN OPL RIMS POD NADR ZLAB 750 - SŘECHA , STÁVAJÍCÍ ŘÍMSY</t>
  </si>
  <si>
    <t>-2055854321</t>
  </si>
  <si>
    <t>155</t>
  </si>
  <si>
    <t>764257602-0</t>
  </si>
  <si>
    <t>KLEMP poplast ZLAB MEZISTRESNI RS 1200 - vnitřní žlab - uliční část Poděbradova a 28.října</t>
  </si>
  <si>
    <t>1122339458</t>
  </si>
  <si>
    <t>156</t>
  </si>
  <si>
    <t>764252603-0</t>
  </si>
  <si>
    <t>KLEMP poplast plech ZLAB PODOKAP KRUH RS 330</t>
  </si>
  <si>
    <t>-32608506</t>
  </si>
  <si>
    <t>157</t>
  </si>
  <si>
    <t>764392350-0</t>
  </si>
  <si>
    <t>KLEMP poplast plech STRESNI UZLABI RS 660</t>
  </si>
  <si>
    <t>-856362271</t>
  </si>
  <si>
    <t>158</t>
  </si>
  <si>
    <t>764291520-0</t>
  </si>
  <si>
    <t>KLEMP poplast pl ZAVETRNA LISTA RS 330</t>
  </si>
  <si>
    <t>-1007857528</t>
  </si>
  <si>
    <t>159</t>
  </si>
  <si>
    <t>764232580-0</t>
  </si>
  <si>
    <t>KLEMP poplast plech LEM ZDI TK+KR PLECH RS 900</t>
  </si>
  <si>
    <t>1763454578</t>
  </si>
  <si>
    <t>160</t>
  </si>
  <si>
    <t>764232660-0</t>
  </si>
  <si>
    <t>KLEMP poplast plech ATIKA HORNÍ ZDI TK+KR PL RS 660</t>
  </si>
  <si>
    <t>738701251</t>
  </si>
  <si>
    <t>161</t>
  </si>
  <si>
    <t>C-</t>
  </si>
  <si>
    <t>KLEMP poplast plech LEM KOMIN HLAD KRYT PLOCHA</t>
  </si>
  <si>
    <t>1653614619</t>
  </si>
  <si>
    <t>162</t>
  </si>
  <si>
    <t>764248221-0</t>
  </si>
  <si>
    <t>KLEMP CU SNEHOLAP TYCOVY L 500MM</t>
  </si>
  <si>
    <t>1951465785</t>
  </si>
  <si>
    <t>163</t>
  </si>
  <si>
    <t>764222520-0</t>
  </si>
  <si>
    <t>KLEMP poplast plech OKAP TVRDA KRYTINA RS 330</t>
  </si>
  <si>
    <t>-1566059025</t>
  </si>
  <si>
    <t>164</t>
  </si>
  <si>
    <t>764257601-0</t>
  </si>
  <si>
    <t>KLEMP poplast plech ZLAB MEZISTRESNI RS 1100 - oplechování napojení na krytinu</t>
  </si>
  <si>
    <t>-657526749</t>
  </si>
  <si>
    <t>165</t>
  </si>
  <si>
    <t>764554504-0</t>
  </si>
  <si>
    <t>KLEMP poplast plech ODPADNI TROUBY KRUH D 150</t>
  </si>
  <si>
    <t>-1766341868</t>
  </si>
  <si>
    <t>166</t>
  </si>
  <si>
    <t>764510580-0</t>
  </si>
  <si>
    <t>KLEMP poplast plech OPLECHOVANI PARAPET RS 600</t>
  </si>
  <si>
    <t>843491221</t>
  </si>
  <si>
    <t>167</t>
  </si>
  <si>
    <t>7640001</t>
  </si>
  <si>
    <t>VĚTRACÍ TURBÍNA D+M VČ.OPLECHOPVÁNÍ - D 150</t>
  </si>
  <si>
    <t>-482192506</t>
  </si>
  <si>
    <t>168</t>
  </si>
  <si>
    <t>7640002</t>
  </si>
  <si>
    <t>OPRAVA STŘEŠNÍ KRYTINY A DOPLNĚNÍ V MÍSTĚ SCHODIŠTĚ 2.NP - DODAVATELSKÁ DOKUMENTACE</t>
  </si>
  <si>
    <t>1996025385</t>
  </si>
  <si>
    <t>169</t>
  </si>
  <si>
    <t>58336111-1</t>
  </si>
  <si>
    <t>RICNI VALOUNY DEKORACNI - vymývaný štěrk na střese - 50 mm tl</t>
  </si>
  <si>
    <t>1648597694</t>
  </si>
  <si>
    <t>170</t>
  </si>
  <si>
    <t>998764104-0</t>
  </si>
  <si>
    <t>KONSTR KLEMPIR PRESUN HMOT VYSKA -36M</t>
  </si>
  <si>
    <t>1873564225</t>
  </si>
  <si>
    <t>oddíl 766</t>
  </si>
  <si>
    <t xml:space="preserve"> Konstrukce truhlářské:</t>
  </si>
  <si>
    <t>171</t>
  </si>
  <si>
    <t>7666001</t>
  </si>
  <si>
    <t>TI1 - VÝPIS PRVKŮ D+M - dveře 700/1970 vč.obložkových zárubní</t>
  </si>
  <si>
    <t>1408164691</t>
  </si>
  <si>
    <t>172</t>
  </si>
  <si>
    <t>7666002</t>
  </si>
  <si>
    <t>TI2 - VÝPIS PRVKŮ D+M - dveře 600/1970 - vč ocel. lisovaných zárubní</t>
  </si>
  <si>
    <t>-1401746423</t>
  </si>
  <si>
    <t>173</t>
  </si>
  <si>
    <t>7666003</t>
  </si>
  <si>
    <t>TI3 - VÝPIS PRVKŮ D+M - dveře 800/1970 - obložkových zárubní s deštěním</t>
  </si>
  <si>
    <t>-1744401340</t>
  </si>
  <si>
    <t>174</t>
  </si>
  <si>
    <t>7666004</t>
  </si>
  <si>
    <t>TI4 - VÝPIS PRVKŮ D+M - dveře 600/1970 - obložkových zárubní s deštěním</t>
  </si>
  <si>
    <t>1220568399</t>
  </si>
  <si>
    <t>175</t>
  </si>
  <si>
    <t>7666005</t>
  </si>
  <si>
    <t>TI5 - VÝPIS PRVKŮ D+M - dveře 600/1970 - - obložkových zárubní s deštěním</t>
  </si>
  <si>
    <t>201810101</t>
  </si>
  <si>
    <t>176</t>
  </si>
  <si>
    <t>7666006</t>
  </si>
  <si>
    <t>TI6 - VÝPIS PRVKŮ D+M - dveře 600/1970 - - obložkových zárubní s deštěním</t>
  </si>
  <si>
    <t>-791945832</t>
  </si>
  <si>
    <t>177</t>
  </si>
  <si>
    <t>7666007</t>
  </si>
  <si>
    <t>TI4A - VÝPIS PRVKŮ D+M - dveře 600/1970 - obložkových zárubní s deštěním</t>
  </si>
  <si>
    <t>880338921</t>
  </si>
  <si>
    <t>178</t>
  </si>
  <si>
    <t>7666008</t>
  </si>
  <si>
    <t>TI5 - VÝPIS PRVKŮ D+M - dveře 600/1970 - vč ocel. lisovaných zárubní</t>
  </si>
  <si>
    <t>1076210885</t>
  </si>
  <si>
    <t>179</t>
  </si>
  <si>
    <t>7666009</t>
  </si>
  <si>
    <t>TI6 - VÝPIS PRVKŮ D+M - dveře 900/1970 - vč ocel. lisovaných zárubní</t>
  </si>
  <si>
    <t>-383254292</t>
  </si>
  <si>
    <t>180</t>
  </si>
  <si>
    <t>7666010</t>
  </si>
  <si>
    <t>TS1 - VÝPIS PRVKŮ D+M - prosklená stěna s dveřmi 4350/1800, - hliníkové profily</t>
  </si>
  <si>
    <t>-808211865</t>
  </si>
  <si>
    <t>181</t>
  </si>
  <si>
    <t>7666011</t>
  </si>
  <si>
    <t>TS2 - VÝPIS PRVKŮ D+M - OKNO 1400/1200 PODÁVACÍ - HLINÍKOVÉ RÁMY</t>
  </si>
  <si>
    <t>-1788486746</t>
  </si>
  <si>
    <t>182</t>
  </si>
  <si>
    <t>7666012</t>
  </si>
  <si>
    <t>TS3 - VÝPIS PRVKŮ D+M - prosklená stěna s dveřmi 4350/3400, - hliníkové profily</t>
  </si>
  <si>
    <t>-1179357162</t>
  </si>
  <si>
    <t>183</t>
  </si>
  <si>
    <t>7666013</t>
  </si>
  <si>
    <t>TS4 - VÝPIS PRVKŮ D+M prosklená stěna s dveřmi 4350/4430+1,3 - hliníkové profily</t>
  </si>
  <si>
    <t>952603631</t>
  </si>
  <si>
    <t>184</t>
  </si>
  <si>
    <t>7666014</t>
  </si>
  <si>
    <t>TS5 - VÝPIS PRVKŮ D+M - skleněná přepážka s dřevěnými podstavci</t>
  </si>
  <si>
    <t>446235849</t>
  </si>
  <si>
    <t>185</t>
  </si>
  <si>
    <t>7666015</t>
  </si>
  <si>
    <t>TI7 - VÝPIS PRVKŮ D+M - dveře 900/1970 - - obložkových zárubní s deštěním</t>
  </si>
  <si>
    <t>2101251958</t>
  </si>
  <si>
    <t>186</t>
  </si>
  <si>
    <t>76660016</t>
  </si>
  <si>
    <t>TI8 - VÝPIS PRVKŮ D+M - dveře 900/1970 dveře 900/1970 - obložkových zárubní s deštěním</t>
  </si>
  <si>
    <t>305973033</t>
  </si>
  <si>
    <t>187</t>
  </si>
  <si>
    <t>76660017</t>
  </si>
  <si>
    <t>TI9 - VÝPIS PRVKŮ D+M - dveře dvoukřídlé 1250/1970 dveře 900/1970 - obložkových zárubní s deštěním</t>
  </si>
  <si>
    <t>597539114</t>
  </si>
  <si>
    <t>188</t>
  </si>
  <si>
    <t>76660018</t>
  </si>
  <si>
    <t>T1 - VÝPIS PRVKŮ D+M - okno interiérové z plastových rámů 500/1260,pevné</t>
  </si>
  <si>
    <t>-1574556546</t>
  </si>
  <si>
    <t>189</t>
  </si>
  <si>
    <t>76660019</t>
  </si>
  <si>
    <t>T2 - VÝPIS PRVKŮ D+M - - okno interiérové z plastových rámů 1400/1900,pevné</t>
  </si>
  <si>
    <t>-1742316428</t>
  </si>
  <si>
    <t>190</t>
  </si>
  <si>
    <t>76660020</t>
  </si>
  <si>
    <t>T3 - VÝPIS PRVKŮ D+M - okno interiérové z plastových rámů 900/1900,pevné</t>
  </si>
  <si>
    <t>-657996397</t>
  </si>
  <si>
    <t>191</t>
  </si>
  <si>
    <t>76660021</t>
  </si>
  <si>
    <t>T4 - VÝPIS PRVKŮ D+M - dveře interiérové z plastových rámů 900/2400,otvíravé</t>
  </si>
  <si>
    <t>2040350771</t>
  </si>
  <si>
    <t>192</t>
  </si>
  <si>
    <t>76660022</t>
  </si>
  <si>
    <t>TS6 - VÝPIS PRVKŮ D+M - prosklená stěna s dveřmi 7300/3100 - hliníkové profily</t>
  </si>
  <si>
    <t>-1238625317</t>
  </si>
  <si>
    <t>193</t>
  </si>
  <si>
    <t>76660023</t>
  </si>
  <si>
    <t>TS7 - VÝPIS PRVKŮ D+M prosklená stěna s dveřmi 4100/3800 - hliníkové profily</t>
  </si>
  <si>
    <t>-35646039</t>
  </si>
  <si>
    <t>194</t>
  </si>
  <si>
    <t>76660024</t>
  </si>
  <si>
    <t>T - VÝPIS PRVKŮ D+M - KUCHYNSKÉ LINKY</t>
  </si>
  <si>
    <t>BM</t>
  </si>
  <si>
    <t>-1181583381</t>
  </si>
  <si>
    <t>195</t>
  </si>
  <si>
    <t>76660025</t>
  </si>
  <si>
    <t>T - VÝPIS PRVKŮ D+M str.9 - prosklená stěna v prostoru 2265/2265</t>
  </si>
  <si>
    <t>1574415835</t>
  </si>
  <si>
    <t>196</t>
  </si>
  <si>
    <t>76660026</t>
  </si>
  <si>
    <t>TE1 - VÝPIS PRVKŮ D+M - OKNO 2000/1620 Z PLASTOVÝCH RÁMŮ</t>
  </si>
  <si>
    <t>-1318581461</t>
  </si>
  <si>
    <t>197</t>
  </si>
  <si>
    <t>76660027</t>
  </si>
  <si>
    <t>TE2 - VÝPIS PRVKŮ D+M - OKNO 800/1620 Z PLASTOVÝCH RÁMŮ</t>
  </si>
  <si>
    <t>940095613</t>
  </si>
  <si>
    <t>198</t>
  </si>
  <si>
    <t>76660028</t>
  </si>
  <si>
    <t>TE3 - VÝPIS PRVKŮ D+M - OKNO 1400/1800 Z PLASTOVÝCH RÁMŮ</t>
  </si>
  <si>
    <t>1876090692</t>
  </si>
  <si>
    <t>199</t>
  </si>
  <si>
    <t>76660027.1</t>
  </si>
  <si>
    <t>TE4 - VÝPIS PRVKŮ D+M - OKNO 950/1800 Z PLASTOVÝCH RÁMŮ</t>
  </si>
  <si>
    <t>1115274593</t>
  </si>
  <si>
    <t>200</t>
  </si>
  <si>
    <t>76660029</t>
  </si>
  <si>
    <t>TE2 - VÝPIS PRVKŮ D+M - OKNO 1200/1800 Z PLASTOVÝCH RÁMŮ</t>
  </si>
  <si>
    <t>-1681501108</t>
  </si>
  <si>
    <t>201</t>
  </si>
  <si>
    <t>76660030</t>
  </si>
  <si>
    <t>-1501239934</t>
  </si>
  <si>
    <t>202</t>
  </si>
  <si>
    <t>76660031</t>
  </si>
  <si>
    <t>1242119664</t>
  </si>
  <si>
    <t>203</t>
  </si>
  <si>
    <t>76660032</t>
  </si>
  <si>
    <t>T2 - VÝPIS PRVKŮ D+M str.13 - úprava výkladce pro vývzduch vzt a úprava dveřního otvoru z 850 na 900 mm- 1.NP</t>
  </si>
  <si>
    <t>1271093986</t>
  </si>
  <si>
    <t>204</t>
  </si>
  <si>
    <t>76660033</t>
  </si>
  <si>
    <t>TS1 - STŘECHA - VÝPIS PRVKŮ D+M str.14 450/450 vč veškerých dopl</t>
  </si>
  <si>
    <t>-669241582</t>
  </si>
  <si>
    <t>205</t>
  </si>
  <si>
    <t>76660034</t>
  </si>
  <si>
    <t>TS2 - STŘECHA - VÝPIS PRVKŮ D+M str.14 STŘEŠNÍ OKNO 600/600 vč veškerých dopl</t>
  </si>
  <si>
    <t>-1850404168</t>
  </si>
  <si>
    <t>206</t>
  </si>
  <si>
    <t>76660035</t>
  </si>
  <si>
    <t>TS3 - STŘECHA - VÝPIS PRVKŮ D+M str.14 STŘEŠNÍ OKNO BEZUDŽBOVÉ K 1,1 - 750/1200</t>
  </si>
  <si>
    <t>1509942325</t>
  </si>
  <si>
    <t>207</t>
  </si>
  <si>
    <t>76660036</t>
  </si>
  <si>
    <t>TP1 - VÝPIS PRVKŮ D+M-PROTIPOŽÁRNÍ - dveře 800/1970 - obložková záruben</t>
  </si>
  <si>
    <t>965666098</t>
  </si>
  <si>
    <t>208</t>
  </si>
  <si>
    <t>76660037</t>
  </si>
  <si>
    <t>TP2 - VÝPIS PRVKŮ D+M-PROTIPOŽÁRNÍ - dveře 900/1970 - obložková záruben</t>
  </si>
  <si>
    <t>1456485425</t>
  </si>
  <si>
    <t>209</t>
  </si>
  <si>
    <t>76660038</t>
  </si>
  <si>
    <t>TP3 - VÝPIS PRVKŮ D+M-PROTIPOŽÁRNÍ - dveře 800/1970 - obložková záruben PROFILOVANÉ</t>
  </si>
  <si>
    <t>715141928</t>
  </si>
  <si>
    <t>210</t>
  </si>
  <si>
    <t>76660039</t>
  </si>
  <si>
    <t>TP4 - VÝPIS PRVKŮ D+M-PROTIPOŽÁRNÍ - dveře 800/1970 - obložková záruben S DEŠTĚNÍM</t>
  </si>
  <si>
    <t>-872132091</t>
  </si>
  <si>
    <t>211</t>
  </si>
  <si>
    <t>76660040</t>
  </si>
  <si>
    <t>TP5 - VÝPIS PRVKŮ D+M-PROTIPOŽÁRNÍ - dveře 700/1970 - obložková záruben S DEŠTĚNÍM</t>
  </si>
  <si>
    <t>1531949696</t>
  </si>
  <si>
    <t>212</t>
  </si>
  <si>
    <t>76660041</t>
  </si>
  <si>
    <t>TP6 - VÝPIS PRVKŮ D+M-PROTIPOŽÁRNÍ - prosklená stěna s dveřním, dvoukřídlovým otvorem 1800/4350</t>
  </si>
  <si>
    <t>2060178638</t>
  </si>
  <si>
    <t>213</t>
  </si>
  <si>
    <t>76660042</t>
  </si>
  <si>
    <t>TP7 - VÝPIS PRVKŮ D+M-PROTIPOŽÁRNÍ - podávací okno 1400/1200</t>
  </si>
  <si>
    <t>-496007521</t>
  </si>
  <si>
    <t>214</t>
  </si>
  <si>
    <t>76660043</t>
  </si>
  <si>
    <t>TP8 - VÝPIS PRVKŮ D+M-PROTIPOŽÁRNÍ - prosklená stěna s automatickými dveřmi napojených na EPS 2140/2400</t>
  </si>
  <si>
    <t>-1800804369</t>
  </si>
  <si>
    <t>215</t>
  </si>
  <si>
    <t>76660044</t>
  </si>
  <si>
    <t>TP9 - VÝPIS PRVKŮ D+M-PROTIPOŽÁRNÍ - prosklená stěna s dveřmi napojených 2100/2400</t>
  </si>
  <si>
    <t>2084292101</t>
  </si>
  <si>
    <t>216</t>
  </si>
  <si>
    <t>76660045</t>
  </si>
  <si>
    <t>TP10 - VÝPIS PRVKŮ D+M-PROTIPOŽÁRNÍ - prosklená stěna s dveřmi napojených 4610/2850</t>
  </si>
  <si>
    <t>1917294008</t>
  </si>
  <si>
    <t>217</t>
  </si>
  <si>
    <t>76660046</t>
  </si>
  <si>
    <t>TP11 - VÝPIS PRVKŮ D+M-PROTIPOŽÁRNÍ - prosklená stěna s dveřmi napojených 1800/2300</t>
  </si>
  <si>
    <t>1117477920</t>
  </si>
  <si>
    <t>218</t>
  </si>
  <si>
    <t>76660047</t>
  </si>
  <si>
    <t>TP12 - VÝPIS PRVKŮ D+M-PROTIPOŽÁRNÍ - PŮDNÍ SCHODIŠTE 700/1300</t>
  </si>
  <si>
    <t>-643825770</t>
  </si>
  <si>
    <t>219</t>
  </si>
  <si>
    <t>PROSKLENÁ FASÁDA S K 1 TROJSKO VČ. PROSKELNÉHO ZÁBRADÍ DLE PD VČ OKEN A ŠIKMÉHO ZÁBRADLÍ U VYHLÍDKY.OTVÍRAVÉ PRVKY ZÁBRADLÍ U STŘEŠNÍHO PLÁŠTĚ</t>
  </si>
  <si>
    <t>486398355</t>
  </si>
  <si>
    <t>220</t>
  </si>
  <si>
    <t>76660048</t>
  </si>
  <si>
    <t>TEP1 - VÝPIS PRVKŮ D+M-PROTIPOŽÁRNÍ - venkovní dveře</t>
  </si>
  <si>
    <t>1294762761</t>
  </si>
  <si>
    <t>221</t>
  </si>
  <si>
    <t>76660049</t>
  </si>
  <si>
    <t>TEP2 - VÝPIS PRVKŮ D+M-PROTIPOŽÁRNÍ - VENKOVNÍ OKNO1400/2100</t>
  </si>
  <si>
    <t>1408063300</t>
  </si>
  <si>
    <t>222</t>
  </si>
  <si>
    <t>76660050</t>
  </si>
  <si>
    <t>TEP3 - VÝPIS PRVKŮ D+M-PROTIPOŽÁRNÍ - OKNO 1960/1365</t>
  </si>
  <si>
    <t>-750901393</t>
  </si>
  <si>
    <t>223</t>
  </si>
  <si>
    <t>C-.1</t>
  </si>
  <si>
    <t>TEP4 - VÝPIS PRVKŮ D+M-PROTIPOŽÁRNÍ - OKNO 1200/1800</t>
  </si>
  <si>
    <t>-536009463</t>
  </si>
  <si>
    <t>224</t>
  </si>
  <si>
    <t>76660052</t>
  </si>
  <si>
    <t>TEP5 - VÝPIS PRVKŮ D+M-PROTIPOŽÁRNÍ - OKNO 350/1240</t>
  </si>
  <si>
    <t>1143641146</t>
  </si>
  <si>
    <t>225</t>
  </si>
  <si>
    <t>76660053</t>
  </si>
  <si>
    <t>TEP6 - VÝPIS PRVKŮ D+M-PROTIPOŽÁRNÍ - BALKONOVÉ DVEŘE 1200/2700</t>
  </si>
  <si>
    <t>-1228661841</t>
  </si>
  <si>
    <t>oddíl 767</t>
  </si>
  <si>
    <t xml:space="preserve"> Kovové doplňkové konstrukce:</t>
  </si>
  <si>
    <t>226</t>
  </si>
  <si>
    <t>76711001</t>
  </si>
  <si>
    <t>Z1 - VÝPIS PRVKŮ - Z1 - LEHKÉ STĚNY 1350/2100</t>
  </si>
  <si>
    <t>1391412414</t>
  </si>
  <si>
    <t>227</t>
  </si>
  <si>
    <t>76711002</t>
  </si>
  <si>
    <t>Z1 - VÝPIS PRVKŮ - LEHKÉ STĚNY 5000/2100</t>
  </si>
  <si>
    <t>-819699742</t>
  </si>
  <si>
    <t>228</t>
  </si>
  <si>
    <t>76711003</t>
  </si>
  <si>
    <t>Z2 - VÝPIS PRVKŮ - LEHKÉ STĚNY 3150/2100 S DVEŘNÍM KOMPLETIZOVANÝM OTVOREM 900/2100</t>
  </si>
  <si>
    <t>-1476442049</t>
  </si>
  <si>
    <t>229</t>
  </si>
  <si>
    <t>76711004</t>
  </si>
  <si>
    <t>Z3 - VÝPIS PRVKŮ - ZESÍLENÍ ÚNOSNOSTÍ STÁVAJÍCÍCH SLOUPŮ - v rozích L 160/160 - provařené pásovinou 5 mm á 100 mm</t>
  </si>
  <si>
    <t>-1591361108</t>
  </si>
  <si>
    <t>230</t>
  </si>
  <si>
    <t>76711005</t>
  </si>
  <si>
    <t>Z5 - VÝPIS PRVKŮ - schodištové zábradlí - madla nové vč. nových,dřevěných madel.Stejný tvar jako původní VČ.OPRAVY STÁVAJÍCÍ VÝPLNĚ</t>
  </si>
  <si>
    <t>1450762899</t>
  </si>
  <si>
    <t>231</t>
  </si>
  <si>
    <t>76711006</t>
  </si>
  <si>
    <t>Z6 - VÝPIS PRVKŮ - trubkové žárově pozink. zábradlí vč uchycení na kci</t>
  </si>
  <si>
    <t>45990243</t>
  </si>
  <si>
    <t>232</t>
  </si>
  <si>
    <t>76711007</t>
  </si>
  <si>
    <t>Z7 -VÝPIS PRVKŮ -  trubkové žárově pozink. kce vč uchycení na kci a vyplněné protihlukovou izolací</t>
  </si>
  <si>
    <t>-35141856</t>
  </si>
  <si>
    <t>233</t>
  </si>
  <si>
    <t>76711008</t>
  </si>
  <si>
    <t>-2022280844</t>
  </si>
  <si>
    <t>234</t>
  </si>
  <si>
    <t>76711009</t>
  </si>
  <si>
    <t>Z8 -VÝPIS PRVKŮ -  trubkové žárově pozink. kce vč uchycení na kci a vyplněné protihlukovou izolací + dveřní, kompletirovaný otvor, světlý otvor 900 mm</t>
  </si>
  <si>
    <t>-428492387</t>
  </si>
  <si>
    <t>235</t>
  </si>
  <si>
    <t>767110010</t>
  </si>
  <si>
    <t>Z9 -VÝPIS PRVKŮ -  LEHKÉ SCHODIŠTĚ SAMONOSNÉ vč. dílenské dokumentace</t>
  </si>
  <si>
    <t>1235610307</t>
  </si>
  <si>
    <t>236</t>
  </si>
  <si>
    <t>767110011</t>
  </si>
  <si>
    <t>Z10 -VÝPIS PRVKŮ -  odvodňovací žlab 1.PP</t>
  </si>
  <si>
    <t>-787796265</t>
  </si>
  <si>
    <t>237</t>
  </si>
  <si>
    <t>767110010.1</t>
  </si>
  <si>
    <t>Z11 -VÝPIS PRVKŮ -  konstrukce pro osazení vzt jednotek s roznášecími plechy VČ. DÍLEMSKÉ DOKUMENTACE</t>
  </si>
  <si>
    <t>-278493643</t>
  </si>
  <si>
    <t>oddíl 771</t>
  </si>
  <si>
    <t xml:space="preserve"> Podlahy z dlaždic:</t>
  </si>
  <si>
    <t>238</t>
  </si>
  <si>
    <t>771471018-0</t>
  </si>
  <si>
    <t>LEP+SPAR SOKL KERAM ROV 250x 65 V 250</t>
  </si>
  <si>
    <t>1133845881</t>
  </si>
  <si>
    <t>239</t>
  </si>
  <si>
    <t>771571481-0</t>
  </si>
  <si>
    <t>LEPENI+SPAR PODLAH KERAM 300x300MM -LEPENÍ NA FLEXI TMEL A SPÁROVÁNÍ FLEXI</t>
  </si>
  <si>
    <t>668423505</t>
  </si>
  <si>
    <t>240</t>
  </si>
  <si>
    <t>59761648-1</t>
  </si>
  <si>
    <t>DLAZ KER MOZAIKA TL 8MM - exponované plochy - vše mimo sociálního zařízení a kuchyněk . Náročné požadavky stavebníka</t>
  </si>
  <si>
    <t>-2001059006</t>
  </si>
  <si>
    <t>Poznámka k položce:_x000D_
NAPŘÍKLAD _ LB MOZAIKA SK 96</t>
  </si>
  <si>
    <t>241</t>
  </si>
  <si>
    <t>59761542-1</t>
  </si>
  <si>
    <t>DLAZ KER  TL 8MM - sociální zázemí a kuchyňky</t>
  </si>
  <si>
    <t>1374876469</t>
  </si>
  <si>
    <t>Poznámka k položce:_x000D_
NAPŘÍKLAD _ LB OBJ SK 84 TL 8MM</t>
  </si>
  <si>
    <t>242</t>
  </si>
  <si>
    <t>998771104-0</t>
  </si>
  <si>
    <t>DLAZBY PRESUN HMOT VYSKA -36M</t>
  </si>
  <si>
    <t>-2122034759</t>
  </si>
  <si>
    <t>oddíl 772</t>
  </si>
  <si>
    <t xml:space="preserve"> Podlahy kamenné:</t>
  </si>
  <si>
    <t>243</t>
  </si>
  <si>
    <t>C-772501160-0</t>
  </si>
  <si>
    <t>MTZ KAMENNE DLAZBY PROSTE TL 60,70 - horní terasa a vyhlídka - střecha</t>
  </si>
  <si>
    <t>-1592011520</t>
  </si>
  <si>
    <t>244</t>
  </si>
  <si>
    <t>H-59752213-1</t>
  </si>
  <si>
    <t>DLAZ MRAZUVZD kamenná</t>
  </si>
  <si>
    <t>-2092508516</t>
  </si>
  <si>
    <t>245</t>
  </si>
  <si>
    <t>C-998772104-0</t>
  </si>
  <si>
    <t>DLAZBY KAMENNE PRESUN HMOT VYSKA -36M</t>
  </si>
  <si>
    <t>-1485587504</t>
  </si>
  <si>
    <t>oddíl 773</t>
  </si>
  <si>
    <t xml:space="preserve"> Podlahy z litého teraca:</t>
  </si>
  <si>
    <t>246</t>
  </si>
  <si>
    <t>773221213-0</t>
  </si>
  <si>
    <t>LITE TERACO BAR 25MM STUPEN PROFIL -Z - nové schodišťové stupně v 1.np</t>
  </si>
  <si>
    <t>-1114122657</t>
  </si>
  <si>
    <t>247</t>
  </si>
  <si>
    <t>773414200-0</t>
  </si>
  <si>
    <t>LITE TERACO PRIR 20MM SOKL SIKMY 100 - sokl u schodiště</t>
  </si>
  <si>
    <t>203464107</t>
  </si>
  <si>
    <t>248</t>
  </si>
  <si>
    <t>773621150-0</t>
  </si>
  <si>
    <t>LITE TERACO BAR 20MM PARAP RS 400MM- parapety schodišťových oken na mezipodestách</t>
  </si>
  <si>
    <t>-2074013170</t>
  </si>
  <si>
    <t>249</t>
  </si>
  <si>
    <t>998773104-0</t>
  </si>
  <si>
    <t>LITE TERACO PRESUN HMOT VYSKA -36M</t>
  </si>
  <si>
    <t>1538484915</t>
  </si>
  <si>
    <t>oddíl 776</t>
  </si>
  <si>
    <t xml:space="preserve"> Podlahy povlakové:</t>
  </si>
  <si>
    <t>250</t>
  </si>
  <si>
    <t>776572100-0</t>
  </si>
  <si>
    <t>LEPENI PODLAH POVLAK TEXTIL PASY - textilní krytiny</t>
  </si>
  <si>
    <t>1032315309</t>
  </si>
  <si>
    <t>251</t>
  </si>
  <si>
    <t>776411000-0</t>
  </si>
  <si>
    <t>LEPENI PODLAH LISTA SOKLIK - textilní v.100mm</t>
  </si>
  <si>
    <t>630190057</t>
  </si>
  <si>
    <t>252</t>
  </si>
  <si>
    <t>776572100</t>
  </si>
  <si>
    <t>KOBEREC STŘIŽENÝ,ZÁTĚŽOVÝ S HLADKÝM VZHLEDEM, VLÁKNO PA,UŽITKOVÁ TŘÍDA 33 DO KOMERČNÍCH PROSTOR S VYSOKOU ZÁTĚŽÍ, PRO POUŽITÍ KOLEČKOVÝCH ŽIDLÍ - STÁLÉ,REAKCE NA OHEN DLE PBR,KROČEJOVÁ NEPŮZVUČNOST 27dB, TŘÍDA KOMFORTU-MIN.LC3 - VELMI DOBRÁ</t>
  </si>
  <si>
    <t>-1636516060</t>
  </si>
  <si>
    <t>253</t>
  </si>
  <si>
    <t>998776103-0</t>
  </si>
  <si>
    <t>PODLAHY POVLAK PRESUN HMOT VYSKA -24M</t>
  </si>
  <si>
    <t>608177934</t>
  </si>
  <si>
    <t>oddíl 777</t>
  </si>
  <si>
    <t xml:space="preserve"> Podlahy syntetické:</t>
  </si>
  <si>
    <t>254</t>
  </si>
  <si>
    <t>777315066-0</t>
  </si>
  <si>
    <t>PODLAHA  EPOXY 531 TL 5MM - průmyslová podlaha v 1.pp</t>
  </si>
  <si>
    <t>1057754862</t>
  </si>
  <si>
    <t>255</t>
  </si>
  <si>
    <t>777531022-0</t>
  </si>
  <si>
    <t>STERKA SAMONIVEL S06 TL 2MM - pod koberce</t>
  </si>
  <si>
    <t>1595435715</t>
  </si>
  <si>
    <t>256</t>
  </si>
  <si>
    <t>998777104-0</t>
  </si>
  <si>
    <t>PODLAHY SYNTET PRESUN HMOT VYSKA -36M</t>
  </si>
  <si>
    <t>84372662</t>
  </si>
  <si>
    <t>oddíl 781</t>
  </si>
  <si>
    <t xml:space="preserve"> Obklady:</t>
  </si>
  <si>
    <t>257</t>
  </si>
  <si>
    <t>781471481-0</t>
  </si>
  <si>
    <t>LEPENI+SPAR OBKL VNI KERAM 300x300MM - flexibilní tmel a spárování flexi tmelem</t>
  </si>
  <si>
    <t>-29998893</t>
  </si>
  <si>
    <t>258</t>
  </si>
  <si>
    <t>59765835-1</t>
  </si>
  <si>
    <t>OBKLAD KERAM - na flexibilní tmel a flexi spárovačka + ochranné rohové úhelníky včetně</t>
  </si>
  <si>
    <t>-781743301</t>
  </si>
  <si>
    <t>Poznámka k položce:_x000D_
NAPŘÍKLAD _ B JB HL OT4 1</t>
  </si>
  <si>
    <t>259</t>
  </si>
  <si>
    <t>998781104-0</t>
  </si>
  <si>
    <t>OBKLADY PRESUN HMOT VYSKA -36M</t>
  </si>
  <si>
    <t>268416641</t>
  </si>
  <si>
    <t>oddíl 784</t>
  </si>
  <si>
    <t xml:space="preserve"> Malby:</t>
  </si>
  <si>
    <t>260</t>
  </si>
  <si>
    <t>784413302-0</t>
  </si>
  <si>
    <t>MALBA 2xPACOK 1xBILENI MISTN V 5M</t>
  </si>
  <si>
    <t>-844177566</t>
  </si>
  <si>
    <t>261</t>
  </si>
  <si>
    <t>784452921-0</t>
  </si>
  <si>
    <t>MALBA STĚNY MISTN V 3,8M</t>
  </si>
  <si>
    <t>1084803607</t>
  </si>
  <si>
    <t>262</t>
  </si>
  <si>
    <t>784452383-0</t>
  </si>
  <si>
    <t>MALBA +STROP MIST V 3,5</t>
  </si>
  <si>
    <t>-131495554</t>
  </si>
  <si>
    <t>D3</t>
  </si>
  <si>
    <t xml:space="preserve"> INSTALACE:</t>
  </si>
  <si>
    <t>oddíl 721</t>
  </si>
  <si>
    <t xml:space="preserve"> Kanalizace vnitřní:</t>
  </si>
  <si>
    <t>263</t>
  </si>
  <si>
    <t>7251001</t>
  </si>
  <si>
    <t>UMYVADLOVÉ ZÁSOBNÍKY NA MÝDLO</t>
  </si>
  <si>
    <t>-1446781949</t>
  </si>
  <si>
    <t>264</t>
  </si>
  <si>
    <t>7251002</t>
  </si>
  <si>
    <t>BOXY SUCHÝCH RUČNÍKŮ</t>
  </si>
  <si>
    <t>-1771569075</t>
  </si>
  <si>
    <t>D4</t>
  </si>
  <si>
    <t xml:space="preserve"> MONTÁŽNÍ PRÁCE:</t>
  </si>
  <si>
    <t>oddíl M31</t>
  </si>
  <si>
    <t xml:space="preserve"> Montáže strojů a zařízení různých:</t>
  </si>
  <si>
    <t>265</t>
  </si>
  <si>
    <t>požární ucpávky a protipožární manžety ,jednotlivě označené a uvedené v PD skutečného provedení s seznamem</t>
  </si>
  <si>
    <t>-1763907875</t>
  </si>
  <si>
    <t>266</t>
  </si>
  <si>
    <t>HASÍCÍ PŘÍSTROJE DLE PBŘ</t>
  </si>
  <si>
    <t>965324269</t>
  </si>
  <si>
    <t>267</t>
  </si>
  <si>
    <t>VÝTAH DLE SPECIFIKACE VČ. DODAVATELSKÉ DOKUMENTACE</t>
  </si>
  <si>
    <t>KČ</t>
  </si>
  <si>
    <t>43061060</t>
  </si>
  <si>
    <t>268</t>
  </si>
  <si>
    <t>ARCHIVNÍ REGALY . DODAVATELSKÁ DOMUMENTACE - ROZSAH V 1.PP</t>
  </si>
  <si>
    <t>55485777</t>
  </si>
  <si>
    <t>269</t>
  </si>
  <si>
    <t>TURNIKETY</t>
  </si>
  <si>
    <t>1377730331</t>
  </si>
  <si>
    <t>oddíl M43</t>
  </si>
  <si>
    <t xml:space="preserve"> Montáže konstrukcí ocelových:</t>
  </si>
  <si>
    <t>270</t>
  </si>
  <si>
    <t>1.1</t>
  </si>
  <si>
    <t>OK - PŘÍSTAVBY V DVORNÍ ČÁSTI VČ.POVRCHOVÝCH ÚPRAV - VIDITELNÉ KCE ŽÁROVĚ POZINK A VÝROBNÍ DOKUMENTACE VČETNĚ DOPRAVY DO DVORNÍ ČÁSTI JAK VODOROVNÉ , TAK SVISLÉ</t>
  </si>
  <si>
    <t>-1543716382</t>
  </si>
  <si>
    <t>271</t>
  </si>
  <si>
    <t>2.1</t>
  </si>
  <si>
    <t>OK - SCHODIŠTĚ SCH1 - KOMPLETNÍ KONSTRUKCE VČ. ZÁBRADLÍ A DŘEVĚNÝCH STUPŇŮ - VÝROBNÍ DOKUMENTACE, KOMPLET - ŽÁROVĚ POZINKOVANÉ</t>
  </si>
  <si>
    <t>-76224575</t>
  </si>
  <si>
    <t>272</t>
  </si>
  <si>
    <t>3.1</t>
  </si>
  <si>
    <t>OK - SCHODIŠTĚ SCH1 - KOMPLETNÍ KONSTRUKCE VČ. ZÁBRADLÍ A VÝPLŇ STUPŇU Z POROROŠTŮ - VÝROBNÍ DOKUMENTACE, KOMPLET - ŽÁROVĚ POZINKOVANÉ</t>
  </si>
  <si>
    <t>-2057848611</t>
  </si>
  <si>
    <t>273</t>
  </si>
  <si>
    <t>4.1</t>
  </si>
  <si>
    <t>OK VÝTAHOVÉ ŠACHTICE , PROSKLENÉ VČ. OK UCHYCENÝCH DB DŘEVĚNÝCH MADEL PROFILOVANÝCH A V NEPŘÍMÉM SMĚRU - PROHÝBANÝCH - DTO CO STÁVAJÍCÍ - PŮVODNÍ - DODAVATELSKÁ DOKUMENTACE A DÍLENSKÁ DOKUMENTACE</t>
  </si>
  <si>
    <t>1370383487</t>
  </si>
  <si>
    <t>274</t>
  </si>
  <si>
    <t>5.1</t>
  </si>
  <si>
    <t>ÚPRAVA STŘEŠNÍ OK KONSTRUKCE PRO NOVÉ UMÍSTĚNÍ SCHODIŠTĚ v2.np - PŮVODNÍ DVORNÍ PŘÍSTAVBA - DODAVATELSKÁ DOKUMENTACE</t>
  </si>
  <si>
    <t>1384833621</t>
  </si>
  <si>
    <t>02 - BOURACÍ PRÁCE A DEMONTÁŽE._ROZPOČET</t>
  </si>
  <si>
    <t>D1 -  HSV:</t>
  </si>
  <si>
    <t xml:space="preserve">    oddíl 96 -  Bourání konstrukcí:</t>
  </si>
  <si>
    <t>oddíl 775 -  Podlahy parketové a plovoucí:</t>
  </si>
  <si>
    <t>oddíl 96</t>
  </si>
  <si>
    <t xml:space="preserve"> Bourání konstrukcí:</t>
  </si>
  <si>
    <t>961044111-0</t>
  </si>
  <si>
    <t>BOURANI ZAKLADU BETON PROSTY bourání základů stávající výtahové šachtice</t>
  </si>
  <si>
    <t>1257203575</t>
  </si>
  <si>
    <t>962031132-0</t>
  </si>
  <si>
    <t>BOURANI PRICKY Z CIHEL MVC TL DO 10CM 1.pp-6.np</t>
  </si>
  <si>
    <t>640536708</t>
  </si>
  <si>
    <t>962031133-0</t>
  </si>
  <si>
    <t>BOURANI PRICKY Z CIHEL MVC TL DO 15CM-1.pp-6.np</t>
  </si>
  <si>
    <t>-435990913</t>
  </si>
  <si>
    <t>962032231-0</t>
  </si>
  <si>
    <t>BOURANI ZDIVO Z CIHEL PAL MV MVC</t>
  </si>
  <si>
    <t>256552543</t>
  </si>
  <si>
    <t>962081141-0</t>
  </si>
  <si>
    <t>BOURANI PRICKY SKLEN TVARNICE TL 15CM</t>
  </si>
  <si>
    <t>-2043375045</t>
  </si>
  <si>
    <t>962032641-0</t>
  </si>
  <si>
    <t>BOURANI ZDIVO KOMIN NADSTR CI MC - komínová tělesa stávající</t>
  </si>
  <si>
    <t>872343608</t>
  </si>
  <si>
    <t>963023612-0</t>
  </si>
  <si>
    <t>BOURANI SCH STUPNE ZE ZDI KAM 2STRAN - 1.pp vybourání schodiště a 1.np(úprava stávajícího schodiště)+ zrušení schodiště 1.np</t>
  </si>
  <si>
    <t>758970240</t>
  </si>
  <si>
    <t>963051313-0</t>
  </si>
  <si>
    <t>BOURANI STROPU BZ ZEBR ROVNY PODHLED(1.np - vyrovnání podlah na 0,00 vybouráním zdvojeného stropu)</t>
  </si>
  <si>
    <t>776360048</t>
  </si>
  <si>
    <t>963053936-0</t>
  </si>
  <si>
    <t>BOURANI SCHOD RAMENA BZ SAMONOSNA 1.pp - vybourání schodišť, 1.np vybourání schod.</t>
  </si>
  <si>
    <t>-901594844</t>
  </si>
  <si>
    <t>964061341-0</t>
  </si>
  <si>
    <t>UVOLN ZHLAVI TRAMU ZE ZDI CIH 0,05M2-stropy dřev.trámové 4-6.np - případná výměna</t>
  </si>
  <si>
    <t>1149155315</t>
  </si>
  <si>
    <t>964073331-0</t>
  </si>
  <si>
    <t>DMTZ NOSNIK OCEL ZDI CIHEL 6M 35kg/m - odstranění stávajích překladů pro možnost osazení nových</t>
  </si>
  <si>
    <t>-1963882698</t>
  </si>
  <si>
    <t>965043441-0</t>
  </si>
  <si>
    <t>BOUR PODKLAD B S POTEREM TL 15CM 4M2-1-6.np vč podest a mezipodest</t>
  </si>
  <si>
    <t>1983021397</t>
  </si>
  <si>
    <t>965049112-0</t>
  </si>
  <si>
    <t>PRIPL ZA SVAR SITE V MAZAN TL 10CM-1.pp - předpoklad a schodišťové desky</t>
  </si>
  <si>
    <t>767947710</t>
  </si>
  <si>
    <t>965081113-0</t>
  </si>
  <si>
    <t>BOUR DLAZEB Z DLAZDIC PUDNICH PL 1M2-6.NP - půdovky v místě nástavby a stávající půdě.</t>
  </si>
  <si>
    <t>-779594572</t>
  </si>
  <si>
    <t>965081813-0</t>
  </si>
  <si>
    <t>BOUR DLAZEB Z DLAZDIC OSTAT 1CM- 1M2-</t>
  </si>
  <si>
    <t>347734115</t>
  </si>
  <si>
    <t>965082933-0</t>
  </si>
  <si>
    <t>ODSTR NASYPU TL -20CM PLOCHY 2M2- odstranění násypu pod mazaninami a půdovkami</t>
  </si>
  <si>
    <t>-1700163762</t>
  </si>
  <si>
    <t>967031142-0</t>
  </si>
  <si>
    <t>PRISEKANI OSTENI VE ZDIVU CIH MC - otvory v stávajícím zdivu pro nové výplně otvorů</t>
  </si>
  <si>
    <t>412923815</t>
  </si>
  <si>
    <t>968061113-0</t>
  </si>
  <si>
    <t>VYVES KRIDEL OKEN DREV 1,5M2-před bouráním zárubní 1.pp-6.np</t>
  </si>
  <si>
    <t>1882716658</t>
  </si>
  <si>
    <t>968062356-0</t>
  </si>
  <si>
    <t>ODSTR RAMU OKEN DREV ZDVOJENYCH 4M2</t>
  </si>
  <si>
    <t>873319047</t>
  </si>
  <si>
    <t>968062455-0</t>
  </si>
  <si>
    <t>ODSTR DVERNICH ZARUBNI DREVENYCH 2M2</t>
  </si>
  <si>
    <t>-1598778446</t>
  </si>
  <si>
    <t>968062456-0</t>
  </si>
  <si>
    <t>ODSTR DVERNICH ZARUBNI DREVENYCH 2M2-</t>
  </si>
  <si>
    <t>-177523364</t>
  </si>
  <si>
    <t>968062747-0</t>
  </si>
  <si>
    <t>ODSTR STEN DREVENYCH a HLINÍKOVÝCH PLN/ZASKLEN 4M2-VÝKLADCE 1.np VÝMĚNA A ÚPRAVA - výkladce 1.NP výměna 1x a ostatní úprava</t>
  </si>
  <si>
    <t>344833890</t>
  </si>
  <si>
    <t>969011121-0</t>
  </si>
  <si>
    <t>DMTZ POTRUBI VODOVOD/PLYN DN DO 52MM</t>
  </si>
  <si>
    <t>-577478019</t>
  </si>
  <si>
    <t>969021111-0</t>
  </si>
  <si>
    <t>DMTZ POTRUBI KANALIZACNI DN DO 100MM</t>
  </si>
  <si>
    <t>-356819208</t>
  </si>
  <si>
    <t>971033131-0</t>
  </si>
  <si>
    <t>OTVORY PRICKY CIHEL MV D 6CM TL 15CM - ÚT,ELEKTRO , ZTI</t>
  </si>
  <si>
    <t>1301405426</t>
  </si>
  <si>
    <t>971033151-0</t>
  </si>
  <si>
    <t>OTVORY ZDIVO CIHEL MV D 6CM TL -profese zti, út a elektro</t>
  </si>
  <si>
    <t>1618155653</t>
  </si>
  <si>
    <t>971033231-0</t>
  </si>
  <si>
    <t>OTVORY PRICKY CIHEL MV 0,0225M2 15CM-profese zti, út a elektro</t>
  </si>
  <si>
    <t>1134075933</t>
  </si>
  <si>
    <t>971033251-0</t>
  </si>
  <si>
    <t>OTVORY ZDIVO CIHEL MV 0,0225M2 45CM</t>
  </si>
  <si>
    <t>-2000014007</t>
  </si>
  <si>
    <t>971033561-0</t>
  </si>
  <si>
    <t>OTVORY ZDIVO CIHEL MV 1M2 TL 60CM - vzt</t>
  </si>
  <si>
    <t>1921680009</t>
  </si>
  <si>
    <t>971033631-0</t>
  </si>
  <si>
    <t>OTVORY PRICK CIHEL MV 4M2 TL 15CM - nové dveřní otvory</t>
  </si>
  <si>
    <t>2038096179</t>
  </si>
  <si>
    <t>971033651-0</t>
  </si>
  <si>
    <t>OTVORY ZDIVO CIHEL MV 4M2 TL 60CM - nové dveřní otvory v nosném zdivu</t>
  </si>
  <si>
    <t>1314638968</t>
  </si>
  <si>
    <t>971035661-0</t>
  </si>
  <si>
    <t>OTVORY ZDIVO CIHEL MC 4M2 TL 60CM - otvory ve zdivu obvodovém</t>
  </si>
  <si>
    <t>1820678215</t>
  </si>
  <si>
    <t>972054131-0</t>
  </si>
  <si>
    <t>OTVORY STROPY BET ZELEZ 0,0225M2 12CM-profese zti, út a elektro</t>
  </si>
  <si>
    <t>-688739489</t>
  </si>
  <si>
    <t>972054231-0</t>
  </si>
  <si>
    <t>OTVORY STROPY BET ZELEZ 0,09M2 12CM - kanalizace a vzt</t>
  </si>
  <si>
    <t>1905222815</t>
  </si>
  <si>
    <t>972055611-0</t>
  </si>
  <si>
    <t>OTVORY STROP žb 4M2 TL 12CM - pro kanálek slaboproudu 0,35/0,5m</t>
  </si>
  <si>
    <t>1775744366</t>
  </si>
  <si>
    <t>973031345-0</t>
  </si>
  <si>
    <t>KAPSY ZDI CI MV MVC PL 0,25M2 HL 30CM - kapsy pro osazení I nosičů - strop nad 5.NP</t>
  </si>
  <si>
    <t>1696882123</t>
  </si>
  <si>
    <t>974031132-0</t>
  </si>
  <si>
    <t>RYHY ZDI CIHEL HL 5CM S 7CM-elektro</t>
  </si>
  <si>
    <t>1232333391</t>
  </si>
  <si>
    <t>974031153-0</t>
  </si>
  <si>
    <t>RYHY ZDI CIHEL HL 10CM S 10CM - PŘÍPOJNÉ KANALIZAČ.POTRUBÍ zti A VODA</t>
  </si>
  <si>
    <t>1939971952</t>
  </si>
  <si>
    <t>974032668-0</t>
  </si>
  <si>
    <t>RYHY ZDI CI PRO VTAH NOSNIKU 15x35CM - pro strop 5.np</t>
  </si>
  <si>
    <t>642091408</t>
  </si>
  <si>
    <t>976087111-0</t>
  </si>
  <si>
    <t>VYBOUR KORYT BEZ PODEZDIVKY - odvodnění podlah v 1.pp</t>
  </si>
  <si>
    <t>768012274</t>
  </si>
  <si>
    <t>976082131-0</t>
  </si>
  <si>
    <t>VYBOUR OBJIMKY,DRZAKU,VESAKU ZDI CI - stávající madla schodiště</t>
  </si>
  <si>
    <t>-685927173</t>
  </si>
  <si>
    <t>978011191-0</t>
  </si>
  <si>
    <t>OTLUC OMITKY MV VC VNIT STROPU 100% - 1.pp,1.np,2.np</t>
  </si>
  <si>
    <t>-100984244</t>
  </si>
  <si>
    <t>978012191-0</t>
  </si>
  <si>
    <t>OTLUC OMITKY RAKOS VNIT STROPU 100%</t>
  </si>
  <si>
    <t>264159771</t>
  </si>
  <si>
    <t>978013191-0</t>
  </si>
  <si>
    <t>OTLUC OMITKY MV VC VNIT STEN 100%-1.PP - jen vnitřní zdivo</t>
  </si>
  <si>
    <t>-204101066</t>
  </si>
  <si>
    <t>978059631-0</t>
  </si>
  <si>
    <t>ODSEK OBKLADU KERAM VNITŘNÍCH  PL 2M2-</t>
  </si>
  <si>
    <t>632735370</t>
  </si>
  <si>
    <t>979011111-0</t>
  </si>
  <si>
    <t>SVISLA DOPR SUTI+HMOT SHOZ ZA 1.PODL</t>
  </si>
  <si>
    <t>788931336</t>
  </si>
  <si>
    <t>979011121-0</t>
  </si>
  <si>
    <t>PRIPL ZKD PODLAZI SVISLE DOPRAVY SHOZ</t>
  </si>
  <si>
    <t>-768526942</t>
  </si>
  <si>
    <t>979011211-0</t>
  </si>
  <si>
    <t>SVISLA DOPR NOSENIM SUTI ZA 1.PODL</t>
  </si>
  <si>
    <t>1903765096</t>
  </si>
  <si>
    <t>979081111-0</t>
  </si>
  <si>
    <t>ODVOZ STAVEB SUTI NA SKLADKU DO 1KM</t>
  </si>
  <si>
    <t>-298056047</t>
  </si>
  <si>
    <t>979081121-0</t>
  </si>
  <si>
    <t>PRIPL ZKD 1KM ODVOZU SUTI NA SKLADKU</t>
  </si>
  <si>
    <t>764269189</t>
  </si>
  <si>
    <t>979082111-0</t>
  </si>
  <si>
    <t>VNITROSTAV DOPRAVA SUTI A HMOT DO 10M</t>
  </si>
  <si>
    <t>-1229485195</t>
  </si>
  <si>
    <t>979082121-0</t>
  </si>
  <si>
    <t>PRIPL ZKD 5M VNITROSTAV DOPRAVY SUTI</t>
  </si>
  <si>
    <t>-547917953</t>
  </si>
  <si>
    <t>979093111-0</t>
  </si>
  <si>
    <t>ULOZENI SUTI BEZ ZHUTNENI</t>
  </si>
  <si>
    <t>972873582</t>
  </si>
  <si>
    <t>979081131-0</t>
  </si>
  <si>
    <t>SKLADKOVNE TRIDENA SUT [BET-CI-KERAM]</t>
  </si>
  <si>
    <t>1842407625</t>
  </si>
  <si>
    <t>979081132-0</t>
  </si>
  <si>
    <t>SKLADKOVNE SMISENY STAVEBNI ODPAD</t>
  </si>
  <si>
    <t>1704935790</t>
  </si>
  <si>
    <t>972054111-0</t>
  </si>
  <si>
    <t>OTVORY - ŽB + STĚNY - JENOTLIVÉ SONDY PRO ZJIŠTĚNÍ KONSTRUKCÍ</t>
  </si>
  <si>
    <t>-96406023</t>
  </si>
  <si>
    <t>11141559-0</t>
  </si>
  <si>
    <t>ODSTRANĚNÍ IZOL ZEM VLHK VOD ASF PASY - 1.PP - STÁVAJÍCÍ IZOLACE PROTI ZEMNÍ VLHKOSTI - SOUVRSTVÍ</t>
  </si>
  <si>
    <t>1319825928</t>
  </si>
  <si>
    <t>998711101-0</t>
  </si>
  <si>
    <t>IZOL VODA PRESUN HMOT VYSKA -6M</t>
  </si>
  <si>
    <t>-911373401</t>
  </si>
  <si>
    <t>979081145-0</t>
  </si>
  <si>
    <t>SKLADKOVNE ASFALTOVE PASY</t>
  </si>
  <si>
    <t>286814275</t>
  </si>
  <si>
    <t>712400832-0</t>
  </si>
  <si>
    <t>ODSTR IZOL POVL STRECH 30ST 2 VRSTVY</t>
  </si>
  <si>
    <t>1280748588</t>
  </si>
  <si>
    <t>712400834-0</t>
  </si>
  <si>
    <t>PRIPL ZKD ODSTR VRSTVU IZOL POVL 30ST</t>
  </si>
  <si>
    <t>-1527926042</t>
  </si>
  <si>
    <t>-1178577216</t>
  </si>
  <si>
    <t>1947089902</t>
  </si>
  <si>
    <t>713300852-0</t>
  </si>
  <si>
    <t>ODSTR IZOL FASÁDY DESKY +OMITKA - dvorní část - odstranění stávajícího kontaktního zateplovacího systému</t>
  </si>
  <si>
    <t>2113175450</t>
  </si>
  <si>
    <t>998713103-0</t>
  </si>
  <si>
    <t>IZOL TEPELNA PRESUN HMOT VYSKA -24M</t>
  </si>
  <si>
    <t>1966132577</t>
  </si>
  <si>
    <t>1494288155</t>
  </si>
  <si>
    <t>762231811-0</t>
  </si>
  <si>
    <t>DMTZ OBLOZ SCHODIST STUPNU A PODSTUP</t>
  </si>
  <si>
    <t>-1006430156</t>
  </si>
  <si>
    <t>TESAR MTZ KOTEVNICH ZELEZ - STÁVAJÍCÍ KROV</t>
  </si>
  <si>
    <t>-1922923934</t>
  </si>
  <si>
    <t>762331812-0</t>
  </si>
  <si>
    <t>DMTZ TESAR KROV VAZANY F -224cm2 - stávající krov v místě nástavby</t>
  </si>
  <si>
    <t>-994895749</t>
  </si>
  <si>
    <t>762331812-0.1</t>
  </si>
  <si>
    <t>DMTZ TESAR KROV VAZANY F -224cm2</t>
  </si>
  <si>
    <t>-506475325</t>
  </si>
  <si>
    <t>762341811-0</t>
  </si>
  <si>
    <t>DMTZ TESAR BEDNENI STRECH Z PRKEN</t>
  </si>
  <si>
    <t>1160443043</t>
  </si>
  <si>
    <t>998762103-0</t>
  </si>
  <si>
    <t>KONSTR TESAR PRESUN HMOT VYSKA -24M</t>
  </si>
  <si>
    <t>-571299579</t>
  </si>
  <si>
    <t>764312822-0</t>
  </si>
  <si>
    <t>DMTZ KLEMP ZASTR HLAD 670 30S 25M2-</t>
  </si>
  <si>
    <t>142291045</t>
  </si>
  <si>
    <t>764321830-0</t>
  </si>
  <si>
    <t>DMTZ KLEMP OPL RIMS POD ZLAB 660 30S</t>
  </si>
  <si>
    <t>-872865766</t>
  </si>
  <si>
    <t>764331852-0</t>
  </si>
  <si>
    <t>DMTZ KLEMP LEMU ZDI RS 400+500 45S-</t>
  </si>
  <si>
    <t>-664423059</t>
  </si>
  <si>
    <t>764342813-0</t>
  </si>
  <si>
    <t>DMTZ KLEMP LEMU TRUB D -75 HL KR 45S-</t>
  </si>
  <si>
    <t>1213172022</t>
  </si>
  <si>
    <t>764345833-0</t>
  </si>
  <si>
    <t>DMTZ KLEMP VENTIL NASTAV D -150 45S-</t>
  </si>
  <si>
    <t>-773630557</t>
  </si>
  <si>
    <t>764352812-0</t>
  </si>
  <si>
    <t>DMTZ KLEMP ZLAB PULKR RS 330 45S-</t>
  </si>
  <si>
    <t>-322495645</t>
  </si>
  <si>
    <t>764362812-0</t>
  </si>
  <si>
    <t>DMTZ KLEMP STRESNI OKNA S HLAD KR 45-</t>
  </si>
  <si>
    <t>-198150997</t>
  </si>
  <si>
    <t>764391841-0</t>
  </si>
  <si>
    <t>DMTZ KLEMP ZAVETRNE LISTY RS 500 45S</t>
  </si>
  <si>
    <t>1031611304</t>
  </si>
  <si>
    <t>764392852-0</t>
  </si>
  <si>
    <t>DMTZ KLEMP STRES UZLABI RS 660 45S-</t>
  </si>
  <si>
    <t>618257497</t>
  </si>
  <si>
    <t>764410850-0</t>
  </si>
  <si>
    <t>DMTZ KLEMP OPLECH PARAPETU RS 330</t>
  </si>
  <si>
    <t>632079719</t>
  </si>
  <si>
    <t>764430850-0</t>
  </si>
  <si>
    <t>DMTZ KLEMP OPLECHOVANI ZDI RS 600</t>
  </si>
  <si>
    <t>219904129</t>
  </si>
  <si>
    <t>764454803-0</t>
  </si>
  <si>
    <t>DMTZ KLEMP ODPADNICH TRUB KRUH D 150</t>
  </si>
  <si>
    <t>-1767199767</t>
  </si>
  <si>
    <t>998764103-0</t>
  </si>
  <si>
    <t>KONSTR KLEMPIR PRESUN HMOT VYSKA -24M</t>
  </si>
  <si>
    <t>1750997071</t>
  </si>
  <si>
    <t>766411811-0</t>
  </si>
  <si>
    <t>DMTZ TRUHL OBLOZ STEN PANEL SIR 15CM - STÁVAJÍCÍ INTERIÉROVÉ OBLOŽENÍ</t>
  </si>
  <si>
    <t>-273255759</t>
  </si>
  <si>
    <t>766421822-0</t>
  </si>
  <si>
    <t>DMTZ TRUHL OBLOZ STROP PODKL ROST - podkladní rošt pro podbíjení u žb stropů</t>
  </si>
  <si>
    <t>1594543461</t>
  </si>
  <si>
    <t>766662811-0</t>
  </si>
  <si>
    <t>DMTZ TRUHL PRAHU 1KR</t>
  </si>
  <si>
    <t>-535613732</t>
  </si>
  <si>
    <t>998766103-0</t>
  </si>
  <si>
    <t>KONSTR TRUHLAR PRESUN HMOT VYSKA -24M</t>
  </si>
  <si>
    <t>69361014</t>
  </si>
  <si>
    <t>767590840-0</t>
  </si>
  <si>
    <t>DMTZ PODLAH ZDVOJ ROSTU - DISPEČINK - ZDVOJENÉ PODLAHY</t>
  </si>
  <si>
    <t>-2132650481</t>
  </si>
  <si>
    <t>767590830-0</t>
  </si>
  <si>
    <t>DMTZ PODLAH ZDVOJ DESEK - DISPEČINK - ZDVOJENÉ PODLAHY</t>
  </si>
  <si>
    <t>1873312725</t>
  </si>
  <si>
    <t>767996805-0</t>
  </si>
  <si>
    <t>DMTZ KDK ATYPU HMOTN JEDN DILU 500kg-OCELOVÉHO SCHODIŠTĚ 2.NP</t>
  </si>
  <si>
    <t>-1934484457</t>
  </si>
  <si>
    <t>767996805-0.1</t>
  </si>
  <si>
    <t>DMTZ KDK ATYPU HMOTN JEDN DILU 500kg-ZÁLOŽNÍ ZDROJ NA STŘEŠE</t>
  </si>
  <si>
    <t>680104018</t>
  </si>
  <si>
    <t>767996804-0</t>
  </si>
  <si>
    <t>DMTZ KDK ATYPU HMOTN JEDN DILU -500kg - V ZDUCHOTECHNICKÉ JEDNOTKY</t>
  </si>
  <si>
    <t>138753310</t>
  </si>
  <si>
    <t>767996803-0</t>
  </si>
  <si>
    <t>DMTZ KDK ATYPU HMOTN JEDN DILU -250kg - SCHODIŠTĚ A STŘEŠNÍ LÁVKY</t>
  </si>
  <si>
    <t>1650227361</t>
  </si>
  <si>
    <t>767996802-0</t>
  </si>
  <si>
    <t>DMTZ KDK ATYPU HMOTN JEDN DILU -100kg, LOGO dpo, A ANTÉNY</t>
  </si>
  <si>
    <t>241845732</t>
  </si>
  <si>
    <t>767996801-0</t>
  </si>
  <si>
    <t>DMTZ KDK ATYPU HMOTN JEDN DILU -50kg - KABELOVÉ ŽLABY STŘEŠNÍ</t>
  </si>
  <si>
    <t>255308950</t>
  </si>
  <si>
    <t>767996801-0.1</t>
  </si>
  <si>
    <t>DMTZ KDK ATYPU HMOTN JEDN DILU -50kg - OSTATNÍ DROBNÉ PRVKY STVBY</t>
  </si>
  <si>
    <t>-564138889</t>
  </si>
  <si>
    <t>998767103-0</t>
  </si>
  <si>
    <t>KOVOVE D KONST PRESUN HMOT VYSKA -24M</t>
  </si>
  <si>
    <t>1392110181</t>
  </si>
  <si>
    <t>oddíl 775</t>
  </si>
  <si>
    <t xml:space="preserve"> Podlahy parketové a plovoucí:</t>
  </si>
  <si>
    <t>775511800-0</t>
  </si>
  <si>
    <t>DEMONTAZ PODLAHY VLYSOVE LEPENE</t>
  </si>
  <si>
    <t>-421687586</t>
  </si>
  <si>
    <t>998775103-0</t>
  </si>
  <si>
    <t>PODLAHY VLYS PRESUN HMOT VYSKA -24M</t>
  </si>
  <si>
    <t>-664194793</t>
  </si>
  <si>
    <t>-1615802570</t>
  </si>
  <si>
    <t>776511820-0</t>
  </si>
  <si>
    <t>ODSTRANENI PODLAH POVLAK LEP +PODLOZ</t>
  </si>
  <si>
    <t>-2062002360</t>
  </si>
  <si>
    <t>-780254168</t>
  </si>
  <si>
    <t>-1795603471</t>
  </si>
  <si>
    <t>03 - ZDRAVOTECHNIKA</t>
  </si>
  <si>
    <t xml:space="preserve"> </t>
  </si>
  <si>
    <t>D1 -  kanalizace vnitřní</t>
  </si>
  <si>
    <t>D2 -  vodovod vnitřní</t>
  </si>
  <si>
    <t>D3 -  kompletace ZT</t>
  </si>
  <si>
    <t xml:space="preserve"> kanalizace vnitřní</t>
  </si>
  <si>
    <t>Pol265</t>
  </si>
  <si>
    <t>Šachta PVC 425/Dn 150</t>
  </si>
  <si>
    <t>kus</t>
  </si>
  <si>
    <t>CS VLASTNÍ</t>
  </si>
  <si>
    <t>-407014132</t>
  </si>
  <si>
    <t>Pol266</t>
  </si>
  <si>
    <t>MTZ šachty kanalizační</t>
  </si>
  <si>
    <t>-1134542019</t>
  </si>
  <si>
    <t>Pol267</t>
  </si>
  <si>
    <t>Prostupy v základech</t>
  </si>
  <si>
    <t>m</t>
  </si>
  <si>
    <t>565471243</t>
  </si>
  <si>
    <t>Pol268</t>
  </si>
  <si>
    <t>kapsa š.200 mm</t>
  </si>
  <si>
    <t>-452536475</t>
  </si>
  <si>
    <t>Pol269</t>
  </si>
  <si>
    <t>Kan potr PVC sys KG lež DN 100 vni</t>
  </si>
  <si>
    <t>737701952</t>
  </si>
  <si>
    <t>Pol270</t>
  </si>
  <si>
    <t>Kan potr PVC sys KG lež DN 125 vni</t>
  </si>
  <si>
    <t>399786275</t>
  </si>
  <si>
    <t>Pol271</t>
  </si>
  <si>
    <t>Kan potr PVC sys KG lež DN 150 vni</t>
  </si>
  <si>
    <t>-653112146</t>
  </si>
  <si>
    <t>Pol272</t>
  </si>
  <si>
    <t>Kanal potr PP odpadní hrdlové DN 32</t>
  </si>
  <si>
    <t>1342918145</t>
  </si>
  <si>
    <t>Pol273</t>
  </si>
  <si>
    <t>Kanal potr PP odpadní hrdlové DN 40</t>
  </si>
  <si>
    <t>-1781806313</t>
  </si>
  <si>
    <t>Pol274</t>
  </si>
  <si>
    <t>Kanal potr PP odpadní hrdlové DN 50</t>
  </si>
  <si>
    <t>-1066218391</t>
  </si>
  <si>
    <t>Pol275</t>
  </si>
  <si>
    <t>Kanal potr PP odpadní hrdlové DN 70</t>
  </si>
  <si>
    <t>1071122188</t>
  </si>
  <si>
    <t>Pol276</t>
  </si>
  <si>
    <t>Kanal potr PP odpad hrdlové DN 100</t>
  </si>
  <si>
    <t>1023408266</t>
  </si>
  <si>
    <t>Pol277</t>
  </si>
  <si>
    <t>Kanal potr PP odpad hrdlové DN 125</t>
  </si>
  <si>
    <t>-1625098522</t>
  </si>
  <si>
    <t>Pol278</t>
  </si>
  <si>
    <t>Izolace návleková z pěnového PE DN 40</t>
  </si>
  <si>
    <t>438618546</t>
  </si>
  <si>
    <t>Pol279</t>
  </si>
  <si>
    <t>Izolace návleková z pěnového PE DN 50</t>
  </si>
  <si>
    <t>-902819587</t>
  </si>
  <si>
    <t>Pol280</t>
  </si>
  <si>
    <t>Izolace návleková z pěnového PE DN 70</t>
  </si>
  <si>
    <t>-1001398711</t>
  </si>
  <si>
    <t>Pol281</t>
  </si>
  <si>
    <t>Izolace návleková z pěnového PE DN 100</t>
  </si>
  <si>
    <t>2048025314</t>
  </si>
  <si>
    <t>Pol282</t>
  </si>
  <si>
    <t>Izolace návleková z pěnového PE DN 125</t>
  </si>
  <si>
    <t>-1538827115</t>
  </si>
  <si>
    <t>Pol283</t>
  </si>
  <si>
    <t>Střešní vpust s el. ohřevem DN 100</t>
  </si>
  <si>
    <t>3260382</t>
  </si>
  <si>
    <t>Pol284</t>
  </si>
  <si>
    <t>Hlavice ventilační DN 100</t>
  </si>
  <si>
    <t>1040310869</t>
  </si>
  <si>
    <t>Pol285</t>
  </si>
  <si>
    <t>Přivzdušňovací ventil</t>
  </si>
  <si>
    <t>1982639524</t>
  </si>
  <si>
    <t>Pol286</t>
  </si>
  <si>
    <t>Čistící kus DN 50</t>
  </si>
  <si>
    <t>300988522</t>
  </si>
  <si>
    <t>Pol287</t>
  </si>
  <si>
    <t>Čistící kus DN 75</t>
  </si>
  <si>
    <t>-1741007288</t>
  </si>
  <si>
    <t>Pol288</t>
  </si>
  <si>
    <t>Čistící kus DN 110</t>
  </si>
  <si>
    <t>1200604427</t>
  </si>
  <si>
    <t>Pol289</t>
  </si>
  <si>
    <t>Čistící kus DN 125</t>
  </si>
  <si>
    <t>-181207211</t>
  </si>
  <si>
    <t>2126684635</t>
  </si>
  <si>
    <t>Pol290</t>
  </si>
  <si>
    <t>Vyvedení kanal výpustek D 32</t>
  </si>
  <si>
    <t>108835434</t>
  </si>
  <si>
    <t>Pol291</t>
  </si>
  <si>
    <t>Vyvedení kanal výpustek D 40</t>
  </si>
  <si>
    <t>2060885784</t>
  </si>
  <si>
    <t>Pol292</t>
  </si>
  <si>
    <t>Vyvedení kanal výpustek D 50</t>
  </si>
  <si>
    <t>-1967628285</t>
  </si>
  <si>
    <t>Pol293</t>
  </si>
  <si>
    <t>Vyvedení kanal výpustek D 75</t>
  </si>
  <si>
    <t>-135543760</t>
  </si>
  <si>
    <t>Pol294</t>
  </si>
  <si>
    <t>Vyvedení kanal výpustek D 110</t>
  </si>
  <si>
    <t>1401029359</t>
  </si>
  <si>
    <t>Pol295</t>
  </si>
  <si>
    <t>Zkouška těs kanal vodou -DN 200</t>
  </si>
  <si>
    <t>-1696856313</t>
  </si>
  <si>
    <t>Pol296</t>
  </si>
  <si>
    <t>Vyčištění a kamerová zkouška stávající přípojky kanalizace</t>
  </si>
  <si>
    <t>H</t>
  </si>
  <si>
    <t>1297410665</t>
  </si>
  <si>
    <t>Pol297</t>
  </si>
  <si>
    <t>Přesun kanalizace objekt v -6m</t>
  </si>
  <si>
    <t>-821894808</t>
  </si>
  <si>
    <t xml:space="preserve"> vodovod vnitřní</t>
  </si>
  <si>
    <t>Pol298</t>
  </si>
  <si>
    <t>Rozvody z plastů polyfuze -D 20mm</t>
  </si>
  <si>
    <t>2060406569</t>
  </si>
  <si>
    <t>Pol299</t>
  </si>
  <si>
    <t>Rozvody z plastů polyfuze -D 25mm</t>
  </si>
  <si>
    <t>561229241</t>
  </si>
  <si>
    <t>Pol300</t>
  </si>
  <si>
    <t>Rozvody z plastů polyfuze -D 32mm</t>
  </si>
  <si>
    <t>2046066917</t>
  </si>
  <si>
    <t>Pol301</t>
  </si>
  <si>
    <t>Rozvody z plastů polyfuze -D 40mm</t>
  </si>
  <si>
    <t>-1044890334</t>
  </si>
  <si>
    <t>Pol302</t>
  </si>
  <si>
    <t>Rozvody z plastů polyfuze -D 50mm</t>
  </si>
  <si>
    <t>678132894</t>
  </si>
  <si>
    <t>Pol303</t>
  </si>
  <si>
    <t>Rozvody z plastů polyfuze -D 63mm</t>
  </si>
  <si>
    <t>-896765882</t>
  </si>
  <si>
    <t>Pol304</t>
  </si>
  <si>
    <t>Rozvody z plastů polyfuze -D 75mm</t>
  </si>
  <si>
    <t>-503774753</t>
  </si>
  <si>
    <t>Pol305</t>
  </si>
  <si>
    <t>Zlab pozink.</t>
  </si>
  <si>
    <t>117528360</t>
  </si>
  <si>
    <t>Pol306</t>
  </si>
  <si>
    <t>Potrubí ocelzáv pozink 11343 DN 25</t>
  </si>
  <si>
    <t>999626676</t>
  </si>
  <si>
    <t>Pol307</t>
  </si>
  <si>
    <t>Potrubí ocelzáv pozink 11343 DN 32</t>
  </si>
  <si>
    <t>1647928968</t>
  </si>
  <si>
    <t>Pol308</t>
  </si>
  <si>
    <t>Potrubí ocelzáv pozink 11343 DN 40</t>
  </si>
  <si>
    <t>-1214554518</t>
  </si>
  <si>
    <t>Pol309</t>
  </si>
  <si>
    <t>Potrubí ocelzáv pozink 11343 DN 50</t>
  </si>
  <si>
    <t>532128401</t>
  </si>
  <si>
    <t>Pol310</t>
  </si>
  <si>
    <t>Upevnění výpustku DN 15</t>
  </si>
  <si>
    <t>1814716752</t>
  </si>
  <si>
    <t>Pol311</t>
  </si>
  <si>
    <t>Upevnění výpustku DN 20</t>
  </si>
  <si>
    <t>754066317</t>
  </si>
  <si>
    <t>Pol312</t>
  </si>
  <si>
    <t>Upevnění výpustku DN 25</t>
  </si>
  <si>
    <t>-1472944794</t>
  </si>
  <si>
    <t>Pol313</t>
  </si>
  <si>
    <t>Plastové potrubí izolace PE -D 20</t>
  </si>
  <si>
    <t>-1180446901</t>
  </si>
  <si>
    <t>Pol314</t>
  </si>
  <si>
    <t>Plastové potrubí izolace PE -D 25</t>
  </si>
  <si>
    <t>1212101872</t>
  </si>
  <si>
    <t>Pol315</t>
  </si>
  <si>
    <t>Plastové potrubí izolace PE -D 32</t>
  </si>
  <si>
    <t>-1184578132</t>
  </si>
  <si>
    <t>Pol316</t>
  </si>
  <si>
    <t>Plastové potrubí izolace PE -D 40</t>
  </si>
  <si>
    <t>1446173390</t>
  </si>
  <si>
    <t>Pol317</t>
  </si>
  <si>
    <t>Plastové potrubí izolace PE -D 50</t>
  </si>
  <si>
    <t>-1315193110</t>
  </si>
  <si>
    <t>Pol318</t>
  </si>
  <si>
    <t>Plastové potrubí izolace PE -D 63</t>
  </si>
  <si>
    <t>531615063</t>
  </si>
  <si>
    <t>Pol319</t>
  </si>
  <si>
    <t>Plastové potrubí izolace PE -D 75</t>
  </si>
  <si>
    <t>1601910348</t>
  </si>
  <si>
    <t>Pol320</t>
  </si>
  <si>
    <t>Nástěnka K 247</t>
  </si>
  <si>
    <t>266814396</t>
  </si>
  <si>
    <t>Pol321</t>
  </si>
  <si>
    <t>Kohout plnicí a vypouštěcí DN 15</t>
  </si>
  <si>
    <t>-1830807055</t>
  </si>
  <si>
    <t>Pol322</t>
  </si>
  <si>
    <t>Kulový kohout R250D 3/4"páčka</t>
  </si>
  <si>
    <t>434056381</t>
  </si>
  <si>
    <t>Pol323</t>
  </si>
  <si>
    <t>Kulový kohout R250D 1"páčka</t>
  </si>
  <si>
    <t>1365681340</t>
  </si>
  <si>
    <t>Pol324</t>
  </si>
  <si>
    <t>Kulový kohout R250D 11/4" páčka</t>
  </si>
  <si>
    <t>1636348757</t>
  </si>
  <si>
    <t>Pol325</t>
  </si>
  <si>
    <t>Kulový kohout R250D 1 1/2" páčka</t>
  </si>
  <si>
    <t>-372024457</t>
  </si>
  <si>
    <t>Pol326</t>
  </si>
  <si>
    <t>Kulový kohout R250DS 11/2"vyp+páčka</t>
  </si>
  <si>
    <t>1519067640</t>
  </si>
  <si>
    <t>Pol327</t>
  </si>
  <si>
    <t>Ventil zpětný  G 6/4</t>
  </si>
  <si>
    <t>-1685742276</t>
  </si>
  <si>
    <t>Pol328</t>
  </si>
  <si>
    <t>Filtr mosaz 2x 6/4"</t>
  </si>
  <si>
    <t>519709262</t>
  </si>
  <si>
    <t>Pol329</t>
  </si>
  <si>
    <t>Šroubení regulační 1/2"</t>
  </si>
  <si>
    <t>162737442</t>
  </si>
  <si>
    <t>Pol330</t>
  </si>
  <si>
    <t>Mtž vodov armatur 2závity G 1</t>
  </si>
  <si>
    <t>-1027260860</t>
  </si>
  <si>
    <t>Pol331</t>
  </si>
  <si>
    <t>Mtž vodov armatur 2závity G 3/4</t>
  </si>
  <si>
    <t>-2002519619</t>
  </si>
  <si>
    <t>Pol332</t>
  </si>
  <si>
    <t>Mtž vodov armatur 2závity G 5/4</t>
  </si>
  <si>
    <t>-1515626994</t>
  </si>
  <si>
    <t>Pol333</t>
  </si>
  <si>
    <t>Mtž vodov armatur 2závity G 6/4</t>
  </si>
  <si>
    <t>1695935714</t>
  </si>
  <si>
    <t>Pol334</t>
  </si>
  <si>
    <t>Protipožární ucpávky</t>
  </si>
  <si>
    <t>409161964</t>
  </si>
  <si>
    <t>Pol335</t>
  </si>
  <si>
    <t>Výrobní dokumentace umístění protipožárních ucpávek</t>
  </si>
  <si>
    <t>-2090149924</t>
  </si>
  <si>
    <t>Pol336</t>
  </si>
  <si>
    <t>Zkouška tlak potr DN 100</t>
  </si>
  <si>
    <t>-1996195427</t>
  </si>
  <si>
    <t>Pol337</t>
  </si>
  <si>
    <t>Hygienický rozbor vody</t>
  </si>
  <si>
    <t>kpl</t>
  </si>
  <si>
    <t>1146041672</t>
  </si>
  <si>
    <t>Pol338</t>
  </si>
  <si>
    <t>Přesun vodovod objekt v -6m</t>
  </si>
  <si>
    <t>1972653620</t>
  </si>
  <si>
    <t xml:space="preserve"> kompletace ZT</t>
  </si>
  <si>
    <t>Pol339</t>
  </si>
  <si>
    <t>WC modul  ovl  zepředu</t>
  </si>
  <si>
    <t>48786469</t>
  </si>
  <si>
    <t>Pol340</t>
  </si>
  <si>
    <t>Souprava zvukoizolační WC</t>
  </si>
  <si>
    <t>-1646848403</t>
  </si>
  <si>
    <t>Pol341</t>
  </si>
  <si>
    <t>Mtž WC modulu</t>
  </si>
  <si>
    <t>1173009683</t>
  </si>
  <si>
    <t>Pol342</t>
  </si>
  <si>
    <t>Ovládací tlačítko</t>
  </si>
  <si>
    <t>383763373</t>
  </si>
  <si>
    <t>Pol343</t>
  </si>
  <si>
    <t>Sedátko antibakt. pro klozet keramický</t>
  </si>
  <si>
    <t>-1231290100</t>
  </si>
  <si>
    <t>Pol344</t>
  </si>
  <si>
    <t>Klozet keramický závěsný pro těl.postižené</t>
  </si>
  <si>
    <t>1545574027</t>
  </si>
  <si>
    <t>Pol345</t>
  </si>
  <si>
    <t>Záchodové sedátko na WC invalidní</t>
  </si>
  <si>
    <t>435477390</t>
  </si>
  <si>
    <t>Pol346</t>
  </si>
  <si>
    <t>Madlo sklopné a pevné pro těl.postižené</t>
  </si>
  <si>
    <t>173308095</t>
  </si>
  <si>
    <t>Pol347</t>
  </si>
  <si>
    <t>Klozet keramický závěs</t>
  </si>
  <si>
    <t>531015675</t>
  </si>
  <si>
    <t>Pol348</t>
  </si>
  <si>
    <t>Mtž klozet mís závěsných</t>
  </si>
  <si>
    <t>-414804416</t>
  </si>
  <si>
    <t>Pol349</t>
  </si>
  <si>
    <t>Pisoár automat</t>
  </si>
  <si>
    <t>10774716</t>
  </si>
  <si>
    <t>Pol350</t>
  </si>
  <si>
    <t>Pis. sifon</t>
  </si>
  <si>
    <t>-700992625</t>
  </si>
  <si>
    <t>Pol351</t>
  </si>
  <si>
    <t>Dělící stěna keramická</t>
  </si>
  <si>
    <t>-1300983887</t>
  </si>
  <si>
    <t>Pol352</t>
  </si>
  <si>
    <t>Předstěnová inst.souprava pro pisoár</t>
  </si>
  <si>
    <t>-1122111633</t>
  </si>
  <si>
    <t>Pol353</t>
  </si>
  <si>
    <t>Předstěnová inst.souprava pro pisoár montáž</t>
  </si>
  <si>
    <t>981018233</t>
  </si>
  <si>
    <t>Pol354</t>
  </si>
  <si>
    <t>Zdroj napájecí pro jeden pisoár</t>
  </si>
  <si>
    <t>-246736602</t>
  </si>
  <si>
    <t>Pol355</t>
  </si>
  <si>
    <t>Zdroj napájecí pro dva pisoáry</t>
  </si>
  <si>
    <t>-1081932470</t>
  </si>
  <si>
    <t>Poznámka k položce:_x000D_
NAPŘÍKLAD _ AZPZAC</t>
  </si>
  <si>
    <t>Pol356</t>
  </si>
  <si>
    <t>Umyv dit na šrouby_D+M</t>
  </si>
  <si>
    <t>748486445</t>
  </si>
  <si>
    <t>Poznámka k položce:_x000D_
NAPŘÍKLAD _ T1015 č 1309</t>
  </si>
  <si>
    <t>Pol357</t>
  </si>
  <si>
    <t>Umyvadlo dit Invalidní</t>
  </si>
  <si>
    <t>-910177561</t>
  </si>
  <si>
    <t>Pol358</t>
  </si>
  <si>
    <t>sifon um. invalid.</t>
  </si>
  <si>
    <t>1190280040</t>
  </si>
  <si>
    <t>Pol359</t>
  </si>
  <si>
    <t>sifon um.</t>
  </si>
  <si>
    <t>1890617427</t>
  </si>
  <si>
    <t>Pol360</t>
  </si>
  <si>
    <t>Mtž umyvadel na šrouby do zdiva</t>
  </si>
  <si>
    <t>-1243278808</t>
  </si>
  <si>
    <t>Pol361</t>
  </si>
  <si>
    <t>předstěnová inst. souprava pro výlevku</t>
  </si>
  <si>
    <t>-483358661</t>
  </si>
  <si>
    <t>Pol362</t>
  </si>
  <si>
    <t>Ovládací tlačítko pro výlevku</t>
  </si>
  <si>
    <t>-734596663</t>
  </si>
  <si>
    <t>Pol363</t>
  </si>
  <si>
    <t>MTZ předstěnové instalace pro výlevku</t>
  </si>
  <si>
    <t>2022068612</t>
  </si>
  <si>
    <t>Pol364</t>
  </si>
  <si>
    <t>Výlevka keramická -kovová mřížka</t>
  </si>
  <si>
    <t>-968310497</t>
  </si>
  <si>
    <t>Pol365</t>
  </si>
  <si>
    <t>MTZ Výlevka diturvitová 7101/2</t>
  </si>
  <si>
    <t>622700499</t>
  </si>
  <si>
    <t>Pol366</t>
  </si>
  <si>
    <t>Ventil pračkový G 3/4</t>
  </si>
  <si>
    <t>1459955893</t>
  </si>
  <si>
    <t>Pol367</t>
  </si>
  <si>
    <t>Ventil rohový  1/2</t>
  </si>
  <si>
    <t>-1377032216</t>
  </si>
  <si>
    <t>Pol368</t>
  </si>
  <si>
    <t>Mtž ventilů nástěnných G 1/2</t>
  </si>
  <si>
    <t>646734690</t>
  </si>
  <si>
    <t>Pol369</t>
  </si>
  <si>
    <t>Mtž ventilů nástěnných G 3/4</t>
  </si>
  <si>
    <t>-2063584355</t>
  </si>
  <si>
    <t>Pol370</t>
  </si>
  <si>
    <t>Bat umyv stojánkové invalidní, dlouhá páka G 1/2</t>
  </si>
  <si>
    <t>1390202918</t>
  </si>
  <si>
    <t>Pol371</t>
  </si>
  <si>
    <t>Bat umyv stojánkové T 850 G 1/2</t>
  </si>
  <si>
    <t>1883858146</t>
  </si>
  <si>
    <t>Pol372</t>
  </si>
  <si>
    <t>Baterie výlevka zeď páka</t>
  </si>
  <si>
    <t>-1051408002</t>
  </si>
  <si>
    <t>Pol373</t>
  </si>
  <si>
    <t>Baterie  dřezová, otáčivá</t>
  </si>
  <si>
    <t>380029526</t>
  </si>
  <si>
    <t>Pol374</t>
  </si>
  <si>
    <t>MTZ Baterie pro výlevku</t>
  </si>
  <si>
    <t>1396995692</t>
  </si>
  <si>
    <t>Pol375</t>
  </si>
  <si>
    <t>Mtž baterií umyv-dřez</t>
  </si>
  <si>
    <t>-1721487517</t>
  </si>
  <si>
    <t>Pol376</t>
  </si>
  <si>
    <t>Baterie  páka sprcha  G 1/2 včetně sprch. setu</t>
  </si>
  <si>
    <t>-854519123</t>
  </si>
  <si>
    <t>Pol377</t>
  </si>
  <si>
    <t>Mtž bat sprch nástěnné nastav výška</t>
  </si>
  <si>
    <t>424798806</t>
  </si>
  <si>
    <t>Pol378</t>
  </si>
  <si>
    <t>Jednokřídlé dveře s pevnou stěnou</t>
  </si>
  <si>
    <t>-830885251</t>
  </si>
  <si>
    <t>Pol379</t>
  </si>
  <si>
    <t>Mtž boxů ostatních typů</t>
  </si>
  <si>
    <t>-1345710888</t>
  </si>
  <si>
    <t>Pol380</t>
  </si>
  <si>
    <t>Uzávěrka zápach podomítková pračková</t>
  </si>
  <si>
    <t>-1965991140</t>
  </si>
  <si>
    <t>Pol381</t>
  </si>
  <si>
    <t>Zápach uzávěr podlaha HL 300 DN50</t>
  </si>
  <si>
    <t>-2140730142</t>
  </si>
  <si>
    <t>Pol382</t>
  </si>
  <si>
    <t>Hydrant systém prosklený D 25x30 m</t>
  </si>
  <si>
    <t>-209559728</t>
  </si>
  <si>
    <t>Pol383</t>
  </si>
  <si>
    <t>Nerez liniový žlábek do sprch. koutu</t>
  </si>
  <si>
    <t>ks</t>
  </si>
  <si>
    <t>736612340</t>
  </si>
  <si>
    <t>Pol384</t>
  </si>
  <si>
    <t>liniová vpusť se zápach uzávěrem, lapačem nečistot</t>
  </si>
  <si>
    <t>24632806</t>
  </si>
  <si>
    <t>Pol385</t>
  </si>
  <si>
    <t>Osazení LOZ- liniový žlábek</t>
  </si>
  <si>
    <t>-1552887610</t>
  </si>
  <si>
    <t>Pol386</t>
  </si>
  <si>
    <t>Dvířka T 20/20</t>
  </si>
  <si>
    <t>-654930977</t>
  </si>
  <si>
    <t>Pol387</t>
  </si>
  <si>
    <t>Plastová mřížka 20x20</t>
  </si>
  <si>
    <t>-40183489</t>
  </si>
  <si>
    <t>Pol388</t>
  </si>
  <si>
    <t>Přesun zařiz předměty objekt v -6m</t>
  </si>
  <si>
    <t>-1070299708</t>
  </si>
  <si>
    <t>04 - ÚSTŘEDNÍ TOPENÍ</t>
  </si>
  <si>
    <t>ostrava</t>
  </si>
  <si>
    <t>3 -  Svislé a kompletní konstrukce</t>
  </si>
  <si>
    <t>713 -  Izolace tepelné</t>
  </si>
  <si>
    <t>732 -  Ústřední vytápění - strojovny</t>
  </si>
  <si>
    <t>733 -  Ústřední vytápění - rozvodné potrubí</t>
  </si>
  <si>
    <t>734 -  Ústřední vytápění - armatury</t>
  </si>
  <si>
    <t>735 -  Ústřední vytápění - otopná tělesa</t>
  </si>
  <si>
    <t>783 -  Nátěry</t>
  </si>
  <si>
    <t>93 -  Různé dokončující konstrukce a práce inženýrských staveb</t>
  </si>
  <si>
    <t xml:space="preserve"> Svislé a kompletní konstrukce</t>
  </si>
  <si>
    <t>972 05-4121</t>
  </si>
  <si>
    <t>Vybourání otvorů v ŽB stropech nebo klenbách pl do 0,0225 m2 tl do 100 mm</t>
  </si>
  <si>
    <t>-1530004403</t>
  </si>
  <si>
    <t>972 05-4141</t>
  </si>
  <si>
    <t>Vybourání otvorů v ŽB stropech nebo klenbách pl do 0,0225 m2 tl do 150 mm</t>
  </si>
  <si>
    <t>698533269</t>
  </si>
  <si>
    <t>973 03-1324</t>
  </si>
  <si>
    <t>Vysekání kapes ve zdivu cihelném na MV nebo MVC pl do 0,10 m2 hl do 150 mm</t>
  </si>
  <si>
    <t>-1975913144</t>
  </si>
  <si>
    <t>973 03-1151</t>
  </si>
  <si>
    <t>Vysekání výklenků ve zdivu cihelném na MV nebo MVC pl přes 0,25 m2</t>
  </si>
  <si>
    <t>m3</t>
  </si>
  <si>
    <t>394077317</t>
  </si>
  <si>
    <t>974 03-1154</t>
  </si>
  <si>
    <t>Vysekání rýh ve zdivu cihelném hl do 100 mm š do 150 mm</t>
  </si>
  <si>
    <t>983940618</t>
  </si>
  <si>
    <t>979 01-1111</t>
  </si>
  <si>
    <t>Svislá doprava suti a vybouraných hmot za prvé podlaží</t>
  </si>
  <si>
    <t>t</t>
  </si>
  <si>
    <t>2132932108</t>
  </si>
  <si>
    <t>979 01-1121</t>
  </si>
  <si>
    <t>Svislá doprava suti a vybouraných hmot ZKD podlaží</t>
  </si>
  <si>
    <t>55484409</t>
  </si>
  <si>
    <t>979 08-1111</t>
  </si>
  <si>
    <t>Odvoz suti a vybouraných hmot na skládku do 1 km</t>
  </si>
  <si>
    <t>1522450210</t>
  </si>
  <si>
    <t>979 08-1121</t>
  </si>
  <si>
    <t>Odvoz suti a vybouraných hmot na skládku ZKD 1 km přes 1 km</t>
  </si>
  <si>
    <t>-544587696</t>
  </si>
  <si>
    <t>979 08-2111</t>
  </si>
  <si>
    <t>Vnitrostaveništní vodorovná doprava suti a vybouraných hmot do 10 m</t>
  </si>
  <si>
    <t>232346925</t>
  </si>
  <si>
    <t>979 09-8191</t>
  </si>
  <si>
    <t>Poplatek za skládku netříděné suti</t>
  </si>
  <si>
    <t>1541168239</t>
  </si>
  <si>
    <t>340 23-8212</t>
  </si>
  <si>
    <t>Zazdívka otvorů pl do 1 m2 v příčkách nebo stěnách z cihel tl přes 100 mm</t>
  </si>
  <si>
    <t>m2</t>
  </si>
  <si>
    <t>820043691</t>
  </si>
  <si>
    <t>411 38-8621</t>
  </si>
  <si>
    <t>Zabetonování otvorů tl do 150 mm ze suchých směsí pl do 0,25 m2 ve stropech</t>
  </si>
  <si>
    <t>1779744181</t>
  </si>
  <si>
    <t>612 40-3399</t>
  </si>
  <si>
    <t>Hrubá výplň rýh ve vnitřních stěnách maltou</t>
  </si>
  <si>
    <t>-630825325</t>
  </si>
  <si>
    <t>941 95-5003</t>
  </si>
  <si>
    <t>Lešení lehké pomocné v podlah do 2,5 m</t>
  </si>
  <si>
    <t>-1393587353</t>
  </si>
  <si>
    <t>999 28-1111</t>
  </si>
  <si>
    <t>Přesun hmot pro opravy a údržbu budov v do 25 m</t>
  </si>
  <si>
    <t>2018295087</t>
  </si>
  <si>
    <t>713</t>
  </si>
  <si>
    <t xml:space="preserve"> Izolace tepelné</t>
  </si>
  <si>
    <t>713 40-0852</t>
  </si>
  <si>
    <t>Izolace tepelné potrubí odstranění lehčených tvarovek nebo skruží s povrchovou úpravou</t>
  </si>
  <si>
    <t>-528836367</t>
  </si>
  <si>
    <t>713 46-1111</t>
  </si>
  <si>
    <t>Montáž izolace tepelné potrubí a ohybů 1x skruže vláknité</t>
  </si>
  <si>
    <t>96853004</t>
  </si>
  <si>
    <t>dodávka</t>
  </si>
  <si>
    <t>Potrubní pouzdro z MV a ALS polepem ,D15/20</t>
  </si>
  <si>
    <t>-1561439291</t>
  </si>
  <si>
    <t>dodávka.1</t>
  </si>
  <si>
    <t>dtto D18/20</t>
  </si>
  <si>
    <t>-560867606</t>
  </si>
  <si>
    <t>dodávka.2</t>
  </si>
  <si>
    <t>dtto D22/30</t>
  </si>
  <si>
    <t>-541841321</t>
  </si>
  <si>
    <t>dodávka.3</t>
  </si>
  <si>
    <t>dtto D28/30</t>
  </si>
  <si>
    <t>-719213593</t>
  </si>
  <si>
    <t>dodávka.4</t>
  </si>
  <si>
    <t>dtto D35/30</t>
  </si>
  <si>
    <t>1474503488</t>
  </si>
  <si>
    <t>dodávka.5</t>
  </si>
  <si>
    <t>dtto D42/30</t>
  </si>
  <si>
    <t>1574718903</t>
  </si>
  <si>
    <t>dodávka.6</t>
  </si>
  <si>
    <t>dtto D48/30</t>
  </si>
  <si>
    <t>2047267234</t>
  </si>
  <si>
    <t>dodávka.7</t>
  </si>
  <si>
    <t>dtto D60/40</t>
  </si>
  <si>
    <t>1354837567</t>
  </si>
  <si>
    <t>dodávka.8</t>
  </si>
  <si>
    <t>dtto D76/50</t>
  </si>
  <si>
    <t>-52246181</t>
  </si>
  <si>
    <t>dodávka.9</t>
  </si>
  <si>
    <t>dtto D89/50</t>
  </si>
  <si>
    <t>-101943978</t>
  </si>
  <si>
    <t>dodávka.10</t>
  </si>
  <si>
    <t>dtto D114/50</t>
  </si>
  <si>
    <t>-2064189681</t>
  </si>
  <si>
    <t>998 71-3103</t>
  </si>
  <si>
    <t>Přesun hmot tonážní tonážní pro izolace tepelné v objektech v do 24 m</t>
  </si>
  <si>
    <t>861759803</t>
  </si>
  <si>
    <t>732</t>
  </si>
  <si>
    <t xml:space="preserve"> Ústřední vytápění - strojovny</t>
  </si>
  <si>
    <t>732 19-9100</t>
  </si>
  <si>
    <t>Montáž orientačních štítků</t>
  </si>
  <si>
    <t>soubor</t>
  </si>
  <si>
    <t>-1768561445</t>
  </si>
  <si>
    <t>dodávka.11</t>
  </si>
  <si>
    <t>Štítek orientační na potrubí</t>
  </si>
  <si>
    <t>-245866118</t>
  </si>
  <si>
    <t>732 42-9112</t>
  </si>
  <si>
    <t>Montáž čerpadla oběhového spirálního DN 40 do potrubí</t>
  </si>
  <si>
    <t>862580352</t>
  </si>
  <si>
    <t>732 42-9113</t>
  </si>
  <si>
    <t>Montáž čerpadla oběhového spirálního DN 50 do potrubí</t>
  </si>
  <si>
    <t>557308810</t>
  </si>
  <si>
    <t>dodávka.12</t>
  </si>
  <si>
    <t>Čerpadlo elektronické D32,Q=4,4m3/h,H=3m,230V</t>
  </si>
  <si>
    <t>251178056</t>
  </si>
  <si>
    <t>dodávka.13</t>
  </si>
  <si>
    <t>Dtto, DN40,Q=6,9m3/h,H=3m</t>
  </si>
  <si>
    <t>-1833286398</t>
  </si>
  <si>
    <t>dodávka.14</t>
  </si>
  <si>
    <t>Dtto, DN50,Q=11,2m3/h,H=5m</t>
  </si>
  <si>
    <t>-1826110777</t>
  </si>
  <si>
    <t>mtž</t>
  </si>
  <si>
    <t>Mtž rozdělovače poz.7</t>
  </si>
  <si>
    <t>909771617</t>
  </si>
  <si>
    <t>dodávka.15</t>
  </si>
  <si>
    <t>RS Kombi typ 150, poz.7</t>
  </si>
  <si>
    <t>205424162</t>
  </si>
  <si>
    <t>dodávka.16</t>
  </si>
  <si>
    <t>Izolace RS kombi poz.7</t>
  </si>
  <si>
    <t>909138823</t>
  </si>
  <si>
    <t>dodávka.17</t>
  </si>
  <si>
    <t>Stavitelný stojan 80/150, L720-790</t>
  </si>
  <si>
    <t>1319173914</t>
  </si>
  <si>
    <t>998 73-2102</t>
  </si>
  <si>
    <t>Přesun hmot tonážní pro strojovny v objektech v do 12 m</t>
  </si>
  <si>
    <t>-1470167571</t>
  </si>
  <si>
    <t>733</t>
  </si>
  <si>
    <t xml:space="preserve"> Ústřední vytápění - rozvodné potrubí</t>
  </si>
  <si>
    <t>733 11-1103</t>
  </si>
  <si>
    <t>Potrubí ocelové závitové bezešvé běžné nízkotlaké DN 15</t>
  </si>
  <si>
    <t>130062556</t>
  </si>
  <si>
    <t>733 11-1104</t>
  </si>
  <si>
    <t>Potrubí ocelové závitové bezešvé běžné nízkotlaké DN 20</t>
  </si>
  <si>
    <t>433657816</t>
  </si>
  <si>
    <t>733 11-1105</t>
  </si>
  <si>
    <t>Potrubí ocelové závitové bezešvé běžné nízkotlaké DN 25</t>
  </si>
  <si>
    <t>-341654507</t>
  </si>
  <si>
    <t>733 11-1106</t>
  </si>
  <si>
    <t>Potrubí ocelové závitové bezešvé běžné nízkotlaké DN 32</t>
  </si>
  <si>
    <t>-1840478317</t>
  </si>
  <si>
    <t>733 11-1107</t>
  </si>
  <si>
    <t>Potrubí ocelové závitové bezešvé běžné nízkotlaké DN 40</t>
  </si>
  <si>
    <t>-569363639</t>
  </si>
  <si>
    <t>733 12-1119</t>
  </si>
  <si>
    <t>Potrubí ocelové hladké bezešvé běžné nízkotlaké D 60,3x2,9</t>
  </si>
  <si>
    <t>2023780409</t>
  </si>
  <si>
    <t>733 12-1122</t>
  </si>
  <si>
    <t>Potrubí ocelové hladké bezešvé běžné nízkotlaké D 76x3,2</t>
  </si>
  <si>
    <t>-227060783</t>
  </si>
  <si>
    <t>733 12-1126</t>
  </si>
  <si>
    <t>Potrubí ocelové hladké bezešvé běžné nízkotlaké D 89x5,0</t>
  </si>
  <si>
    <t>-1283250776</t>
  </si>
  <si>
    <t>733 12-1128</t>
  </si>
  <si>
    <t>Potrubí ocelové hladké bezešvé běžné nízkotlaké D 108x4,0</t>
  </si>
  <si>
    <t>1030810032</t>
  </si>
  <si>
    <t>733 12-2202</t>
  </si>
  <si>
    <t>Potrubí z uhlíkové oceli hladké spojované lisováním DN 12</t>
  </si>
  <si>
    <t>1889839825</t>
  </si>
  <si>
    <t>733 12-2203</t>
  </si>
  <si>
    <t>Potrubí z uhlíkové oceli hladké spojované lisováním DN 15</t>
  </si>
  <si>
    <t>542111122</t>
  </si>
  <si>
    <t>733 12-2204</t>
  </si>
  <si>
    <t>Potrubí z uhlíkové oceli hladké spojované lisováním DN 20</t>
  </si>
  <si>
    <t>1702876145</t>
  </si>
  <si>
    <t>733 12-2205</t>
  </si>
  <si>
    <t>Potrubí z uhlíkové oceli hladké spojované lisováním DN 25</t>
  </si>
  <si>
    <t>-892376352</t>
  </si>
  <si>
    <t>733 12-2206</t>
  </si>
  <si>
    <t>Potrubí z uhlíkové oceli hladké spojované lisováním DN 32</t>
  </si>
  <si>
    <t>-2055748994</t>
  </si>
  <si>
    <t>733 12-2207</t>
  </si>
  <si>
    <t>Potrubí z uhlíkové oceli hladké spojované lisováním DN 40</t>
  </si>
  <si>
    <t>2119458198</t>
  </si>
  <si>
    <t>733 19-0107</t>
  </si>
  <si>
    <t>Zkouška těsnosti potrubí ocelové závitové do DN 40</t>
  </si>
  <si>
    <t>-1714521359</t>
  </si>
  <si>
    <t>733 19-0219</t>
  </si>
  <si>
    <t>Zkouška těsnosti potrubí ocelové hladké přes D 51x2,6 do D 60,3x2,9</t>
  </si>
  <si>
    <t>2053282371</t>
  </si>
  <si>
    <t>733 19-0225</t>
  </si>
  <si>
    <t>Zkouška těsnosti potrubí ocelové hladké přes D 60,3x2,9 do D 89x5,0</t>
  </si>
  <si>
    <t>-556248373</t>
  </si>
  <si>
    <t>733 19-0232</t>
  </si>
  <si>
    <t>Zkouška těsnosti potrubí ocelové hladké přes D 89x5,0 do D 133x5,0</t>
  </si>
  <si>
    <t>-1286212582</t>
  </si>
  <si>
    <t>998 73-3103</t>
  </si>
  <si>
    <t>Přesun hmot tonážní pro rozvody potrubí v objektech v do 24 m</t>
  </si>
  <si>
    <t>-1793603877</t>
  </si>
  <si>
    <t>733 11-0806</t>
  </si>
  <si>
    <t>Demontáž potrubí ocelového závitového do DN 32</t>
  </si>
  <si>
    <t>1012034843</t>
  </si>
  <si>
    <t>733 12-0819</t>
  </si>
  <si>
    <t>Demontáž potrubí ocelového hladkého do D 60,3</t>
  </si>
  <si>
    <t>-1038137603</t>
  </si>
  <si>
    <t>733 12-0826</t>
  </si>
  <si>
    <t>Demontáž potrubí ocelového hladkého do D 89</t>
  </si>
  <si>
    <t>-293277178</t>
  </si>
  <si>
    <t>733 12-0832</t>
  </si>
  <si>
    <t>Demontáž potrubí ocelového hladkého do D 133</t>
  </si>
  <si>
    <t>1738055347</t>
  </si>
  <si>
    <t>733 19-3810</t>
  </si>
  <si>
    <t>Rozřezání konzoly, podpěry nebo výložníku pro potrubí z L profilu do 50x50x5 mm</t>
  </si>
  <si>
    <t>271831976</t>
  </si>
  <si>
    <t>733 89-0803</t>
  </si>
  <si>
    <t>Přemístění potrubí demontovaného vodorovně do 100 m v objektech výšky přes 6 do 24 m</t>
  </si>
  <si>
    <t>-378415687</t>
  </si>
  <si>
    <t>734</t>
  </si>
  <si>
    <t xml:space="preserve"> Ústřední vytápění - armatury</t>
  </si>
  <si>
    <t>734 10-9114</t>
  </si>
  <si>
    <t>Montáž armatury přírubové se dvěma přírubami PN 6 DN 50</t>
  </si>
  <si>
    <t>-929719257</t>
  </si>
  <si>
    <t>734 10-9115</t>
  </si>
  <si>
    <t>Montáž armatury přírubové se dvěma přírubami PN 6 DN 65</t>
  </si>
  <si>
    <t>-1702139038</t>
  </si>
  <si>
    <t>734 10-9116</t>
  </si>
  <si>
    <t>Montáž armatury přírubové se dvěma přírubami PN 6 DN 80</t>
  </si>
  <si>
    <t>-131292022</t>
  </si>
  <si>
    <t>734 10-9117</t>
  </si>
  <si>
    <t>Montáž armatury přírubové se dvěma přírubami PN 6 DN 100</t>
  </si>
  <si>
    <t>124140291</t>
  </si>
  <si>
    <t>734 10-9313</t>
  </si>
  <si>
    <t>Montáž armatury přírubové se dvěma přírubami PN 25-40 DN 40</t>
  </si>
  <si>
    <t>492403502</t>
  </si>
  <si>
    <t>734 10-9314</t>
  </si>
  <si>
    <t>Montáž armatury přírubové se dvěma přírubami PN 25-40 DN 50</t>
  </si>
  <si>
    <t>-1189017089</t>
  </si>
  <si>
    <t>734 10-9315</t>
  </si>
  <si>
    <t>Montáž armatury přírubové se dvěma přírubami PN 25-40 DN 65</t>
  </si>
  <si>
    <t>553525149</t>
  </si>
  <si>
    <t>dodávka.18</t>
  </si>
  <si>
    <t>Klapka mezipřírubová PN6, DN50</t>
  </si>
  <si>
    <t>971450106</t>
  </si>
  <si>
    <t>dodávka.19</t>
  </si>
  <si>
    <t>Dtto DN 65</t>
  </si>
  <si>
    <t>887677591</t>
  </si>
  <si>
    <t>dodávka.20</t>
  </si>
  <si>
    <t>Dtto DN 80</t>
  </si>
  <si>
    <t>1932656937</t>
  </si>
  <si>
    <t>dodávka.21</t>
  </si>
  <si>
    <t>Dtto DN 100</t>
  </si>
  <si>
    <t>-648689933</t>
  </si>
  <si>
    <t>dodávka.22</t>
  </si>
  <si>
    <t>Klapka zpětná mezipřírubová PN6, DN 65</t>
  </si>
  <si>
    <t>242237520</t>
  </si>
  <si>
    <t>dodávka.20.1</t>
  </si>
  <si>
    <t>-1854984951</t>
  </si>
  <si>
    <t>734 16-3427</t>
  </si>
  <si>
    <t>Filtr DN 65 PN 16 do 300°C z uhlíkové oceli s vypouštěcí přírubou</t>
  </si>
  <si>
    <t>-1833355173</t>
  </si>
  <si>
    <t>734 16-3428</t>
  </si>
  <si>
    <t>Filtr DN 80 PN 16 do 300°C z uhlíkové oceli s vypouštěcí přírubou</t>
  </si>
  <si>
    <t>3524731</t>
  </si>
  <si>
    <t>734 16-3429</t>
  </si>
  <si>
    <t>Filtr DN 100 PN 16 do 300°C z uhlíkové oceli s vypouštěcí přírubou</t>
  </si>
  <si>
    <t>586339655</t>
  </si>
  <si>
    <t>734 20-9112</t>
  </si>
  <si>
    <t>Montáž armatury závitové s dvěma závity G 3/8</t>
  </si>
  <si>
    <t>-1164299056</t>
  </si>
  <si>
    <t>734 20-9113</t>
  </si>
  <si>
    <t>Montáž armatury závitové s dvěma závity G 1/2</t>
  </si>
  <si>
    <t>-204151257</t>
  </si>
  <si>
    <t>734 20-9114</t>
  </si>
  <si>
    <t>Montáž armatury závitové s dvěma závity G 3/4</t>
  </si>
  <si>
    <t>1141802373</t>
  </si>
  <si>
    <t>734 20-9115</t>
  </si>
  <si>
    <t>Montáž armatury závitové s dvěma závity G 1</t>
  </si>
  <si>
    <t>1747908548</t>
  </si>
  <si>
    <t>734 20-9117</t>
  </si>
  <si>
    <t>Montáž armatury závitové s dvěma závity G 6/4</t>
  </si>
  <si>
    <t>-1804247994</t>
  </si>
  <si>
    <t>734 20-9118</t>
  </si>
  <si>
    <t>Montáž armatury závitové s dvěma závity G 2</t>
  </si>
  <si>
    <t>1416921475</t>
  </si>
  <si>
    <t>dodávka.23</t>
  </si>
  <si>
    <t>Ventil vyvažovací DN 10, kvs=1,32</t>
  </si>
  <si>
    <t>-1940223057</t>
  </si>
  <si>
    <t>dodávka.24</t>
  </si>
  <si>
    <t>Dtto DN 15, kvs=2,3</t>
  </si>
  <si>
    <t>1518777529</t>
  </si>
  <si>
    <t>dodávka.25</t>
  </si>
  <si>
    <t>Dtto DN 20, kvs=5,37</t>
  </si>
  <si>
    <t>1880156179</t>
  </si>
  <si>
    <t>dodávka.26</t>
  </si>
  <si>
    <t>Dtto DN 25, kvs=8,43</t>
  </si>
  <si>
    <t>37637971</t>
  </si>
  <si>
    <t>dodávka.27</t>
  </si>
  <si>
    <t>Dtto DN 40, kvs=20,2</t>
  </si>
  <si>
    <t>1316884085</t>
  </si>
  <si>
    <t>dodávka.28</t>
  </si>
  <si>
    <t>Dtto DN 50, kvs=31,6</t>
  </si>
  <si>
    <t>1333793061</t>
  </si>
  <si>
    <t>dodávka.29</t>
  </si>
  <si>
    <t>Dtto DN 65, kvs=85</t>
  </si>
  <si>
    <t>-991919088</t>
  </si>
  <si>
    <t>dodávka.30</t>
  </si>
  <si>
    <t>Stavitelný regulátor dif.tlaku DN 15, kvs=2,9</t>
  </si>
  <si>
    <t>-1949694812</t>
  </si>
  <si>
    <t>dodávka.31</t>
  </si>
  <si>
    <t>Šroubení rohové s vypouštěním, Hkus, DN 15</t>
  </si>
  <si>
    <t>-265242744</t>
  </si>
  <si>
    <t>dodávka.32</t>
  </si>
  <si>
    <t>Šroubení přímé s vypouštěním DN 15, kvs=2,5</t>
  </si>
  <si>
    <t>-402587100</t>
  </si>
  <si>
    <t>dodávka.33</t>
  </si>
  <si>
    <t>Ventil termostatický přímý DN 15, kvs=1,05</t>
  </si>
  <si>
    <t>-853856815</t>
  </si>
  <si>
    <t>dodávka.34</t>
  </si>
  <si>
    <t>Termostatická hlavice s vestavěným čidlem</t>
  </si>
  <si>
    <t>-1441896329</t>
  </si>
  <si>
    <t>dodávka.35</t>
  </si>
  <si>
    <t>Ventil termostatický pro 2 trubkový systém DN 15</t>
  </si>
  <si>
    <t>-339464945</t>
  </si>
  <si>
    <t>734 21-1119</t>
  </si>
  <si>
    <t>Ventil závitový odvzdušňovací G 3/8 PN 14 do 120°C automatický</t>
  </si>
  <si>
    <t>1014550294</t>
  </si>
  <si>
    <t>734 24-2417</t>
  </si>
  <si>
    <t>Ventil závitový zpětný přímý G 2 PN 16 do 110°C</t>
  </si>
  <si>
    <t>676458090</t>
  </si>
  <si>
    <t>734 29-1123</t>
  </si>
  <si>
    <t>Kohout plnící a vypouštěcí G 1/2 PN 10 do 110°C závitový</t>
  </si>
  <si>
    <t>713123020</t>
  </si>
  <si>
    <t>734 29-1247</t>
  </si>
  <si>
    <t>Filtr závitový přímý G 2 PN 16 do 130°C s vnitřními závity</t>
  </si>
  <si>
    <t>-210898847</t>
  </si>
  <si>
    <t>734 29-2712</t>
  </si>
  <si>
    <t>Kohout kulový přímý G 3/8 PN 42 do 185°C vnitřní závit</t>
  </si>
  <si>
    <t>-1750260356</t>
  </si>
  <si>
    <t>734 29-2713</t>
  </si>
  <si>
    <t>Kohout kulový přímý G 1/2 PN 42 do 185°C vnitřní závit</t>
  </si>
  <si>
    <t>1406792247</t>
  </si>
  <si>
    <t>734 29-2714</t>
  </si>
  <si>
    <t>Kohout kulový přímý G 3/4 PN 42 do 185°C vnitřní závit</t>
  </si>
  <si>
    <t>88542896</t>
  </si>
  <si>
    <t>734 29-2715</t>
  </si>
  <si>
    <t>Kohout kulový přímý G 1 PN 42 do 185°C vnitřní závit</t>
  </si>
  <si>
    <t>1240439597</t>
  </si>
  <si>
    <t>734 29-2716</t>
  </si>
  <si>
    <t>Kohout kulový přímý G 1 1/4 PN 42 do 185°C vnitřní závit</t>
  </si>
  <si>
    <t>-677315812</t>
  </si>
  <si>
    <t>734 29-2717</t>
  </si>
  <si>
    <t>Kohout kulový přímý G 1 1/2 PN 42 do 185°C vnitřní závit</t>
  </si>
  <si>
    <t>-521468199</t>
  </si>
  <si>
    <t>734 41-9111</t>
  </si>
  <si>
    <t>Montáž teploměrů s ochranným pouzdrem nebo pevným stonkem a jímkou</t>
  </si>
  <si>
    <t>-1009672213</t>
  </si>
  <si>
    <t>dodávka.36</t>
  </si>
  <si>
    <t>Teploměr D100, 0-120°C, stonek 60, jímka 63</t>
  </si>
  <si>
    <t>-735857529</t>
  </si>
  <si>
    <t>734 42-1130</t>
  </si>
  <si>
    <t>Tlakoměr nízkotlaký kruhový D 160 rozsah 0-10 Mpa spodní připojení</t>
  </si>
  <si>
    <t>-1669267753</t>
  </si>
  <si>
    <t>734 42-4101</t>
  </si>
  <si>
    <t>Kondenzační smyčka k přivaření zahnutá PN 250 do 300°C</t>
  </si>
  <si>
    <t>-836195455</t>
  </si>
  <si>
    <t>734 49-4212</t>
  </si>
  <si>
    <t>Návarek s trubkovým závitem G 3/8</t>
  </si>
  <si>
    <t>-1268541830</t>
  </si>
  <si>
    <t>734 49-4213</t>
  </si>
  <si>
    <t>Návarek s trubkovým závitem G 1/2</t>
  </si>
  <si>
    <t>-1998671850</t>
  </si>
  <si>
    <t>mtž.1</t>
  </si>
  <si>
    <t>Přednastavení termostat. ventilů</t>
  </si>
  <si>
    <t>-2014959004</t>
  </si>
  <si>
    <t>mtž.2</t>
  </si>
  <si>
    <t>Nastavení průtoku na vyvaž.ventilech</t>
  </si>
  <si>
    <t>-796901273</t>
  </si>
  <si>
    <t>998 73-4103</t>
  </si>
  <si>
    <t>Přesun hmot tonážní pro armatury v objektech v do 24 m</t>
  </si>
  <si>
    <t>-1314301947</t>
  </si>
  <si>
    <t>734 10-0813</t>
  </si>
  <si>
    <t>Demontáž armatury přírubové se dvěma přírubami do DN 150</t>
  </si>
  <si>
    <t>1172910130</t>
  </si>
  <si>
    <t>734 20-0822</t>
  </si>
  <si>
    <t>Demontáž armatury závitové se dvěma závity do G 1</t>
  </si>
  <si>
    <t>1532895860</t>
  </si>
  <si>
    <t>734 20-0824</t>
  </si>
  <si>
    <t>Demontáž armatury závitové se dvěma závity do G 2</t>
  </si>
  <si>
    <t>-340412017</t>
  </si>
  <si>
    <t>734 20-0812</t>
  </si>
  <si>
    <t>Demontáž armatury závitové s jedním závitem do G 1</t>
  </si>
  <si>
    <t>53380375</t>
  </si>
  <si>
    <t>734 89-0803</t>
  </si>
  <si>
    <t>Přemístění demontovaných armatur vodorovně do 100 m v objektech výšky přes 6 do 24 m</t>
  </si>
  <si>
    <t>-1397595923</t>
  </si>
  <si>
    <t>735</t>
  </si>
  <si>
    <t xml:space="preserve"> Ústřední vytápění - otopná tělesa</t>
  </si>
  <si>
    <t>735 13-1301</t>
  </si>
  <si>
    <t>Montáž otopných těles článkových hliníkových o počtu článků 2 až 4</t>
  </si>
  <si>
    <t>148590841</t>
  </si>
  <si>
    <t>735 13-1302</t>
  </si>
  <si>
    <t>Montáž otopných těles článkových hliníkových o počtu článků 6 až 10</t>
  </si>
  <si>
    <t>-112116596</t>
  </si>
  <si>
    <t>735 13-1303</t>
  </si>
  <si>
    <t>Montáž otopných těles článkových hliníkových o počtu článků 12 až 14</t>
  </si>
  <si>
    <t>-1026306395</t>
  </si>
  <si>
    <t>735 13-1304</t>
  </si>
  <si>
    <t>Montáž otopných těles článkových hliníkových o počtu článků 16 až 18</t>
  </si>
  <si>
    <t>-1516976531</t>
  </si>
  <si>
    <t>735 13-1305</t>
  </si>
  <si>
    <t>Montáž otopných těles článkových hliníkových o počtu článků přes 18</t>
  </si>
  <si>
    <t>1038273353</t>
  </si>
  <si>
    <t>dodávka.37</t>
  </si>
  <si>
    <t>Hlinikové OT s ventil.vložkou a 2 rohovými šroubeními, pravé spodní připojení vel: 4/350/95</t>
  </si>
  <si>
    <t>562165439</t>
  </si>
  <si>
    <t>dodávka.38</t>
  </si>
  <si>
    <t>dtto 10/350/95</t>
  </si>
  <si>
    <t>864493395</t>
  </si>
  <si>
    <t>dodávka.39</t>
  </si>
  <si>
    <t>dtto 12/350/95</t>
  </si>
  <si>
    <t>-652600281</t>
  </si>
  <si>
    <t>dodávka.40</t>
  </si>
  <si>
    <t>dtto 16/350/95</t>
  </si>
  <si>
    <t>-2108380982</t>
  </si>
  <si>
    <t>dodávka.41</t>
  </si>
  <si>
    <t>dtto18/350/95</t>
  </si>
  <si>
    <t>-1257642614</t>
  </si>
  <si>
    <t>dodávka.42</t>
  </si>
  <si>
    <t>dtto 20/350/95</t>
  </si>
  <si>
    <t>-1180625685</t>
  </si>
  <si>
    <t>dodávka.43</t>
  </si>
  <si>
    <t>dtto 24/350/95</t>
  </si>
  <si>
    <t>-886278764</t>
  </si>
  <si>
    <t>dodávka.44</t>
  </si>
  <si>
    <t>dtto 26/350/95</t>
  </si>
  <si>
    <t>-353211770</t>
  </si>
  <si>
    <t>dodávka.45</t>
  </si>
  <si>
    <t>dtto 30/350/95</t>
  </si>
  <si>
    <t>-1514841262</t>
  </si>
  <si>
    <t>dodávka.46</t>
  </si>
  <si>
    <t>dtto 2/500/95</t>
  </si>
  <si>
    <t>1751765319</t>
  </si>
  <si>
    <t>dodávka.47</t>
  </si>
  <si>
    <t>dtto 4/500/95</t>
  </si>
  <si>
    <t>-1804822817</t>
  </si>
  <si>
    <t>dodávka.48</t>
  </si>
  <si>
    <t>dtto 6/500/95</t>
  </si>
  <si>
    <t>-1155283984</t>
  </si>
  <si>
    <t>dodávka.49</t>
  </si>
  <si>
    <t>dtto 8/500/95</t>
  </si>
  <si>
    <t>1205917340</t>
  </si>
  <si>
    <t>dodávka.50</t>
  </si>
  <si>
    <t>dtto 10/500/95</t>
  </si>
  <si>
    <t>554751422</t>
  </si>
  <si>
    <t>dodávka.51</t>
  </si>
  <si>
    <t>dtto 12/500/95</t>
  </si>
  <si>
    <t>213833514</t>
  </si>
  <si>
    <t>dodávka.52</t>
  </si>
  <si>
    <t>dtto 14/500/95</t>
  </si>
  <si>
    <t>249860714</t>
  </si>
  <si>
    <t>dodávka.53</t>
  </si>
  <si>
    <t>dtto 16/500/95</t>
  </si>
  <si>
    <t>-1980441495</t>
  </si>
  <si>
    <t>dodávka.54</t>
  </si>
  <si>
    <t>dtto 20/500/95</t>
  </si>
  <si>
    <t>-825982030</t>
  </si>
  <si>
    <t>dodávka.55</t>
  </si>
  <si>
    <t>dtto 22/500/95</t>
  </si>
  <si>
    <t>1217743986</t>
  </si>
  <si>
    <t>dodávka.56</t>
  </si>
  <si>
    <t>dtto 26/500/95</t>
  </si>
  <si>
    <t>58925354</t>
  </si>
  <si>
    <t>dodávka.57</t>
  </si>
  <si>
    <t>dtto 30/500/95</t>
  </si>
  <si>
    <t>1687845681</t>
  </si>
  <si>
    <t>dodávka.58</t>
  </si>
  <si>
    <t>dtto 6/600/95</t>
  </si>
  <si>
    <t>-568734602</t>
  </si>
  <si>
    <t>dodávka.59</t>
  </si>
  <si>
    <t>dtto 8/600/95</t>
  </si>
  <si>
    <t>-283421169</t>
  </si>
  <si>
    <t>dodávka.60</t>
  </si>
  <si>
    <t>dtto 12/600/95</t>
  </si>
  <si>
    <t>1001422282</t>
  </si>
  <si>
    <t>dodávka.61</t>
  </si>
  <si>
    <t>dtto 16/600/95</t>
  </si>
  <si>
    <t>-698235781</t>
  </si>
  <si>
    <t>dodávka.62</t>
  </si>
  <si>
    <t>Montážní balíček</t>
  </si>
  <si>
    <t>1159663922</t>
  </si>
  <si>
    <t>735 15-9110</t>
  </si>
  <si>
    <t>Montáž otopných těles panelových jednořadých délky do 1500 mm</t>
  </si>
  <si>
    <t>142508557</t>
  </si>
  <si>
    <t>735 15-9210</t>
  </si>
  <si>
    <t>Montáž otopných těles panelových dvouřadých délky do 1140 mm</t>
  </si>
  <si>
    <t>1563524669</t>
  </si>
  <si>
    <t>mtž.3</t>
  </si>
  <si>
    <t>Mtž těles trubkových do 1500 mm</t>
  </si>
  <si>
    <t>-1152443406</t>
  </si>
  <si>
    <t>dodávka.63</t>
  </si>
  <si>
    <t>Koupelové trubkové těleso se středovým napojením 1200x600</t>
  </si>
  <si>
    <t>-570604159</t>
  </si>
  <si>
    <t>dodávka.64</t>
  </si>
  <si>
    <t>dtto 1500x600</t>
  </si>
  <si>
    <t>-2077138192</t>
  </si>
  <si>
    <t>dodávka.65</t>
  </si>
  <si>
    <t>Ocelové deskové OT s hladkou čelní plochou a bočním napojením 11-600x600</t>
  </si>
  <si>
    <t>-1043023815</t>
  </si>
  <si>
    <t>dodávka.66</t>
  </si>
  <si>
    <t>dtto 11-600x700</t>
  </si>
  <si>
    <t>-1922201772</t>
  </si>
  <si>
    <t>dodávka.67</t>
  </si>
  <si>
    <t>dtto 11-600x1400</t>
  </si>
  <si>
    <t>-1642183519</t>
  </si>
  <si>
    <t>dodávka.68</t>
  </si>
  <si>
    <t>Ocelové deskové OT VK s hladkou čelní plochou 11VK-500x400</t>
  </si>
  <si>
    <t>-1985811640</t>
  </si>
  <si>
    <t>dodávka.69</t>
  </si>
  <si>
    <t>dtto 11VK-500x500</t>
  </si>
  <si>
    <t>575057019</t>
  </si>
  <si>
    <t>dodávka.70</t>
  </si>
  <si>
    <t>dtto 11VK-500x700</t>
  </si>
  <si>
    <t>99929844</t>
  </si>
  <si>
    <t>dodávka.71</t>
  </si>
  <si>
    <t>dtto 11VK-500x800</t>
  </si>
  <si>
    <t>1626088197</t>
  </si>
  <si>
    <t>dodávka.72</t>
  </si>
  <si>
    <t>dtto 21VK-500x400</t>
  </si>
  <si>
    <t>-253104574</t>
  </si>
  <si>
    <t>dodávka.73</t>
  </si>
  <si>
    <t>dtto 21VK-500x500</t>
  </si>
  <si>
    <t>-811169149</t>
  </si>
  <si>
    <t>dodávka.74</t>
  </si>
  <si>
    <t>dtto 21VK-500x1200</t>
  </si>
  <si>
    <t>-232150853</t>
  </si>
  <si>
    <t>dodávka.75</t>
  </si>
  <si>
    <t>dtto 21VK-900x500</t>
  </si>
  <si>
    <t>-483199709</t>
  </si>
  <si>
    <t>dodávka.76</t>
  </si>
  <si>
    <t>dtto 22VK-400x900</t>
  </si>
  <si>
    <t>203756455</t>
  </si>
  <si>
    <t>dodávka.77</t>
  </si>
  <si>
    <t>dtto 22VK-500x900</t>
  </si>
  <si>
    <t>582190315</t>
  </si>
  <si>
    <t>dodávka.78</t>
  </si>
  <si>
    <t>dtto 22VK-600x1000</t>
  </si>
  <si>
    <t>-730738912</t>
  </si>
  <si>
    <t>998 73-5103</t>
  </si>
  <si>
    <t>Přesun hmot tonážní pro otopná tělesa v objektech v do 24 m</t>
  </si>
  <si>
    <t>-2117888350</t>
  </si>
  <si>
    <t>735 11-1810</t>
  </si>
  <si>
    <t>Demontáž otopného tělesa litinového článkového</t>
  </si>
  <si>
    <t>1646346315</t>
  </si>
  <si>
    <t>735 15-1821</t>
  </si>
  <si>
    <t>Demontáž otopného tělesa panelového dvouřadého délka do 1500 mm</t>
  </si>
  <si>
    <t>-1179253054</t>
  </si>
  <si>
    <t>735 29-1800</t>
  </si>
  <si>
    <t>Demontáž konzoly nebo držáku otopných těles, registrů nebo konvektorů do odpadu</t>
  </si>
  <si>
    <t>-593624317</t>
  </si>
  <si>
    <t>735 89-0803</t>
  </si>
  <si>
    <t>Přemístění demontovaného otopného tělesa vodorovně 100 m v objektech výšky přes 12 do 24 m</t>
  </si>
  <si>
    <t>383555386</t>
  </si>
  <si>
    <t>735 49-4811</t>
  </si>
  <si>
    <t>Vypuštění vody z otopných těles</t>
  </si>
  <si>
    <t>-597182325</t>
  </si>
  <si>
    <t>735 19-1910</t>
  </si>
  <si>
    <t>Napuštění vody do otopných těles</t>
  </si>
  <si>
    <t>110831334</t>
  </si>
  <si>
    <t>783</t>
  </si>
  <si>
    <t xml:space="preserve"> Nátěry</t>
  </si>
  <si>
    <t>783 42-7410</t>
  </si>
  <si>
    <t>Nátěry syntetické potrubí do DN 50 jednonásobné a základní</t>
  </si>
  <si>
    <t>501466398</t>
  </si>
  <si>
    <t>783 42-7510</t>
  </si>
  <si>
    <t>Nátěry syntetické potrubí do DN 100 jednonásobné a základní</t>
  </si>
  <si>
    <t>2026595413</t>
  </si>
  <si>
    <t xml:space="preserve"> Různé dokončující konstrukce a práce inženýrských staveb</t>
  </si>
  <si>
    <t>mtž.4</t>
  </si>
  <si>
    <t>Topná zkouška</t>
  </si>
  <si>
    <t>hod</t>
  </si>
  <si>
    <t>-1894478738</t>
  </si>
  <si>
    <t>mtž.5</t>
  </si>
  <si>
    <t>Dokumentace skutečného provedení</t>
  </si>
  <si>
    <t>2135508591</t>
  </si>
  <si>
    <t>05 - SILNOPROUD</t>
  </si>
  <si>
    <t>D1 -  Rozváděče 0,4kV</t>
  </si>
  <si>
    <t>D2 -  Kabely NN</t>
  </si>
  <si>
    <t>D3 -  Svítidla</t>
  </si>
  <si>
    <t>D4 -  PŘÍSTROJE</t>
  </si>
  <si>
    <t>D5 -  Tlačítko TS/CS, IP21</t>
  </si>
  <si>
    <t>D6 -  NOUZOVÉ OSVĚTLENÍ + DALI</t>
  </si>
  <si>
    <t>D7 -  OSTATNÍ</t>
  </si>
  <si>
    <t>D8 -  Revizní zkoušky, měření, protokoly</t>
  </si>
  <si>
    <t xml:space="preserve"> Rozváděče 0,4kV</t>
  </si>
  <si>
    <t>Pol1</t>
  </si>
  <si>
    <t>Úprava rozváděče RH pole1 -4 + RPO, dle výkresové dokumentace</t>
  </si>
  <si>
    <t>-2126453796</t>
  </si>
  <si>
    <t>Pol2</t>
  </si>
  <si>
    <t>MATERIÁL Úprava rozváděče RH pole1 -4 + RPO</t>
  </si>
  <si>
    <t>455597506</t>
  </si>
  <si>
    <t>Pol3</t>
  </si>
  <si>
    <t>Rozváděč RS0.1</t>
  </si>
  <si>
    <t>-359031367</t>
  </si>
  <si>
    <t>Pol4</t>
  </si>
  <si>
    <t>-854895608</t>
  </si>
  <si>
    <t>Pol5</t>
  </si>
  <si>
    <t>Rozváděč RS1.1, kompletní včetně přístrojů, dle výkresové dokumentace</t>
  </si>
  <si>
    <t>1509813755</t>
  </si>
  <si>
    <t>Pol6</t>
  </si>
  <si>
    <t>Rozváděč RS1.1</t>
  </si>
  <si>
    <t>2116846676</t>
  </si>
  <si>
    <t>Pol7</t>
  </si>
  <si>
    <t>Rozváděč RS1.2, kompletní včetně přístrojů, dle výkresové dokumentace</t>
  </si>
  <si>
    <t>-1614351167</t>
  </si>
  <si>
    <t>Pol8</t>
  </si>
  <si>
    <t>Rozváděč RS1.2</t>
  </si>
  <si>
    <t>317245634</t>
  </si>
  <si>
    <t>Pol9</t>
  </si>
  <si>
    <t>Rozváděč RS1.3, kompletní včetně přístrojů, dle výkresové dokumentace</t>
  </si>
  <si>
    <t>-357001073</t>
  </si>
  <si>
    <t>Pol10</t>
  </si>
  <si>
    <t>Rozváděč RS1.3</t>
  </si>
  <si>
    <t>1995264269</t>
  </si>
  <si>
    <t>Pol11</t>
  </si>
  <si>
    <t>Rozváděč RS1.4, kompletní včetně přístrojů, dle výkresové dokumentace</t>
  </si>
  <si>
    <t>1449210821</t>
  </si>
  <si>
    <t>Pol12</t>
  </si>
  <si>
    <t>Rozváděč RS1.4</t>
  </si>
  <si>
    <t>1246791365</t>
  </si>
  <si>
    <t>Pol13</t>
  </si>
  <si>
    <t>Rozváděč RS2.1, kompletní včetně přístrojů, dle výkresové dokumentace</t>
  </si>
  <si>
    <t>1024121140</t>
  </si>
  <si>
    <t>Pol14</t>
  </si>
  <si>
    <t>Rozváděč RS2.1</t>
  </si>
  <si>
    <t>-1845713197</t>
  </si>
  <si>
    <t>Pol15</t>
  </si>
  <si>
    <t>Rozváděč RS2.2, kompletní včetně přístrojů, dle výkresové dokumentace</t>
  </si>
  <si>
    <t>-380256568</t>
  </si>
  <si>
    <t>Pol16</t>
  </si>
  <si>
    <t>Rozváděč RS2.2</t>
  </si>
  <si>
    <t>-1186509327</t>
  </si>
  <si>
    <t>Pol17</t>
  </si>
  <si>
    <t>Rozváděč RS2.3, kompletní včetně přístrojů, dle výkresové dokumentace</t>
  </si>
  <si>
    <t>-364285833</t>
  </si>
  <si>
    <t>Pol18</t>
  </si>
  <si>
    <t>Rozváděč RS2.3</t>
  </si>
  <si>
    <t>1528296132</t>
  </si>
  <si>
    <t>Pol19</t>
  </si>
  <si>
    <t>Rozváděč RS3.1, kompletní včetně přístrojů, dle výkresové dokumentace</t>
  </si>
  <si>
    <t>-351097716</t>
  </si>
  <si>
    <t>Pol20</t>
  </si>
  <si>
    <t>Rozváděč RS3.1,</t>
  </si>
  <si>
    <t>-1348148907</t>
  </si>
  <si>
    <t>Pol21</t>
  </si>
  <si>
    <t>Rozváděč RS3.2, kompletní včetně přístrojů, dle výkresové dokumentace</t>
  </si>
  <si>
    <t>-391984034</t>
  </si>
  <si>
    <t>Pol22</t>
  </si>
  <si>
    <t>Rozváděč RS3.2</t>
  </si>
  <si>
    <t>839455323</t>
  </si>
  <si>
    <t>Pol23</t>
  </si>
  <si>
    <t>Rozváděč RS4.1, kompletní včetně přístrojů, dle výkresové dokumentace</t>
  </si>
  <si>
    <t>566279674</t>
  </si>
  <si>
    <t>Pol24</t>
  </si>
  <si>
    <t>Rozváděč RS4.1</t>
  </si>
  <si>
    <t>-1536232658</t>
  </si>
  <si>
    <t>Pol25</t>
  </si>
  <si>
    <t>Rozváděč RS4.2, kompletní včetně přístrojů, dle výkresové dokumentace</t>
  </si>
  <si>
    <t>-1913918074</t>
  </si>
  <si>
    <t>Pol26</t>
  </si>
  <si>
    <t>Rozváděč RS4.2</t>
  </si>
  <si>
    <t>-1268325327</t>
  </si>
  <si>
    <t>Pol27</t>
  </si>
  <si>
    <t>Rozváděč RS5.1, kompletní včetně přístrojů, dle výkresové dokumentace</t>
  </si>
  <si>
    <t>-273499988</t>
  </si>
  <si>
    <t>Pol28</t>
  </si>
  <si>
    <t>Rozváděč RS5.1</t>
  </si>
  <si>
    <t>-433579116</t>
  </si>
  <si>
    <t>Pol29</t>
  </si>
  <si>
    <t>Rozváděč RS5.2, kompletní včetně přístrojů, dle výkresové dokumentace</t>
  </si>
  <si>
    <t>-1196802114</t>
  </si>
  <si>
    <t>Pol30</t>
  </si>
  <si>
    <t>Rozváděč RS5.2</t>
  </si>
  <si>
    <t>-1100775931</t>
  </si>
  <si>
    <t>Pol31</t>
  </si>
  <si>
    <t>Rozváděč RS6.1, kompletní včetně přístrojů, dle výkresové dokumentace</t>
  </si>
  <si>
    <t>-111629076</t>
  </si>
  <si>
    <t>Pol32</t>
  </si>
  <si>
    <t>Rozváděč RS6.1</t>
  </si>
  <si>
    <t>-1665568533</t>
  </si>
  <si>
    <t>Pol33</t>
  </si>
  <si>
    <t>Rozváděč RS6.2, kompletní včetně přístrojů, dle výkresové dokumentace</t>
  </si>
  <si>
    <t>1905874129</t>
  </si>
  <si>
    <t>Pol34</t>
  </si>
  <si>
    <t>Rozváděč RS6.2</t>
  </si>
  <si>
    <t>286198516</t>
  </si>
  <si>
    <t>Pol35</t>
  </si>
  <si>
    <t>Rozváděč RM6.3, kompletní včetně přístrojů, dle výkresové dokumentace</t>
  </si>
  <si>
    <t>-675492436</t>
  </si>
  <si>
    <t>Pol36</t>
  </si>
  <si>
    <t>Rozváděč RM6.3</t>
  </si>
  <si>
    <t>-925023608</t>
  </si>
  <si>
    <t>Pol37</t>
  </si>
  <si>
    <t>Výkonná jednotka UPDF 403-085-045, 8,5kW/400, složené z jedné skříně 8,5 kW/400V, akumulátory 45minut , inteligentní nabíječ akumulátorů, řídící jednotka</t>
  </si>
  <si>
    <t>329903763</t>
  </si>
  <si>
    <t>Pol38</t>
  </si>
  <si>
    <t>Výkonná jednotka UPDF 403-085-045, 8,5kW/400</t>
  </si>
  <si>
    <t>-1318895549</t>
  </si>
  <si>
    <t>Pol39</t>
  </si>
  <si>
    <t xml:space="preserve">UPS </t>
  </si>
  <si>
    <t>1437461971</t>
  </si>
  <si>
    <t>Poznámka k položce:_x000D_
UPS Avara Modular Power MPW 42; USMPW se 3 bateriovými moduly USBB480Y120HR na 45 minut zálohy a propojovací skříní mezi UPS a 3BB; se specifikací: výkon: 2x 42 kVA / 42 kW; vstup / výstup: 3f/3f; 400V; 50Hz; TN-S; 3L+N+PE; jmenovitý proud jednoho výkonov</t>
  </si>
  <si>
    <t>Pol40</t>
  </si>
  <si>
    <t>UPS</t>
  </si>
  <si>
    <t>-418378878</t>
  </si>
  <si>
    <t>Poznámka k položce:_x000D_
UPS Avara Modular</t>
  </si>
  <si>
    <t xml:space="preserve"> Kabely NN</t>
  </si>
  <si>
    <t>Pol41</t>
  </si>
  <si>
    <t>CYKY-O 2x1,5, Uložený pod omítkou</t>
  </si>
  <si>
    <t>-820582986</t>
  </si>
  <si>
    <t>Pol42</t>
  </si>
  <si>
    <t>CYKY-O 2x1,5</t>
  </si>
  <si>
    <t>2139797945</t>
  </si>
  <si>
    <t>Pol43</t>
  </si>
  <si>
    <t>CYKY-O 3x1,5, uložen pod omítkou</t>
  </si>
  <si>
    <t>-1570675310</t>
  </si>
  <si>
    <t>Pol44</t>
  </si>
  <si>
    <t>CYKY-O 3x1,5</t>
  </si>
  <si>
    <t>380176120</t>
  </si>
  <si>
    <t>Pol45</t>
  </si>
  <si>
    <t>CYKY-J 3x1,5, uložen pod omítkou</t>
  </si>
  <si>
    <t>-1398165019</t>
  </si>
  <si>
    <t>Pol46</t>
  </si>
  <si>
    <t>CYKY-J 3x1,5</t>
  </si>
  <si>
    <t>-890196030</t>
  </si>
  <si>
    <t>Pol47</t>
  </si>
  <si>
    <t>CYKY-J 3x2,5, uložen pod omítkou</t>
  </si>
  <si>
    <t>1779251057</t>
  </si>
  <si>
    <t>Pol48</t>
  </si>
  <si>
    <t>CYKY-J 3x2,5</t>
  </si>
  <si>
    <t>770779776</t>
  </si>
  <si>
    <t>Pol49</t>
  </si>
  <si>
    <t>CYKY-J 3x4, uložen pod omítkou</t>
  </si>
  <si>
    <t>357055437</t>
  </si>
  <si>
    <t>Pol50</t>
  </si>
  <si>
    <t>CYKY-J 3x4</t>
  </si>
  <si>
    <t>750076054</t>
  </si>
  <si>
    <t>Pol51</t>
  </si>
  <si>
    <t>CYKY-J 5x1,5, uložený pod omítkou</t>
  </si>
  <si>
    <t>-2062047788</t>
  </si>
  <si>
    <t>Pol52</t>
  </si>
  <si>
    <t>CYKY-J 5x1,5</t>
  </si>
  <si>
    <t>857076416</t>
  </si>
  <si>
    <t>Pol53</t>
  </si>
  <si>
    <t>CYKY-J 5x2.5, uložený pod omítkou</t>
  </si>
  <si>
    <t>-1476106005</t>
  </si>
  <si>
    <t>Pol54</t>
  </si>
  <si>
    <t>CYKY-J 5x2.5</t>
  </si>
  <si>
    <t>-1655686495</t>
  </si>
  <si>
    <t>Pol55</t>
  </si>
  <si>
    <t>CYKY-J 5x4, uložený pod omítkou</t>
  </si>
  <si>
    <t>1738922521</t>
  </si>
  <si>
    <t>Pol56</t>
  </si>
  <si>
    <t>CYKY-J 5x4</t>
  </si>
  <si>
    <t>1718058463</t>
  </si>
  <si>
    <t>Pol57</t>
  </si>
  <si>
    <t>CYKY-J 5x6, uložený pod omítkou</t>
  </si>
  <si>
    <t>-481724220</t>
  </si>
  <si>
    <t>Pol58</t>
  </si>
  <si>
    <t>CYKY-J 5x6</t>
  </si>
  <si>
    <t>-1769702914</t>
  </si>
  <si>
    <t>Pol59</t>
  </si>
  <si>
    <t>CYKY-J 5x10, uložený pod omítkou</t>
  </si>
  <si>
    <t>394922999</t>
  </si>
  <si>
    <t>Pol60</t>
  </si>
  <si>
    <t>CYKY-J 5x10</t>
  </si>
  <si>
    <t>657219137</t>
  </si>
  <si>
    <t>Pol61</t>
  </si>
  <si>
    <t>CYKY-J 4x16, uložený pod omítkou</t>
  </si>
  <si>
    <t>1498199978</t>
  </si>
  <si>
    <t>Pol62</t>
  </si>
  <si>
    <t>CYKY-J 4x16</t>
  </si>
  <si>
    <t>-410162129</t>
  </si>
  <si>
    <t>Pol63</t>
  </si>
  <si>
    <t>CYKY-J 4x25, uložený pod omítkou</t>
  </si>
  <si>
    <t>-1375343202</t>
  </si>
  <si>
    <t>Pol64</t>
  </si>
  <si>
    <t>CYKY-J 4x25</t>
  </si>
  <si>
    <t>1011999117</t>
  </si>
  <si>
    <t>Pol65</t>
  </si>
  <si>
    <t>CYKY-J 4x35, uložený volně</t>
  </si>
  <si>
    <t>84353210</t>
  </si>
  <si>
    <t>Pol66</t>
  </si>
  <si>
    <t>CYKY-J 4x35</t>
  </si>
  <si>
    <t>-874002970</t>
  </si>
  <si>
    <t>Pol67</t>
  </si>
  <si>
    <t>CYKY-J 4x50, uložený volně</t>
  </si>
  <si>
    <t>-1210370449</t>
  </si>
  <si>
    <t>Pol68</t>
  </si>
  <si>
    <t>CYKY-J 4x50</t>
  </si>
  <si>
    <t>-916028291</t>
  </si>
  <si>
    <t>Pol69</t>
  </si>
  <si>
    <t>AYKY-J 3x185+95, uložený volně</t>
  </si>
  <si>
    <t>-1281254553</t>
  </si>
  <si>
    <t>Pol70</t>
  </si>
  <si>
    <t>AYKY-J 3x185+95</t>
  </si>
  <si>
    <t>-226996723</t>
  </si>
  <si>
    <t>Pol71</t>
  </si>
  <si>
    <t>O 3x1,5, uložený pod omítkou</t>
  </si>
  <si>
    <t>1705130585</t>
  </si>
  <si>
    <t>Poznámka k položce:_x000D_
NAPŘÍKLAD_PRAFlaDur+</t>
  </si>
  <si>
    <t>Pol72</t>
  </si>
  <si>
    <t>O 3x1,5</t>
  </si>
  <si>
    <t>-430175951</t>
  </si>
  <si>
    <t>Pol73</t>
  </si>
  <si>
    <t>J 3x1,5, uložený pod omítkou</t>
  </si>
  <si>
    <t>496816214</t>
  </si>
  <si>
    <t>Pol74</t>
  </si>
  <si>
    <t>J 3x1,5</t>
  </si>
  <si>
    <t>2067721982</t>
  </si>
  <si>
    <t>Pol75</t>
  </si>
  <si>
    <t>J 3x2,5, uložený pod omítkou</t>
  </si>
  <si>
    <t>411560792</t>
  </si>
  <si>
    <t>Pol76</t>
  </si>
  <si>
    <t>J 3x2,</t>
  </si>
  <si>
    <t>1151471305</t>
  </si>
  <si>
    <t>Pol77</t>
  </si>
  <si>
    <t>J 3x6, uložený pod omítkou</t>
  </si>
  <si>
    <t>-916626368</t>
  </si>
  <si>
    <t>Pol78</t>
  </si>
  <si>
    <t>J 3x6</t>
  </si>
  <si>
    <t>-1409475727</t>
  </si>
  <si>
    <t>Pol79</t>
  </si>
  <si>
    <t>J 5x1,5, uložený pod omítkou</t>
  </si>
  <si>
    <t>1090258190</t>
  </si>
  <si>
    <t>Pol80</t>
  </si>
  <si>
    <t>J 5x1,5</t>
  </si>
  <si>
    <t>155331120</t>
  </si>
  <si>
    <t>Pol81</t>
  </si>
  <si>
    <t>J 5x2,5, uložený pod omítkou</t>
  </si>
  <si>
    <t>-1506870849</t>
  </si>
  <si>
    <t>Pol82</t>
  </si>
  <si>
    <t>J 5x2,5</t>
  </si>
  <si>
    <t>-413655974</t>
  </si>
  <si>
    <t>Pol83</t>
  </si>
  <si>
    <t>J 5x4, uložený pod omítkou</t>
  </si>
  <si>
    <t>-186720797</t>
  </si>
  <si>
    <t>Pol84</t>
  </si>
  <si>
    <t>J 5x4</t>
  </si>
  <si>
    <t>1853107263</t>
  </si>
  <si>
    <t>Pol85</t>
  </si>
  <si>
    <t>J 5x10, uložený pod omítkou</t>
  </si>
  <si>
    <t>1478211883</t>
  </si>
  <si>
    <t>Pol86</t>
  </si>
  <si>
    <t>J 5x10</t>
  </si>
  <si>
    <t>-1784542264</t>
  </si>
  <si>
    <t>Pol87</t>
  </si>
  <si>
    <t>JYTY 4x1, uložený volně</t>
  </si>
  <si>
    <t>-1606257342</t>
  </si>
  <si>
    <t>Pol88</t>
  </si>
  <si>
    <t>JYTY 4x1</t>
  </si>
  <si>
    <t>2031816218</t>
  </si>
  <si>
    <t>Pol89</t>
  </si>
  <si>
    <t>JYTY 4x1, uložený pod omítkou</t>
  </si>
  <si>
    <t>-2131870</t>
  </si>
  <si>
    <t>Pol90</t>
  </si>
  <si>
    <t>-676263670</t>
  </si>
  <si>
    <t>Pol91</t>
  </si>
  <si>
    <t>CY 6 zž, uložený pod omítkou</t>
  </si>
  <si>
    <t>-645715623</t>
  </si>
  <si>
    <t>Pol92</t>
  </si>
  <si>
    <t>CY 6 zž</t>
  </si>
  <si>
    <t>-1374304436</t>
  </si>
  <si>
    <t>Pol93</t>
  </si>
  <si>
    <t>CYA 25 zž</t>
  </si>
  <si>
    <t>-1005458474</t>
  </si>
  <si>
    <t>Pol94</t>
  </si>
  <si>
    <t>-1402978067</t>
  </si>
  <si>
    <t>-819018115</t>
  </si>
  <si>
    <t>Pol95</t>
  </si>
  <si>
    <t>2109544333</t>
  </si>
  <si>
    <t>Pol96</t>
  </si>
  <si>
    <t>Ukončení vodičů v rozváděči + zapojení do 2,5mm2</t>
  </si>
  <si>
    <t>-1524768015</t>
  </si>
  <si>
    <t>Pol97</t>
  </si>
  <si>
    <t>Ukončení vodičů v rozváděči + zapojení do 6mm2</t>
  </si>
  <si>
    <t>1931769375</t>
  </si>
  <si>
    <t>Pol98</t>
  </si>
  <si>
    <t>Ukončení vodičů v rozváděči + zapojení do 16mm2</t>
  </si>
  <si>
    <t>-2064212997</t>
  </si>
  <si>
    <t>Pol99</t>
  </si>
  <si>
    <t>Ukončení vodičů v rozváděči + zapojení do 25mm2</t>
  </si>
  <si>
    <t>1144574460</t>
  </si>
  <si>
    <t>Pol100</t>
  </si>
  <si>
    <t>Ukončení vodičů v rozváděči + zapojení do 35mm2</t>
  </si>
  <si>
    <t>901143617</t>
  </si>
  <si>
    <t>Pol101</t>
  </si>
  <si>
    <t>Ukončení vodičů v rozváděči + zapojení do 50mm2</t>
  </si>
  <si>
    <t>-323634667</t>
  </si>
  <si>
    <t>Pol102</t>
  </si>
  <si>
    <t>Ukončení vodičů v rozváděči + zapojení do 95mm2</t>
  </si>
  <si>
    <t>364611608</t>
  </si>
  <si>
    <t>Pol103</t>
  </si>
  <si>
    <t>Ukončení vodičů v rozváděči + zapojení do 185mm2</t>
  </si>
  <si>
    <t>1825943887</t>
  </si>
  <si>
    <t xml:space="preserve"> Svítidla</t>
  </si>
  <si>
    <t>Pol104</t>
  </si>
  <si>
    <t xml:space="preserve">Svítidlo pro označemím "A" -  LED svítidlo typu s přisazenou montáží, elektronický předřadník se stálým výstupem. Elektrická Třída ochrany I, krytí IP44. Těleso: ocel v barvě bílá. Koncové kryty: zaoblený polykarbonát v barvě bílá. Difuzor: lisovaný čirý </t>
  </si>
  <si>
    <t>1914600434</t>
  </si>
  <si>
    <t>Pol105</t>
  </si>
  <si>
    <t>Svítidlo pro označemím "A"</t>
  </si>
  <si>
    <t>-435138995</t>
  </si>
  <si>
    <t>Pol106</t>
  </si>
  <si>
    <t>Svítidlo s označemím "A1" -  LED svítidlo typu s přisazenou montáží, elektronický předřadník se stálým výstupem. Elektrická Třída ochrany I, krytí IP44. Těleso: ocel v barvě bílá. Koncové kryty: zaoblený polykarbonát v barvě bílá. Difuzor: lisovaný čirý p</t>
  </si>
  <si>
    <t>1337191318</t>
  </si>
  <si>
    <t>Pol107</t>
  </si>
  <si>
    <t>Svítidlo s označemím "A1</t>
  </si>
  <si>
    <t>654691382</t>
  </si>
  <si>
    <t>Pol108</t>
  </si>
  <si>
    <t>Svítidlo s označemím "A3" -  LED svítidlo typu s přisazenou montáží, elektronický předřadník se stálým výstupem. Elektrická Třída ochrany I, krytí IP44. Těleso: ocel v barvě bílá. Koncové kryty: zaoblený polykarbonát v barvě bílá. Difuzor: lisovaný čirý p</t>
  </si>
  <si>
    <t>1354302748</t>
  </si>
  <si>
    <t>Pol109</t>
  </si>
  <si>
    <t>Svítidlo s označemím "A3"</t>
  </si>
  <si>
    <t>-476353072</t>
  </si>
  <si>
    <t>Pol110</t>
  </si>
  <si>
    <t>Svítidlo s označemím "B" -  Velmi tenké, čtvercový přisazené LED svítidlo. LED předřadník. Těleso: bílá polykarbonát. Difuzor: opálový polykarbonát. Elektrická Třída ochrany II, krytí IP65, IK10. Dodáváno s LED zdroji v barvě 4000K. Vhodné pro přímou mont</t>
  </si>
  <si>
    <t>1564182809</t>
  </si>
  <si>
    <t>Pol111</t>
  </si>
  <si>
    <t>Svítidlo s označemím "B"</t>
  </si>
  <si>
    <t>-1188926145</t>
  </si>
  <si>
    <t>Pol112</t>
  </si>
  <si>
    <t>Svítidlo s označemím "C" -  LED stropní svítidlo s opálovou optikou, montáž do podhledu. Celkový výkon: 27,7 W, s LED převodníkem. Barevná tolerance v místě (MacAdam): 3. Světelný tok svítidla: 3710 lm, účinnost svítidla: 134 lm / W. Barevné podání Ra&gt; 80</t>
  </si>
  <si>
    <t>1415609355</t>
  </si>
  <si>
    <t>Pol113</t>
  </si>
  <si>
    <t>Svítidlo s označemím "C"</t>
  </si>
  <si>
    <t>-1055784244</t>
  </si>
  <si>
    <t>Pol114</t>
  </si>
  <si>
    <t>Svítidlo s označemím "D" -  LED stropní svítidlo pro omezený prostor ve stropu: pouze hloubka zahloubení 100 mm; "stálé" bílé LED svítidlo, se symetrickým širokoúhlým rozdělením světla s maximální účinností a  optimálním osvětlením fotometrické vlastnosti</t>
  </si>
  <si>
    <t>-1812485899</t>
  </si>
  <si>
    <t>Pol115</t>
  </si>
  <si>
    <t>Svítidlo s označemím "D"</t>
  </si>
  <si>
    <t>-1292043849</t>
  </si>
  <si>
    <t>Pol116</t>
  </si>
  <si>
    <t>Svítidlo s označemím "D1" -  LED stropní svítidlo pro omezený prostor ve stropu: pouze hloubka zahloubení 100 mm; "stálé" bílé LED svítidlo, se symetrickým širokoúhlým rozdělením světla s maximální účinností a  optimálním osvětlením fotometrické vlastnost</t>
  </si>
  <si>
    <t>1248826017</t>
  </si>
  <si>
    <t>Pol117</t>
  </si>
  <si>
    <t>Svítidlo s označemím "D1"</t>
  </si>
  <si>
    <t>1873850117</t>
  </si>
  <si>
    <t>Pol118</t>
  </si>
  <si>
    <t>Svítidlo s označemím "D2" -  LED stropní svítidlo pro omezený prostor ve stropu: pouze hloubka zahloubení 100 mm; "stálé" bílé LED svítidlo, se symetrickým širokoúhlým rozdělením světla s maximální účinností a  optimálním osvětlením fotometrické vlastnost</t>
  </si>
  <si>
    <t>-115704975</t>
  </si>
  <si>
    <t>Pol119</t>
  </si>
  <si>
    <t>Svítidlo s označemím "D2"</t>
  </si>
  <si>
    <t>-1551000057</t>
  </si>
  <si>
    <t>Pol120</t>
  </si>
  <si>
    <t>Svítidlo s označemím "D3" -  LED stropní svítidlo přisazené; "stálé" bílé LED svítidlo, se symetrickým širokoúhlým rozdělením světla s maximální účinností a  optimálním osvětlením fotometrické vlastnosti; lampa: 16 W LED840,  Barevné podání Ra&gt; 80, barevn</t>
  </si>
  <si>
    <t>-1548802513</t>
  </si>
  <si>
    <t>Pol121</t>
  </si>
  <si>
    <t>Svítidlo s označemím "D3"</t>
  </si>
  <si>
    <t>1454484020</t>
  </si>
  <si>
    <t>Pol122</t>
  </si>
  <si>
    <t xml:space="preserve">Svítidlo označení "N1" -  LED nouzové svítidlo pro nástěnné osvětlení únikových cest s min. 1 lux v souladu s EN 1838; 2 vysoce výkonné LED diody, neutrální bílá 4 000 K; čočka z polykarbonátu; optimální tepelné řízení pomocí chladiče; nástěnné svítidlo; </t>
  </si>
  <si>
    <t>-73729491</t>
  </si>
  <si>
    <t>Pol123</t>
  </si>
  <si>
    <t>Svítidlo označení "N1"</t>
  </si>
  <si>
    <t>-1741703905</t>
  </si>
  <si>
    <t>Pol124</t>
  </si>
  <si>
    <t>Svítidlo označení "N2" -  Svítidlo LED, Svítidlo pro centrální nouzové osvětlení, pro monitorování jednotlivého svítidla pomocí DALI, nastavitelné úroveň nouzového osvětlení. připevněné na povrch; pouzdro z polykarbonátové bílé (RAL 9016), vstřikované; ad</t>
  </si>
  <si>
    <t>-1864413322</t>
  </si>
  <si>
    <t>Pol125</t>
  </si>
  <si>
    <t>Svítidlo označení "N2</t>
  </si>
  <si>
    <t>-1370111680</t>
  </si>
  <si>
    <t>Pol126</t>
  </si>
  <si>
    <t>Svítidlo označení "N3" -   Svítidlo LED Escape, Svítidlo pro centrální nouzové osvětlení, pro monitorování jednotlivého svítidla pomocí DALI, nastavitelné úroveň nouzového osvětlení. připevněné na povrch; pouzdro z polykarbonátové bílé (RAL 9016), vstřiko</t>
  </si>
  <si>
    <t>-1799874625</t>
  </si>
  <si>
    <t>Pol127</t>
  </si>
  <si>
    <t>Svítidlo označení "N3"</t>
  </si>
  <si>
    <t>-1071365059</t>
  </si>
  <si>
    <t>Pol128</t>
  </si>
  <si>
    <t>Svítidlo označení "N4" -   LED nouzové svítidlo pro osvětlení únikové cesty s min. 1 lux v souladu s EN 1838; 2 vysoce výkonné LED diody, neutrální bílá 4 000 K; čočka z polykarbonátu; optimální tepelné řízení pomocí chladiče. Svítidlo k instalaci na stro</t>
  </si>
  <si>
    <t>826169491</t>
  </si>
  <si>
    <t>Pol129</t>
  </si>
  <si>
    <t>Svítidlo označení "N4"</t>
  </si>
  <si>
    <t>-1459156613</t>
  </si>
  <si>
    <t>Pol130</t>
  </si>
  <si>
    <t>Svítidlo označení "N5" -   LED nouzové svítidlo pro antipanické osvětlení s min. 0,5 lux dle podle EN 1838; 2 vysoce výkonné LED diody, neutrální bílá 4 000 K; objektiv polykarbonát; optimální tepelné řízení pomocí chladiče; Svítidlo k instalaci na strop.</t>
  </si>
  <si>
    <t>-289896182</t>
  </si>
  <si>
    <t>Pol131</t>
  </si>
  <si>
    <t>Svítidlo označení "N5</t>
  </si>
  <si>
    <t>-1581789960</t>
  </si>
  <si>
    <t>Pol132</t>
  </si>
  <si>
    <t>Svítidlo označení "N6" -   LED nouzové svítidlo pro antipanické osvětlení s min. 0,5 lux dle podle EN 1838; 2 vysoce výkonné LED diody, neutrální bílá 4 000 K; objektiv polykarbonát; optimální tepelné řízení pomocí chladiče; Svítidlo k instalaci na strop.</t>
  </si>
  <si>
    <t>-79184430</t>
  </si>
  <si>
    <t>Pol133</t>
  </si>
  <si>
    <t>Svítidlo označení "N6"</t>
  </si>
  <si>
    <t>-1107435621</t>
  </si>
  <si>
    <t>Pol134</t>
  </si>
  <si>
    <t xml:space="preserve">Svítidlo označení "N7" -   LED nouzové svítidlo pro nasvětlení požární techniky, tlačítek EPS minimálně na 5 lux dle podle EN 1838; 2 vysoce výkonné LED diody, neutrální bílá 4 000 K; čočka polykarbonát; optimální tepelné řízení pomocí chladiče; Svítidlo </t>
  </si>
  <si>
    <t>341826685</t>
  </si>
  <si>
    <t>Pol135</t>
  </si>
  <si>
    <t>Svítidlo označení "N7"</t>
  </si>
  <si>
    <t>409492741</t>
  </si>
  <si>
    <t>Pol136</t>
  </si>
  <si>
    <t xml:space="preserve">Svítidlo označení "N8" -   LED nouzové svítidlo pro nasvětlení požární techniky, tlačítek EPS minimálně na 5 lux dle podle EN 1838; 2 vysoce výkonné LED diody, neutrální bílá 4 000 K; čočka polykarbonát; optimální tepelné řízení pomocí chladiče; Svítidlo </t>
  </si>
  <si>
    <t>1020240346</t>
  </si>
  <si>
    <t>Pol137</t>
  </si>
  <si>
    <t>Svítidlo označení "N8"</t>
  </si>
  <si>
    <t>1514087858</t>
  </si>
  <si>
    <t>Pol138</t>
  </si>
  <si>
    <t>Příspěvek na recyklaci</t>
  </si>
  <si>
    <t>606335536</t>
  </si>
  <si>
    <t xml:space="preserve"> PŘÍSTROJE</t>
  </si>
  <si>
    <t>Pol139</t>
  </si>
  <si>
    <t>Vypínač č. 1, IP44, v provedení na omítku 10A/230V</t>
  </si>
  <si>
    <t>957387515</t>
  </si>
  <si>
    <t>Pol140</t>
  </si>
  <si>
    <t>Vypínač č. 1</t>
  </si>
  <si>
    <t>1218955178</t>
  </si>
  <si>
    <t>Pol141</t>
  </si>
  <si>
    <t>Vypínač č. 6, IP44, v provedení na omítku 10A/230V</t>
  </si>
  <si>
    <t>-108387412</t>
  </si>
  <si>
    <t>Pol142</t>
  </si>
  <si>
    <t>Vypínač č. 6</t>
  </si>
  <si>
    <t>-79189499</t>
  </si>
  <si>
    <t>Pol143</t>
  </si>
  <si>
    <t>Vypínač č. 1, IP44, v provedení na omítku 16A/230V</t>
  </si>
  <si>
    <t>-763446363</t>
  </si>
  <si>
    <t>Pol144</t>
  </si>
  <si>
    <t>Vypínač č. 1, IP44</t>
  </si>
  <si>
    <t>1807765863</t>
  </si>
  <si>
    <t>Pol145</t>
  </si>
  <si>
    <t>Vypínač č. 1, IP21, v provedení pod omítku 10A/230V</t>
  </si>
  <si>
    <t>-1933369208</t>
  </si>
  <si>
    <t>Pol146</t>
  </si>
  <si>
    <t>Vypínač č. 1, IP21</t>
  </si>
  <si>
    <t>-95313544</t>
  </si>
  <si>
    <t>Pol147</t>
  </si>
  <si>
    <t>Vypínač č. 5, IP21, v provedení pod omítku 10A/230V</t>
  </si>
  <si>
    <t>-1444075923</t>
  </si>
  <si>
    <t>Pol148</t>
  </si>
  <si>
    <t>Vypínač č. 5, IP21</t>
  </si>
  <si>
    <t>1891501399</t>
  </si>
  <si>
    <t>Pol149</t>
  </si>
  <si>
    <t>Vypínač č. 6, IP21, v provedení pod omítku 10A/230V</t>
  </si>
  <si>
    <t>718013090</t>
  </si>
  <si>
    <t>Pol150</t>
  </si>
  <si>
    <t>Vypínač č. 6, IP21</t>
  </si>
  <si>
    <t>-669776860</t>
  </si>
  <si>
    <t>Pol151</t>
  </si>
  <si>
    <t>Tlačítko č 1/0So, IP21, v provedení pod omítku 10A/230V</t>
  </si>
  <si>
    <t>-1061287801</t>
  </si>
  <si>
    <t>Pol152</t>
  </si>
  <si>
    <t>Tlačítko č 1/0So, IP21</t>
  </si>
  <si>
    <t>-1188142034</t>
  </si>
  <si>
    <t>Pol153</t>
  </si>
  <si>
    <t>3f. Vypínač, IP44, v provedení na omítku 25A/400V</t>
  </si>
  <si>
    <t>-1445616907</t>
  </si>
  <si>
    <t>Pol154</t>
  </si>
  <si>
    <t>3f. Vypínač, IP44</t>
  </si>
  <si>
    <t>-1131955537</t>
  </si>
  <si>
    <t>Pol155</t>
  </si>
  <si>
    <t>Zásuvka 1V1, IP 20, v provedení pod omítkou, 16A/230V, kompletní vč. rámečku a krytu</t>
  </si>
  <si>
    <t>-2056945327</t>
  </si>
  <si>
    <t>Pol156</t>
  </si>
  <si>
    <t>Zásuvka 1V1, IP 20</t>
  </si>
  <si>
    <t>-1415118847</t>
  </si>
  <si>
    <t>Pol157</t>
  </si>
  <si>
    <t>Zásuvka 2V2, IP 20, v provedení pod omítkou, 16A/230V, kompletní vč. rámečku a krytu</t>
  </si>
  <si>
    <t>-1477383462</t>
  </si>
  <si>
    <t>Pol158</t>
  </si>
  <si>
    <t>Zásuvka 2V2, IP 20</t>
  </si>
  <si>
    <t>kss</t>
  </si>
  <si>
    <t>-942604992</t>
  </si>
  <si>
    <t>Pol159</t>
  </si>
  <si>
    <t>Zásuvka 4V4, IP 20, v provedení pod omítkou, 16A/230V,s př. ochranou tř. III, kompletní vč. rámečku a krytu</t>
  </si>
  <si>
    <t>1643485876</t>
  </si>
  <si>
    <t>Pol160</t>
  </si>
  <si>
    <t>Zásuvka 4V4, IP 20</t>
  </si>
  <si>
    <t>-943338396</t>
  </si>
  <si>
    <t>Pol161</t>
  </si>
  <si>
    <t>Zásuvka 4V4P, IP 20, v provedení pod omítkou, 16A/230V,s př. ochranou tř. III, kompletní vč. rámečku a krytu</t>
  </si>
  <si>
    <t>304752074</t>
  </si>
  <si>
    <t>Pol162</t>
  </si>
  <si>
    <t>Zásuvka 4V4P, IP 20</t>
  </si>
  <si>
    <t>-1315053146</t>
  </si>
  <si>
    <t>Pol163</t>
  </si>
  <si>
    <t>Přívodka nástěnná 125A/400V 4P IP67</t>
  </si>
  <si>
    <t>25193985</t>
  </si>
  <si>
    <t>Pol164</t>
  </si>
  <si>
    <t>2020530137</t>
  </si>
  <si>
    <t>Pol165</t>
  </si>
  <si>
    <t>Třítlačítkový ovladač LM-CCM, nástěnné provedení býlí</t>
  </si>
  <si>
    <t>-780826131</t>
  </si>
  <si>
    <t>Pol166</t>
  </si>
  <si>
    <t>Třítlačítkový ovladač LM-CCM</t>
  </si>
  <si>
    <t>1645171890</t>
  </si>
  <si>
    <t>Pol167</t>
  </si>
  <si>
    <t>Podlahová krabice k instalaci do dvojité podlahy, kompletní, vč. rámu podlahové krabice, podlahových přístrojových krabic a 6 ks zásuvek 10A/230V + 1ks přepěť. ochrany tř. III</t>
  </si>
  <si>
    <t>-1083201463</t>
  </si>
  <si>
    <t>Pol168</t>
  </si>
  <si>
    <t>Podlahová krabice k instalaci do dvojité podlahy</t>
  </si>
  <si>
    <t>-122355531</t>
  </si>
  <si>
    <t>Pol169</t>
  </si>
  <si>
    <t>Elektroinstalační krabice KP 68</t>
  </si>
  <si>
    <t>-1517203692</t>
  </si>
  <si>
    <t>Pol170</t>
  </si>
  <si>
    <t>KP 68</t>
  </si>
  <si>
    <t>633586504</t>
  </si>
  <si>
    <t>Pol171</t>
  </si>
  <si>
    <t>Elektroinstalační krabice KU 68 1903 , vč.svorkovnice</t>
  </si>
  <si>
    <t>1717764548</t>
  </si>
  <si>
    <t>Pol172</t>
  </si>
  <si>
    <t>KU 68 1903</t>
  </si>
  <si>
    <t>205116405</t>
  </si>
  <si>
    <t>Pol173</t>
  </si>
  <si>
    <t>Elektroinstalační krabice IP44 8111</t>
  </si>
  <si>
    <t>-328119160</t>
  </si>
  <si>
    <t>Pol174</t>
  </si>
  <si>
    <t>IP44 8111</t>
  </si>
  <si>
    <t>-1561556705</t>
  </si>
  <si>
    <t>Pol175</t>
  </si>
  <si>
    <t>Elektroinstalační krabice , s požární odolností</t>
  </si>
  <si>
    <t>-987162623</t>
  </si>
  <si>
    <t>Pol176</t>
  </si>
  <si>
    <t>-719576923</t>
  </si>
  <si>
    <t>Pol177</t>
  </si>
  <si>
    <t>Detektor přítomnosti, stropní, 360°, 10A/230V přisatené provedení , min.  IP21</t>
  </si>
  <si>
    <t>131806357</t>
  </si>
  <si>
    <t>Pol178</t>
  </si>
  <si>
    <t>Detektor přítomnosti, stropní, 360°, 10A/230V přisatené provedení</t>
  </si>
  <si>
    <t>310924151</t>
  </si>
  <si>
    <t>Pol179</t>
  </si>
  <si>
    <t>Tlačítko TS/CS, IP21, v provedení na omítku 10A/230V, vč. sklíčka, 4xSK</t>
  </si>
  <si>
    <t>-1427146183</t>
  </si>
  <si>
    <t>D5</t>
  </si>
  <si>
    <t xml:space="preserve"> Tlačítko TS/CS, IP21</t>
  </si>
  <si>
    <t>Pol180</t>
  </si>
  <si>
    <t>PVC trubka tuhá 320/5cm pr. 16mm, včetně příchytek</t>
  </si>
  <si>
    <t>1458415759</t>
  </si>
  <si>
    <t>Pol181</t>
  </si>
  <si>
    <t>PVC trubka tuhá 320/5cm</t>
  </si>
  <si>
    <t>-800849622</t>
  </si>
  <si>
    <t>Pol182</t>
  </si>
  <si>
    <t>Drátěný kabelový žlab 200x100, vč. závěsů, spojek atd.</t>
  </si>
  <si>
    <t>-1390117385</t>
  </si>
  <si>
    <t>Pol183</t>
  </si>
  <si>
    <t>Drátěný kabelový žlab 200x100</t>
  </si>
  <si>
    <t>634014845</t>
  </si>
  <si>
    <t>Pol184</t>
  </si>
  <si>
    <t>Drátěný kabelový žlab M2 400x100, vč. závěsů, spojek atd.</t>
  </si>
  <si>
    <t>1284500719</t>
  </si>
  <si>
    <t>Pol185</t>
  </si>
  <si>
    <t>Drátěný kabelový žlab M2 400x100</t>
  </si>
  <si>
    <t>-10123439</t>
  </si>
  <si>
    <t>Pol186</t>
  </si>
  <si>
    <t>Kabelová ocelová příchytka k uchycení kabelu do  pr.40mm, vč. hmoždinky a vrutu</t>
  </si>
  <si>
    <t>1740348422</t>
  </si>
  <si>
    <t>Pol187</t>
  </si>
  <si>
    <t>Kabelová ocelová příchytka</t>
  </si>
  <si>
    <t>-683724804</t>
  </si>
  <si>
    <t>Pol188</t>
  </si>
  <si>
    <t>Uzemňovací ZSA 16 svorka vč. Cu pásku</t>
  </si>
  <si>
    <t>-679656632</t>
  </si>
  <si>
    <t>Pol189</t>
  </si>
  <si>
    <t>Uzemňovací ZSA 16</t>
  </si>
  <si>
    <t>502779823</t>
  </si>
  <si>
    <t>Pol190</t>
  </si>
  <si>
    <t>Uzemňovací ZS  svorka</t>
  </si>
  <si>
    <t>-1534568914</t>
  </si>
  <si>
    <t>Pol191</t>
  </si>
  <si>
    <t>1446821343</t>
  </si>
  <si>
    <t>Pol192</t>
  </si>
  <si>
    <t>Ochranná svorkovnice HOP s krytem</t>
  </si>
  <si>
    <t>-1988536417</t>
  </si>
  <si>
    <t>Pol193</t>
  </si>
  <si>
    <t>1434515737</t>
  </si>
  <si>
    <t>Pol194</t>
  </si>
  <si>
    <t>Pomocná ochranná svorkovnice PAS s krytem</t>
  </si>
  <si>
    <t>-511836299</t>
  </si>
  <si>
    <t>Pol195</t>
  </si>
  <si>
    <t>2046556493</t>
  </si>
  <si>
    <t>D6</t>
  </si>
  <si>
    <t xml:space="preserve"> NOUZOVÉ OSVĚTLENÍ + DALI</t>
  </si>
  <si>
    <t>Pol196</t>
  </si>
  <si>
    <t>Rozváděč CBS rozměry: 1200x600x250mm, skříňové provedení, pro napájení nouzového osvětlení 230 V AC/ 216 V DC s integrovaným automatickým testovacím systémem. Instalace 18ks baterií 12V/7Ah.  4 ks spínací modul pro obousměrnou komunikaci DALI pro dva okru</t>
  </si>
  <si>
    <t>-373796646</t>
  </si>
  <si>
    <t>Pol197</t>
  </si>
  <si>
    <t>Rozváděč CBS rozměry: 1200x600x250mm</t>
  </si>
  <si>
    <t>-1869859880</t>
  </si>
  <si>
    <t>Pol198</t>
  </si>
  <si>
    <t>Rozváděč SUB1 - podružná stanice s funkcí E60, rozměry: 685x396x230mm, nástěnné provedení, tři volitelně zásuvné kruhové modulátory dvojího proudu: OCM NDA DALI 2 drát. komunikace; L/N/PE/DA/DA) OCM NSI (Powerline komunikace; L/N/PE) OCM NPS (bez komunika</t>
  </si>
  <si>
    <t>-1997615234</t>
  </si>
  <si>
    <t>Pol199</t>
  </si>
  <si>
    <t>Rozváděč SUB1 - podružná stanice s funkcí E60</t>
  </si>
  <si>
    <t>-1876254641</t>
  </si>
  <si>
    <t>Pol200</t>
  </si>
  <si>
    <t>Signalizeční panel NO, v provedení pod omítku, pro CBS. IP20</t>
  </si>
  <si>
    <t>1415948546</t>
  </si>
  <si>
    <t>Pol201</t>
  </si>
  <si>
    <t>Signalizeční panel NO</t>
  </si>
  <si>
    <t>1723256687</t>
  </si>
  <si>
    <t>Pol202</t>
  </si>
  <si>
    <t>Monitorovací modul do rozváděče fází, L1, L2, L3, N, obsahuje dva poplachové vstupy pro CBS - včetně instalace v rozváděčích</t>
  </si>
  <si>
    <t>1382254752</t>
  </si>
  <si>
    <t>Pol203</t>
  </si>
  <si>
    <t>Monitorovací modul do rozváděče fází</t>
  </si>
  <si>
    <t>1927643496</t>
  </si>
  <si>
    <t>Pol204</t>
  </si>
  <si>
    <t>Řídící jednotka Netlink CCD</t>
  </si>
  <si>
    <t>871731305</t>
  </si>
  <si>
    <t>Pol205</t>
  </si>
  <si>
    <t>-179839085</t>
  </si>
  <si>
    <t>Pol206</t>
  </si>
  <si>
    <t>Napájecí zdroj LM-BVS35</t>
  </si>
  <si>
    <t>752978034</t>
  </si>
  <si>
    <t>Pol207</t>
  </si>
  <si>
    <t>-271366543</t>
  </si>
  <si>
    <t>Pol208</t>
  </si>
  <si>
    <t>Oživení a nastavení DALI</t>
  </si>
  <si>
    <t>114117794</t>
  </si>
  <si>
    <t>Pol209</t>
  </si>
  <si>
    <t>Oživení a nastavení nouzového osvětlení a CBS.</t>
  </si>
  <si>
    <t>-781283120</t>
  </si>
  <si>
    <t>D7</t>
  </si>
  <si>
    <t xml:space="preserve"> OSTATNÍ</t>
  </si>
  <si>
    <t>Pol210</t>
  </si>
  <si>
    <t>Úprava stávajícího zařízení - přeložka stávajících kabelů a napojení stávajících kabelů do nových rozváděčů</t>
  </si>
  <si>
    <t>1634708334</t>
  </si>
  <si>
    <t>Pol211</t>
  </si>
  <si>
    <t>Nepředvídatelné práce</t>
  </si>
  <si>
    <t>1884235735</t>
  </si>
  <si>
    <t>Pol212</t>
  </si>
  <si>
    <t>Demontáž stávajícího el zařízení, vč. odvozu a ekol. likvidace suti</t>
  </si>
  <si>
    <t>1986520402</t>
  </si>
  <si>
    <t>Pol213</t>
  </si>
  <si>
    <t>Vyvrtání kapsy pro krabici do pr.80 mm, cihla plná </t>
  </si>
  <si>
    <t>268258841</t>
  </si>
  <si>
    <t>Pol214</t>
  </si>
  <si>
    <t>Vysekání kabelových rýh š.100x70mm ve stěne</t>
  </si>
  <si>
    <t>-819216474</t>
  </si>
  <si>
    <t>Pol215</t>
  </si>
  <si>
    <t>Vysekání kabelových rýh š.50x70mm ve stěne</t>
  </si>
  <si>
    <t>-631563068</t>
  </si>
  <si>
    <t>Pol216</t>
  </si>
  <si>
    <t>Vysekání kabelových rýh š.30x30mm v cihelné stěně</t>
  </si>
  <si>
    <t>-1520242821</t>
  </si>
  <si>
    <t>Pol217</t>
  </si>
  <si>
    <t>Vybourání otvorů zeď cihel. d=6 cm, tl. 15 cm, MVC</t>
  </si>
  <si>
    <t>-1233179820</t>
  </si>
  <si>
    <t>Pol218</t>
  </si>
  <si>
    <t>Vybourání otvorů zeď cihel. d=6 cm, tl. 30 cm, MVC</t>
  </si>
  <si>
    <t>-168893754</t>
  </si>
  <si>
    <t>Pol219</t>
  </si>
  <si>
    <t>Vybourání otvorů zeď cihel. d=6 cm, tl. 60 cm, MVC </t>
  </si>
  <si>
    <t>-185454043</t>
  </si>
  <si>
    <t>Pol220</t>
  </si>
  <si>
    <t>Vybourání otv. zeď cihel. 0,0225 m2, tl. 30cm, MVC</t>
  </si>
  <si>
    <t>1186663816</t>
  </si>
  <si>
    <t>Pol221</t>
  </si>
  <si>
    <t>Vybourání otv. zeď cihel. 0,0225 m2, tl. 60cm, MVC</t>
  </si>
  <si>
    <t>1764928925</t>
  </si>
  <si>
    <t>Pol222</t>
  </si>
  <si>
    <t>Vybourání otv. stropy ŽB pl. 0,0225m2, tl. 15 cm  </t>
  </si>
  <si>
    <t>390417594</t>
  </si>
  <si>
    <t>Pol223</t>
  </si>
  <si>
    <t>Hrubé začištění kabelových rýh libovolné šířky</t>
  </si>
  <si>
    <t>-539689930</t>
  </si>
  <si>
    <t>Pol224</t>
  </si>
  <si>
    <t>525810164</t>
  </si>
  <si>
    <t>Pol225</t>
  </si>
  <si>
    <t>Drobné stavební práce a začištění malých ploch</t>
  </si>
  <si>
    <t>-717411197</t>
  </si>
  <si>
    <t>Pol226</t>
  </si>
  <si>
    <t>Zajištění beznapěťového stavu v dotčených částech NN</t>
  </si>
  <si>
    <t>h</t>
  </si>
  <si>
    <t>-143821154</t>
  </si>
  <si>
    <t>Pol227</t>
  </si>
  <si>
    <t>Protipožární přepážka, kabelová.</t>
  </si>
  <si>
    <t>812542933</t>
  </si>
  <si>
    <t>Pol228</t>
  </si>
  <si>
    <t>1919768472</t>
  </si>
  <si>
    <t>Pol229</t>
  </si>
  <si>
    <t>Spolupráce s ostatními profesemi</t>
  </si>
  <si>
    <t>1619155038</t>
  </si>
  <si>
    <t>Pol230</t>
  </si>
  <si>
    <t>příchytka s požární odolností min 60 min, např. KOPOS 6716E pro jeden kabel, včetně šroubů a kotvení do trapézového plechu stropu nebo do stěny, trasa musí splňovat parametry pro funkční integritu 60min</t>
  </si>
  <si>
    <t>1146468847</t>
  </si>
  <si>
    <t>Pol231</t>
  </si>
  <si>
    <t>příchytka s požární odolností min 60 min</t>
  </si>
  <si>
    <t>-512088996</t>
  </si>
  <si>
    <t>Pol232</t>
  </si>
  <si>
    <t>Jímací vedení kotvené na hřeben střechy, oplechování atiky, nebo k falci plechové krytiny.  Materiál jímacího vedení AlMgSi prům. 8mm  dle ČSN EN 602305-1 až 4. Včetně nákladů na: – přichycení vedení každý 1m k pomocí podpěry vedení na svěrací falc, mater</t>
  </si>
  <si>
    <t>1540496351</t>
  </si>
  <si>
    <t>Pol233</t>
  </si>
  <si>
    <t>Jímací vedení kotvené na hřeben střechy</t>
  </si>
  <si>
    <t>-56269764</t>
  </si>
  <si>
    <t>Pol234</t>
  </si>
  <si>
    <t>Jímací tyč délky l=2,5m materiál AlMgSi dle ČSN EN 62 305 včetně: –  včetně kotvení pomocí izolovaných tyčí délky 1030mm k chráněné konstrukci –  svorek třídy H (100kA) vhodné pro vysoké zatížení větrem</t>
  </si>
  <si>
    <t>1729083522</t>
  </si>
  <si>
    <t>Pol235</t>
  </si>
  <si>
    <t>Jímací tyč délky l=2,5m</t>
  </si>
  <si>
    <t>-1674354149</t>
  </si>
  <si>
    <t>Pol236</t>
  </si>
  <si>
    <t>Vodivé spojení - vnitřní pospojování větších kovových hmot k vnitřnímu ekvipotencionálnímu pospojování objektu - anténní stožáry, potrubí VZT, odfuky atd. - připojeno vodičem CYA10 zelenožlutý, délka do 2m, včetně nákladů na kabelové oka, nebo svorku</t>
  </si>
  <si>
    <t>-1473453059</t>
  </si>
  <si>
    <t>Pol237</t>
  </si>
  <si>
    <t>Vodivé spojení</t>
  </si>
  <si>
    <t>-1817323670</t>
  </si>
  <si>
    <t>Pol238</t>
  </si>
  <si>
    <t>Napojení na kovové části stavby - střecha plošiny, trubní rozvody, žebříky, ocelové schodiště atd. - s následujícím materiálem: – pouto trubky  z AlMgSi – vedení AlMgSi ?8 (5m/ks), včetně svorky spojovací AlMgSi – připojovací svorka AlMgSi</t>
  </si>
  <si>
    <t>-1922888253</t>
  </si>
  <si>
    <t>Pol239</t>
  </si>
  <si>
    <t>Napojení na kovové části stavby - střecha</t>
  </si>
  <si>
    <t>-1693072102</t>
  </si>
  <si>
    <t>D8</t>
  </si>
  <si>
    <t xml:space="preserve"> Revizní zkoušky, měření, protokoly</t>
  </si>
  <si>
    <t>Pol240</t>
  </si>
  <si>
    <t>Revizní technik silnoproudé elektroinstalace pro části NN, včetně vypracování revizních zpráv</t>
  </si>
  <si>
    <t>-1404601778</t>
  </si>
  <si>
    <t>Pol241</t>
  </si>
  <si>
    <t>Měření zemních odporů strojených zemničů</t>
  </si>
  <si>
    <t>1118444220</t>
  </si>
  <si>
    <t>Pol242</t>
  </si>
  <si>
    <t>Měření přechodných odporů propojení úložných konstrukcí (vyrovnání potenciálu)</t>
  </si>
  <si>
    <t>-666328069</t>
  </si>
  <si>
    <t>Pol243</t>
  </si>
  <si>
    <t>Funkční zkoušky a uvedení do provozu</t>
  </si>
  <si>
    <t>kpl.</t>
  </si>
  <si>
    <t>-1183583226</t>
  </si>
  <si>
    <t>Pol244</t>
  </si>
  <si>
    <t>Spolupráce s údržbou při pracích ve stávajících částech instalace a koordinace s provozem</t>
  </si>
  <si>
    <t>872569340</t>
  </si>
  <si>
    <t>Pol245</t>
  </si>
  <si>
    <t>Spolupráce s pracovníky ČEZ</t>
  </si>
  <si>
    <t>714183631</t>
  </si>
  <si>
    <t>06 - SLABOPROUD - SK</t>
  </si>
  <si>
    <t xml:space="preserve">D1 - </t>
  </si>
  <si>
    <t>D2 -  Strukturovaná kabeláž kategorie 6, v nestíněném provedení (kabely U/UTP), kabeláž splňuje požadavky</t>
  </si>
  <si>
    <t>D3 -  Datový rozváděč - m.č.136</t>
  </si>
  <si>
    <t>D4 -  Optika</t>
  </si>
  <si>
    <t>D5 -  Telekomunikační materiál (nm.č.117 a 326)</t>
  </si>
  <si>
    <t>D6 -  Ostatní</t>
  </si>
  <si>
    <t xml:space="preserve"> Strukturovaná kabeláž kategorie 6, v nestíněném provedení (kabely U/UTP), kabeláž splňuje požadavky</t>
  </si>
  <si>
    <t>SK01</t>
  </si>
  <si>
    <t>Cat6 kabel nestíněný 23 AWG U/UTP 4 pár LSF/OH IEC 332.1</t>
  </si>
  <si>
    <t>1275467116</t>
  </si>
  <si>
    <t>Pol246</t>
  </si>
  <si>
    <t>1772022009</t>
  </si>
  <si>
    <t>SK02</t>
  </si>
  <si>
    <t>Cat6 Patch panel nestíněný, osazený, pro 24xRJ45/UTP, Cat. 6, KRONE 1U, černý,</t>
  </si>
  <si>
    <t>-1310859295</t>
  </si>
  <si>
    <t>SK02M</t>
  </si>
  <si>
    <t>materiál k položce 1.2</t>
  </si>
  <si>
    <t>1989163072</t>
  </si>
  <si>
    <t>SK03</t>
  </si>
  <si>
    <t>Cat6 kabel nestíněný 23 AWG U/UTP 4 pár LSF/OH B2caS1D1</t>
  </si>
  <si>
    <t>1878410801</t>
  </si>
  <si>
    <t>SL03M</t>
  </si>
  <si>
    <t>materiál k položce 1.3</t>
  </si>
  <si>
    <t>-184711312</t>
  </si>
  <si>
    <t>SK04</t>
  </si>
  <si>
    <t>vnitřní sdělovací kabel SYKFY 20x2x0,5</t>
  </si>
  <si>
    <t>220913162</t>
  </si>
  <si>
    <t>SK04M</t>
  </si>
  <si>
    <t>materiál k položce 1.4</t>
  </si>
  <si>
    <t>1916659470</t>
  </si>
  <si>
    <t>SK05</t>
  </si>
  <si>
    <t>Patch panel kat.3, 50 port, 1U</t>
  </si>
  <si>
    <t>1924138953</t>
  </si>
  <si>
    <t>SK05M</t>
  </si>
  <si>
    <t>materiál k položce1.5</t>
  </si>
  <si>
    <t>-1699789967</t>
  </si>
  <si>
    <t>SK06</t>
  </si>
  <si>
    <t>Cat6 U/UTP  RJ45 - RJ45  Patch Cord  LS/OH  - 1m</t>
  </si>
  <si>
    <t>-1791877635</t>
  </si>
  <si>
    <t>SK06M</t>
  </si>
  <si>
    <t>materiál k položce 1.6</t>
  </si>
  <si>
    <t>-361362157</t>
  </si>
  <si>
    <t>SK07</t>
  </si>
  <si>
    <t>Cat6 U/UTP  RJ45 - RJ45  Patch Cord  LS/OH  - 2m</t>
  </si>
  <si>
    <t>2041427236</t>
  </si>
  <si>
    <t>SK07M</t>
  </si>
  <si>
    <t>materiál k položce 1.7</t>
  </si>
  <si>
    <t>-449735460</t>
  </si>
  <si>
    <t>SK08</t>
  </si>
  <si>
    <t>Cat6 U/UTP  RJ45 - RJ45  Patch Cord  LS/OH  - 3m</t>
  </si>
  <si>
    <t>-355078291</t>
  </si>
  <si>
    <t>SK08M</t>
  </si>
  <si>
    <t>materiál k položc e1.8</t>
  </si>
  <si>
    <t>152889555</t>
  </si>
  <si>
    <t>SK09</t>
  </si>
  <si>
    <t>Cat6 U/UTP  RJ45 - RJ45  Patch Cord  LS/OH  - 5m</t>
  </si>
  <si>
    <t>1662268056</t>
  </si>
  <si>
    <t>SK09M</t>
  </si>
  <si>
    <t>materiál k položce 1.9</t>
  </si>
  <si>
    <t>456281872</t>
  </si>
  <si>
    <t>SK10</t>
  </si>
  <si>
    <t>Zásuvka 2xRJ45 Cat.6 UTP, komplet - pod omítku</t>
  </si>
  <si>
    <t>1278455037</t>
  </si>
  <si>
    <t>SK10M</t>
  </si>
  <si>
    <t>materiál k položce 1.10</t>
  </si>
  <si>
    <t>-1441359440</t>
  </si>
  <si>
    <t>SK11</t>
  </si>
  <si>
    <t>Zásuvka 2xRJ45 Cat.6 UTP, komplet - podlahová krabice (moduly 45x22,5)</t>
  </si>
  <si>
    <t>750625775</t>
  </si>
  <si>
    <t>SK11M</t>
  </si>
  <si>
    <t>materiál k položce 1.11</t>
  </si>
  <si>
    <t>-293564817</t>
  </si>
  <si>
    <t>SK12</t>
  </si>
  <si>
    <t>Zásuvka 2xRJ45 Cat.6 UTP, komplet - IP54</t>
  </si>
  <si>
    <t>1964859770</t>
  </si>
  <si>
    <t>SK12M</t>
  </si>
  <si>
    <t>materiál k položce 1-12</t>
  </si>
  <si>
    <t>-300756608</t>
  </si>
  <si>
    <t>SK13</t>
  </si>
  <si>
    <t>Zapojení vývodu SK UTP kat. 6 - zásuvka</t>
  </si>
  <si>
    <t>-1482296865</t>
  </si>
  <si>
    <t>SK14</t>
  </si>
  <si>
    <t>Zapojení vývodu SK UTP kat. 6 - rozváděč</t>
  </si>
  <si>
    <t>-402880297</t>
  </si>
  <si>
    <t>SK15</t>
  </si>
  <si>
    <t>Certifikační měření kat. 6 vč. protokolu</t>
  </si>
  <si>
    <t>2065055111</t>
  </si>
  <si>
    <t>SK16</t>
  </si>
  <si>
    <t>Měření  páru metalického kabelu</t>
  </si>
  <si>
    <t>pár</t>
  </si>
  <si>
    <t>1519433262</t>
  </si>
  <si>
    <t>SK17</t>
  </si>
  <si>
    <t>Oživení systému</t>
  </si>
  <si>
    <t>373266752</t>
  </si>
  <si>
    <t>SK18</t>
  </si>
  <si>
    <t>Elektrorevize systému</t>
  </si>
  <si>
    <t>-159821957</t>
  </si>
  <si>
    <t>SK19</t>
  </si>
  <si>
    <t>Proškolení obsluhy a osob zodpovědných za údržbu</t>
  </si>
  <si>
    <t>-2024228622</t>
  </si>
  <si>
    <t xml:space="preserve"> Datový rozváděč - m.č.136</t>
  </si>
  <si>
    <t>SK17.1</t>
  </si>
  <si>
    <t>19' rozvaděč stojanový 42U/800x100 skleněné dveře, svařovaný</t>
  </si>
  <si>
    <t>-1101447806</t>
  </si>
  <si>
    <t>SK17M</t>
  </si>
  <si>
    <t>materiál k položce 2.1</t>
  </si>
  <si>
    <t>-709987584</t>
  </si>
  <si>
    <t>SK18.1</t>
  </si>
  <si>
    <t>Podstavec 800x1000 s filtrem 1x</t>
  </si>
  <si>
    <t>150573724</t>
  </si>
  <si>
    <t>SK18M</t>
  </si>
  <si>
    <t>materiál k položce 2.2</t>
  </si>
  <si>
    <t>5776246</t>
  </si>
  <si>
    <t>SK19.1</t>
  </si>
  <si>
    <t>19' rozvaděč stojanový 24U/600x600 skleněné dveře, svařovaný</t>
  </si>
  <si>
    <t>-62170307</t>
  </si>
  <si>
    <t>SK19M</t>
  </si>
  <si>
    <t>materiál k položce 2.3</t>
  </si>
  <si>
    <t>-1064211330</t>
  </si>
  <si>
    <t>SK20</t>
  </si>
  <si>
    <t>437928570</t>
  </si>
  <si>
    <t>SK20M</t>
  </si>
  <si>
    <t>materiál k položce2.4</t>
  </si>
  <si>
    <t>-2128805206</t>
  </si>
  <si>
    <t>SK21</t>
  </si>
  <si>
    <t>Polička perforovaná 1U/550mm, max.nosnost 80kg</t>
  </si>
  <si>
    <t>1924565150</t>
  </si>
  <si>
    <t>SK21M</t>
  </si>
  <si>
    <t>materiál k položce 2.5</t>
  </si>
  <si>
    <t>698879596</t>
  </si>
  <si>
    <t>SK22</t>
  </si>
  <si>
    <t>Polička perforovaná 1U/550mm, max.nosnost 150kg</t>
  </si>
  <si>
    <t>-660218514</t>
  </si>
  <si>
    <t>SK22.M</t>
  </si>
  <si>
    <t>materiál k položce 2.6</t>
  </si>
  <si>
    <t>-958155826</t>
  </si>
  <si>
    <t>SK23</t>
  </si>
  <si>
    <t>Vent.j.spodní(horní)220V/90W  6 ventil. ,termostat RAL7035</t>
  </si>
  <si>
    <t>490280904</t>
  </si>
  <si>
    <t>SK26M</t>
  </si>
  <si>
    <t>materiál k položce 2.7</t>
  </si>
  <si>
    <t>-788096113</t>
  </si>
  <si>
    <t>SK24</t>
  </si>
  <si>
    <t>19" rozvodný panel 5x230V-3m s vaničkou 1,5U RAL9005, dětská a přepěťová ochrana</t>
  </si>
  <si>
    <t>-1439931520</t>
  </si>
  <si>
    <t>SK24M</t>
  </si>
  <si>
    <t>materiál k položce 2.8</t>
  </si>
  <si>
    <t>1363315395</t>
  </si>
  <si>
    <t>SK25</t>
  </si>
  <si>
    <t>Stabilizační sada ( pár )</t>
  </si>
  <si>
    <t>-855260503</t>
  </si>
  <si>
    <t>SK25M</t>
  </si>
  <si>
    <t>materiál k položce 2.9</t>
  </si>
  <si>
    <t>-1410101697</t>
  </si>
  <si>
    <t>SK26</t>
  </si>
  <si>
    <t>Montážní sada M6 - 4x šroub, podložka a plovoucí matice</t>
  </si>
  <si>
    <t>-1582953161</t>
  </si>
  <si>
    <t>SK26M.1</t>
  </si>
  <si>
    <t>materiál k položce 2.10</t>
  </si>
  <si>
    <t>-1207338801</t>
  </si>
  <si>
    <t>SK27</t>
  </si>
  <si>
    <t>Sada na spojení rozvaděčů se standardními předními dveřmi</t>
  </si>
  <si>
    <t>-1872057591</t>
  </si>
  <si>
    <t>SK27M</t>
  </si>
  <si>
    <t>materiál k položce 2.11</t>
  </si>
  <si>
    <t>804132745</t>
  </si>
  <si>
    <t>SK28</t>
  </si>
  <si>
    <t>19' vyvazovací panel 1U jednostranná plastová lišta</t>
  </si>
  <si>
    <t>1852742013</t>
  </si>
  <si>
    <t>SK28M</t>
  </si>
  <si>
    <t>materiál k položce 2.12</t>
  </si>
  <si>
    <t>1211691345</t>
  </si>
  <si>
    <t>SK29</t>
  </si>
  <si>
    <t>Háček 80x80 kovový/nerez</t>
  </si>
  <si>
    <t>292631107</t>
  </si>
  <si>
    <t>SK29M</t>
  </si>
  <si>
    <t>materiál k položce 2.13</t>
  </si>
  <si>
    <t>-1445789768</t>
  </si>
  <si>
    <t>SK30</t>
  </si>
  <si>
    <t>Vertikální kabelový kanál - 1ks - 42U</t>
  </si>
  <si>
    <t>-415266453</t>
  </si>
  <si>
    <t>SK30M</t>
  </si>
  <si>
    <t>materiál k položce 2.14</t>
  </si>
  <si>
    <t>-1870248775</t>
  </si>
  <si>
    <t xml:space="preserve"> Optika</t>
  </si>
  <si>
    <t>SK31</t>
  </si>
  <si>
    <t>Optický kabel univerzální 12-vláknový 9/125 OS1 LSOH</t>
  </si>
  <si>
    <t>-384866363</t>
  </si>
  <si>
    <t>SK31M</t>
  </si>
  <si>
    <t>921503257</t>
  </si>
  <si>
    <t>SK32</t>
  </si>
  <si>
    <t>Optický kabel univerzální 48-vláknový 9/125 OS1 LSOH</t>
  </si>
  <si>
    <t>-1021208630</t>
  </si>
  <si>
    <t>SK32M</t>
  </si>
  <si>
    <t>1998848233</t>
  </si>
  <si>
    <t>SK33</t>
  </si>
  <si>
    <t>Optická vana neosazená pro 24 x SC adaptér 19“ 1U, černá</t>
  </si>
  <si>
    <t>429292067</t>
  </si>
  <si>
    <t>SK33M</t>
  </si>
  <si>
    <t>1299099166</t>
  </si>
  <si>
    <t>SK34</t>
  </si>
  <si>
    <t>Optická kazeta pro 1 x 12 svarů s víkem a držáky svarů, černá</t>
  </si>
  <si>
    <t>843231015</t>
  </si>
  <si>
    <t>SK34M</t>
  </si>
  <si>
    <t>-54080584</t>
  </si>
  <si>
    <t>SK35</t>
  </si>
  <si>
    <t>Ochrana svaru 40 mm</t>
  </si>
  <si>
    <t>1717370858</t>
  </si>
  <si>
    <t>SK35M</t>
  </si>
  <si>
    <t>1542264182</t>
  </si>
  <si>
    <t>SK36</t>
  </si>
  <si>
    <t>Svaření optického kabelu SM</t>
  </si>
  <si>
    <t>-1331645311</t>
  </si>
  <si>
    <t>SK37</t>
  </si>
  <si>
    <t>Adaptér SC singlemode</t>
  </si>
  <si>
    <t>-797055460</t>
  </si>
  <si>
    <t>SK37M</t>
  </si>
  <si>
    <t>-473090676</t>
  </si>
  <si>
    <t>SK38</t>
  </si>
  <si>
    <t>Pigtail singlemode,  9/125,  SC,  2m</t>
  </si>
  <si>
    <t>-2087358096</t>
  </si>
  <si>
    <t>SK38M</t>
  </si>
  <si>
    <t>-583088060</t>
  </si>
  <si>
    <t>SK39</t>
  </si>
  <si>
    <t>Patch kabel SC Duplex 09/125 OS1 2m</t>
  </si>
  <si>
    <t>27372117</t>
  </si>
  <si>
    <t>SK39M</t>
  </si>
  <si>
    <t>1541324824</t>
  </si>
  <si>
    <t>SK40</t>
  </si>
  <si>
    <t>Měření optického vlákna, oboustranné změření útlumu na vlnových délkách 850 a 1300nm / 1310 a 1550nm přímou metodou, zpracování měřícího protokolu</t>
  </si>
  <si>
    <t>-367297451</t>
  </si>
  <si>
    <t>SK41</t>
  </si>
  <si>
    <t>Práce spojené s provařením 12-ti ks optických vláken mezi stávajícími vozovnami v optickém rozvaděči m.č.326</t>
  </si>
  <si>
    <t>-194819044</t>
  </si>
  <si>
    <t xml:space="preserve"> Telekomunikační materiál (nm.č.117 a 326)</t>
  </si>
  <si>
    <t>SK42</t>
  </si>
  <si>
    <t>Telekomunikační rozvaděč MIS 1b</t>
  </si>
  <si>
    <t>-2005084666</t>
  </si>
  <si>
    <t>SK42M</t>
  </si>
  <si>
    <t>1947589153</t>
  </si>
  <si>
    <t>SK43</t>
  </si>
  <si>
    <t>Plech montážní 10 pozic 22 mm</t>
  </si>
  <si>
    <t>755365330</t>
  </si>
  <si>
    <t>SK43M</t>
  </si>
  <si>
    <t>734271151</t>
  </si>
  <si>
    <t>SK44</t>
  </si>
  <si>
    <t>Lišta rozpojovací  LSA plus</t>
  </si>
  <si>
    <t>-291022544</t>
  </si>
  <si>
    <t>SK44M</t>
  </si>
  <si>
    <t>-1724687507</t>
  </si>
  <si>
    <t>SK45</t>
  </si>
  <si>
    <t>Lišta rozpojovací LSA plus</t>
  </si>
  <si>
    <t>833032994</t>
  </si>
  <si>
    <t>SK45M</t>
  </si>
  <si>
    <t>-2001427304</t>
  </si>
  <si>
    <t>SK46</t>
  </si>
  <si>
    <t>Zásobník bleskojistek, LSA plus</t>
  </si>
  <si>
    <t>363028874</t>
  </si>
  <si>
    <t>SK46M</t>
  </si>
  <si>
    <t>2020022186</t>
  </si>
  <si>
    <t>SK47</t>
  </si>
  <si>
    <t>Bleskojistka 3-pólová 10kA</t>
  </si>
  <si>
    <t>-2032750249</t>
  </si>
  <si>
    <t>SK47M</t>
  </si>
  <si>
    <t>583837829</t>
  </si>
  <si>
    <t>SK48</t>
  </si>
  <si>
    <t>Plastová rozvodnice300x300x150mm, uchycení na stěnu či stožár, IP65, bílá/šedá</t>
  </si>
  <si>
    <t>1816728507</t>
  </si>
  <si>
    <t>SK48M</t>
  </si>
  <si>
    <t>-649553429</t>
  </si>
  <si>
    <t xml:space="preserve"> Ostatní</t>
  </si>
  <si>
    <t>SK49</t>
  </si>
  <si>
    <t>Práce na stávajících rozhraních JTS Cetin (m.č.325 a 117)</t>
  </si>
  <si>
    <t>hod.</t>
  </si>
  <si>
    <t>1147165850</t>
  </si>
  <si>
    <t>SK50</t>
  </si>
  <si>
    <t>Spolupráce s firmami, jejichž technologie jsou umístěny v objektu investora (Vodafone, Poda, GTS,…)</t>
  </si>
  <si>
    <t>1497749823</t>
  </si>
  <si>
    <t>07 - SLABOPROUD_CCTV</t>
  </si>
  <si>
    <t>D1 -  HW</t>
  </si>
  <si>
    <t>D2 -  Ostatní</t>
  </si>
  <si>
    <t xml:space="preserve"> HW</t>
  </si>
  <si>
    <t>CCTV01</t>
  </si>
  <si>
    <t>Vnitřní IP dome kamera, TD/N, HD 1080p, 2MPix, MZVF, f=2.8-12mm, DWDR, VA, IR 30m,PoE, IP44</t>
  </si>
  <si>
    <t>1222436790</t>
  </si>
  <si>
    <t>CCTV01M</t>
  </si>
  <si>
    <t>292855643</t>
  </si>
  <si>
    <t>CCTV02</t>
  </si>
  <si>
    <t>Vnější IP dome kamera, TD/N, HD 1080p, 2MPix, MZVF, f=2.8-12mm, DWDR, VA, IR 30m,PoE, IP67</t>
  </si>
  <si>
    <t>1973253889</t>
  </si>
  <si>
    <t>CCTV02M</t>
  </si>
  <si>
    <t>-1065135230</t>
  </si>
  <si>
    <t>CCTV03</t>
  </si>
  <si>
    <t>Vnitřní IP kamera, TD/N, 2MPix, otočná 360°, sklon 90°, motozoom 2,8-12mm,  DWDR, VA, IR 30m,PoE, IP44</t>
  </si>
  <si>
    <t>891379791</t>
  </si>
  <si>
    <t>CCTV03M</t>
  </si>
  <si>
    <t>560375572</t>
  </si>
  <si>
    <t>CCTV04</t>
  </si>
  <si>
    <t>Montážní box pod kameru, průchodky</t>
  </si>
  <si>
    <t>1083352082</t>
  </si>
  <si>
    <t>CCTV04M</t>
  </si>
  <si>
    <t>-118017857</t>
  </si>
  <si>
    <t>CCTV05</t>
  </si>
  <si>
    <t>Zásuvka SK 1xRJ-45, kat.6, vč. hluboká instalační krabice</t>
  </si>
  <si>
    <t>-1095637828</t>
  </si>
  <si>
    <t>CCTV05M</t>
  </si>
  <si>
    <t>-1434831548</t>
  </si>
  <si>
    <t>CCTV06</t>
  </si>
  <si>
    <t>-691925333</t>
  </si>
  <si>
    <t>CCTV06M</t>
  </si>
  <si>
    <t>-1958760539</t>
  </si>
  <si>
    <t>CCTV07</t>
  </si>
  <si>
    <t>-305116200</t>
  </si>
  <si>
    <t>CCTV07M</t>
  </si>
  <si>
    <t>1048874554</t>
  </si>
  <si>
    <t>CCTV08</t>
  </si>
  <si>
    <t>Přepěťová ochrana LAN v plastovém krytu (vnější kamery)</t>
  </si>
  <si>
    <t>-695690992</t>
  </si>
  <si>
    <t>CCTV08M</t>
  </si>
  <si>
    <t>-1773422435</t>
  </si>
  <si>
    <t>CCTV09</t>
  </si>
  <si>
    <t>kabel CYA 10, žz</t>
  </si>
  <si>
    <t>39256705</t>
  </si>
  <si>
    <t>CCTV09M</t>
  </si>
  <si>
    <t>759849028</t>
  </si>
  <si>
    <t>CCTV10</t>
  </si>
  <si>
    <t>1871168162</t>
  </si>
  <si>
    <t>CCTV010M</t>
  </si>
  <si>
    <t>-282927960</t>
  </si>
  <si>
    <t>CCTV11</t>
  </si>
  <si>
    <t>-1701742186</t>
  </si>
  <si>
    <t>CCTV011M</t>
  </si>
  <si>
    <t>-1137998291</t>
  </si>
  <si>
    <t>CCTV12</t>
  </si>
  <si>
    <t>UPS 2000VA LCD RM, vč. Network Management</t>
  </si>
  <si>
    <t>1654968125</t>
  </si>
  <si>
    <t>CCTV012M</t>
  </si>
  <si>
    <t>UPS 2000VA LCD RM</t>
  </si>
  <si>
    <t>1763565597</t>
  </si>
  <si>
    <t>CCTV13</t>
  </si>
  <si>
    <t>Switch PoE, 48x 10/100/1000, 2xSFP, 500W</t>
  </si>
  <si>
    <t>849489532</t>
  </si>
  <si>
    <t>CCTV013M</t>
  </si>
  <si>
    <t>-855250828</t>
  </si>
  <si>
    <t>CCTV14</t>
  </si>
  <si>
    <t>Software pro vzdálenou správu systému CCTV - 1x licence</t>
  </si>
  <si>
    <t>266661949</t>
  </si>
  <si>
    <t>CCTV014M</t>
  </si>
  <si>
    <t>-884734497</t>
  </si>
  <si>
    <t>CCTV15</t>
  </si>
  <si>
    <t>Základní IP SW pro 32 kamer, rozšířitelný na 64 kamer</t>
  </si>
  <si>
    <t>-185912171</t>
  </si>
  <si>
    <t>CCTV015M</t>
  </si>
  <si>
    <t>779001312</t>
  </si>
  <si>
    <t>CCTV16</t>
  </si>
  <si>
    <t>Kamerový server s těmito parametry (min. pro 64 IP kamer)</t>
  </si>
  <si>
    <t>-938153569</t>
  </si>
  <si>
    <t>Pol247</t>
  </si>
  <si>
    <t>Windows Server 2016 Standart(16 core)</t>
  </si>
  <si>
    <t>1229880481</t>
  </si>
  <si>
    <t>Pol248</t>
  </si>
  <si>
    <t>Kamerový software</t>
  </si>
  <si>
    <t>-816728367</t>
  </si>
  <si>
    <t>Pol249</t>
  </si>
  <si>
    <t>Záruka/Support: Oprava 5 let NBD on-site</t>
  </si>
  <si>
    <t>1794665196</t>
  </si>
  <si>
    <t>CCTV016M</t>
  </si>
  <si>
    <t>-1546806917</t>
  </si>
  <si>
    <t>CCTV17</t>
  </si>
  <si>
    <t>Monitorovací pracoviště - tech. popis a parametry</t>
  </si>
  <si>
    <t>-390317339</t>
  </si>
  <si>
    <t>CCTV017M</t>
  </si>
  <si>
    <t>592075688</t>
  </si>
  <si>
    <t>CCTV18</t>
  </si>
  <si>
    <t>Stavební výpomoce</t>
  </si>
  <si>
    <t>1003466478</t>
  </si>
  <si>
    <t>CCTV19</t>
  </si>
  <si>
    <t>Drobný instalační materiál a práce</t>
  </si>
  <si>
    <t>1776488457</t>
  </si>
  <si>
    <t>CCTV20</t>
  </si>
  <si>
    <t>Kamerové zkoušky před instalací kamer</t>
  </si>
  <si>
    <t>-264392452</t>
  </si>
  <si>
    <t>CCTV21</t>
  </si>
  <si>
    <t>Spolupráce s jinými profesemi</t>
  </si>
  <si>
    <t>-1186747692</t>
  </si>
  <si>
    <t>CCTV22</t>
  </si>
  <si>
    <t>1898606256</t>
  </si>
  <si>
    <t>CCTV23</t>
  </si>
  <si>
    <t>-147311152</t>
  </si>
  <si>
    <t>CCTV24</t>
  </si>
  <si>
    <t>Funkční zkouška systému</t>
  </si>
  <si>
    <t>504849215</t>
  </si>
  <si>
    <t>CCTV25</t>
  </si>
  <si>
    <t>2028626445</t>
  </si>
  <si>
    <t>08 - SLABOPROUD_EKV+VDT</t>
  </si>
  <si>
    <t>D1 -  Systém EKV</t>
  </si>
  <si>
    <t>D2 -  SW</t>
  </si>
  <si>
    <t>D3 -  Systém Videotelefonů</t>
  </si>
  <si>
    <t>D4 -  Ostatní</t>
  </si>
  <si>
    <t xml:space="preserve">    D5 -  celkem</t>
  </si>
  <si>
    <t xml:space="preserve"> Systém EKV</t>
  </si>
  <si>
    <t>EKV01</t>
  </si>
  <si>
    <t>Komunikační rozhraní RS485/TCP-IP</t>
  </si>
  <si>
    <t>661516706</t>
  </si>
  <si>
    <t>EKV01M</t>
  </si>
  <si>
    <t>-35851846</t>
  </si>
  <si>
    <t>EKV02</t>
  </si>
  <si>
    <t>Napájecí zdroj zálohovaný 4A/12V</t>
  </si>
  <si>
    <t>-1360797289</t>
  </si>
  <si>
    <t>EKV02M</t>
  </si>
  <si>
    <t>1146527790</t>
  </si>
  <si>
    <t>EKV03</t>
  </si>
  <si>
    <t>Baterie pro zálohování napájecí zdroje 12V/7,2Ah</t>
  </si>
  <si>
    <t>-2044689412</t>
  </si>
  <si>
    <t>EKV03M</t>
  </si>
  <si>
    <t>-1007679245</t>
  </si>
  <si>
    <t>EKV04</t>
  </si>
  <si>
    <t>Čtečka bezkontaktních karet Mifare Desfire 13,56MHz (stávající formát karet provozovaný v DPO a.s.)</t>
  </si>
  <si>
    <t>1507438562</t>
  </si>
  <si>
    <t>EKV04M</t>
  </si>
  <si>
    <t>-2057093550</t>
  </si>
  <si>
    <t>EKV06</t>
  </si>
  <si>
    <t>Elektrozámek, nízkoodběrový (max.270mA), polarizovaný, 12Vss,</t>
  </si>
  <si>
    <t>-1295978643</t>
  </si>
  <si>
    <t>EKV06M</t>
  </si>
  <si>
    <t>-1328576236</t>
  </si>
  <si>
    <t>EKV07</t>
  </si>
  <si>
    <t>Instalační krabice,24 šroubovacích svorek+T,125x100x48mm</t>
  </si>
  <si>
    <t>929988888</t>
  </si>
  <si>
    <t>EKV07M</t>
  </si>
  <si>
    <t>320718549</t>
  </si>
  <si>
    <t>EKV08</t>
  </si>
  <si>
    <t>Kabel  FTP kat.5e</t>
  </si>
  <si>
    <t>-1452484436</t>
  </si>
  <si>
    <t>EKV08M</t>
  </si>
  <si>
    <t>-789436961</t>
  </si>
  <si>
    <t>EKV09</t>
  </si>
  <si>
    <t>Kabel napájecí CYKY 3x1,5</t>
  </si>
  <si>
    <t>1014424489</t>
  </si>
  <si>
    <t>EKV09M</t>
  </si>
  <si>
    <t>-1200736213</t>
  </si>
  <si>
    <t>EKV11</t>
  </si>
  <si>
    <t>Kabel k el.zámkům CYSY 2x1,5</t>
  </si>
  <si>
    <t>699807591</t>
  </si>
  <si>
    <t>EKV011M</t>
  </si>
  <si>
    <t>51955988</t>
  </si>
  <si>
    <t>EKV12</t>
  </si>
  <si>
    <t>Jistič 230V/6A</t>
  </si>
  <si>
    <t>1285893407</t>
  </si>
  <si>
    <t>EKV012M</t>
  </si>
  <si>
    <t>-1505732906</t>
  </si>
  <si>
    <t>EKV13</t>
  </si>
  <si>
    <t>Drobný elektroinstalační materiál</t>
  </si>
  <si>
    <t>-1151815484</t>
  </si>
  <si>
    <t>EKV013M</t>
  </si>
  <si>
    <t>1118245092</t>
  </si>
  <si>
    <t xml:space="preserve"> SW</t>
  </si>
  <si>
    <t>EKV14</t>
  </si>
  <si>
    <t>Obslužný uživatelský a komunikační SW, 3 licence, síťová verze, do 30</t>
  </si>
  <si>
    <t>2087809650</t>
  </si>
  <si>
    <t>EKV014M</t>
  </si>
  <si>
    <t>336733553</t>
  </si>
  <si>
    <t>EKV15</t>
  </si>
  <si>
    <t>Technická podpora systému - 3 roky</t>
  </si>
  <si>
    <t>-1242557520</t>
  </si>
  <si>
    <t>EKV015M</t>
  </si>
  <si>
    <t>-629397935</t>
  </si>
  <si>
    <t xml:space="preserve"> Systém Videotelefonů</t>
  </si>
  <si>
    <t>VDT01</t>
  </si>
  <si>
    <t>Tablo videotelefonu, barevná kamera, hovorová jednotka, IR přísvit, stříška, 1x tlačítko, podsvícení tlačítka, antivandal provedení, 2-drátová sběrnice</t>
  </si>
  <si>
    <t>910096567</t>
  </si>
  <si>
    <t>VDT01M</t>
  </si>
  <si>
    <t>-110684565</t>
  </si>
  <si>
    <t>VDT02</t>
  </si>
  <si>
    <t>Monitor 7" TFT, hands free, tlačítko pro ovládání dveří, 2-drátová sběrnice</t>
  </si>
  <si>
    <t>-611599199</t>
  </si>
  <si>
    <t>VDT02M</t>
  </si>
  <si>
    <t>-1797980695</t>
  </si>
  <si>
    <t>VDT03</t>
  </si>
  <si>
    <t>Videorozbočovač v krytu</t>
  </si>
  <si>
    <t>-1934615365</t>
  </si>
  <si>
    <t>VDT03M</t>
  </si>
  <si>
    <t>-523469841</t>
  </si>
  <si>
    <t>VDT04</t>
  </si>
  <si>
    <t>Videoadaptér v krytu</t>
  </si>
  <si>
    <t>-1435664481</t>
  </si>
  <si>
    <t>VDT04M</t>
  </si>
  <si>
    <t>-750858681</t>
  </si>
  <si>
    <t>VDT05</t>
  </si>
  <si>
    <t>Napájecí adaptér 230V/12V, na DIN, vč. plastové rozvodnice</t>
  </si>
  <si>
    <t>-2048014684</t>
  </si>
  <si>
    <t>VDT05M</t>
  </si>
  <si>
    <t>1280460053</t>
  </si>
  <si>
    <t>VDT06</t>
  </si>
  <si>
    <t>Elektromechanický zámek - pouze napojení (zámek je odávkou EKV)</t>
  </si>
  <si>
    <t>1891019718</t>
  </si>
  <si>
    <t>VDT09</t>
  </si>
  <si>
    <t>kabel 2x1,5 kroucený pár</t>
  </si>
  <si>
    <t>1876640327</t>
  </si>
  <si>
    <t>VDT09M</t>
  </si>
  <si>
    <t>1873584471</t>
  </si>
  <si>
    <t>VDT10</t>
  </si>
  <si>
    <t>kabel CYKY 3x1.5</t>
  </si>
  <si>
    <t>304821496</t>
  </si>
  <si>
    <t>VDT010M</t>
  </si>
  <si>
    <t>-699658253</t>
  </si>
  <si>
    <t>VDT11</t>
  </si>
  <si>
    <t>propojovací krabice</t>
  </si>
  <si>
    <t>988211219</t>
  </si>
  <si>
    <t>VDT011M</t>
  </si>
  <si>
    <t>-1109930003</t>
  </si>
  <si>
    <t>VDT12</t>
  </si>
  <si>
    <t>-643865465</t>
  </si>
  <si>
    <t>VDT012M</t>
  </si>
  <si>
    <t>-1985846560</t>
  </si>
  <si>
    <t>VDT13</t>
  </si>
  <si>
    <t>Spolupráce s jinými profesemi (dodavatel aut.dveří, turniketů)</t>
  </si>
  <si>
    <t>-995938367</t>
  </si>
  <si>
    <t>VDT14</t>
  </si>
  <si>
    <t>Oživení systému, začlenění do stávajícího systému</t>
  </si>
  <si>
    <t>41540605</t>
  </si>
  <si>
    <t>VDT15</t>
  </si>
  <si>
    <t>2092492040</t>
  </si>
  <si>
    <t>VDT16</t>
  </si>
  <si>
    <t>-327170366</t>
  </si>
  <si>
    <t>VDT17</t>
  </si>
  <si>
    <t>-709644812</t>
  </si>
  <si>
    <t xml:space="preserve"> celkem</t>
  </si>
  <si>
    <t>09 - SLABOPROUD_PZTS</t>
  </si>
  <si>
    <t>PZTS01</t>
  </si>
  <si>
    <t>Ústředna až 520 zón a 32 grup v krytu, 4x linka, bez klávesnice s komunikátorem a zdrojem, v krytu s tamperem</t>
  </si>
  <si>
    <t>-753494582</t>
  </si>
  <si>
    <t>PZTS01M</t>
  </si>
  <si>
    <t>Ústředna až 520 zón a 32 grup v krytu, 4x linka</t>
  </si>
  <si>
    <t>-1568587950</t>
  </si>
  <si>
    <t>PZTS02</t>
  </si>
  <si>
    <t>Klávesnice s dotykovým displejem, zápustná montáž, integrovaná čtečka zaměstnaneckých karet (Mifare esfire), pokročilé uživatelské menu</t>
  </si>
  <si>
    <t>3792668</t>
  </si>
  <si>
    <t>PZTS02M</t>
  </si>
  <si>
    <t>Klávesnice s dotykovým displejem, zápustná montá</t>
  </si>
  <si>
    <t>-856642894</t>
  </si>
  <si>
    <t>PZTS03</t>
  </si>
  <si>
    <t>Kryt klávesnice s tamper kontaktem, uzamykatelný</t>
  </si>
  <si>
    <t>-304074249</t>
  </si>
  <si>
    <t>PZTS03M</t>
  </si>
  <si>
    <t>-303576514</t>
  </si>
  <si>
    <t>PZTS04</t>
  </si>
  <si>
    <t>Akumulátor 12V/17Ah</t>
  </si>
  <si>
    <t>-262355335</t>
  </si>
  <si>
    <t>PZTS04M</t>
  </si>
  <si>
    <t>-1027539249</t>
  </si>
  <si>
    <t>PZTS05</t>
  </si>
  <si>
    <t>Koncentrátor v kovovém krytu pro 8 zón a 4 PGM výstupy</t>
  </si>
  <si>
    <t>1408305382</t>
  </si>
  <si>
    <t>PZTS05M</t>
  </si>
  <si>
    <t>-1288421486</t>
  </si>
  <si>
    <t>-516458998</t>
  </si>
  <si>
    <t>PZTS06M</t>
  </si>
  <si>
    <t>PIR Stropní - duální stropní detektor, EOL rezistory, AM, dosah 12m,</t>
  </si>
  <si>
    <t>1602143705</t>
  </si>
  <si>
    <t>PZTS06</t>
  </si>
  <si>
    <t>GSM modul (SMS +ring 6xIn) - GSM Komunikátor na mobil vč. SIM</t>
  </si>
  <si>
    <t>-516867952</t>
  </si>
  <si>
    <t>PZTS07M</t>
  </si>
  <si>
    <t>1685529496</t>
  </si>
  <si>
    <t>PZTS07</t>
  </si>
  <si>
    <t>Audiodetektor, dosah 7m,</t>
  </si>
  <si>
    <t>-837964996</t>
  </si>
  <si>
    <t>PZTS08M</t>
  </si>
  <si>
    <t>1597783253</t>
  </si>
  <si>
    <t>PZTS08</t>
  </si>
  <si>
    <t>Tísňové tlačítko s piktogramem</t>
  </si>
  <si>
    <t>1629189934</t>
  </si>
  <si>
    <t>PZTS09M</t>
  </si>
  <si>
    <t>713652892</t>
  </si>
  <si>
    <t>PZTS09</t>
  </si>
  <si>
    <t>Plastový magnetický kontakt, povrchová montáž,</t>
  </si>
  <si>
    <t>485618634</t>
  </si>
  <si>
    <t>PZTS010M</t>
  </si>
  <si>
    <t>-445749988</t>
  </si>
  <si>
    <t>PZTS10</t>
  </si>
  <si>
    <t>Siréna plastová, vnitřní, 103dB, bílá, s blikačem</t>
  </si>
  <si>
    <t>1850086819</t>
  </si>
  <si>
    <t>PZTS011M</t>
  </si>
  <si>
    <t>-8418780</t>
  </si>
  <si>
    <t>PZTS11</t>
  </si>
  <si>
    <t>Rozboč. krabice, 10 svorek, Tamper, Plastová, bílá</t>
  </si>
  <si>
    <t>1665384555</t>
  </si>
  <si>
    <t>PZTS012M</t>
  </si>
  <si>
    <t>83081145</t>
  </si>
  <si>
    <t>PZTS12</t>
  </si>
  <si>
    <t>Záložní zdroj 12V/5A, vč. krytu, tamper</t>
  </si>
  <si>
    <t>1021606757</t>
  </si>
  <si>
    <t>PZTS013M</t>
  </si>
  <si>
    <t>1898532983</t>
  </si>
  <si>
    <t>PZTS13</t>
  </si>
  <si>
    <t>Akumulátor 12V/25Ah</t>
  </si>
  <si>
    <t>1920931296</t>
  </si>
  <si>
    <t>PZTS014M</t>
  </si>
  <si>
    <t>1930156916</t>
  </si>
  <si>
    <t>PZTS14</t>
  </si>
  <si>
    <t>Přepěťová ochrana</t>
  </si>
  <si>
    <t>1688878459</t>
  </si>
  <si>
    <t>PZTS015M</t>
  </si>
  <si>
    <t>1847638807</t>
  </si>
  <si>
    <t>PZTS15</t>
  </si>
  <si>
    <t>Přenosové zařízení na PCO  - kompatibilní s pultem, vč. antény, koaxiálního kabelu, přepěťové ochrany, objektové studie a vizualizace</t>
  </si>
  <si>
    <t>-2057640642</t>
  </si>
  <si>
    <t>-1236579155</t>
  </si>
  <si>
    <t>PZTS16</t>
  </si>
  <si>
    <t>drobný propojovací a instalační materiál</t>
  </si>
  <si>
    <t>1456177024</t>
  </si>
  <si>
    <t>PZTS016M</t>
  </si>
  <si>
    <t>-2081594265</t>
  </si>
  <si>
    <t>PZTS17</t>
  </si>
  <si>
    <t>Stíněný kabel 3x2x0,5 Cu drát O 0,5 mm,</t>
  </si>
  <si>
    <t>-393798492</t>
  </si>
  <si>
    <t>PZTS017M</t>
  </si>
  <si>
    <t>-1466229250</t>
  </si>
  <si>
    <t>PZTS18</t>
  </si>
  <si>
    <t>Stíněný kabel FTP kat.5e určený pro sběrnici</t>
  </si>
  <si>
    <t>-2069227314</t>
  </si>
  <si>
    <t>PZTS018M</t>
  </si>
  <si>
    <t>-2144606306</t>
  </si>
  <si>
    <t>PZTS19</t>
  </si>
  <si>
    <t>Kabel napájecí CYKY 2x1,5</t>
  </si>
  <si>
    <t>1588612351</t>
  </si>
  <si>
    <t>PZTS019M</t>
  </si>
  <si>
    <t>-1477261362</t>
  </si>
  <si>
    <t>PZTS20</t>
  </si>
  <si>
    <t>Kabel napájecí CYKY 3x2,5</t>
  </si>
  <si>
    <t>-561094445</t>
  </si>
  <si>
    <t>PZTS020M</t>
  </si>
  <si>
    <t>106189717</t>
  </si>
  <si>
    <t>PZTS21</t>
  </si>
  <si>
    <t>Kabel 4x2x0,5 P-90R dle B2caS1D0</t>
  </si>
  <si>
    <t>2038997503</t>
  </si>
  <si>
    <t>PZTS021M</t>
  </si>
  <si>
    <t>-1578978991</t>
  </si>
  <si>
    <t>PZTS22</t>
  </si>
  <si>
    <t>Kabel 4x2x0,8 P-90R dle B2caS1D0</t>
  </si>
  <si>
    <t>-968046956</t>
  </si>
  <si>
    <t>PZTS22M</t>
  </si>
  <si>
    <t>1080789385</t>
  </si>
  <si>
    <t>-367319432</t>
  </si>
  <si>
    <t>PZTS21M</t>
  </si>
  <si>
    <t>materiál stavebních výpomocí</t>
  </si>
  <si>
    <t>KPL</t>
  </si>
  <si>
    <t>357713982</t>
  </si>
  <si>
    <t>-1960410352</t>
  </si>
  <si>
    <t>PZTS23</t>
  </si>
  <si>
    <t>1449149702</t>
  </si>
  <si>
    <t>PZTS24</t>
  </si>
  <si>
    <t>1736514292</t>
  </si>
  <si>
    <t>PZTS25</t>
  </si>
  <si>
    <t>-1559091959</t>
  </si>
  <si>
    <t>PZTS26</t>
  </si>
  <si>
    <t>-1386924077</t>
  </si>
  <si>
    <t>10 - SLABOPROUD _EPS</t>
  </si>
  <si>
    <t>D2 -  Systémy se zachováním funkčnosti dle ZP27/2018 P90-R</t>
  </si>
  <si>
    <t>D3 -  Stoupací trasy se zachováním funkčností</t>
  </si>
  <si>
    <t>EPS01</t>
  </si>
  <si>
    <t>Ústředna EPS, sedm pozic pro mikromoduly, max. 7kruh. Linek po 127 hlásičích na lince</t>
  </si>
  <si>
    <t>-706433706</t>
  </si>
  <si>
    <t>EPS010</t>
  </si>
  <si>
    <t>-1590433486</t>
  </si>
  <si>
    <t>EPS02</t>
  </si>
  <si>
    <t>-1077898355</t>
  </si>
  <si>
    <t>EPS02M</t>
  </si>
  <si>
    <t>1079591886</t>
  </si>
  <si>
    <t>EPS03</t>
  </si>
  <si>
    <t>Čelní ovládací panel s alfanumerickým displejem 2x20 znaků,</t>
  </si>
  <si>
    <t>-1635277607</t>
  </si>
  <si>
    <t>EPS03M</t>
  </si>
  <si>
    <t>-2131609463</t>
  </si>
  <si>
    <t>EPS04</t>
  </si>
  <si>
    <t>Periferní modul - rozhraní pro OPPO a 1x mikromodulová pozice, 3xrelé</t>
  </si>
  <si>
    <t>-378418150</t>
  </si>
  <si>
    <t>EPS04M</t>
  </si>
  <si>
    <t>1509207682</t>
  </si>
  <si>
    <t>EPS05</t>
  </si>
  <si>
    <t>Modul se třemi pozicemi pro mikromoduly</t>
  </si>
  <si>
    <t>-1718274054</t>
  </si>
  <si>
    <t>EPS05M</t>
  </si>
  <si>
    <t>134716421</t>
  </si>
  <si>
    <t>EPS06</t>
  </si>
  <si>
    <t>Mikromodul jednoho kruhového vedení pro max. 127 hlásičů.</t>
  </si>
  <si>
    <t>-1904718704</t>
  </si>
  <si>
    <t>EPS06M</t>
  </si>
  <si>
    <t>371455082</t>
  </si>
  <si>
    <t>EPS07</t>
  </si>
  <si>
    <t>MM propojení ústředen rychlostí 62,5 kB</t>
  </si>
  <si>
    <t>964607716</t>
  </si>
  <si>
    <t>EPS07M</t>
  </si>
  <si>
    <t>1491261791</t>
  </si>
  <si>
    <t>EPS08</t>
  </si>
  <si>
    <t>Provozní kniha EPS</t>
  </si>
  <si>
    <t>-271367126</t>
  </si>
  <si>
    <t>EPS08M</t>
  </si>
  <si>
    <t>-357421834</t>
  </si>
  <si>
    <t>EPS09</t>
  </si>
  <si>
    <t>Externí zobrazovací tablo EPS</t>
  </si>
  <si>
    <t>1763171943</t>
  </si>
  <si>
    <t>EPS09M</t>
  </si>
  <si>
    <t>-1375420746</t>
  </si>
  <si>
    <t>EPS10</t>
  </si>
  <si>
    <t>Akumulátor 12 V / 12 Ah</t>
  </si>
  <si>
    <t>-1615279047</t>
  </si>
  <si>
    <t>EPS10M</t>
  </si>
  <si>
    <t>1216219234</t>
  </si>
  <si>
    <t>EPS11</t>
  </si>
  <si>
    <t>-746619672</t>
  </si>
  <si>
    <t>EPS11M</t>
  </si>
  <si>
    <t>-246708368</t>
  </si>
  <si>
    <t>EPS12</t>
  </si>
  <si>
    <t>-417700915</t>
  </si>
  <si>
    <t>EPS12M</t>
  </si>
  <si>
    <t>1328172290</t>
  </si>
  <si>
    <t>EPS13</t>
  </si>
  <si>
    <t>Opticko-kouřový hlásič</t>
  </si>
  <si>
    <t>-1511837511</t>
  </si>
  <si>
    <t>EPS13M</t>
  </si>
  <si>
    <t>-168467981</t>
  </si>
  <si>
    <t>EPS14</t>
  </si>
  <si>
    <t>Termo-diferenciální hlásič</t>
  </si>
  <si>
    <t>-1374023983</t>
  </si>
  <si>
    <t>EPS14M</t>
  </si>
  <si>
    <t>547333813</t>
  </si>
  <si>
    <t>EPS15</t>
  </si>
  <si>
    <t>Sokl hlasice v zakladni verzi pro hlasice</t>
  </si>
  <si>
    <t>1955423629</t>
  </si>
  <si>
    <t>EPS15M</t>
  </si>
  <si>
    <t>-2137167477</t>
  </si>
  <si>
    <t>EPS16</t>
  </si>
  <si>
    <t>Elektronika tlacitka s oddelovacem EN54-11</t>
  </si>
  <si>
    <t>607133872</t>
  </si>
  <si>
    <t>EPS16M</t>
  </si>
  <si>
    <t>2020474424</t>
  </si>
  <si>
    <t>EPS17</t>
  </si>
  <si>
    <t>Skříň tlačítkového hl.červená</t>
  </si>
  <si>
    <t>-221155663</t>
  </si>
  <si>
    <t>EPS17M</t>
  </si>
  <si>
    <t>-39187442</t>
  </si>
  <si>
    <t>EPS18</t>
  </si>
  <si>
    <t>Vstupně / výstupní modul na sběrnici poplachovy 12x relé</t>
  </si>
  <si>
    <t>1976909415</t>
  </si>
  <si>
    <t>EPS18M</t>
  </si>
  <si>
    <t>-1318740579</t>
  </si>
  <si>
    <t>EPS19</t>
  </si>
  <si>
    <t>Vstupně / výstupní modul na sběrnici poplachovy 4 vstupy/2 výstupy</t>
  </si>
  <si>
    <t>-1879498589</t>
  </si>
  <si>
    <t>EPS19M</t>
  </si>
  <si>
    <t>1779332250</t>
  </si>
  <si>
    <t>EPS20</t>
  </si>
  <si>
    <t>Skrin pro V/V moduly plastová</t>
  </si>
  <si>
    <t>-1389691890</t>
  </si>
  <si>
    <t>EPS21M</t>
  </si>
  <si>
    <t>521036350</t>
  </si>
  <si>
    <t>EPS21</t>
  </si>
  <si>
    <t>Sitovy zdroj 24VDC /7A, 28 Ah, EN-54</t>
  </si>
  <si>
    <t>371002069</t>
  </si>
  <si>
    <t>EPS21M.1</t>
  </si>
  <si>
    <t>1901583044</t>
  </si>
  <si>
    <t>EPS22</t>
  </si>
  <si>
    <t>Akumulátor 12V DC / 25Ah</t>
  </si>
  <si>
    <t>-153095600</t>
  </si>
  <si>
    <t>EPS22M</t>
  </si>
  <si>
    <t>-1773059300</t>
  </si>
  <si>
    <t>EPS23</t>
  </si>
  <si>
    <t>-1609368391</t>
  </si>
  <si>
    <t>EPS23M</t>
  </si>
  <si>
    <t>-1546864360</t>
  </si>
  <si>
    <t>EPS24</t>
  </si>
  <si>
    <t>KTPO - Klíčový trezor požární ochrany</t>
  </si>
  <si>
    <t>353139148</t>
  </si>
  <si>
    <t>EPS24M</t>
  </si>
  <si>
    <t>742383251</t>
  </si>
  <si>
    <t>EPS25</t>
  </si>
  <si>
    <t>OPPO</t>
  </si>
  <si>
    <t>1871561207</t>
  </si>
  <si>
    <t>EPS25M</t>
  </si>
  <si>
    <t>2011442965</t>
  </si>
  <si>
    <t>EPS26</t>
  </si>
  <si>
    <t>ZDP - pouze spolupráce dodavatele s firmou Echoalarm</t>
  </si>
  <si>
    <t>1113732379</t>
  </si>
  <si>
    <t>EPS27</t>
  </si>
  <si>
    <t>Zábleskový maják</t>
  </si>
  <si>
    <t>-560319072</t>
  </si>
  <si>
    <t>EPS27M</t>
  </si>
  <si>
    <t>1798889348</t>
  </si>
  <si>
    <t>EPS28</t>
  </si>
  <si>
    <t>Siréna vnitřní, červená, 9-28V, 102dB, IP54, možnost nastavení hlasitosti</t>
  </si>
  <si>
    <t>2039688789</t>
  </si>
  <si>
    <t>EPS28M</t>
  </si>
  <si>
    <t>1443862526</t>
  </si>
  <si>
    <t>EPS29</t>
  </si>
  <si>
    <t>Držák samolepky pro vyznačení adresy pro označení senzoru (zásuvky senzoru) HW adresou. Balení 100ks (uvedena cena za 100ks).</t>
  </si>
  <si>
    <t>-521715823</t>
  </si>
  <si>
    <t>EPS29M</t>
  </si>
  <si>
    <t>1375810239</t>
  </si>
  <si>
    <t>EPS30</t>
  </si>
  <si>
    <t>Samolepky s čísly adres - barva dle čísla kruhu</t>
  </si>
  <si>
    <t>-1652380387</t>
  </si>
  <si>
    <t>EPS30M</t>
  </si>
  <si>
    <t>1700116815</t>
  </si>
  <si>
    <t>EPS31</t>
  </si>
  <si>
    <t>Kabel 2x2x0,8 červený požární kabel, montáž do trubky-zatažení</t>
  </si>
  <si>
    <t>-755278954</t>
  </si>
  <si>
    <t>EPS31M</t>
  </si>
  <si>
    <t>-403837689</t>
  </si>
  <si>
    <t>EPS32</t>
  </si>
  <si>
    <t>Hnědý stíněný kabel 2x2x0,8 PH120-R dle ZP-27/2008, B2caS1D0 dle PrEN 50399:07, ohniodolný dle ČSN IEC60331, bezhalogenový dle ČSN 50266</t>
  </si>
  <si>
    <t>228465548</t>
  </si>
  <si>
    <t>EPS32M</t>
  </si>
  <si>
    <t>1446384138</t>
  </si>
  <si>
    <t>EPS34</t>
  </si>
  <si>
    <t>kabel 3x1,5, 1–CSKH–V180 P30-R, PH120-R, PS30, E30, P75090-R B2ca s1d0 Silové kabely s malým množstvím uvolněného tepla v případě požáru a se zachováním funkční schopnosti kabelového systému podle ZP 27/2008, STN 92 0205, DIN 4102-12</t>
  </si>
  <si>
    <t>-245533268</t>
  </si>
  <si>
    <t>EPS34M</t>
  </si>
  <si>
    <t>1780589120</t>
  </si>
  <si>
    <t>EPS35</t>
  </si>
  <si>
    <t>Hnědý stíněný kabel 4x2x0,8 PH120-R dle ZP-27/2008, B2caS1D0 dle PrEN 50399:07, ohniodolný dle ČSN IEC60331, bezhalogenový dle ČSN 50266</t>
  </si>
  <si>
    <t>-1521147736</t>
  </si>
  <si>
    <t>EPS35M</t>
  </si>
  <si>
    <t>1744649861</t>
  </si>
  <si>
    <t>EPS36</t>
  </si>
  <si>
    <t>Hnědý stíněný kabel 10x2x0,8 PH120-R dle ZP-27/2008, B2caS1D0 dle PrEN 50399:07, ohniodolný dle ČSN IEC60331, bezhalogenový dle ČSN 50266</t>
  </si>
  <si>
    <t>1513438277</t>
  </si>
  <si>
    <t>EPS36M</t>
  </si>
  <si>
    <t>-1897851521</t>
  </si>
  <si>
    <t xml:space="preserve"> Systémy se zachováním funkčnosti dle ZP27/2018 P90-R</t>
  </si>
  <si>
    <t>EPS40</t>
  </si>
  <si>
    <t>Kabelový žlab SKS 60x100x1,5</t>
  </si>
  <si>
    <t>1378932052</t>
  </si>
  <si>
    <t>EPS40M</t>
  </si>
  <si>
    <t>-1332356683</t>
  </si>
  <si>
    <t>EPS41</t>
  </si>
  <si>
    <t>Úhlová spojka</t>
  </si>
  <si>
    <t>-1027646866</t>
  </si>
  <si>
    <t>EPS41M</t>
  </si>
  <si>
    <t>-2102217312</t>
  </si>
  <si>
    <t>EPS42</t>
  </si>
  <si>
    <t>Oblouk 90°</t>
  </si>
  <si>
    <t>-205739716</t>
  </si>
  <si>
    <t>EPS42M</t>
  </si>
  <si>
    <t>1132503075</t>
  </si>
  <si>
    <t>EPS43</t>
  </si>
  <si>
    <t>Víko oblouku 90°</t>
  </si>
  <si>
    <t>-1661283084</t>
  </si>
  <si>
    <t>EPS43M</t>
  </si>
  <si>
    <t>1360475124</t>
  </si>
  <si>
    <t>EPS44</t>
  </si>
  <si>
    <t>Spojovací lišta</t>
  </si>
  <si>
    <t>339115249</t>
  </si>
  <si>
    <t>EPS44M</t>
  </si>
  <si>
    <t>-966849602</t>
  </si>
  <si>
    <t>EPS45</t>
  </si>
  <si>
    <t>Víko s otočnými západkami</t>
  </si>
  <si>
    <t>-1603898371</t>
  </si>
  <si>
    <t>EPS45M</t>
  </si>
  <si>
    <t>-2125975781</t>
  </si>
  <si>
    <t>EPS46</t>
  </si>
  <si>
    <t>Profil U</t>
  </si>
  <si>
    <t>660675269</t>
  </si>
  <si>
    <t>EPS46M</t>
  </si>
  <si>
    <t>898812733</t>
  </si>
  <si>
    <t>EPS47</t>
  </si>
  <si>
    <t>Závitová tyč</t>
  </si>
  <si>
    <t>-764675826</t>
  </si>
  <si>
    <t>EPS47M</t>
  </si>
  <si>
    <t>-806326406</t>
  </si>
  <si>
    <t>EPS48</t>
  </si>
  <si>
    <t>Šestihranná matice</t>
  </si>
  <si>
    <t>-1758455738</t>
  </si>
  <si>
    <t>EPS48M</t>
  </si>
  <si>
    <t>249641682</t>
  </si>
  <si>
    <t>EPS49</t>
  </si>
  <si>
    <t>Podložka</t>
  </si>
  <si>
    <t>-1098021593</t>
  </si>
  <si>
    <t>EPS49M</t>
  </si>
  <si>
    <t>-725556840</t>
  </si>
  <si>
    <t>EPS50</t>
  </si>
  <si>
    <t>Šroub s plochou kulovou hlavou</t>
  </si>
  <si>
    <t>1185960103</t>
  </si>
  <si>
    <t>EPS50M</t>
  </si>
  <si>
    <t>-1576254245</t>
  </si>
  <si>
    <t>EPS51</t>
  </si>
  <si>
    <t>Příchytka pro kabelovou trasu se zkouškou funkčnosti a integrity kabelové trasy dle ZP 27/2008 max. vzdálenost úchytek 0,3m, kabel pr.6-10 mm</t>
  </si>
  <si>
    <t>1868074931</t>
  </si>
  <si>
    <t>EPS51M</t>
  </si>
  <si>
    <t>-289280075</t>
  </si>
  <si>
    <t>EPS52</t>
  </si>
  <si>
    <t>Příslušenství k příchytce dle ZP27/2008  - šroub do betonu</t>
  </si>
  <si>
    <t>-200748197</t>
  </si>
  <si>
    <t>EPS52M</t>
  </si>
  <si>
    <t>-66389978</t>
  </si>
  <si>
    <t>EPS53</t>
  </si>
  <si>
    <t>Ocelová pancéřová trubka pr.25mm, délka 3m, pozink</t>
  </si>
  <si>
    <t>-387197037</t>
  </si>
  <si>
    <t>EPS53M</t>
  </si>
  <si>
    <t>1834008561</t>
  </si>
  <si>
    <t>EPS54</t>
  </si>
  <si>
    <t>Příchytka ocelové trubky vč. šroubu a hmoždinky</t>
  </si>
  <si>
    <t>-1821374856</t>
  </si>
  <si>
    <t>54M01</t>
  </si>
  <si>
    <t>-211993563</t>
  </si>
  <si>
    <t xml:space="preserve"> Stoupací trasy se zachováním funkčností</t>
  </si>
  <si>
    <t>EPS55</t>
  </si>
  <si>
    <t>Kabelový žebřík šíře 200</t>
  </si>
  <si>
    <t>49803712</t>
  </si>
  <si>
    <t>EPS55M</t>
  </si>
  <si>
    <t>915629101</t>
  </si>
  <si>
    <t>EPS56</t>
  </si>
  <si>
    <t>Podélná spojka</t>
  </si>
  <si>
    <t>639293414</t>
  </si>
  <si>
    <t>EPS56M</t>
  </si>
  <si>
    <t>-974536606</t>
  </si>
  <si>
    <t>EPS57</t>
  </si>
  <si>
    <t>Odlehčení tahu</t>
  </si>
  <si>
    <t>314178612</t>
  </si>
  <si>
    <t>EPS57M</t>
  </si>
  <si>
    <t>1488191142</t>
  </si>
  <si>
    <t>EPS59</t>
  </si>
  <si>
    <t>Ostatní instalační materiál a práce</t>
  </si>
  <si>
    <t>-1259328855</t>
  </si>
  <si>
    <t>EPS59M</t>
  </si>
  <si>
    <t>-1448381059</t>
  </si>
  <si>
    <t>EPS60</t>
  </si>
  <si>
    <t>332646474</t>
  </si>
  <si>
    <t>EPS61</t>
  </si>
  <si>
    <t>-332456850</t>
  </si>
  <si>
    <t>EPS62</t>
  </si>
  <si>
    <t>-1131896004</t>
  </si>
  <si>
    <t>EPS63</t>
  </si>
  <si>
    <t>-991054578</t>
  </si>
  <si>
    <t>EPS64</t>
  </si>
  <si>
    <t>1223642656</t>
  </si>
  <si>
    <t>EPS65</t>
  </si>
  <si>
    <t>38542971</t>
  </si>
  <si>
    <t>11 - SLABOPROUD_KT</t>
  </si>
  <si>
    <t>D1 -  Páteřní kabelové trasy</t>
  </si>
  <si>
    <t>D2 -  Kabelové trasy v prostoru Archivu m.č.001</t>
  </si>
  <si>
    <t>D3 -  Ostatní</t>
  </si>
  <si>
    <t xml:space="preserve"> Páteřní kabelové trasy</t>
  </si>
  <si>
    <t>KT01</t>
  </si>
  <si>
    <t>Podparapetní kanál 70x170</t>
  </si>
  <si>
    <t>-1044327286</t>
  </si>
  <si>
    <t>KT01M</t>
  </si>
  <si>
    <t>-1228902847</t>
  </si>
  <si>
    <t>KT02</t>
  </si>
  <si>
    <t>Víko podparapetního kanálu šíře 45mm</t>
  </si>
  <si>
    <t>-1085180875</t>
  </si>
  <si>
    <t>KT02M</t>
  </si>
  <si>
    <t>829170841</t>
  </si>
  <si>
    <t>KT03</t>
  </si>
  <si>
    <t>Spojka podparapetního kanálu</t>
  </si>
  <si>
    <t>1432121847</t>
  </si>
  <si>
    <t>KT03M</t>
  </si>
  <si>
    <t>-238898296</t>
  </si>
  <si>
    <t>KT04</t>
  </si>
  <si>
    <t>Kryt spoje</t>
  </si>
  <si>
    <t>305400817</t>
  </si>
  <si>
    <t>KT04M</t>
  </si>
  <si>
    <t>-1944696221</t>
  </si>
  <si>
    <t>KT05</t>
  </si>
  <si>
    <t>Přepážka 70 mm</t>
  </si>
  <si>
    <t>1828185223</t>
  </si>
  <si>
    <t>KT05M</t>
  </si>
  <si>
    <t>1540714455</t>
  </si>
  <si>
    <t>KT06</t>
  </si>
  <si>
    <t>Trubka ohebná PVC volně nebo pod omítkou 23 mm</t>
  </si>
  <si>
    <t>987928684</t>
  </si>
  <si>
    <t>KT06M</t>
  </si>
  <si>
    <t>-964338600</t>
  </si>
  <si>
    <t>KT07</t>
  </si>
  <si>
    <t>Trubka ohebná PVC volně nebo pod omítkou 29 mm</t>
  </si>
  <si>
    <t>-242114930</t>
  </si>
  <si>
    <t>KT07M</t>
  </si>
  <si>
    <t>-1786284209</t>
  </si>
  <si>
    <t>KT08</t>
  </si>
  <si>
    <t>Trubka ohebná PVC volně nebo pod omítkou 36 mm</t>
  </si>
  <si>
    <t>2031978323</t>
  </si>
  <si>
    <t>KT08M</t>
  </si>
  <si>
    <t>-1525907573</t>
  </si>
  <si>
    <t>KT09</t>
  </si>
  <si>
    <t>TR.OHEB.MONOF.1440/1 (podlaha)</t>
  </si>
  <si>
    <t>1365210923</t>
  </si>
  <si>
    <t>KT09M</t>
  </si>
  <si>
    <t>972136002</t>
  </si>
  <si>
    <t>KT10</t>
  </si>
  <si>
    <t>TR.( NAPŘÍKLAD_KOPOFLEX)  50</t>
  </si>
  <si>
    <t>-346223542</t>
  </si>
  <si>
    <t>KT10M</t>
  </si>
  <si>
    <t>-348123058</t>
  </si>
  <si>
    <t>KT11</t>
  </si>
  <si>
    <t>Krabice univerzální KU 68/2-1901, se šroubky</t>
  </si>
  <si>
    <t>1114752030</t>
  </si>
  <si>
    <t>KT11M</t>
  </si>
  <si>
    <t>765194883</t>
  </si>
  <si>
    <t>KT12</t>
  </si>
  <si>
    <t>Krabice přístrojová, hluboká,</t>
  </si>
  <si>
    <t>99430488</t>
  </si>
  <si>
    <t>KT12M</t>
  </si>
  <si>
    <t>1887117995</t>
  </si>
  <si>
    <t>KT13</t>
  </si>
  <si>
    <t>Krabice kruhová odbočná KO97 s víčkem KO97V</t>
  </si>
  <si>
    <t>2123551376</t>
  </si>
  <si>
    <t>KT13M</t>
  </si>
  <si>
    <t>1531913798</t>
  </si>
  <si>
    <t>KT14</t>
  </si>
  <si>
    <t>Krabice odbočná KO 125 s víčkem a šroubky</t>
  </si>
  <si>
    <t>1975971967</t>
  </si>
  <si>
    <t>KT14M</t>
  </si>
  <si>
    <t>-699335574</t>
  </si>
  <si>
    <t>KT15</t>
  </si>
  <si>
    <t>Skříň rozvodná KT 250 s víkem a šroubky</t>
  </si>
  <si>
    <t>-1184049473</t>
  </si>
  <si>
    <t>KT15M</t>
  </si>
  <si>
    <t>-896045419</t>
  </si>
  <si>
    <t>KT16</t>
  </si>
  <si>
    <t>Kovový kabelový drátěný rošt 200/100 vč. příslušenství (spojky, závěsy, výložníky, zemn. Svorky)</t>
  </si>
  <si>
    <t>2006570857</t>
  </si>
  <si>
    <t>KT16M</t>
  </si>
  <si>
    <t>570526588</t>
  </si>
  <si>
    <t>KT17</t>
  </si>
  <si>
    <t>Kovový kabelový drátěný rošt 100/100 vč. příslušenství (spojky, závěsy, výložníky, zemn. Svorky)</t>
  </si>
  <si>
    <t>744106811</t>
  </si>
  <si>
    <t>KT17M</t>
  </si>
  <si>
    <t>-946273340</t>
  </si>
  <si>
    <t>KT18</t>
  </si>
  <si>
    <t>Kabelový stoupací žebřík šíře 400mm, vč. příslušenství (spojky, závěsy, výložníky, zemn. Svorky)</t>
  </si>
  <si>
    <t>-296698555</t>
  </si>
  <si>
    <t>KT18M</t>
  </si>
  <si>
    <t>1310546335</t>
  </si>
  <si>
    <t>KT19</t>
  </si>
  <si>
    <t>ZAVITOVA TYC M8 1M POZINK</t>
  </si>
  <si>
    <t>2088200604</t>
  </si>
  <si>
    <t>KT19M</t>
  </si>
  <si>
    <t>599207534</t>
  </si>
  <si>
    <t>KT20</t>
  </si>
  <si>
    <t>HMOŽDINKA KOV M6</t>
  </si>
  <si>
    <t>-1924954414</t>
  </si>
  <si>
    <t>KT20M</t>
  </si>
  <si>
    <t>-1602763643</t>
  </si>
  <si>
    <t>KT21</t>
  </si>
  <si>
    <t>Trubka plastová, pevná pr.20mm, světle šedá, vč. příchytek a hmoždinek</t>
  </si>
  <si>
    <t>1323425569</t>
  </si>
  <si>
    <t>KT21M</t>
  </si>
  <si>
    <t>131147621</t>
  </si>
  <si>
    <t>KT22</t>
  </si>
  <si>
    <t>Trubka plastová, pevná pr.32mm, světle šedá, vč. příchytek a hmoždinek</t>
  </si>
  <si>
    <t>-1430354470</t>
  </si>
  <si>
    <t>KT22M</t>
  </si>
  <si>
    <t>679800054</t>
  </si>
  <si>
    <t>KT23</t>
  </si>
  <si>
    <t>CYKY  3CX2,5</t>
  </si>
  <si>
    <t>799781356</t>
  </si>
  <si>
    <t>KT23M</t>
  </si>
  <si>
    <t>-984250873</t>
  </si>
  <si>
    <t>KT24</t>
  </si>
  <si>
    <t>CY 16 ZEL. ZLUTY</t>
  </si>
  <si>
    <t>-78391290</t>
  </si>
  <si>
    <t>KT24M</t>
  </si>
  <si>
    <t>-849443614</t>
  </si>
  <si>
    <t>KT25</t>
  </si>
  <si>
    <t>Plastové příchytky na strop/zeď, pro max 20 kabelů do pr. 10mm, včetně hmoždinky a vrutu</t>
  </si>
  <si>
    <t>1419994790</t>
  </si>
  <si>
    <t>KT25M</t>
  </si>
  <si>
    <t>250674741</t>
  </si>
  <si>
    <t>KT26</t>
  </si>
  <si>
    <t>Plastové příchytky na strop/zeď, pro max 6 kabelů do pr. 10mm, včetně hmoždinky a vrutu</t>
  </si>
  <si>
    <t>65516053</t>
  </si>
  <si>
    <t>KT27M</t>
  </si>
  <si>
    <t>-2146108381</t>
  </si>
  <si>
    <t>KT27</t>
  </si>
  <si>
    <t>Stahovací pásky, šíře 4mm, délka 200mm, bal=100ks</t>
  </si>
  <si>
    <t>-2056084005</t>
  </si>
  <si>
    <t>12176912</t>
  </si>
  <si>
    <t>KT28</t>
  </si>
  <si>
    <t>Hmoždinka do betonu 8mm</t>
  </si>
  <si>
    <t>-1376716628</t>
  </si>
  <si>
    <t>KT28M</t>
  </si>
  <si>
    <t>-589065355</t>
  </si>
  <si>
    <t>KT29</t>
  </si>
  <si>
    <t>Hmoždinka do cihly 8 mm</t>
  </si>
  <si>
    <t>-2023475163</t>
  </si>
  <si>
    <t>KT29M</t>
  </si>
  <si>
    <t>-931618130</t>
  </si>
  <si>
    <t>KT30</t>
  </si>
  <si>
    <t>Kabel HDMI vč. konektorů, délka 15m</t>
  </si>
  <si>
    <t>-717676402</t>
  </si>
  <si>
    <t>KT30M</t>
  </si>
  <si>
    <t>-1654895944</t>
  </si>
  <si>
    <t>KT31M</t>
  </si>
  <si>
    <t>Kabel HDMI vč. konektorů, délka 1m</t>
  </si>
  <si>
    <t>-1865739165</t>
  </si>
  <si>
    <t>1520423704</t>
  </si>
  <si>
    <t>KT32</t>
  </si>
  <si>
    <t>reproduktorová dvoulinky 2x2,5mm2</t>
  </si>
  <si>
    <t>-1267711561</t>
  </si>
  <si>
    <t>KT32M</t>
  </si>
  <si>
    <t>439063741</t>
  </si>
  <si>
    <t>KT33</t>
  </si>
  <si>
    <t>Zásuvka HDMI do KU68/KP80 (projektor)</t>
  </si>
  <si>
    <t>791800231</t>
  </si>
  <si>
    <t>KT33M</t>
  </si>
  <si>
    <t>-1820693659</t>
  </si>
  <si>
    <t>KT34</t>
  </si>
  <si>
    <t>Zásuvka HDMI do KU68/KP80 (zásuvka pod LCD))</t>
  </si>
  <si>
    <t>-1285232428</t>
  </si>
  <si>
    <t>KT34M</t>
  </si>
  <si>
    <t>1439734635</t>
  </si>
  <si>
    <t>KT35</t>
  </si>
  <si>
    <t>Zásuvka Audio (2x Cinch)</t>
  </si>
  <si>
    <t>657891516</t>
  </si>
  <si>
    <t>KT35M</t>
  </si>
  <si>
    <t>-1048506644</t>
  </si>
  <si>
    <t>KT36</t>
  </si>
  <si>
    <t>Zásuvka Audio (reproduktorová svorka)</t>
  </si>
  <si>
    <t>422750226</t>
  </si>
  <si>
    <t>KT36M</t>
  </si>
  <si>
    <t>424734943</t>
  </si>
  <si>
    <t>KT37</t>
  </si>
  <si>
    <t>Značení trasy trubkového vedení</t>
  </si>
  <si>
    <t>462444464</t>
  </si>
  <si>
    <t>KT38</t>
  </si>
  <si>
    <t>Vysekání kapsy v cihl. zdi, krabice do 100x100x50 mm</t>
  </si>
  <si>
    <t>393580080</t>
  </si>
  <si>
    <t>KT39</t>
  </si>
  <si>
    <t>Vysekání kapsy v cihl. zdi, krabice do 250x200x100 mm</t>
  </si>
  <si>
    <t>1778050681</t>
  </si>
  <si>
    <t>KT40</t>
  </si>
  <si>
    <t>Vysekání drážky v cihl. zdi do hl. 30 mm, š. do 70 mm</t>
  </si>
  <si>
    <t>302869938</t>
  </si>
  <si>
    <t>KT41</t>
  </si>
  <si>
    <t>Vysekání drážky v cihl. zdi do hl. 30 mm, š. do 100 mm</t>
  </si>
  <si>
    <t>1645897313</t>
  </si>
  <si>
    <t>KT42</t>
  </si>
  <si>
    <t>Omítnutí rýhy, drážka do 50x100 mm, štuka</t>
  </si>
  <si>
    <t>-479034627</t>
  </si>
  <si>
    <t>KT43</t>
  </si>
  <si>
    <t>Požární ucpávky dle PBŘ</t>
  </si>
  <si>
    <t>-554249826</t>
  </si>
  <si>
    <t>KT43M</t>
  </si>
  <si>
    <t>955523403</t>
  </si>
  <si>
    <t>KT44</t>
  </si>
  <si>
    <t>Sádra</t>
  </si>
  <si>
    <t>kg</t>
  </si>
  <si>
    <t>1280008213</t>
  </si>
  <si>
    <t>KT44M</t>
  </si>
  <si>
    <t>920608982</t>
  </si>
  <si>
    <t>KT45</t>
  </si>
  <si>
    <t>Průraz D=6cm, cihla 15cm</t>
  </si>
  <si>
    <t>-459679298</t>
  </si>
  <si>
    <t>KT46</t>
  </si>
  <si>
    <t>Průraz D=6cm, cihla 30cm</t>
  </si>
  <si>
    <t>106065132</t>
  </si>
  <si>
    <t>KT57</t>
  </si>
  <si>
    <t>Průraz D=6cm, cihla 45cm</t>
  </si>
  <si>
    <t>-177503120</t>
  </si>
  <si>
    <t>KT48</t>
  </si>
  <si>
    <t>Průraz D=6cm, beton 15cm</t>
  </si>
  <si>
    <t>173546544</t>
  </si>
  <si>
    <t>KT49</t>
  </si>
  <si>
    <t>Průraz D=6cm, beton 30cm</t>
  </si>
  <si>
    <t>-349391656</t>
  </si>
  <si>
    <t>KT50</t>
  </si>
  <si>
    <t>Průraz D=6cm, beton 45cm</t>
  </si>
  <si>
    <t>-1582931427</t>
  </si>
  <si>
    <t xml:space="preserve"> Kabelové trasy v prostoru Archivu m.č.001</t>
  </si>
  <si>
    <t>KT51</t>
  </si>
  <si>
    <t>Kabelový žlab SKS 60x100</t>
  </si>
  <si>
    <t>-1446366782</t>
  </si>
  <si>
    <t>KT51M</t>
  </si>
  <si>
    <t>-1477181826</t>
  </si>
  <si>
    <t>KT52</t>
  </si>
  <si>
    <t>-529826764</t>
  </si>
  <si>
    <t>KT52M</t>
  </si>
  <si>
    <t>-1623391252</t>
  </si>
  <si>
    <t>KT53</t>
  </si>
  <si>
    <t>-1403259860</t>
  </si>
  <si>
    <t>KT53M</t>
  </si>
  <si>
    <t>1692508344</t>
  </si>
  <si>
    <t>KT54</t>
  </si>
  <si>
    <t>53367850</t>
  </si>
  <si>
    <t>KT54M</t>
  </si>
  <si>
    <t>1871464604</t>
  </si>
  <si>
    <t>KT55</t>
  </si>
  <si>
    <t>-369734882</t>
  </si>
  <si>
    <t>KT55M</t>
  </si>
  <si>
    <t>-1233196107</t>
  </si>
  <si>
    <t>KT56</t>
  </si>
  <si>
    <t>-205738620</t>
  </si>
  <si>
    <t>KT56M</t>
  </si>
  <si>
    <t>1579122047</t>
  </si>
  <si>
    <t>22445418</t>
  </si>
  <si>
    <t>KT57M</t>
  </si>
  <si>
    <t>1416685244</t>
  </si>
  <si>
    <t>KT58</t>
  </si>
  <si>
    <t>-151716147</t>
  </si>
  <si>
    <t>KT58M</t>
  </si>
  <si>
    <t>1273117755</t>
  </si>
  <si>
    <t>KT59</t>
  </si>
  <si>
    <t>1549732133</t>
  </si>
  <si>
    <t>KT59M</t>
  </si>
  <si>
    <t>-2021174731</t>
  </si>
  <si>
    <t>KT60</t>
  </si>
  <si>
    <t>1866631179</t>
  </si>
  <si>
    <t>KT60M</t>
  </si>
  <si>
    <t>170831509</t>
  </si>
  <si>
    <t>KT61</t>
  </si>
  <si>
    <t>1514354872</t>
  </si>
  <si>
    <t>KT61M</t>
  </si>
  <si>
    <t>602257388</t>
  </si>
  <si>
    <t>KT62</t>
  </si>
  <si>
    <t>1175674884</t>
  </si>
  <si>
    <t>KT62M</t>
  </si>
  <si>
    <t>911534852</t>
  </si>
  <si>
    <t>-1872606642</t>
  </si>
  <si>
    <t>KT63</t>
  </si>
  <si>
    <t>Úklidové práce</t>
  </si>
  <si>
    <t>-1687047690</t>
  </si>
  <si>
    <t>KT64</t>
  </si>
  <si>
    <t>Popl.za ulozeni suti</t>
  </si>
  <si>
    <t>-1177197907</t>
  </si>
  <si>
    <t>KT65</t>
  </si>
  <si>
    <t>Svis doprava suti prve podlazi</t>
  </si>
  <si>
    <t>815028788</t>
  </si>
  <si>
    <t>KT66</t>
  </si>
  <si>
    <t>Odvoz suti na skladku do 1km</t>
  </si>
  <si>
    <t>-1704524297</t>
  </si>
  <si>
    <t>KT67</t>
  </si>
  <si>
    <t>Odvoz suti na skladku zkd 1km</t>
  </si>
  <si>
    <t>km</t>
  </si>
  <si>
    <t>1171972782</t>
  </si>
  <si>
    <t>KT68</t>
  </si>
  <si>
    <t>-1726842354</t>
  </si>
  <si>
    <t>KT69</t>
  </si>
  <si>
    <t>-2121373594</t>
  </si>
  <si>
    <t>KT70</t>
  </si>
  <si>
    <t>1880041061</t>
  </si>
  <si>
    <t>12 - VZT_ZC_1</t>
  </si>
  <si>
    <t>D1 -  ZAŘÍZENÍ Č.1 – VĚTRÁNÍ ZÁKAZNICKÉ HALY A NAVAZUJÍCÍHO ZÁZEMÍ V 1.NP</t>
  </si>
  <si>
    <t xml:space="preserve"> ZAŘÍZENÍ Č.1 – VĚTRÁNÍ ZÁKAZNICKÉ HALY A NAVAZUJÍCÍHO ZÁZEMÍ V 1.NP</t>
  </si>
  <si>
    <t>Vzduchotechnická / rekuperační jednotka pro přívod / odvod vzduchu, splňující požadavky nařízení č.1253/2014 (Ekodesign 2018), vnitřní / podstropní provedení, Vp=3400m3/h / dp=600Pa, Vo=3400m3/h / dp=600Pa, protiproudý rekuperátor s účinností až 90%, včet</t>
  </si>
  <si>
    <t>-72939993</t>
  </si>
  <si>
    <t>1.1M</t>
  </si>
  <si>
    <t>481923091</t>
  </si>
  <si>
    <t>1.2</t>
  </si>
  <si>
    <t>Sestavení vzduchotechnické jednotky na stavbě - šéfmotnáž autorizovanou osobou výrobce zařízení</t>
  </si>
  <si>
    <t>-2122114542</t>
  </si>
  <si>
    <t>1.3</t>
  </si>
  <si>
    <t>MaR - kompletní systém měření a regulace pro zařízení č. 1 - digitální regulace, externí rozvaděč ve vnitřním provedení, dálkový ovladač s displayem, řízení otáček obou ventilátorů (EC motory), regulace el. ohřívače, kompletní sada teplotních čidel, manos</t>
  </si>
  <si>
    <t>-1336864434</t>
  </si>
  <si>
    <t>1.3M</t>
  </si>
  <si>
    <t>817127079</t>
  </si>
  <si>
    <t>1.4</t>
  </si>
  <si>
    <t>Protidešťová žaluzie pro sání vzduchu, 1000x900, se sítem, přesný rozměr nutno upřesnit při montáži dle skutečného rozměru nadokenního výkladce, barevné provedení RAL upřesnit při montáži dle požadavku architekta</t>
  </si>
  <si>
    <t>-1811794254</t>
  </si>
  <si>
    <t>1.4M</t>
  </si>
  <si>
    <t>317938317</t>
  </si>
  <si>
    <t>1.5</t>
  </si>
  <si>
    <t>Protidešťová žaluzie pro odfuk vzduchu, 1000x900, se sítem, přesný rozměr nutno upřesnit při montáži dle skutečného rozměru nadokenního výkladce, barevné provedení RAL upřesnit při montáži dle požadavku architekta</t>
  </si>
  <si>
    <t>716699300</t>
  </si>
  <si>
    <t>1.5M</t>
  </si>
  <si>
    <t>1278764859</t>
  </si>
  <si>
    <t>1.6</t>
  </si>
  <si>
    <t>Tlumič hluku do 4-hranného potrubí 800x500, délka 1500, jádrový, 4x jádro 200/500/1500, s náběhovou hranou, útlum v pásmu 250Hz = 27.7[dB], akustický výkon tlumiče v pásmu 250Hz = 11.9[dB], tlaková ztráta tlumiče = 11Pa (3400m3/h)</t>
  </si>
  <si>
    <t>-1659785178</t>
  </si>
  <si>
    <t>1.6M</t>
  </si>
  <si>
    <t>16947400</t>
  </si>
  <si>
    <t>1.7</t>
  </si>
  <si>
    <t>Koncový prvek pro přívod vzduchu, dýza s dalekým dosahem DN200, ručně stavitelná, RAL9010</t>
  </si>
  <si>
    <t>-525950606</t>
  </si>
  <si>
    <t>1.7M</t>
  </si>
  <si>
    <t>1745351233</t>
  </si>
  <si>
    <t>1.8</t>
  </si>
  <si>
    <t>Koncový prvek pro přívod vzduchu - vyúsť s vířivým výtokem vzduchu pro přívod vzduchu, čelní deska kruhová velikosti 600, 24x ručně přestavitelná lamela, včetně připojovací skříně, svislé napojení - připojovací hrdlo DN250 s regulací průtoku vzduchu, bare</t>
  </si>
  <si>
    <t>-438227568</t>
  </si>
  <si>
    <t>1.8M</t>
  </si>
  <si>
    <t>-2052820897</t>
  </si>
  <si>
    <t>1.9</t>
  </si>
  <si>
    <t>Koncový prvek pro přívod vzduchu - vyúsť s vířivým výtokem vzduchu pro přívod vzduchu, čelní deska kruhová velikosti 400, 16x ručně přestavitelná lamela, včetně připojovací skříně, svislé napojení - připojovací hrdlo DN200 s regulací průtoku vzduchu, bare</t>
  </si>
  <si>
    <t>-427658158</t>
  </si>
  <si>
    <t>1.9M</t>
  </si>
  <si>
    <t>1297921252</t>
  </si>
  <si>
    <t>1.10</t>
  </si>
  <si>
    <t>Koncový prvek pro odvod vzduchu - vyúsť s vířivým výtokem vzduchu pro přívod vzduchu, čelní deska kruhová velikosti 600, 24x ručně přestavitelná lamela, včetně připojovací skříně, svislé napojení - připojovací hrdlo DN250 s regulací průtoku vzduchu, barev</t>
  </si>
  <si>
    <t>-285417626</t>
  </si>
  <si>
    <t>1.10M</t>
  </si>
  <si>
    <t>939486894</t>
  </si>
  <si>
    <t>1.11</t>
  </si>
  <si>
    <t>Koncový prvek pro odvod vzduchu - vyúsť s vířivým výtokem vzduchu pro přívod vzduchu, čelní deska kruhová velikosti 400, 16x ručně přestavitelná lamela, včetně připojovací skříně, svislé napojení - připojovací hrdlo DN200 s regulací průtoku vzduchu, barev</t>
  </si>
  <si>
    <t>-347609573</t>
  </si>
  <si>
    <t>1.11M</t>
  </si>
  <si>
    <t>-1837262496</t>
  </si>
  <si>
    <t>1.12</t>
  </si>
  <si>
    <t>Koncový prvek pro odvod vzduchu - vyústka 1225x525, 2-řadá, bez regulace, barevné provedení RAL9010</t>
  </si>
  <si>
    <t>-1919064946</t>
  </si>
  <si>
    <t>1.12M</t>
  </si>
  <si>
    <t>1851140030</t>
  </si>
  <si>
    <t>1.13</t>
  </si>
  <si>
    <t>Regaulační klapka do 4-hranného potrubí 450x350, ruční ovládání</t>
  </si>
  <si>
    <t>554274677</t>
  </si>
  <si>
    <t>1.13M</t>
  </si>
  <si>
    <t>74778972</t>
  </si>
  <si>
    <t>1.14</t>
  </si>
  <si>
    <t>Regaulační klapka do 4-hranného potrubí 315x350, ruční ovládání</t>
  </si>
  <si>
    <t>23646158</t>
  </si>
  <si>
    <t>1.14M</t>
  </si>
  <si>
    <t>955198890</t>
  </si>
  <si>
    <t>1.15</t>
  </si>
  <si>
    <t>Regaulační klapka do kruhového potrubí DN250, ruční ovládání</t>
  </si>
  <si>
    <t>-1661353787</t>
  </si>
  <si>
    <t>1.15M</t>
  </si>
  <si>
    <t>2050235110</t>
  </si>
  <si>
    <t>1.16</t>
  </si>
  <si>
    <t>Regaulační klapka do kruhového potrubí DN200, ruční ovládání</t>
  </si>
  <si>
    <t>-1266080011</t>
  </si>
  <si>
    <t>1.16M</t>
  </si>
  <si>
    <t>1717894326</t>
  </si>
  <si>
    <t>1.17</t>
  </si>
  <si>
    <t>Potrubí 4-hranné z pozink. plechu sk.I, včetně tvarovek 60%, do obvodu 3800mm</t>
  </si>
  <si>
    <t>-483933993</t>
  </si>
  <si>
    <t>1.17M</t>
  </si>
  <si>
    <t>-1259866872</t>
  </si>
  <si>
    <t>1.18</t>
  </si>
  <si>
    <t>Potrubí kruhové z pozink. plechu sk.I, včetně tvarovek a regulačních klapek, do DN315mm</t>
  </si>
  <si>
    <t>bm</t>
  </si>
  <si>
    <t>-260063224</t>
  </si>
  <si>
    <t>1.18M</t>
  </si>
  <si>
    <t>-1575989975</t>
  </si>
  <si>
    <t>1.19</t>
  </si>
  <si>
    <t>Potrubí flexibilní, s termoakustickou izolací, s parozábranou, do DN250</t>
  </si>
  <si>
    <t>1389180324</t>
  </si>
  <si>
    <t>1.19M</t>
  </si>
  <si>
    <t>1589120246</t>
  </si>
  <si>
    <t>1.20</t>
  </si>
  <si>
    <t>Termoakustická izolace do vnitřního prostředí - minerální vatat tl. 60mm+Al polep</t>
  </si>
  <si>
    <t>245680234</t>
  </si>
  <si>
    <t>1.20M</t>
  </si>
  <si>
    <t>2072188817</t>
  </si>
  <si>
    <t>1.21</t>
  </si>
  <si>
    <t>Termoakustická izolace do vnitřního prostředí - minerální vatat tl. 40mm+Al polep</t>
  </si>
  <si>
    <t>-156648008</t>
  </si>
  <si>
    <t>1.21M</t>
  </si>
  <si>
    <t>1908731082</t>
  </si>
  <si>
    <t>1.22</t>
  </si>
  <si>
    <t>Demontáž stávajícího zařízení VZT - 1x podstropní rekuperační jednotka, kompletní systém MaR, ~230m2 4hranné / kruhové včetně izolace včetně navazujícího příslušenství (vyústky, klapky apod.) + ekologická likvidace demontovaného zařízení</t>
  </si>
  <si>
    <t>1052320554</t>
  </si>
  <si>
    <t>1,23</t>
  </si>
  <si>
    <t>Stavební výpomoc  -stavební prostupy pro rozvody VZT potrubí do obvodu 1820mm, včetně následného začištění</t>
  </si>
  <si>
    <t>-1349225196</t>
  </si>
  <si>
    <t>1.23M</t>
  </si>
  <si>
    <t>-1180235161</t>
  </si>
  <si>
    <t>1,24</t>
  </si>
  <si>
    <t>Montážní, kotvící a spojovací materiál</t>
  </si>
  <si>
    <t>2025232063</t>
  </si>
  <si>
    <t>1.24M</t>
  </si>
  <si>
    <t>-260060468</t>
  </si>
  <si>
    <t>13 - VZT_ZC_2</t>
  </si>
  <si>
    <t>D1 -  ZAŘÍZENÍ Č.2 – VĚTRÁNÍ JÍDELNY A NAVAZUJÍCÍHO ZÁZEMÍ V 1.NP</t>
  </si>
  <si>
    <t xml:space="preserve"> ZAŘÍZENÍ Č.2 – VĚTRÁNÍ JÍDELNY A NAVAZUJÍCÍHO ZÁZEMÍ V 1.NP</t>
  </si>
  <si>
    <t>Vzduchotechnická / rekuperační jednotka pro přívod / odvod vzduchu, splňující požadavky nařízení č.1253/2014 (Ekodesign 2018), vnitřní / podstropní provedení, Vp=4300m3/h / dp=600Pa, Vo=4300m3/h / dp=600Pa, protiproudý rekuperátor s účinností až 90%, včet</t>
  </si>
  <si>
    <t>2066007671</t>
  </si>
  <si>
    <t>2.1M</t>
  </si>
  <si>
    <t>-1722229793</t>
  </si>
  <si>
    <t>888487112</t>
  </si>
  <si>
    <t>674159609</t>
  </si>
  <si>
    <t>4.1M</t>
  </si>
  <si>
    <t>2046862983</t>
  </si>
  <si>
    <t>2.2</t>
  </si>
  <si>
    <t>-57699244</t>
  </si>
  <si>
    <t>2.2M</t>
  </si>
  <si>
    <t>-907814401</t>
  </si>
  <si>
    <t>2.3</t>
  </si>
  <si>
    <t>Výfuková hlavice pro odfuk vzduchu, 800x400, se sítem, s nátrubkem pro odvod kondenzátu</t>
  </si>
  <si>
    <t>-184963687</t>
  </si>
  <si>
    <t>2.3M</t>
  </si>
  <si>
    <t>-2004009548</t>
  </si>
  <si>
    <t>2.4</t>
  </si>
  <si>
    <t>Tlumič hluku do 4-hranného potrubí 900x500, délka 1500, jádrový, 6x jádro 250/300/1500, s náběhovou hranou, útlum v pásmu 250Hz = 22.6[dB], akustický výkon tlumiče v pásmu 250Hz = 13.2[dB], tlaková ztráta tlumiče = 15Pa (4300m3/h)</t>
  </si>
  <si>
    <t>257133738</t>
  </si>
  <si>
    <t>2.4M</t>
  </si>
  <si>
    <t>-1274832599</t>
  </si>
  <si>
    <t>2.5</t>
  </si>
  <si>
    <t>Tlumič hluku do 4-hranného potrubí 900x500, délka 1000, jádrový, 6x jádro 250/300/1000, s náběhovou hranou, útlum v pásmu 250Hz = 15.9[dB], akustický výkon tlumiče v pásmu 250Hz = 13.2[dB], tlaková ztráta tlumiče = 13Pa (4300m3/h)</t>
  </si>
  <si>
    <t>-770466142</t>
  </si>
  <si>
    <t>2.5M</t>
  </si>
  <si>
    <t>-464980380</t>
  </si>
  <si>
    <t>2.6</t>
  </si>
  <si>
    <t>Koncový prvek pro přívod vzduchu - vyúsť s vířivým výtokem vzduchu pro přívod vzduchu, čelní deska kruhová velikosti 600, 48x ručně přestavitelná lamela, včetně připojovací skříně, svislé napojení - připojovací hrdlo DN250 s regulací průtoku vzduchu, bare</t>
  </si>
  <si>
    <t>-1808240501</t>
  </si>
  <si>
    <t>2.6M</t>
  </si>
  <si>
    <t>-730332945</t>
  </si>
  <si>
    <t>2.7</t>
  </si>
  <si>
    <t>-1232483635</t>
  </si>
  <si>
    <t>2.7M</t>
  </si>
  <si>
    <t>-7276067</t>
  </si>
  <si>
    <t>2.8</t>
  </si>
  <si>
    <t>Koncový prvek pro odvod vzduchu - vyúsť s vířivým výtokem vzduchu pro přívod vzduchu, čelní deska kruhová velikosti 600, 48x ručně přestavitelná lamela, včetně připojovací skříně, svislé napojení - připojovací hrdlo DN250 s regulací průtoku vzduchu, barev</t>
  </si>
  <si>
    <t>-821489066</t>
  </si>
  <si>
    <t>2.8M</t>
  </si>
  <si>
    <t>846527982</t>
  </si>
  <si>
    <t>2.9</t>
  </si>
  <si>
    <t>2042195279</t>
  </si>
  <si>
    <t>2.9M</t>
  </si>
  <si>
    <t>-971706904</t>
  </si>
  <si>
    <t>2.10</t>
  </si>
  <si>
    <t>Koncový prvek pro odvod vzduchu - anemostat lamelový, kruhový, pro odvod vzduchu, čelní deska kruhová velikosti 600, včetně připojovací skříně, svislé napojení - připojovací hrdlo DN315 s regulací průtoku vzduchu, barevné provedení čelní desky RAL9010</t>
  </si>
  <si>
    <t>923271278</t>
  </si>
  <si>
    <t>2.10M</t>
  </si>
  <si>
    <t>2053369142</t>
  </si>
  <si>
    <t>2.11</t>
  </si>
  <si>
    <t>Regaulační klapka do 4-hranného potrubí 710x250, ruční ovládání</t>
  </si>
  <si>
    <t>114827556</t>
  </si>
  <si>
    <t>2.11M</t>
  </si>
  <si>
    <t>-170045321</t>
  </si>
  <si>
    <t>2.12</t>
  </si>
  <si>
    <t>Regaulační klapka do 4-hranného potrubí 400x250, ruční ovládání</t>
  </si>
  <si>
    <t>-600593251</t>
  </si>
  <si>
    <t>2.12M</t>
  </si>
  <si>
    <t>672617392</t>
  </si>
  <si>
    <t>2.13</t>
  </si>
  <si>
    <t>Stěnová mřížka 600x400, skryté uchycení, barevné provedení RAL9010</t>
  </si>
  <si>
    <t>1927031552</t>
  </si>
  <si>
    <t>2.13M</t>
  </si>
  <si>
    <t>150038578</t>
  </si>
  <si>
    <t>2.14</t>
  </si>
  <si>
    <t>Stěnová mřížka 500x200, skryté uchycení, barevné provedení RAL9010</t>
  </si>
  <si>
    <t>504553534</t>
  </si>
  <si>
    <t>2.14M</t>
  </si>
  <si>
    <t>-857742518</t>
  </si>
  <si>
    <t>-439270410</t>
  </si>
  <si>
    <t>1929124972</t>
  </si>
  <si>
    <t>1,2</t>
  </si>
  <si>
    <t>-286615460</t>
  </si>
  <si>
    <t>1.2M</t>
  </si>
  <si>
    <t>-1971491936</t>
  </si>
  <si>
    <t>Potrubí flexibilní, s termoakustickou izolací, s parozábranou, do DN315</t>
  </si>
  <si>
    <t>-897159039</t>
  </si>
  <si>
    <t>-944734382</t>
  </si>
  <si>
    <t>1306719961</t>
  </si>
  <si>
    <t>1800565285</t>
  </si>
  <si>
    <t>1612463825</t>
  </si>
  <si>
    <t>1300313339</t>
  </si>
  <si>
    <t>Termoakustická izolace do venkovního prostředí - minerální vatat tl. 60mm+oplechování</t>
  </si>
  <si>
    <t>-1313510312</t>
  </si>
  <si>
    <t>-1450006899</t>
  </si>
  <si>
    <t>1,7</t>
  </si>
  <si>
    <t>Protipožární izolace do vnitřního prostředí s teplotní odolností EI45</t>
  </si>
  <si>
    <t>593926541</t>
  </si>
  <si>
    <t>-930348439</t>
  </si>
  <si>
    <t>Stavební výpomoc - stavební prostupy pro rozvody VZT potrubí do obvodu 2800mm, včetně následného začištění</t>
  </si>
  <si>
    <t>-805207717</t>
  </si>
  <si>
    <t>-1648494683</t>
  </si>
  <si>
    <t>-25184177</t>
  </si>
  <si>
    <t>-1784995204</t>
  </si>
  <si>
    <t>14 - VZT_ZC_3</t>
  </si>
  <si>
    <t>D1 -  ZAŘÍZENÍ Č.3 – VĚTRÁNÍ ŠATEN A NAVAZUJÍCÍHO ZÁZEMÍ V 1.NP</t>
  </si>
  <si>
    <t xml:space="preserve"> ZAŘÍZENÍ Č.3 – VĚTRÁNÍ ŠATEN A NAVAZUJÍCÍHO ZÁZEMÍ V 1.NP</t>
  </si>
  <si>
    <t>Vzduchotechnická / rekuperační jednotka pro přívod / odvod vzduchu, splňující požadavky nařízení č.1253/2014 (Ekodesign 2018), vnitřní / parapetní provedení, Vp=2365m3/h / dp=600Pa, Vo=2365m3/h / dp=600Pa, protiproudý rekuperátor s účinností až 90%, včetn</t>
  </si>
  <si>
    <t>1050526458</t>
  </si>
  <si>
    <t>3.1M</t>
  </si>
  <si>
    <t>28317998</t>
  </si>
  <si>
    <t>3.11</t>
  </si>
  <si>
    <t>-1623761686</t>
  </si>
  <si>
    <t>-79547268</t>
  </si>
  <si>
    <t>3.11M</t>
  </si>
  <si>
    <t>MaR - kompletní systém měření a regulace pro zařízení č. 3 - digitální regulace, externí rozvaděč ve vnitřním provedení, dálkový ovladač s displayem, řízení otáček obou ventilátorů (EC motory), regulace el. ohřívače, kompletní sada teplotních čidel, manos</t>
  </si>
  <si>
    <t>711940719</t>
  </si>
  <si>
    <t>3.2</t>
  </si>
  <si>
    <t>Protidešťová žaluzie pro sání vzduchu, 800x900, se sítem, přesný rozměr nutno upřesnit při montáži dle skutečného rozměru nadokenního výkladce, barevné provedení RAL upřesnit při montáži dle požadavku architekta</t>
  </si>
  <si>
    <t>1002865774</t>
  </si>
  <si>
    <t>3.2M</t>
  </si>
  <si>
    <t>-1543370496</t>
  </si>
  <si>
    <t>3.3</t>
  </si>
  <si>
    <t>Výfuková hlavice pro odfuk vzduchu, 600x400, se sítem, s nátrubkem pro odvod kondenzátu</t>
  </si>
  <si>
    <t>1026908862</t>
  </si>
  <si>
    <t>3.3M</t>
  </si>
  <si>
    <t>1050605370</t>
  </si>
  <si>
    <t>3.4</t>
  </si>
  <si>
    <t>Tlumič hluku do 4-hranného potrubí 600x400, délka 1000, jádrový, 2x jádro 400/300/1000, s náběhovou hranou, útlum v pásmu 250Hz = 18.5[dB], akustický výkon tlumiče v pásmu 250Hz = 13.5[dB], tlaková ztráta tlumiče = 9Pa (2365m3/h)</t>
  </si>
  <si>
    <t>616745330</t>
  </si>
  <si>
    <t>3.4M</t>
  </si>
  <si>
    <t>1830038994</t>
  </si>
  <si>
    <t>3.5</t>
  </si>
  <si>
    <t>Koncový prvek pro přívod vzduchu - vyústka 520x200, 2-řadá, s regulací R2, barevné provedení ELOX</t>
  </si>
  <si>
    <t>444216625</t>
  </si>
  <si>
    <t>3.5M</t>
  </si>
  <si>
    <t>847130745</t>
  </si>
  <si>
    <t>3.6</t>
  </si>
  <si>
    <t>Koncový prvek pro odvod vzduchu - vyústka 520x200, 1-řadá, s regulací R1, barevné provedení ELOX</t>
  </si>
  <si>
    <t>-941110015</t>
  </si>
  <si>
    <t>3.6M</t>
  </si>
  <si>
    <t>431015704</t>
  </si>
  <si>
    <t>3.7</t>
  </si>
  <si>
    <t>Koncový prvek pro odvod vzduchu - vyústka 200x200, 1-řadá, s regulací R1, barevné provedení ELOX</t>
  </si>
  <si>
    <t>-2077028350</t>
  </si>
  <si>
    <t>3.7M</t>
  </si>
  <si>
    <t>215041790</t>
  </si>
  <si>
    <t>3.8</t>
  </si>
  <si>
    <t>Koncový prvek pro odvod vzduchu - talířový ventil DN160, včetně zděře, barevné provedení RAL9010</t>
  </si>
  <si>
    <t>-1373783345</t>
  </si>
  <si>
    <t>3.8M</t>
  </si>
  <si>
    <t>508382967</t>
  </si>
  <si>
    <t>3.9</t>
  </si>
  <si>
    <t>Koncový prvek pro odvod vzduchu - talířový ventil DN125, včetně zděře, barevné provedení RAL9010</t>
  </si>
  <si>
    <t>-834981139</t>
  </si>
  <si>
    <t>3.9M</t>
  </si>
  <si>
    <t>878966287</t>
  </si>
  <si>
    <t>3.10</t>
  </si>
  <si>
    <t>Regaulační klapka do 4-hranného potrubí 200x200, ruční ovládání</t>
  </si>
  <si>
    <t>456844348</t>
  </si>
  <si>
    <t>3.10M</t>
  </si>
  <si>
    <t>-434581822</t>
  </si>
  <si>
    <t>424670265</t>
  </si>
  <si>
    <t>-319281141</t>
  </si>
  <si>
    <t>3.12</t>
  </si>
  <si>
    <t>Regaulační klapka do kruhového potrubí DN125, ruční ovládání</t>
  </si>
  <si>
    <t>-24825014</t>
  </si>
  <si>
    <t>3.12M</t>
  </si>
  <si>
    <t>-1360526082</t>
  </si>
  <si>
    <t>3.13</t>
  </si>
  <si>
    <t>Stěnová mřížka 500x150, skryté uchycení, barevné provedení RAL9010</t>
  </si>
  <si>
    <t>2004237858</t>
  </si>
  <si>
    <t>3.13M</t>
  </si>
  <si>
    <t>456231198</t>
  </si>
  <si>
    <t>3.112</t>
  </si>
  <si>
    <t>Potrubí 4-hranné z pozink. plechu sk.I, včetně tvarovek 60%, do obvodu 3400mm</t>
  </si>
  <si>
    <t>29442950</t>
  </si>
  <si>
    <t>3.112M</t>
  </si>
  <si>
    <t>-1239995174</t>
  </si>
  <si>
    <t>3.113</t>
  </si>
  <si>
    <t>Potrubí kruhové z pozink. plechu sk.I, včetně tvarovek a regulačních klapek, do DN160mm</t>
  </si>
  <si>
    <t>276374349</t>
  </si>
  <si>
    <t>3.113M</t>
  </si>
  <si>
    <t>2102192111</t>
  </si>
  <si>
    <t>3.114</t>
  </si>
  <si>
    <t>Potrubí flexibilní, s termoakustickou izolací, s parozábranou, do DN160</t>
  </si>
  <si>
    <t>573315550</t>
  </si>
  <si>
    <t>3.114M</t>
  </si>
  <si>
    <t>513023527</t>
  </si>
  <si>
    <t>3.115</t>
  </si>
  <si>
    <t>996689372</t>
  </si>
  <si>
    <t>3.115M</t>
  </si>
  <si>
    <t>1609570126</t>
  </si>
  <si>
    <t>3.116</t>
  </si>
  <si>
    <t>1381827990</t>
  </si>
  <si>
    <t>3.116M</t>
  </si>
  <si>
    <t>2133489392</t>
  </si>
  <si>
    <t>3.117</t>
  </si>
  <si>
    <t>-729476414</t>
  </si>
  <si>
    <t>3.117M</t>
  </si>
  <si>
    <t>-2054422255</t>
  </si>
  <si>
    <t>3.118</t>
  </si>
  <si>
    <t>2062764218</t>
  </si>
  <si>
    <t>3.118M</t>
  </si>
  <si>
    <t>1933086969</t>
  </si>
  <si>
    <t>3.119</t>
  </si>
  <si>
    <t>Stavební výpomoc - stavební prostupy pro rozvody VZT potrubí do obvodu 1600mm, včetně následného začištění</t>
  </si>
  <si>
    <t>410501871</t>
  </si>
  <si>
    <t>3.119M</t>
  </si>
  <si>
    <t>1827172160</t>
  </si>
  <si>
    <t>3.120</t>
  </si>
  <si>
    <t>-2000239084</t>
  </si>
  <si>
    <t>3.120M</t>
  </si>
  <si>
    <t>1254527191</t>
  </si>
  <si>
    <t>15 - VZT_ZC_4</t>
  </si>
  <si>
    <t>D1 -  ZAŘÍZENÍ Č.4 – VĚTRÁNÍ PROSTORU DISPEČINKU A NAVAZUJÍCÍHO ZÁZEMÍ VE 2.NP</t>
  </si>
  <si>
    <t xml:space="preserve"> ZAŘÍZENÍ Č.4 – VĚTRÁNÍ PROSTORU DISPEČINKU A NAVAZUJÍCÍHO ZÁZEMÍ VE 2.NP</t>
  </si>
  <si>
    <t>Vzduchotechnická / rekuperační jednotka pro přívod / odvod vzduchu, splňující požadavky nařízení č.1253/2014 (Ekodesign 2018), vnitřní / parapetní provedení, Vp=1950m3/h / dp=600Pa, Vo=1950m3/h / dp=600Pa, protiproudý rekuperátor s účinností až 90%, včetn</t>
  </si>
  <si>
    <t>-804439179</t>
  </si>
  <si>
    <t>-503337181</t>
  </si>
  <si>
    <t>4.111M</t>
  </si>
  <si>
    <t>785063156</t>
  </si>
  <si>
    <t>4.112</t>
  </si>
  <si>
    <t>MaR - kompletní systém měření a regulace pro zařízení č. 4 - digitální regulace, externí rozvaděč ve vnitřním provedení, dálkový ovladač s displayem, řízení otáček obou ventilátorů (EC motory), regulace el. ohřívače, kompletní sada teplotních čidel, manos</t>
  </si>
  <si>
    <t>1080308459</t>
  </si>
  <si>
    <t>4.112M</t>
  </si>
  <si>
    <t>-482554312</t>
  </si>
  <si>
    <t>4.2</t>
  </si>
  <si>
    <t>536326091</t>
  </si>
  <si>
    <t>4.2M</t>
  </si>
  <si>
    <t>-1720159450</t>
  </si>
  <si>
    <t>4.3</t>
  </si>
  <si>
    <t>Výfuková hlavice pro odfuk vzduchu, 500x400, se sítem, s nátrubkem pro odvod kondenzátu</t>
  </si>
  <si>
    <t>1565154171</t>
  </si>
  <si>
    <t>4.3M</t>
  </si>
  <si>
    <t>-118960719</t>
  </si>
  <si>
    <t>4.4</t>
  </si>
  <si>
    <t>Tlumič hluku do 4-hranného potrubí 500x400, délka 1000, jádrový, 1x jádro 400/500/1000, s náběhovou hranou, útlum v pásmu 250Hz = 20.6[dB], akustický výkon tlumiče v pásmu 250Hz = 13.4[dB], tlaková ztráta tlumiče = 9Pa (1950m3/h)</t>
  </si>
  <si>
    <t>1336501797</t>
  </si>
  <si>
    <t>4.4M</t>
  </si>
  <si>
    <t>-1225893169</t>
  </si>
  <si>
    <t>4.5</t>
  </si>
  <si>
    <t>Tlumič hluku do 4-hranného potrubí 600x300, délka 1000, jádrový, 2x jádro 300/300/1000, s náběhovou hranou, útlum v pásmu 250Hz = 17.3[dB], akustický výkon tlumiče v pásmu 250Hz = 14.8[dB], tlaková ztráta tlumiče = 15Pa (1950m3/h)</t>
  </si>
  <si>
    <t>56609781</t>
  </si>
  <si>
    <t>4.5M</t>
  </si>
  <si>
    <t>344504498</t>
  </si>
  <si>
    <t>4.6</t>
  </si>
  <si>
    <t>-322829615</t>
  </si>
  <si>
    <t>4.6M</t>
  </si>
  <si>
    <t>362231219</t>
  </si>
  <si>
    <t>4.7</t>
  </si>
  <si>
    <t>Koncový prvek pro přívod vzduchu - vyúsť s vířivým výtokem vzduchu pro přívod vzduchu, čelní deska kruhová velikosti 400, 16x ručně přestavitelná lamela, včetně připojovací skříně, vodorovné napojení - připojovací hrdlo DN200 s regulací průtoku vzduchu, b</t>
  </si>
  <si>
    <t>-925979110</t>
  </si>
  <si>
    <t>4.7M</t>
  </si>
  <si>
    <t>-728883575</t>
  </si>
  <si>
    <t>4.8</t>
  </si>
  <si>
    <t>Koncový prvek pro přívod vzduchu - vyúsť s vířivým výtokem vzduchu pro odvod vzduchu, čelní deska kruhová velikosti 400, 16x ručně přestavitelná lamela, včetně připojovací skříně, vodorovné napojení - připojovací hrdlo DN200 s regulací průtoku vzduchu, ba</t>
  </si>
  <si>
    <t>-1983216851</t>
  </si>
  <si>
    <t>4.8M</t>
  </si>
  <si>
    <t>1039505626</t>
  </si>
  <si>
    <t>4.9</t>
  </si>
  <si>
    <t>Koncový prvek pro odvod vzduchu - síto na potrubí 450x250</t>
  </si>
  <si>
    <t>1402120935</t>
  </si>
  <si>
    <t>4.9M</t>
  </si>
  <si>
    <t>-1072090398</t>
  </si>
  <si>
    <t>4.10</t>
  </si>
  <si>
    <t>Koncový prvek pro odvod vzduchu - přefuková mřížka 600x600 do podhledu, barevné provedení RAL9010</t>
  </si>
  <si>
    <t>1728152526</t>
  </si>
  <si>
    <t>4.10M</t>
  </si>
  <si>
    <t>1612473012</t>
  </si>
  <si>
    <t>4.11</t>
  </si>
  <si>
    <t>185724863</t>
  </si>
  <si>
    <t>4.11M</t>
  </si>
  <si>
    <t>-205205262</t>
  </si>
  <si>
    <t>4.12</t>
  </si>
  <si>
    <t>Požární klapka do 4-hranného potrubí 450x250, se servopohonem 230V, pro napojení na EPS</t>
  </si>
  <si>
    <t>1567033464</t>
  </si>
  <si>
    <t>4.12M</t>
  </si>
  <si>
    <t>1728670365</t>
  </si>
  <si>
    <t>4.13</t>
  </si>
  <si>
    <t>-1211005614</t>
  </si>
  <si>
    <t>4.13M</t>
  </si>
  <si>
    <t>-1798219523</t>
  </si>
  <si>
    <t>4.14</t>
  </si>
  <si>
    <t>Regaulační klapka do 4-hranného potrubí 250x250, ruční ovládání</t>
  </si>
  <si>
    <t>-97197660</t>
  </si>
  <si>
    <t>4.14M</t>
  </si>
  <si>
    <t>623529539</t>
  </si>
  <si>
    <t>4.15</t>
  </si>
  <si>
    <t>Stěnová mřížka 500x100, skryté uchycení, barevné provedení RAL9010</t>
  </si>
  <si>
    <t>676566748</t>
  </si>
  <si>
    <t>4,15M</t>
  </si>
  <si>
    <t>-1884353212</t>
  </si>
  <si>
    <t>4.113</t>
  </si>
  <si>
    <t>716445589</t>
  </si>
  <si>
    <t>4.113M</t>
  </si>
  <si>
    <t>876836020</t>
  </si>
  <si>
    <t>4.114</t>
  </si>
  <si>
    <t>Potrubí kruhové z pozink. plechu sk.I, včetně tvarovek a regulačních klapek, do DN200mm</t>
  </si>
  <si>
    <t>-1489687161</t>
  </si>
  <si>
    <t>4.114M</t>
  </si>
  <si>
    <t>-903028623</t>
  </si>
  <si>
    <t>4.115</t>
  </si>
  <si>
    <t>Potrubí flexibilní, s termoakustickou izolací, s parozábranou, do DN200</t>
  </si>
  <si>
    <t>-1801402378</t>
  </si>
  <si>
    <t>4.115M</t>
  </si>
  <si>
    <t>-2030006208</t>
  </si>
  <si>
    <t>4.116</t>
  </si>
  <si>
    <t>-1657293606</t>
  </si>
  <si>
    <t>4.116M</t>
  </si>
  <si>
    <t>896425160</t>
  </si>
  <si>
    <t>4.117</t>
  </si>
  <si>
    <t>1569626023</t>
  </si>
  <si>
    <t>4.117M</t>
  </si>
  <si>
    <t>1589548526</t>
  </si>
  <si>
    <t>4.118</t>
  </si>
  <si>
    <t>922425491</t>
  </si>
  <si>
    <t>4.118M</t>
  </si>
  <si>
    <t>791130092</t>
  </si>
  <si>
    <t>4.119</t>
  </si>
  <si>
    <t>1474524820</t>
  </si>
  <si>
    <t>4.119M</t>
  </si>
  <si>
    <t>-387277726</t>
  </si>
  <si>
    <t>4.120</t>
  </si>
  <si>
    <t>Stavební výpomoc - stavební prostupy pro rozvody VZT potrubí do obvodu 1400mm, včetně následného začištění</t>
  </si>
  <si>
    <t>-748688418</t>
  </si>
  <si>
    <t>4.120M</t>
  </si>
  <si>
    <t>-788190318</t>
  </si>
  <si>
    <t>4.130</t>
  </si>
  <si>
    <t>-1708774221</t>
  </si>
  <si>
    <t>4.130M</t>
  </si>
  <si>
    <t>1873996840</t>
  </si>
  <si>
    <t>16 - VZT_ZC_5</t>
  </si>
  <si>
    <t>D1 -  ZAŘÍZENÍ Č.5 – KLIMATIZACE KANCELÁŘSKÝCH PROSTOR V 1 AŽ 6.NP</t>
  </si>
  <si>
    <t xml:space="preserve">    D2 -  1.NP-SEKCE A</t>
  </si>
  <si>
    <t xml:space="preserve">    D3 -  1.NP-SEKCE B</t>
  </si>
  <si>
    <t xml:space="preserve">    D4 -  2.NP-SEKCE C</t>
  </si>
  <si>
    <t xml:space="preserve">    D5 -  2.NP-SEKCE D</t>
  </si>
  <si>
    <t xml:space="preserve">    5.201M -  3.NP-SEKCE E</t>
  </si>
  <si>
    <t xml:space="preserve">    D6 -  4.NP-SEKCE F</t>
  </si>
  <si>
    <t xml:space="preserve">    D7 -  5.NP-SEKCE G</t>
  </si>
  <si>
    <t xml:space="preserve">    D8 -  6.NP-SEKCE H</t>
  </si>
  <si>
    <t xml:space="preserve"> ZAŘÍZENÍ Č.5 – KLIMATIZACE KANCELÁŘSKÝCH PROSTOR V 1 AŽ 6.NP</t>
  </si>
  <si>
    <t xml:space="preserve"> 1.NP-SEKCE A</t>
  </si>
  <si>
    <t>5.1A</t>
  </si>
  <si>
    <t>Venkovní kondenzační jednotka systému VRV, invertorová technologie, nominální chladící / topný výkon = 44.8/44.8kW, EER/COP=4.11/4.36, chladivo R410A, nominální Pi=10.89kW/3x400V, rozměry jednotky 1240x1690x760/237kg, včetně podpěrných / montážních konzol</t>
  </si>
  <si>
    <t>-1822782614</t>
  </si>
  <si>
    <t>5.1AM</t>
  </si>
  <si>
    <t>64573436</t>
  </si>
  <si>
    <t>5.2A</t>
  </si>
  <si>
    <t>Vnitřní klimatizační jednotka systému VRV, nástěnná, Qch/Qt=2.8/3.2kW, chladivo R410A, Pi=30W, rozměry jednotky 837x308x189/8.5kg, referenční typ LG ARNU09GSJC4</t>
  </si>
  <si>
    <t>-1922029450</t>
  </si>
  <si>
    <t>5.24M</t>
  </si>
  <si>
    <t>1859430489</t>
  </si>
  <si>
    <t>5.3A</t>
  </si>
  <si>
    <t>Vnitřní klimatizační jednotka systému VRV, kazetová, Qch/Qt=4.5/5.0kW, chladivo R410A, Pi=30W, rozměry jednotky 570x570x256/15kg, dekorační panel 700x700x22/3kg, referenční typ LG ARNU15GTQD4</t>
  </si>
  <si>
    <t>1351718442</t>
  </si>
  <si>
    <t>5.34M</t>
  </si>
  <si>
    <t>1979169316</t>
  </si>
  <si>
    <t>5.4A</t>
  </si>
  <si>
    <t>Vnitřní klimatizační jednotka systému VRV, kazetová, Qch/Qt=6.0/6.8kW, chladivo R410A, Pi=30W, rozměry jednotky 570x570x256/15kg, dekorační panel 700x700x22/3kg, referenční typ LG ARNU21GTQD4</t>
  </si>
  <si>
    <t>-118247458</t>
  </si>
  <si>
    <t>5.4AM</t>
  </si>
  <si>
    <t>-96270125</t>
  </si>
  <si>
    <t>5.114</t>
  </si>
  <si>
    <t>Nástěnný / dálkový ovladač pro klima jednotku, provedení s LCD displeyem, včetně komunikační kabeláže</t>
  </si>
  <si>
    <t>-247263355</t>
  </si>
  <si>
    <t>5.114M</t>
  </si>
  <si>
    <t>-1459921949</t>
  </si>
  <si>
    <t>5.115</t>
  </si>
  <si>
    <t>Modul pro centrální řízení VRV systému, s napojením na webové rozhraní (PC), indikátor / měření spotřeby energie, regulace provozních stavů v jednotlivých místnostech (poruchové stavy, dálkové řízení teploty, nastavení časových programů-roční)</t>
  </si>
  <si>
    <t>1736916417</t>
  </si>
  <si>
    <t>5.115M</t>
  </si>
  <si>
    <t>-1243170499</t>
  </si>
  <si>
    <t>5.116</t>
  </si>
  <si>
    <t>Izolované Cu potrubí chladiva R410A (kapalina/plyn), T/Y rozbočovače, chladivo R410A, komunikační kabeláž, kompletní příslušenství chladícího okruhu (filtr dehydrátor, průhledítko, vstřikovací ventil, uzavírací ventily apod.)</t>
  </si>
  <si>
    <t>669785594</t>
  </si>
  <si>
    <t>5.116M</t>
  </si>
  <si>
    <t>2007030379</t>
  </si>
  <si>
    <t>5.117</t>
  </si>
  <si>
    <t>Instalační žlab pro vedení Cu potrubí + kabeláže v exteriéru, provedení pozink, celokrytový</t>
  </si>
  <si>
    <t>-1652361345</t>
  </si>
  <si>
    <t>5.117M</t>
  </si>
  <si>
    <t>15301738</t>
  </si>
  <si>
    <t>5.118</t>
  </si>
  <si>
    <t>Stavební výpomoc - stavební prostupy pro rozvody Cu potrubí, včetně následného začištění</t>
  </si>
  <si>
    <t>-452785620</t>
  </si>
  <si>
    <t>5.118M</t>
  </si>
  <si>
    <t>-2134145032</t>
  </si>
  <si>
    <t>5.119</t>
  </si>
  <si>
    <t>Stavební výpomoc - stavební drážky pro Cu potrubí a kabeláže ovládání KJ jednotek, včetně následného začištění</t>
  </si>
  <si>
    <t>-895683983</t>
  </si>
  <si>
    <t>5.119M</t>
  </si>
  <si>
    <t>524697140</t>
  </si>
  <si>
    <t>5.120</t>
  </si>
  <si>
    <t>Požární ucpávka pro rozvody Cu potrubí a kabeláže</t>
  </si>
  <si>
    <t>887118229</t>
  </si>
  <si>
    <t>5.120M</t>
  </si>
  <si>
    <t>1403823888</t>
  </si>
  <si>
    <t>5.121</t>
  </si>
  <si>
    <t>517365705</t>
  </si>
  <si>
    <t>5.121M</t>
  </si>
  <si>
    <t>-1862830165</t>
  </si>
  <si>
    <t xml:space="preserve"> 1.NP-SEKCE B</t>
  </si>
  <si>
    <t>5.1B</t>
  </si>
  <si>
    <t>Venkovní kondenzační jednotka systému VRV, invertorová technologie, nominální chladící / topný výkon = 28/28kW, EER/COP=4.83/5.69, chladivo R410A, nominální Pi=5.8kW/3x400V, rozměry jednotky 930x1690x760/215kg, včetně podpěrných / montážních konzol, silen</t>
  </si>
  <si>
    <t>-1823223187</t>
  </si>
  <si>
    <t>5.1BM</t>
  </si>
  <si>
    <t>45677293</t>
  </si>
  <si>
    <t>5.2B</t>
  </si>
  <si>
    <t>-106263809</t>
  </si>
  <si>
    <t>5.2BM</t>
  </si>
  <si>
    <t>-2085960085</t>
  </si>
  <si>
    <t>5.3B</t>
  </si>
  <si>
    <t>Vnitřní klimatizační jednotka systému VRV, nástěnná, Qch/Qt=3.6/4.0kW, chladivo R410A, Pi=30W, rozměry jednotky 837x308x189/8.5kg, referenční typ LG ARNU12GSJC4</t>
  </si>
  <si>
    <t>1360293700</t>
  </si>
  <si>
    <t>5.3BM</t>
  </si>
  <si>
    <t>-1816635130</t>
  </si>
  <si>
    <t>5.114.1</t>
  </si>
  <si>
    <t>495030091</t>
  </si>
  <si>
    <t>5.114M.1</t>
  </si>
  <si>
    <t>316459706</t>
  </si>
  <si>
    <t>1946282512</t>
  </si>
  <si>
    <t>-1529250243</t>
  </si>
  <si>
    <t>5.116.1</t>
  </si>
  <si>
    <t>725430553</t>
  </si>
  <si>
    <t>5.116M.1</t>
  </si>
  <si>
    <t>-378334196</t>
  </si>
  <si>
    <t>1895085537</t>
  </si>
  <si>
    <t>1218288882</t>
  </si>
  <si>
    <t>5.118.1</t>
  </si>
  <si>
    <t>228350927</t>
  </si>
  <si>
    <t>5.118M.1</t>
  </si>
  <si>
    <t>94820823</t>
  </si>
  <si>
    <t>5.119.1</t>
  </si>
  <si>
    <t>1240703578</t>
  </si>
  <si>
    <t>5.119M.1</t>
  </si>
  <si>
    <t>881752366</t>
  </si>
  <si>
    <t>5.120.1</t>
  </si>
  <si>
    <t>881267909</t>
  </si>
  <si>
    <t>5.120M.1</t>
  </si>
  <si>
    <t>-227450556</t>
  </si>
  <si>
    <t>5.121.1</t>
  </si>
  <si>
    <t>-1684757053</t>
  </si>
  <si>
    <t>5.121M.1</t>
  </si>
  <si>
    <t>-914528380</t>
  </si>
  <si>
    <t xml:space="preserve"> 2.NP-SEKCE C</t>
  </si>
  <si>
    <t>5.1C</t>
  </si>
  <si>
    <t>Venkovní kondenzační jednotka systému VRV, invertorová technologie, nominální chladící / topný výkon = 50.4/50.4kW, EER/COP=4.63/4.98, chladivo R410A, nominální Pi=10.91kW/3x400V, rozměry jednotky 1240x1690x760/300kg, včetně podpěrných / montážních konzol</t>
  </si>
  <si>
    <t>750349737</t>
  </si>
  <si>
    <t>5.1CM</t>
  </si>
  <si>
    <t>961560268</t>
  </si>
  <si>
    <t>5.2C</t>
  </si>
  <si>
    <t>Vnitřní klimatizační jednotka systému VRV, nástěnná, Qch/Qt=2.2/2.5kW, chladivo R410A, Pi=30W, rozměry jednotky 837x308x189/8.5kg, referenční typ LG ARNU07GSJC4</t>
  </si>
  <si>
    <t>-846410724</t>
  </si>
  <si>
    <t>5.2CM</t>
  </si>
  <si>
    <t>201602582</t>
  </si>
  <si>
    <t>5.2B.1</t>
  </si>
  <si>
    <t>1942229362</t>
  </si>
  <si>
    <t>5.2BM.1</t>
  </si>
  <si>
    <t>235044624</t>
  </si>
  <si>
    <t>5.3B.1</t>
  </si>
  <si>
    <t>1789416537</t>
  </si>
  <si>
    <t>5.3BM.1</t>
  </si>
  <si>
    <t>1114259746</t>
  </si>
  <si>
    <t>5.201</t>
  </si>
  <si>
    <t>653223891</t>
  </si>
  <si>
    <t>5.201M</t>
  </si>
  <si>
    <t>1876355111</t>
  </si>
  <si>
    <t>5.202</t>
  </si>
  <si>
    <t>1227766834</t>
  </si>
  <si>
    <t>5.202M</t>
  </si>
  <si>
    <t>-521168496</t>
  </si>
  <si>
    <t>5.203</t>
  </si>
  <si>
    <t>1905692950</t>
  </si>
  <si>
    <t>5.203M</t>
  </si>
  <si>
    <t>-320218355</t>
  </si>
  <si>
    <t>5.204</t>
  </si>
  <si>
    <t>-662196804</t>
  </si>
  <si>
    <t>5.204M</t>
  </si>
  <si>
    <t>-2058245794</t>
  </si>
  <si>
    <t>5.205</t>
  </si>
  <si>
    <t>2134021550</t>
  </si>
  <si>
    <t>5.205M</t>
  </si>
  <si>
    <t>-1145804052</t>
  </si>
  <si>
    <t>5.206</t>
  </si>
  <si>
    <t>735171616</t>
  </si>
  <si>
    <t>5.206M</t>
  </si>
  <si>
    <t>-415100211</t>
  </si>
  <si>
    <t>5.207</t>
  </si>
  <si>
    <t>-105743280</t>
  </si>
  <si>
    <t>5.207M</t>
  </si>
  <si>
    <t>-1648867728</t>
  </si>
  <si>
    <t>5.208</t>
  </si>
  <si>
    <t>-946917914</t>
  </si>
  <si>
    <t>5.208M</t>
  </si>
  <si>
    <t>-1940740505</t>
  </si>
  <si>
    <t xml:space="preserve"> 2.NP-SEKCE D</t>
  </si>
  <si>
    <t>5.1D</t>
  </si>
  <si>
    <t>Venkovní kondenzační jednotka systému VRV, invertorová technologie, nominální chladící / topný výkon = 39.2/39.2kW, EER/COP=4.11/4.36, chladivo R410A, nominální Pi=8.68kW/3x400V, rozměry jednotky 1240x1690x760/237kg, včetně podpěrných / montážních konzol,</t>
  </si>
  <si>
    <t>-754893873</t>
  </si>
  <si>
    <t>5.1DM</t>
  </si>
  <si>
    <t>-2000076062</t>
  </si>
  <si>
    <t>5.2D</t>
  </si>
  <si>
    <t>Vnitřní klimatizační jednotka systému VRV, nástěnná, Qch/Qt=10.4/10.8kW, chladivo R410A, Pi=154W, rozměry jednotky 1190x346x265/19kg, referenční typ LG ARNU36GSVA4</t>
  </si>
  <si>
    <t>464853562</t>
  </si>
  <si>
    <t>5.2DM</t>
  </si>
  <si>
    <t>-1510471147</t>
  </si>
  <si>
    <t>5.201D</t>
  </si>
  <si>
    <t>-1930078057</t>
  </si>
  <si>
    <t>5.201DM</t>
  </si>
  <si>
    <t>871355671</t>
  </si>
  <si>
    <t>5.102D</t>
  </si>
  <si>
    <t>-605355493</t>
  </si>
  <si>
    <t>5.202DM</t>
  </si>
  <si>
    <t>-558934748</t>
  </si>
  <si>
    <t>5.203D</t>
  </si>
  <si>
    <t>-274319047</t>
  </si>
  <si>
    <t>5.203DM</t>
  </si>
  <si>
    <t>-2079640227</t>
  </si>
  <si>
    <t>5.203D.1</t>
  </si>
  <si>
    <t>-1872704593</t>
  </si>
  <si>
    <t>5,203DM</t>
  </si>
  <si>
    <t>1032639069</t>
  </si>
  <si>
    <t>5.204D</t>
  </si>
  <si>
    <t>-2096408560</t>
  </si>
  <si>
    <t>5.204DM</t>
  </si>
  <si>
    <t>1505964771</t>
  </si>
  <si>
    <t>5.204D.1</t>
  </si>
  <si>
    <t>1779185239</t>
  </si>
  <si>
    <t>5.204DM.1</t>
  </si>
  <si>
    <t>-1683639874</t>
  </si>
  <si>
    <t>5.205D</t>
  </si>
  <si>
    <t>1769201919</t>
  </si>
  <si>
    <t>5.205DM</t>
  </si>
  <si>
    <t>-498168227</t>
  </si>
  <si>
    <t>5.206D</t>
  </si>
  <si>
    <t>-941661818</t>
  </si>
  <si>
    <t>5.206DM</t>
  </si>
  <si>
    <t>934395361</t>
  </si>
  <si>
    <t xml:space="preserve"> 3.NP-SEKCE E</t>
  </si>
  <si>
    <t>5.1E</t>
  </si>
  <si>
    <t>Venkovní kondenzační jednotka systému VRV, invertorová technologie, nominální chladící / topný výkon = 56/56kW, EER/COP=4.39/4.59, chladivo R410A, nominální Pi=12.77kW/3x400V, rozměry jednotky 1240x1690x760/300kg, včetně podpěrných / montážních konzol, si</t>
  </si>
  <si>
    <t>-1437355462</t>
  </si>
  <si>
    <t>5.1EM</t>
  </si>
  <si>
    <t>120705732</t>
  </si>
  <si>
    <t>5.2E</t>
  </si>
  <si>
    <t>-1985346534</t>
  </si>
  <si>
    <t>5.2EM</t>
  </si>
  <si>
    <t>-2112966778</t>
  </si>
  <si>
    <t>5.3E</t>
  </si>
  <si>
    <t>-1565373425</t>
  </si>
  <si>
    <t>5.3EM</t>
  </si>
  <si>
    <t>-1105080037</t>
  </si>
  <si>
    <t>5.4E</t>
  </si>
  <si>
    <t>-1998466049</t>
  </si>
  <si>
    <t>5.4EM</t>
  </si>
  <si>
    <t>666200480</t>
  </si>
  <si>
    <t>5.5E</t>
  </si>
  <si>
    <t>Vnitřní klimatizační jednotka systému VRV, nástěnná, Qch/Qt=4.5/5.0kW, chladivo R410A, Pi=30W, rozměry jednotky 837x308x189/8.5kg, referenční typ LG ARNU15GSJC4</t>
  </si>
  <si>
    <t>1009614965</t>
  </si>
  <si>
    <t>5.5EM</t>
  </si>
  <si>
    <t>-2050463831</t>
  </si>
  <si>
    <t>5.6E</t>
  </si>
  <si>
    <t>Vnitřní klimatizační jednotka systému VRV, nástěnná, Qch/Qt=5.6/6.3kW, chladivo R410A, Pi=30W, rozměry jednotky 998x345x210/12.2kg, referenční typ LG ARNU18GSKC4</t>
  </si>
  <si>
    <t>-362181270</t>
  </si>
  <si>
    <t>5.6EM</t>
  </si>
  <si>
    <t>1506337360</t>
  </si>
  <si>
    <t>5.601</t>
  </si>
  <si>
    <t>1022454990</t>
  </si>
  <si>
    <t>5.601M</t>
  </si>
  <si>
    <t>650635172</t>
  </si>
  <si>
    <t>5.602</t>
  </si>
  <si>
    <t>1803667028</t>
  </si>
  <si>
    <t>5.602M</t>
  </si>
  <si>
    <t>-371141906</t>
  </si>
  <si>
    <t>5.603</t>
  </si>
  <si>
    <t>146410968</t>
  </si>
  <si>
    <t>5.603M</t>
  </si>
  <si>
    <t>-1441867588</t>
  </si>
  <si>
    <t>5.604</t>
  </si>
  <si>
    <t>1677400346</t>
  </si>
  <si>
    <t>5.604M</t>
  </si>
  <si>
    <t>-1457305185</t>
  </si>
  <si>
    <t>5.605</t>
  </si>
  <si>
    <t>72496568</t>
  </si>
  <si>
    <t>5.605M</t>
  </si>
  <si>
    <t>1046087873</t>
  </si>
  <si>
    <t>5.606</t>
  </si>
  <si>
    <t>-1136696247</t>
  </si>
  <si>
    <t>5.606M</t>
  </si>
  <si>
    <t>-1652049017</t>
  </si>
  <si>
    <t>5.607</t>
  </si>
  <si>
    <t>-661458394</t>
  </si>
  <si>
    <t>5.607M</t>
  </si>
  <si>
    <t>691101927</t>
  </si>
  <si>
    <t>5.608</t>
  </si>
  <si>
    <t>1454332081</t>
  </si>
  <si>
    <t>5.608M</t>
  </si>
  <si>
    <t>-1271021156</t>
  </si>
  <si>
    <t xml:space="preserve"> 4.NP-SEKCE F</t>
  </si>
  <si>
    <t>5.1F</t>
  </si>
  <si>
    <t>-1389203707</t>
  </si>
  <si>
    <t>5.1FM</t>
  </si>
  <si>
    <t>1383050635</t>
  </si>
  <si>
    <t>5.2F</t>
  </si>
  <si>
    <t>-118642492</t>
  </si>
  <si>
    <t>5.2FM</t>
  </si>
  <si>
    <t>1349415610</t>
  </si>
  <si>
    <t>5.3F</t>
  </si>
  <si>
    <t>196908574</t>
  </si>
  <si>
    <t>5.3FM</t>
  </si>
  <si>
    <t>995789729</t>
  </si>
  <si>
    <t>5.4F</t>
  </si>
  <si>
    <t>-116478417</t>
  </si>
  <si>
    <t>5.4FM</t>
  </si>
  <si>
    <t>1398639909</t>
  </si>
  <si>
    <t>5.5F</t>
  </si>
  <si>
    <t>917983961</t>
  </si>
  <si>
    <t>5,5FM</t>
  </si>
  <si>
    <t>-210919584</t>
  </si>
  <si>
    <t>5.501</t>
  </si>
  <si>
    <t>-925066793</t>
  </si>
  <si>
    <t>5.501M</t>
  </si>
  <si>
    <t>-849060510</t>
  </si>
  <si>
    <t>5.502</t>
  </si>
  <si>
    <t>371506253</t>
  </si>
  <si>
    <t>5.502M</t>
  </si>
  <si>
    <t>-463058444</t>
  </si>
  <si>
    <t>5.503</t>
  </si>
  <si>
    <t>1489011101</t>
  </si>
  <si>
    <t>5.503M</t>
  </si>
  <si>
    <t>2112998059</t>
  </si>
  <si>
    <t>5.504</t>
  </si>
  <si>
    <t>1876854600</t>
  </si>
  <si>
    <t>5.504M</t>
  </si>
  <si>
    <t>313020668</t>
  </si>
  <si>
    <t>5.505</t>
  </si>
  <si>
    <t>454941407</t>
  </si>
  <si>
    <t>5.505M</t>
  </si>
  <si>
    <t>1233831454</t>
  </si>
  <si>
    <t>5.506</t>
  </si>
  <si>
    <t>-640774208</t>
  </si>
  <si>
    <t>5.506M</t>
  </si>
  <si>
    <t>1460991514</t>
  </si>
  <si>
    <t>5.507</t>
  </si>
  <si>
    <t>-1460484264</t>
  </si>
  <si>
    <t>5.507M</t>
  </si>
  <si>
    <t>454081154</t>
  </si>
  <si>
    <t>5.508</t>
  </si>
  <si>
    <t>-1745668105</t>
  </si>
  <si>
    <t>5.508M</t>
  </si>
  <si>
    <t>-903519610</t>
  </si>
  <si>
    <t xml:space="preserve"> 5.NP-SEKCE G</t>
  </si>
  <si>
    <t>5.1G</t>
  </si>
  <si>
    <t>-623810936</t>
  </si>
  <si>
    <t>5.1GM</t>
  </si>
  <si>
    <t>1709013129</t>
  </si>
  <si>
    <t>5.2G</t>
  </si>
  <si>
    <t>-1647295021</t>
  </si>
  <si>
    <t>5.2GM</t>
  </si>
  <si>
    <t>-678486855</t>
  </si>
  <si>
    <t>5.3G</t>
  </si>
  <si>
    <t>2051785045</t>
  </si>
  <si>
    <t>5.3GM</t>
  </si>
  <si>
    <t>-1390780503</t>
  </si>
  <si>
    <t>5.4G</t>
  </si>
  <si>
    <t>-1952282039</t>
  </si>
  <si>
    <t>5.4GM</t>
  </si>
  <si>
    <t>640508589</t>
  </si>
  <si>
    <t>5.5G</t>
  </si>
  <si>
    <t>1697252775</t>
  </si>
  <si>
    <t>5.5GM</t>
  </si>
  <si>
    <t>561006569</t>
  </si>
  <si>
    <t>5.501G</t>
  </si>
  <si>
    <t>-10102686</t>
  </si>
  <si>
    <t>5.501GM</t>
  </si>
  <si>
    <t>-1610751838</t>
  </si>
  <si>
    <t>5.502G</t>
  </si>
  <si>
    <t>1341544077</t>
  </si>
  <si>
    <t>5,502GM</t>
  </si>
  <si>
    <t>-1711162110</t>
  </si>
  <si>
    <t>5.503G</t>
  </si>
  <si>
    <t>492664938</t>
  </si>
  <si>
    <t>5.503GM</t>
  </si>
  <si>
    <t>-503124975</t>
  </si>
  <si>
    <t>5.504G</t>
  </si>
  <si>
    <t>1511428802</t>
  </si>
  <si>
    <t>5.504GM</t>
  </si>
  <si>
    <t>-1067798438</t>
  </si>
  <si>
    <t>5.505G</t>
  </si>
  <si>
    <t>-1490096057</t>
  </si>
  <si>
    <t>5.505GM</t>
  </si>
  <si>
    <t>-616610799</t>
  </si>
  <si>
    <t>5.506G</t>
  </si>
  <si>
    <t>1028801478</t>
  </si>
  <si>
    <t>5.506GM</t>
  </si>
  <si>
    <t>2071265222</t>
  </si>
  <si>
    <t>5.507G</t>
  </si>
  <si>
    <t>-620248234</t>
  </si>
  <si>
    <t>5.507GM</t>
  </si>
  <si>
    <t>875473320</t>
  </si>
  <si>
    <t>5.508G</t>
  </si>
  <si>
    <t>1944263671</t>
  </si>
  <si>
    <t>5.508GM</t>
  </si>
  <si>
    <t>311640940</t>
  </si>
  <si>
    <t xml:space="preserve"> 6.NP-SEKCE H</t>
  </si>
  <si>
    <t>5.1H</t>
  </si>
  <si>
    <t>-463685412</t>
  </si>
  <si>
    <t>5.1HM</t>
  </si>
  <si>
    <t>295071543</t>
  </si>
  <si>
    <t>5.2H</t>
  </si>
  <si>
    <t>-961880436</t>
  </si>
  <si>
    <t>5.2HM</t>
  </si>
  <si>
    <t>-319644430</t>
  </si>
  <si>
    <t>5.3H</t>
  </si>
  <si>
    <t>-1860492647</t>
  </si>
  <si>
    <t>5.3HM</t>
  </si>
  <si>
    <t>-984473954</t>
  </si>
  <si>
    <t>5.4H</t>
  </si>
  <si>
    <t>1788824180</t>
  </si>
  <si>
    <t>5.4HM</t>
  </si>
  <si>
    <t>-1460612964</t>
  </si>
  <si>
    <t>5.401H</t>
  </si>
  <si>
    <t>-1125758246</t>
  </si>
  <si>
    <t>5.401HM</t>
  </si>
  <si>
    <t>-1918153845</t>
  </si>
  <si>
    <t>5.402H</t>
  </si>
  <si>
    <t>426055568</t>
  </si>
  <si>
    <t>5.402HM</t>
  </si>
  <si>
    <t>109155515</t>
  </si>
  <si>
    <t>5.403H</t>
  </si>
  <si>
    <t>-717986950</t>
  </si>
  <si>
    <t>5.403HM</t>
  </si>
  <si>
    <t>-918194407</t>
  </si>
  <si>
    <t>5.404H</t>
  </si>
  <si>
    <t>-1442366166</t>
  </si>
  <si>
    <t>5.404HM</t>
  </si>
  <si>
    <t>-911005416</t>
  </si>
  <si>
    <t>5.405H</t>
  </si>
  <si>
    <t>-741686809</t>
  </si>
  <si>
    <t>5.405HM</t>
  </si>
  <si>
    <t>-839490209</t>
  </si>
  <si>
    <t>5.406H</t>
  </si>
  <si>
    <t>853505783</t>
  </si>
  <si>
    <t>5.406HM</t>
  </si>
  <si>
    <t>729494242</t>
  </si>
  <si>
    <t>5.407H</t>
  </si>
  <si>
    <t>1084587993</t>
  </si>
  <si>
    <t>5.407HM</t>
  </si>
  <si>
    <t>-1881781816</t>
  </si>
  <si>
    <t>5.408H</t>
  </si>
  <si>
    <t>1667975195</t>
  </si>
  <si>
    <t>5.408HM</t>
  </si>
  <si>
    <t>1835350748</t>
  </si>
  <si>
    <t>17 - VZT_ZC_6</t>
  </si>
  <si>
    <t>D1 -  ZAŘÍZENÍ Č.6 – KLIMATIZACE MÍSTNOSTI ZÁLOŽNÍHO ZDROJE V 1.NP</t>
  </si>
  <si>
    <t xml:space="preserve"> ZAŘÍZENÍ Č.6 – KLIMATIZACE MÍSTNOSTI ZÁLOŽNÍHO ZDROJE V 1.NP</t>
  </si>
  <si>
    <t>6.1</t>
  </si>
  <si>
    <t>Venkovní kondenzační jednotka systému SPLIT, pro profesionální aplikace, invertorová technologie, chladící / topný výkon = 7.8/8.4kW (nominální), EER/COP=3.41/3.41, chladivo R410A, Pi=2.29/230V (chlazení), provozní teplota pro chlazení min. -15°C,  rozměr</t>
  </si>
  <si>
    <t>1252819881</t>
  </si>
  <si>
    <t>6.1M</t>
  </si>
  <si>
    <t>-1740931841</t>
  </si>
  <si>
    <t>6.2</t>
  </si>
  <si>
    <t>Vnitřní klimatizační jednotka systému SPLIT, nástěnná, pro profesionální aplikace, chladící / topný výkon = 7.8/8.4kW (nominální), rozměry jednotky 1190x346x265/15.7kg, referenční typ LG UJ30 NV2</t>
  </si>
  <si>
    <t>-702536945</t>
  </si>
  <si>
    <t>6.2M</t>
  </si>
  <si>
    <t>-495511471</t>
  </si>
  <si>
    <t>6.001</t>
  </si>
  <si>
    <t>-1839238145</t>
  </si>
  <si>
    <t>6.001M</t>
  </si>
  <si>
    <t>-1142664232</t>
  </si>
  <si>
    <t>6.002</t>
  </si>
  <si>
    <t>Izolované Cu potrubí chladiva R410A (kapalina/plyn), chladivo R410A, komunikační kabeláž, kompletní příslušenství chladícího okruhu (filtr dehydrátor, průhledítko, vstřikovací ventil, uzavírací ventily apod.)</t>
  </si>
  <si>
    <t>1177915957</t>
  </si>
  <si>
    <t>6.002M</t>
  </si>
  <si>
    <t>523241007</t>
  </si>
  <si>
    <t>6.003</t>
  </si>
  <si>
    <t>-38292279</t>
  </si>
  <si>
    <t>6.003M</t>
  </si>
  <si>
    <t>-440871899</t>
  </si>
  <si>
    <t>6.004</t>
  </si>
  <si>
    <t>Stavební výpomoc -stavební prostupy pro rozvody Cu potrubí, včetně následného začištění</t>
  </si>
  <si>
    <t>586385820</t>
  </si>
  <si>
    <t>6.004M</t>
  </si>
  <si>
    <t>867178095</t>
  </si>
  <si>
    <t>6.005</t>
  </si>
  <si>
    <t>Stavební výpomoc -stavební drážky pro Cu potrubí a kabeláže ovládání KJ jednotek, včetně následného začištění</t>
  </si>
  <si>
    <t>-1771811356</t>
  </si>
  <si>
    <t>6.005M</t>
  </si>
  <si>
    <t>1879516811</t>
  </si>
  <si>
    <t>6.006</t>
  </si>
  <si>
    <t>-437647477</t>
  </si>
  <si>
    <t>6.006M</t>
  </si>
  <si>
    <t>217848814</t>
  </si>
  <si>
    <t>6.007</t>
  </si>
  <si>
    <t>2064218210</t>
  </si>
  <si>
    <t>6.007M</t>
  </si>
  <si>
    <t>-1553717861</t>
  </si>
  <si>
    <t>18 - VZT_ZC_7</t>
  </si>
  <si>
    <t>D1 -  ZAŘÍZENÍ Č.7 – KLIMATIZACE MÍSTNOSTI SERVEROVNY V 1.NP</t>
  </si>
  <si>
    <t xml:space="preserve"> ZAŘÍZENÍ Č.7 – KLIMATIZACE MÍSTNOSTI SERVEROVNY V 1.NP</t>
  </si>
  <si>
    <t>7.1</t>
  </si>
  <si>
    <t>311199430</t>
  </si>
  <si>
    <t>7.1M</t>
  </si>
  <si>
    <t>-79303678</t>
  </si>
  <si>
    <t>7.2</t>
  </si>
  <si>
    <t>1233343912</t>
  </si>
  <si>
    <t>7.2M</t>
  </si>
  <si>
    <t>-856258882</t>
  </si>
  <si>
    <t>7.001</t>
  </si>
  <si>
    <t>-1564530133</t>
  </si>
  <si>
    <t>7.001M</t>
  </si>
  <si>
    <t>-266814610</t>
  </si>
  <si>
    <t>7.002</t>
  </si>
  <si>
    <t>1773838483</t>
  </si>
  <si>
    <t>7.002M</t>
  </si>
  <si>
    <t>-1068028363</t>
  </si>
  <si>
    <t>7.003</t>
  </si>
  <si>
    <t>-1480595498</t>
  </si>
  <si>
    <t>7.003M</t>
  </si>
  <si>
    <t>1112045595</t>
  </si>
  <si>
    <t>7.004</t>
  </si>
  <si>
    <t>1432573629</t>
  </si>
  <si>
    <t>7.004M</t>
  </si>
  <si>
    <t>1535460483</t>
  </si>
  <si>
    <t>7.005</t>
  </si>
  <si>
    <t>890800832</t>
  </si>
  <si>
    <t>7.005M</t>
  </si>
  <si>
    <t>1672729335</t>
  </si>
  <si>
    <t>7.006</t>
  </si>
  <si>
    <t>1520953272</t>
  </si>
  <si>
    <t>7.006M</t>
  </si>
  <si>
    <t>400374185</t>
  </si>
  <si>
    <t>7.007</t>
  </si>
  <si>
    <t>338021353</t>
  </si>
  <si>
    <t>7.007M</t>
  </si>
  <si>
    <t>694899543</t>
  </si>
  <si>
    <t>19 - VZT_ZC_8</t>
  </si>
  <si>
    <t>D1 -  ZAŘÍZENÍ Č.8 – VĚTRÁNÍ SOCIÁLNÍCH ZAŘÍZENÍ 1.PP AŽ 6.NP</t>
  </si>
  <si>
    <t xml:space="preserve"> ZAŘÍZENÍ Č.8 – VĚTRÁNÍ SOCIÁLNÍCH ZAŘÍZENÍ 1.PP AŽ 6.NP</t>
  </si>
  <si>
    <t>8.1</t>
  </si>
  <si>
    <t>Potrubní ventilátor do kruhového potrubí DN160, diagonální, V=260m3/h / dp~250Pa, Pi=84W/230V, včetně 2 kusů pružných manžet a stavitelného časového doběhu, referenční typ 160</t>
  </si>
  <si>
    <t>1081684291</t>
  </si>
  <si>
    <t>8.1M</t>
  </si>
  <si>
    <t>-1636231734</t>
  </si>
  <si>
    <t>8.2</t>
  </si>
  <si>
    <t>Potrubní ventilátor do kruhového potrubí DN125, diagonální, V=50m3/h / dp~230Pa, Pi=40W/230V, včetně 2 kusů pružných manžet a stavitelného časového doběhu, referenční typ JETLINE125</t>
  </si>
  <si>
    <t>1884821673</t>
  </si>
  <si>
    <t>8.2M</t>
  </si>
  <si>
    <t>Potrubní ventilátor do kruhového potrubí DN125, diagonální, V=50m3/h / dp~230Pa, Pi=40W/230V, včetně 2 kusů pružných manžet a stavitelného časového doběhu, referenční typ 125</t>
  </si>
  <si>
    <t>530604119</t>
  </si>
  <si>
    <t>8.3</t>
  </si>
  <si>
    <t>Tlumič hluku do kruhového potrubí DN160/260, L=500, plášť tlumiče z galvanizovaného plechu</t>
  </si>
  <si>
    <t>-1053226434</t>
  </si>
  <si>
    <t>8.3M</t>
  </si>
  <si>
    <t>990534353</t>
  </si>
  <si>
    <t>8.4</t>
  </si>
  <si>
    <t>Tlumič hluku do kruhového potrubí DN125/225, L=500, plášť tlumiče z galvanizovaného plechu</t>
  </si>
  <si>
    <t>-540451046</t>
  </si>
  <si>
    <t>8.4M</t>
  </si>
  <si>
    <t>-1358809362</t>
  </si>
  <si>
    <t>8.5</t>
  </si>
  <si>
    <t>Zpětná klapka do kruhového potrubí DN160, těsná</t>
  </si>
  <si>
    <t>1491571309</t>
  </si>
  <si>
    <t>8.5M</t>
  </si>
  <si>
    <t>-1768877129</t>
  </si>
  <si>
    <t>8.6</t>
  </si>
  <si>
    <t>Zpětná klapka do kruhového potrubí DN125, těsná</t>
  </si>
  <si>
    <t>-217581917</t>
  </si>
  <si>
    <t>8.6M</t>
  </si>
  <si>
    <t>-1272157018</t>
  </si>
  <si>
    <t>8.7</t>
  </si>
  <si>
    <t>Výfuková hlavice pro odfuk vzduchu, 250x160, se sítem, s nátrubkem pro odvod kondenzátu</t>
  </si>
  <si>
    <t>-1601025013</t>
  </si>
  <si>
    <t>8.7M</t>
  </si>
  <si>
    <t>-526471464</t>
  </si>
  <si>
    <t>8.8</t>
  </si>
  <si>
    <t>Výfuková hlavice pro odfuk vzduchu, 200x200, se sítem, s nátrubkem pro odvod kondenzátu</t>
  </si>
  <si>
    <t>1102465898</t>
  </si>
  <si>
    <t>8.8M</t>
  </si>
  <si>
    <t>-309034043</t>
  </si>
  <si>
    <t>8.9</t>
  </si>
  <si>
    <t>Výfuková hlavice pro odfuk vzduchu, 200x160, se sítem, s nátrubkem pro odvod kondenzátu</t>
  </si>
  <si>
    <t>343044002</t>
  </si>
  <si>
    <t>8.9M</t>
  </si>
  <si>
    <t>1679537037</t>
  </si>
  <si>
    <t>8.10</t>
  </si>
  <si>
    <t>Výfuková hlavice pro odfuk vzduchu, 160x160, se sítem, s nátrubkem pro odvod kondenzátu</t>
  </si>
  <si>
    <t>1364400070</t>
  </si>
  <si>
    <t>8.10M</t>
  </si>
  <si>
    <t>-595920098</t>
  </si>
  <si>
    <t>8.11</t>
  </si>
  <si>
    <t>Výfuková hlavice pro odfuk vzduchu, DN160, se sítem, s nátrubkem pro odvod kondenzátu</t>
  </si>
  <si>
    <t>1755055890</t>
  </si>
  <si>
    <t>8.11M</t>
  </si>
  <si>
    <t>-1914210824</t>
  </si>
  <si>
    <t>8.12</t>
  </si>
  <si>
    <t>Výfuková hlavice pro odfuk vzduchu, DN125, se sítem, s nátrubkem pro odvod kondenzátu</t>
  </si>
  <si>
    <t>1757837589</t>
  </si>
  <si>
    <t>8.12M</t>
  </si>
  <si>
    <t>-1718722807</t>
  </si>
  <si>
    <t>8.13</t>
  </si>
  <si>
    <t>-2128153721</t>
  </si>
  <si>
    <t>8.13M</t>
  </si>
  <si>
    <t>1498090981</t>
  </si>
  <si>
    <t>8.14</t>
  </si>
  <si>
    <t>1167388196</t>
  </si>
  <si>
    <t>8.14M</t>
  </si>
  <si>
    <t>-200622155</t>
  </si>
  <si>
    <t>8.15</t>
  </si>
  <si>
    <t>1298805661</t>
  </si>
  <si>
    <t>8.15M</t>
  </si>
  <si>
    <t>1501240128</t>
  </si>
  <si>
    <t>8.16</t>
  </si>
  <si>
    <t>Stěnová mřížka 300x150, skryté uchycení, barevné provedení RAL9010</t>
  </si>
  <si>
    <t>1606262752</t>
  </si>
  <si>
    <t>8.16M</t>
  </si>
  <si>
    <t>-539733786</t>
  </si>
  <si>
    <t>8.001</t>
  </si>
  <si>
    <t>Potrubí 4-hranné z pozink. plechu sk.I, včetně tvarovek 60%, do obvodu 1320mm</t>
  </si>
  <si>
    <t>-1749506150</t>
  </si>
  <si>
    <t>8.001M</t>
  </si>
  <si>
    <t>855770272</t>
  </si>
  <si>
    <t>8.002</t>
  </si>
  <si>
    <t>1022622374</t>
  </si>
  <si>
    <t>8.002M</t>
  </si>
  <si>
    <t>539168264</t>
  </si>
  <si>
    <t>8.003</t>
  </si>
  <si>
    <t>-350982496</t>
  </si>
  <si>
    <t>8.003M</t>
  </si>
  <si>
    <t>-173081988</t>
  </si>
  <si>
    <t>8.004</t>
  </si>
  <si>
    <t>Termoakustická izolace do vnitřního prostředí - synteticý kaučuk tl.20mm+Al polep</t>
  </si>
  <si>
    <t>1149403479</t>
  </si>
  <si>
    <t>8.004M</t>
  </si>
  <si>
    <t>-1419600573</t>
  </si>
  <si>
    <t>8.005</t>
  </si>
  <si>
    <t>201909711</t>
  </si>
  <si>
    <t>8.005M</t>
  </si>
  <si>
    <t>654751328</t>
  </si>
  <si>
    <t>8.006</t>
  </si>
  <si>
    <t>-347087864</t>
  </si>
  <si>
    <t>8.006M</t>
  </si>
  <si>
    <t>-1947617982</t>
  </si>
  <si>
    <t>8.007</t>
  </si>
  <si>
    <t>-1167027231</t>
  </si>
  <si>
    <t>8.007M</t>
  </si>
  <si>
    <t>1555652247</t>
  </si>
  <si>
    <t>20 - VZT_ZC_9</t>
  </si>
  <si>
    <t>D1 -  ZAŘÍZENÍ Č.9 – DVEŘNÍ CLONY</t>
  </si>
  <si>
    <t xml:space="preserve"> ZAŘÍZENÍ Č.9 – DVEŘNÍ CLONY</t>
  </si>
  <si>
    <t>9.1</t>
  </si>
  <si>
    <t>Vzduchová clona, cirkulační, bez ohřevu vzduchu, pro šířku dveří 1600mm (přesah min 200mm na každou stranu), barevné provedení RAL upřesnit při montáži, včetně regulátoru otáček a dveřního kontaktu, příslušenství</t>
  </si>
  <si>
    <t>1368633279</t>
  </si>
  <si>
    <t>9.1M</t>
  </si>
  <si>
    <t>727592343</t>
  </si>
  <si>
    <t>9.001</t>
  </si>
  <si>
    <t>2036900038</t>
  </si>
  <si>
    <t>9.001M</t>
  </si>
  <si>
    <t>150462219</t>
  </si>
  <si>
    <t>21 - VZT_ZC_10</t>
  </si>
  <si>
    <t>D1 -  ZAŘÍZENÍ Č.10 – VĚTRÁNÍ CHÚC TYPU B - SCHODIŠTĚ</t>
  </si>
  <si>
    <t xml:space="preserve"> ZAŘÍZENÍ Č.10 – VĚTRÁNÍ CHÚC TYPU B - SCHODIŠTĚ</t>
  </si>
  <si>
    <t>10.1</t>
  </si>
  <si>
    <t>Vzduchotechnická jednotka pro přívod vzduchu, vnitřní / podstropní provedení, Vp=25.000m3/h / dp=500Pa, Pi=2x5.5kW/11.1A/400V, plášť jednotky v sendvičovém provedení s tepelnou izolací, celkové rozměry 1245x2020x1090/520kg, 2x pružná manžeta 1870x940, ref</t>
  </si>
  <si>
    <t>-1503009595</t>
  </si>
  <si>
    <t>10.1M</t>
  </si>
  <si>
    <t>-1270537289</t>
  </si>
  <si>
    <t>10.2</t>
  </si>
  <si>
    <t>Regulační / uzavírací klapka 1870x940, těsná, včetně servopohonu 230V</t>
  </si>
  <si>
    <t>1964354541</t>
  </si>
  <si>
    <t>10.2M</t>
  </si>
  <si>
    <t>1648218181</t>
  </si>
  <si>
    <t>10.3</t>
  </si>
  <si>
    <t>Regulační / uzavírací klapka 1000x1000, těsná, včetně servopohonu 230V + krycí mřížka 1000x1000 RAL9010, přesný rozměr nutno upřesnit při montáži dle skutečného zaměření stavebních konstrukcí</t>
  </si>
  <si>
    <t>-976486717</t>
  </si>
  <si>
    <t>10.3M</t>
  </si>
  <si>
    <t>-649239055</t>
  </si>
  <si>
    <t>10.4</t>
  </si>
  <si>
    <t>-774157902</t>
  </si>
  <si>
    <t>10.4M</t>
  </si>
  <si>
    <t>1757128575</t>
  </si>
  <si>
    <t>10.5</t>
  </si>
  <si>
    <t>Výfuková hlavice pro odfuk vzduchu, 1000x1000, se sítem, s nátrubkem pro odvod kondenzátu, přesný rozměr nutno upřesnit při montáži dle skutečného zaměření stavebních konstrukcí</t>
  </si>
  <si>
    <t>-1102067693</t>
  </si>
  <si>
    <t>10.5M</t>
  </si>
  <si>
    <t>602854858</t>
  </si>
  <si>
    <t>10.6</t>
  </si>
  <si>
    <t>Koncový prvek pro přívod vzduchu - vyústka 1800x1050, bez regulace, barevné provedení RAL9010</t>
  </si>
  <si>
    <t>-1630995931</t>
  </si>
  <si>
    <t>10.6M</t>
  </si>
  <si>
    <t>2142428714</t>
  </si>
  <si>
    <t>10.7</t>
  </si>
  <si>
    <t>Koncový prvek pro přívod vzduchu - vyústka 900x1000, bez regulace, barevné provedení RAL9010</t>
  </si>
  <si>
    <t>-18190142</t>
  </si>
  <si>
    <t>10.7M</t>
  </si>
  <si>
    <t>-1947114912</t>
  </si>
  <si>
    <t>10.8</t>
  </si>
  <si>
    <t>Koncový prvek pro přívod vzduchu - vyústka 600x1400, bez regulace, barevné provedení RAL9010</t>
  </si>
  <si>
    <t>1762856171</t>
  </si>
  <si>
    <t>10.8M</t>
  </si>
  <si>
    <t>1586370967</t>
  </si>
  <si>
    <t>10.9</t>
  </si>
  <si>
    <t>Koncový prvek pro přívod vzduchu - vyústka 300x1400, bez regulace, barevné provedení RAL9010</t>
  </si>
  <si>
    <t>-1384633233</t>
  </si>
  <si>
    <t>10.9M</t>
  </si>
  <si>
    <t>-949899299</t>
  </si>
  <si>
    <t>10.10</t>
  </si>
  <si>
    <t>Koncový prvek pro přívod vzduchu - vyústka 820x320, s regulací R1, barevné provedení RAL9010</t>
  </si>
  <si>
    <t>110460498</t>
  </si>
  <si>
    <t>10.10M</t>
  </si>
  <si>
    <t>-393225904</t>
  </si>
  <si>
    <t>10.11</t>
  </si>
  <si>
    <t>Koncový prvek pro přívod vzduchu - vyústka 400x200, bez regulace, barevné provedení RAL9010</t>
  </si>
  <si>
    <t>487650657</t>
  </si>
  <si>
    <t>10.11M</t>
  </si>
  <si>
    <t>-1116317560</t>
  </si>
  <si>
    <t>10.12</t>
  </si>
  <si>
    <t>Regaulační klapka do 4-hranného potrubí 1500x940, ruční ovládání</t>
  </si>
  <si>
    <t>-522958600</t>
  </si>
  <si>
    <t>10.12M</t>
  </si>
  <si>
    <t>-806365673</t>
  </si>
  <si>
    <t>10.13</t>
  </si>
  <si>
    <t>Regaulační klapka do 4-hranného potrubí 900x700, ruční ovládání</t>
  </si>
  <si>
    <t>-1506618875</t>
  </si>
  <si>
    <t>10.13M</t>
  </si>
  <si>
    <t>1959987775</t>
  </si>
  <si>
    <t>10.14</t>
  </si>
  <si>
    <t>Regaulační klapka do 4-hranného potrubí 400x700, ruční ovládání</t>
  </si>
  <si>
    <t>1278541530</t>
  </si>
  <si>
    <t>10.14M</t>
  </si>
  <si>
    <t>193693729</t>
  </si>
  <si>
    <t>10.15</t>
  </si>
  <si>
    <t>Regaulační klapka do 4-hranného potrubí 500x250, ruční ovládání</t>
  </si>
  <si>
    <t>-1094693598</t>
  </si>
  <si>
    <t>10.15M</t>
  </si>
  <si>
    <t>-1637709201</t>
  </si>
  <si>
    <t>10001</t>
  </si>
  <si>
    <t>Potrubí 4-hranné z pozink. plechu sk.I, včetně tvarovek 60%, do obvodu 5600mm, včetně rozpěrných tyčí</t>
  </si>
  <si>
    <t>1584362095</t>
  </si>
  <si>
    <t>10001M</t>
  </si>
  <si>
    <t>2119460930</t>
  </si>
  <si>
    <t>10002</t>
  </si>
  <si>
    <t>-1543593129</t>
  </si>
  <si>
    <t>10002M</t>
  </si>
  <si>
    <t>-111928579</t>
  </si>
  <si>
    <t>10003</t>
  </si>
  <si>
    <t>-122404019</t>
  </si>
  <si>
    <t>10003M</t>
  </si>
  <si>
    <t>-1301593290</t>
  </si>
  <si>
    <t>10004</t>
  </si>
  <si>
    <t>-401913313</t>
  </si>
  <si>
    <t>10004M</t>
  </si>
  <si>
    <t>-2106985500</t>
  </si>
  <si>
    <t>10005</t>
  </si>
  <si>
    <t>Stavební výpomoc - stavební prostupy pro rozvody VZT potrubí do obvodu 3800mm, včetně následného začištění</t>
  </si>
  <si>
    <t>-43090888</t>
  </si>
  <si>
    <t>10005M</t>
  </si>
  <si>
    <t>901007684</t>
  </si>
  <si>
    <t>10006</t>
  </si>
  <si>
    <t>1574681737</t>
  </si>
  <si>
    <t>10006M</t>
  </si>
  <si>
    <t>606770937</t>
  </si>
  <si>
    <t>22 - VZT_ZC_11</t>
  </si>
  <si>
    <t>D1 -  ZAŘÍZENÍ Č.11 – ODVLHČENÍ VYBRANÝCH PROSTOR OBJEKTU V 1.PP</t>
  </si>
  <si>
    <t xml:space="preserve"> ZAŘÍZENÍ Č.11 – ODVLHČENÍ VYBRANÝCH PROSTOR OBJEKTU V 1.PP</t>
  </si>
  <si>
    <t>11.1</t>
  </si>
  <si>
    <t>Kondenzační odvlhčovač pracující na principu tepelného čerpadla (kompresorový chladicí okruh s ekologickým chladivem R407C), nástěnné provedení s opláštěním, bezdrátový hygrostat stavitelný v rozsahu 20 až 80%, objemový průtok vzduchu 440m3/h, odvlhčovací</t>
  </si>
  <si>
    <t>-1660086695</t>
  </si>
  <si>
    <t>11.1M</t>
  </si>
  <si>
    <t>MATERIÁL K POLOŽCE 11.1</t>
  </si>
  <si>
    <t>-966460565</t>
  </si>
  <si>
    <t>11001</t>
  </si>
  <si>
    <t>663169142</t>
  </si>
  <si>
    <t>11001M</t>
  </si>
  <si>
    <t>MATERIÁL K POLOŽCE 11001</t>
  </si>
  <si>
    <t>1109393503</t>
  </si>
  <si>
    <t>23 - VZT_ZC_12</t>
  </si>
  <si>
    <t>D1 -  ZAŘÍZENÍ Č.12 – KLIMATIZACE MÍSTNOSTI ZÁLOŽNÍHO ZDROJE Č.2 V 1.NP</t>
  </si>
  <si>
    <t xml:space="preserve"> ZAŘÍZENÍ Č.12 – KLIMATIZACE MÍSTNOSTI ZÁLOŽNÍHO ZDROJE Č.2 V 1.NP</t>
  </si>
  <si>
    <t>12.1</t>
  </si>
  <si>
    <t>2136054518</t>
  </si>
  <si>
    <t>12.M</t>
  </si>
  <si>
    <t>-1129333711</t>
  </si>
  <si>
    <t>12.2</t>
  </si>
  <si>
    <t>-1047453848</t>
  </si>
  <si>
    <t>12.2M</t>
  </si>
  <si>
    <t>-598991429</t>
  </si>
  <si>
    <t>12001</t>
  </si>
  <si>
    <t>1989565761</t>
  </si>
  <si>
    <t>12001M</t>
  </si>
  <si>
    <t>-1410790442</t>
  </si>
  <si>
    <t>12002</t>
  </si>
  <si>
    <t>1862610528</t>
  </si>
  <si>
    <t>12002M</t>
  </si>
  <si>
    <t>-1339339855</t>
  </si>
  <si>
    <t>12003</t>
  </si>
  <si>
    <t>202939106</t>
  </si>
  <si>
    <t>12003M</t>
  </si>
  <si>
    <t>1904051081</t>
  </si>
  <si>
    <t>12004</t>
  </si>
  <si>
    <t>1732736378</t>
  </si>
  <si>
    <t>12004M</t>
  </si>
  <si>
    <t>-333664110</t>
  </si>
  <si>
    <t>12005</t>
  </si>
  <si>
    <t>811984788</t>
  </si>
  <si>
    <t>12005M</t>
  </si>
  <si>
    <t>-2060120953</t>
  </si>
  <si>
    <t>12006</t>
  </si>
  <si>
    <t>1504310023</t>
  </si>
  <si>
    <t>12006M</t>
  </si>
  <si>
    <t>-513642862</t>
  </si>
  <si>
    <t>12007M</t>
  </si>
  <si>
    <t>1966469390</t>
  </si>
  <si>
    <t>24 - DPO-MAR</t>
  </si>
  <si>
    <t>D1 -  Dodávka regulátoruRegulátor 8xAI, 8xDI, 8xDO, 4xAO, 24 V DC, displej, vestavěný web server, etherne</t>
  </si>
  <si>
    <t>D2 -  Materiál MaR dodávka</t>
  </si>
  <si>
    <t>D3 -  Montážní materiál elektro</t>
  </si>
  <si>
    <t>D4 -  ROZVADĚČ DT-1 DODÁVKA MATERIÁLU</t>
  </si>
  <si>
    <t xml:space="preserve"> Dodávka regulátoruRegulátor 8xAI, 8xDI, 8xDO, 4xAO, 24 V DC, displej, vestavěný web server, etherne</t>
  </si>
  <si>
    <t xml:space="preserve"> Materiál MaR dodávka</t>
  </si>
  <si>
    <t>Material</t>
  </si>
  <si>
    <t>Snímač teploty venkovní Ni1000, -35 až 50°C, IP43</t>
  </si>
  <si>
    <t>-569428266</t>
  </si>
  <si>
    <t>477828496</t>
  </si>
  <si>
    <t>1245913506</t>
  </si>
  <si>
    <t xml:space="preserve"> Montážní materiál elektro</t>
  </si>
  <si>
    <t>341215500</t>
  </si>
  <si>
    <t>vodič JYTY-O   2 x 1</t>
  </si>
  <si>
    <t>1086497559</t>
  </si>
  <si>
    <t>341215540</t>
  </si>
  <si>
    <t>vodič JYTY-O   4 x 1</t>
  </si>
  <si>
    <t>539662727</t>
  </si>
  <si>
    <t>341110300</t>
  </si>
  <si>
    <t>kabel CYKY-J  3 x 1.5</t>
  </si>
  <si>
    <t>1286255585</t>
  </si>
  <si>
    <t>341110360</t>
  </si>
  <si>
    <t>kabel CYKY-J  3 x 2.5</t>
  </si>
  <si>
    <t>-1270060823</t>
  </si>
  <si>
    <t>341410260</t>
  </si>
  <si>
    <t>vodič CY 6 zžl.</t>
  </si>
  <si>
    <t>2007383744</t>
  </si>
  <si>
    <t>1892127326</t>
  </si>
  <si>
    <t>34665011</t>
  </si>
  <si>
    <t>Trubka 13,5 mm tuhá 750 N</t>
  </si>
  <si>
    <t>-842263702</t>
  </si>
  <si>
    <t>1251415461</t>
  </si>
  <si>
    <t>345721050</t>
  </si>
  <si>
    <t>Lišta 18*13 mm vkládací</t>
  </si>
  <si>
    <t>515702895</t>
  </si>
  <si>
    <t>345721051</t>
  </si>
  <si>
    <t>Lišta elektroinstalační vkládací z PVC LHD 17x17</t>
  </si>
  <si>
    <t>-1471289775</t>
  </si>
  <si>
    <t>P1</t>
  </si>
  <si>
    <t>Pomocný materiál</t>
  </si>
  <si>
    <t>1808274850</t>
  </si>
  <si>
    <t>P2</t>
  </si>
  <si>
    <t>PPV</t>
  </si>
  <si>
    <t>-1530379292</t>
  </si>
  <si>
    <t>210860222</t>
  </si>
  <si>
    <t>JYTY  do 4x1 pevně uložený</t>
  </si>
  <si>
    <t>-373448317</t>
  </si>
  <si>
    <t>210810045</t>
  </si>
  <si>
    <t>CYKY do 3x1,5 mm2 pevně uložený</t>
  </si>
  <si>
    <t>1793303767</t>
  </si>
  <si>
    <t>210800541</t>
  </si>
  <si>
    <t>Montáž vodičů CY do 6 mm2</t>
  </si>
  <si>
    <t>-1610680274</t>
  </si>
  <si>
    <t>210010064</t>
  </si>
  <si>
    <t>Montáž trubek pancéřových 13,5 mm pevně</t>
  </si>
  <si>
    <t>430810288</t>
  </si>
  <si>
    <t>210020303</t>
  </si>
  <si>
    <t>Kabelový žlab včetně víka a podpěrek do 50x50 mm</t>
  </si>
  <si>
    <t>-725938544</t>
  </si>
  <si>
    <t>210010107</t>
  </si>
  <si>
    <t>Lišta elektroinst. pevná vč.ohybů do 24x22</t>
  </si>
  <si>
    <t>1743796163</t>
  </si>
  <si>
    <t>210190004</t>
  </si>
  <si>
    <t>Montáž rozvaděče DT-1</t>
  </si>
  <si>
    <t>1051566366</t>
  </si>
  <si>
    <t>210100001</t>
  </si>
  <si>
    <t>Ukončení vodičů v rozvaděči do 2,5mm2</t>
  </si>
  <si>
    <t>-2145209099</t>
  </si>
  <si>
    <t>210100002</t>
  </si>
  <si>
    <t>Ukončení vodičů v rozvaděči do 6 mm2</t>
  </si>
  <si>
    <t>-1600813983</t>
  </si>
  <si>
    <t>971031200</t>
  </si>
  <si>
    <t>Průraz zdí do 30 cm</t>
  </si>
  <si>
    <t>1289465726</t>
  </si>
  <si>
    <t>971031300</t>
  </si>
  <si>
    <t>Průraz zdí do 45 cm</t>
  </si>
  <si>
    <t>-1937051215</t>
  </si>
  <si>
    <t>P3</t>
  </si>
  <si>
    <t>-1605486255</t>
  </si>
  <si>
    <t>362410525</t>
  </si>
  <si>
    <t>Montáž odporového teploměru - venkovní, prostorový</t>
  </si>
  <si>
    <t>-2028867370</t>
  </si>
  <si>
    <t>362410523</t>
  </si>
  <si>
    <t>Montáž  čidla teploty</t>
  </si>
  <si>
    <t>-982370878</t>
  </si>
  <si>
    <t>360831011</t>
  </si>
  <si>
    <t>Montáž přístroje na odběr, hmotnost do 2 kg</t>
  </si>
  <si>
    <t>-1207308913</t>
  </si>
  <si>
    <t>360820501</t>
  </si>
  <si>
    <t>Manipulace v montážní zóně přístroje do 2 kg</t>
  </si>
  <si>
    <t>80109969</t>
  </si>
  <si>
    <t>360810101</t>
  </si>
  <si>
    <t>Příprava a zakončení práce - přístroje do 2 kg</t>
  </si>
  <si>
    <t>618750763</t>
  </si>
  <si>
    <t>360895021</t>
  </si>
  <si>
    <t>Zkoušky individuální tuzemské jednoduché</t>
  </si>
  <si>
    <t>-1222171562</t>
  </si>
  <si>
    <t>360480024</t>
  </si>
  <si>
    <t>Napojení čerpadel</t>
  </si>
  <si>
    <t>1611423249</t>
  </si>
  <si>
    <t>360430051</t>
  </si>
  <si>
    <t>Montáž pohonu regulačního ventilu</t>
  </si>
  <si>
    <t>1325383155</t>
  </si>
  <si>
    <t>P5</t>
  </si>
  <si>
    <t>1983524074</t>
  </si>
  <si>
    <t>P6</t>
  </si>
  <si>
    <t>Licence software centrályPromotic</t>
  </si>
  <si>
    <t>-714597552</t>
  </si>
  <si>
    <t>P7</t>
  </si>
  <si>
    <t>Driver pro připojení cizích řídicích systémů</t>
  </si>
  <si>
    <t>464792323</t>
  </si>
  <si>
    <t>P8</t>
  </si>
  <si>
    <t>Programové vybavení DDC regulátoru</t>
  </si>
  <si>
    <t>-807890556</t>
  </si>
  <si>
    <t>P9</t>
  </si>
  <si>
    <t>Parametrizace periferií, test 1 : 1</t>
  </si>
  <si>
    <t>-2033465787</t>
  </si>
  <si>
    <t>P10</t>
  </si>
  <si>
    <t>Oživení a provedení zkoušek</t>
  </si>
  <si>
    <t>-1701509719</t>
  </si>
  <si>
    <t>P11</t>
  </si>
  <si>
    <t>Vizualizace na PC</t>
  </si>
  <si>
    <t>433334428</t>
  </si>
  <si>
    <t>P12</t>
  </si>
  <si>
    <t>Zaškolení obsluhy</t>
  </si>
  <si>
    <t>-688301870</t>
  </si>
  <si>
    <t xml:space="preserve"> ROZVADĚČ DT-1 DODÁVKA MATERIÁLU</t>
  </si>
  <si>
    <t>MATERIÁL</t>
  </si>
  <si>
    <t>Vypínač  A40/1</t>
  </si>
  <si>
    <t>-1007918381</t>
  </si>
  <si>
    <t>-167057814</t>
  </si>
  <si>
    <t>809843095</t>
  </si>
  <si>
    <t>-33917230</t>
  </si>
  <si>
    <t>-495616142</t>
  </si>
  <si>
    <t>-932051287</t>
  </si>
  <si>
    <t>-185041216</t>
  </si>
  <si>
    <t>-152375405</t>
  </si>
  <si>
    <t>-800101438</t>
  </si>
  <si>
    <t>-326063879</t>
  </si>
  <si>
    <t>-1713107034</t>
  </si>
  <si>
    <t>-445051326</t>
  </si>
  <si>
    <t>2063907164</t>
  </si>
  <si>
    <t>289031000</t>
  </si>
  <si>
    <t>-782572947</t>
  </si>
  <si>
    <t>1032499922</t>
  </si>
  <si>
    <t>1485142891</t>
  </si>
  <si>
    <t>90555512</t>
  </si>
  <si>
    <t>1106655718</t>
  </si>
  <si>
    <t>-968545300</t>
  </si>
  <si>
    <t>255791974</t>
  </si>
  <si>
    <t>45872635</t>
  </si>
  <si>
    <t>P13</t>
  </si>
  <si>
    <t>Pomocný materiál, korýtka, vodiče</t>
  </si>
  <si>
    <t>-264648845</t>
  </si>
  <si>
    <t>P14</t>
  </si>
  <si>
    <t>MONTÁŽNÍ PRÁCE</t>
  </si>
  <si>
    <t>502826788</t>
  </si>
  <si>
    <t>25 - SADOVÉ ÚPTAVY - INTERIÉROVÁ ZELEŇ</t>
  </si>
  <si>
    <t>183101114</t>
  </si>
  <si>
    <t>Hloubení jamek bez výměny půdy zeminy tř 1 až 4 objem do 0,125 m3 v rovině a svahu do 1:5</t>
  </si>
  <si>
    <t>-56562516</t>
  </si>
  <si>
    <t>183211323</t>
  </si>
  <si>
    <t>Výsadba květin hrnkových D květináče do 250 mm</t>
  </si>
  <si>
    <t>851438706</t>
  </si>
  <si>
    <t>185804311</t>
  </si>
  <si>
    <t>Zalití rostlin vodou plocha do 20 m2, 1x</t>
  </si>
  <si>
    <t>-42001768</t>
  </si>
  <si>
    <t>185851121</t>
  </si>
  <si>
    <t>Dovoz vody pro zálivku rostlin za vzdálenost do 1000 m</t>
  </si>
  <si>
    <t>516771511</t>
  </si>
  <si>
    <t>MAT 46</t>
  </si>
  <si>
    <t>Voda na zalití</t>
  </si>
  <si>
    <t>756446049</t>
  </si>
  <si>
    <t>103211001vl</t>
  </si>
  <si>
    <t>Pěstební substrát pro pokojové rostliny, včetně dopravy a manipulace</t>
  </si>
  <si>
    <t>-1846507978</t>
  </si>
  <si>
    <t>cub</t>
  </si>
  <si>
    <t>Samozavlažovací nádoba , 50x50x v.95, bílá -lesklý lak</t>
  </si>
  <si>
    <t>-964647320</t>
  </si>
  <si>
    <t>cubs</t>
  </si>
  <si>
    <t>Samozavlažovací nádoba , 50x50x v.95, stříbrná -metalická lak</t>
  </si>
  <si>
    <t>-36497110</t>
  </si>
  <si>
    <t>int-1</t>
  </si>
  <si>
    <t>Philodendron'Imperial Green' k27</t>
  </si>
  <si>
    <t>870524899</t>
  </si>
  <si>
    <t>int-2</t>
  </si>
  <si>
    <t>Zamioculcas zamiifolia k27</t>
  </si>
  <si>
    <t>497720432</t>
  </si>
  <si>
    <t>int-3</t>
  </si>
  <si>
    <t>Spathiphylum wallisii k32</t>
  </si>
  <si>
    <t>-194773533</t>
  </si>
  <si>
    <t>int-4</t>
  </si>
  <si>
    <t>Rhapis excelsa k32</t>
  </si>
  <si>
    <t>848684340</t>
  </si>
  <si>
    <t>26 - SADOVÉ ÚPRAVY - EXTERIÉROVÁ ZELEŇ</t>
  </si>
  <si>
    <t>1623488495</t>
  </si>
  <si>
    <t>1824497642</t>
  </si>
  <si>
    <t>367770865</t>
  </si>
  <si>
    <t>-1413966195</t>
  </si>
  <si>
    <t>-1521429068</t>
  </si>
  <si>
    <t>103211000</t>
  </si>
  <si>
    <t>zahradní substrát pro výsadbu VL</t>
  </si>
  <si>
    <t>603769837</t>
  </si>
  <si>
    <t>2126140962</t>
  </si>
  <si>
    <t>E1</t>
  </si>
  <si>
    <t>Miscanthus sinensis'Silberspine' K9</t>
  </si>
  <si>
    <t>1857829109</t>
  </si>
  <si>
    <t>E2</t>
  </si>
  <si>
    <t>Lavandula angustifolia K9</t>
  </si>
  <si>
    <t>-817213050</t>
  </si>
  <si>
    <t>E3</t>
  </si>
  <si>
    <t>Heuchera'Palace Purple' K9</t>
  </si>
  <si>
    <t>644191168</t>
  </si>
  <si>
    <t>27 - SADOVÉ ÚPRAVY - VÝSADBA STŘEŠNÍ ZAHRADY</t>
  </si>
  <si>
    <t>183111114</t>
  </si>
  <si>
    <t>Hloubení jamek bez výměny půdy zeminy tř 1 až 4 objem do 0,02 m3 v rovině a svahu do 1:5</t>
  </si>
  <si>
    <t>-1099336799</t>
  </si>
  <si>
    <t>183211322</t>
  </si>
  <si>
    <t>Výsadba květin hrnkových D květináče do 120 mm</t>
  </si>
  <si>
    <t>119218859</t>
  </si>
  <si>
    <t>-410436987</t>
  </si>
  <si>
    <t>-990508659</t>
  </si>
  <si>
    <t>-1512748819</t>
  </si>
  <si>
    <t>S1</t>
  </si>
  <si>
    <t>Sedum sexangulare K9</t>
  </si>
  <si>
    <t>-1078906424</t>
  </si>
  <si>
    <t>S2</t>
  </si>
  <si>
    <t>Sedum spurium K9</t>
  </si>
  <si>
    <t>-761386908</t>
  </si>
  <si>
    <t>S3</t>
  </si>
  <si>
    <t>Sempervivum arachnoideum K9</t>
  </si>
  <si>
    <t>260980816</t>
  </si>
  <si>
    <t>S4</t>
  </si>
  <si>
    <t>Jovibarta sobolifera K9</t>
  </si>
  <si>
    <t>346975853</t>
  </si>
  <si>
    <t>S5</t>
  </si>
  <si>
    <t>Thymus serpyllum K9</t>
  </si>
  <si>
    <t>-705742379</t>
  </si>
  <si>
    <t>S6</t>
  </si>
  <si>
    <t>Thymus puleigoides K9</t>
  </si>
  <si>
    <t>-1009136152</t>
  </si>
  <si>
    <t>S7</t>
  </si>
  <si>
    <t>Linum perenne K9</t>
  </si>
  <si>
    <t>411719939</t>
  </si>
  <si>
    <t>S8</t>
  </si>
  <si>
    <t>Euphorbia myrsinites K9</t>
  </si>
  <si>
    <t>1171335586</t>
  </si>
  <si>
    <t>S9</t>
  </si>
  <si>
    <t>Veronica teucrium'Knablau' K9</t>
  </si>
  <si>
    <t>1286040348</t>
  </si>
  <si>
    <t>S10</t>
  </si>
  <si>
    <t>Festuca ovina K9</t>
  </si>
  <si>
    <t>395498507</t>
  </si>
  <si>
    <t>28 - GASTRO</t>
  </si>
  <si>
    <t xml:space="preserve">    č -  popis</t>
  </si>
  <si>
    <t>12009 -  125 Rozbalovna termoportů</t>
  </si>
  <si>
    <t>1210 -  1.sada termoportů:</t>
  </si>
  <si>
    <t>D2 -  Gastronádoby a víka k termoportům:</t>
  </si>
  <si>
    <t>1220 -  2.sada termoportů:</t>
  </si>
  <si>
    <t>117.1</t>
  </si>
  <si>
    <t>Vozík pro zběr táců, kapacita 20 podnosů d770/hl660/v1965</t>
  </si>
  <si>
    <t>-1726178492</t>
  </si>
  <si>
    <t>121.1</t>
  </si>
  <si>
    <t>Neutrální výdejní stůl, spodni police, čelní opláštění a sokl, pojezdová dráha rozměr d1000/hl700/v900</t>
  </si>
  <si>
    <t>-1547807717</t>
  </si>
  <si>
    <t>121.2  121.3</t>
  </si>
  <si>
    <t xml:space="preserve">Výdejní vana 4GN 1/1, samostatně vyhřívané vany. </t>
  </si>
  <si>
    <t>-2111767026</t>
  </si>
  <si>
    <t>Poznámka k položce:_x000D_
Výdejní vana 4GN 1/1, samostatně vyhřívané vany. Otevřený spodní prostor. Plynulá regulace teploty 30-90°C. Celonerezové provedení. Světlá výška pod policí min. 150 mm. Vany o hloubce 210 mm. Automatické napouštění a dopouštění vody při provozu každé vany. Hladinový senzor  - hlídání maximální a minimální hladiny. Ovládací prvky na čelním panelu. Zásuvka 230V na čelním panelu. d1500/hl700/v900</t>
  </si>
  <si>
    <t>č</t>
  </si>
  <si>
    <t xml:space="preserve"> popis</t>
  </si>
  <si>
    <t>Hygienická nástavba. Tvořena nerezovou konstrukcí s vrchní policí a čelním sklem v čirém provedení. Nástavba je osazena LED osvětlením v celé délce d1500/h350/v425</t>
  </si>
  <si>
    <t>645067597</t>
  </si>
  <si>
    <t>Gastronádoba GN 1/1-200 se sklopnými držadly</t>
  </si>
  <si>
    <t>-598183299</t>
  </si>
  <si>
    <t>Gastronádoba GN 1/2-200 se sklopnými držadly</t>
  </si>
  <si>
    <t>199669502</t>
  </si>
  <si>
    <t>Gastronádoba GN 1/3-200 se sklopnými držadly</t>
  </si>
  <si>
    <t>-1776459102</t>
  </si>
  <si>
    <t>Víko pro GN 1/1 s výřezy pro držadla a naběračku</t>
  </si>
  <si>
    <t>528584979</t>
  </si>
  <si>
    <t>Víko pro GN 1/2 s výřezy pro držadla a naběračku</t>
  </si>
  <si>
    <t>1070316461</t>
  </si>
  <si>
    <t>12007</t>
  </si>
  <si>
    <t>Víko pro GN 1/3 s výřezy pro držadla a naběračku</t>
  </si>
  <si>
    <t>267847897</t>
  </si>
  <si>
    <t>121.4</t>
  </si>
  <si>
    <t>Neutrální výdejní stůl, spodni police, čelní opláštění a sokl, pojezdová dráha, příprava pro zabudování chlazené vitríny poz.121.13 d1800/hl700/v900</t>
  </si>
  <si>
    <t>-1724888953</t>
  </si>
  <si>
    <t>121.5</t>
  </si>
  <si>
    <t>Pracovní stůl nerez, zadní lem, spodní p9001965, d1470/hl700/v900</t>
  </si>
  <si>
    <t>-1113966394</t>
  </si>
  <si>
    <t>121.6</t>
  </si>
  <si>
    <t>Pracovní stůl nerez, zadní lem, spodní police, 1x zásuvka, d1000/hl700/v900</t>
  </si>
  <si>
    <t>-1047637188</t>
  </si>
  <si>
    <t>121.7</t>
  </si>
  <si>
    <t>Chladicí skříň 700l, GN 2/1 s nuceným oběhem vzduchu s automatickým odtáváním a odpaření kondenzátu horkým plynem</t>
  </si>
  <si>
    <t>1106949509</t>
  </si>
  <si>
    <t>Poznámka k položce:_x000D_
Chladicí skříň 700l, GN 2/1 s nuceným oběhem vzduchu s automatickým odtáváním a odpaření kondenzátu horkým plynem, nastavitelný s digitálním displejem. Rozsah teplot -2+12°C. Nerezové provedení vně i uvnitř. Hygienicky vnitřní prostor se zaoblenými hranami. Výparník umístěný vně chladicí komory. Jednotka ve formě monobloku v horní části přístroje. Výškově nastavitelné nohy. Chladivo R290. Energetická třída C. Tropikalizované provedení do +43°C.  Maximální rozměry: 695x810x2020.</t>
  </si>
  <si>
    <t>121.8  121.9</t>
  </si>
  <si>
    <t>Překapávač vody a čaje.</t>
  </si>
  <si>
    <t>2023034737</t>
  </si>
  <si>
    <t>Poznámka k položce:_x000D_
Překapávač vody a čaje. 1 průtoková jednotka, 1 zásobník s výpustným kohoutkem (poz.121.9). Objem zásobníku: 10 l (s vodomírou na horké a studené nápoje, dvouplášťové plně izolované provedení, s víkem, nekapajícím kohoutkem). Pevné připojení na vodu. Udržovací kapacita: 20 l. Výkonová kapacita: 60 l/hod. Doba překapávání: 10 min / 10 l. Překapává se do odnímatelných zásobníků. Digitální řízení. Signalizace zavápnění. Celkové a denní počítadlo vydaného množství. Akustický signál dokončení překapávání. Spínací hodiny. Filtrační jednotka. Překapávací nástavec. d955/hl512/v840</t>
  </si>
  <si>
    <t>121.10</t>
  </si>
  <si>
    <t>Vyhřívaný zásobník na talíře 1-tubusový</t>
  </si>
  <si>
    <t>-102429938</t>
  </si>
  <si>
    <t>Poznámka k položce:_x000D_
Vyhřívaný zásobník na talíře 1-tubusový, možnost vložení všech tvarů nádobí: kulaté až do průměru 33 cm, čtercové, obdelníkové, IPX 5, kapacita 80 talířů, regulace teploty v rozsahu 30 - 110°C. Zásobník umožňuje úplné vyjmutí obou šachet pro lepší čištění, nastavení pružin a servísní přistup. Jeden polykarbonátový kryt při výdeji lze zavěsit na madlo vozíku.d680/hl520/v1030</t>
  </si>
  <si>
    <t>121.11</t>
  </si>
  <si>
    <t>Umyvadlo nástěnné, nerezové, úchyty na zeď k umyvadlu , d500/hl450/v500</t>
  </si>
  <si>
    <t>-485921494</t>
  </si>
  <si>
    <t>121.11a</t>
  </si>
  <si>
    <t>Stojánková bezdotyková umyvadlová baterie s integrovanou elektronikou ve výtoku, elmag. ventilem, směšovačem, připojovacími hadicemi a filtry nečistot, na teplou a studenou vodu. Napájení z exter. zdroje 12 V~.. d770/hl660/v1965</t>
  </si>
  <si>
    <t>856286034</t>
  </si>
  <si>
    <t>121.12</t>
  </si>
  <si>
    <t xml:space="preserve">Elektrický konvektomat 6GN 2/3. </t>
  </si>
  <si>
    <t>762489087</t>
  </si>
  <si>
    <t>Poznámka k položce:_x000D_
Elektrický konvektomat 6GN 2/3. Sedm provozních režimů: maso, drůbež, ryby, přílohy, vaječná jídla, pečivo, dokončovací operace. Technologie zaručující rovnoměrné rozdělení energie ve varném prostoru. Režim konvektomatu se třemi provozní režimy: pára 30–130 °C, horký vzduch 30–300 °C, kombinace páry a horkého vzduchu 30–300 °C. Měření, nastavování a regulace vlhkosti s přesností na procenta. Automatické procesy dokončovacích procesů pro bankety, bufety, à la carte atd. Režim Delta-T – šetrná příprava velkých kusů masa. Ovládací obrazovka, kterou si uživatelé mohou konfigurovat dle vlastních požadavků (obrázky, texty atd.). Barevný displej TFT a dotyková obrazovka s intuitivními symboly zajišťujícími nejsnadnější ovládání. Centrální nastavovací kolečko s funkcí „Push“ sloužící k potvrzování zadání. Uživatelsky nastavitelný zámek obsluhy a programů (tři stupně). Online nápověda, příručka k obsluze a uživatelská příručka. Systém automatického čištění a péče o varný prostor a parní generátor: automatická detekce stupně znečištění a stavu péče, automatická indikace optimálního stupně čištění a množství chemie, automatické odvápňování. Integrovaná ruční sprcha s automatickým navíjením, integrovanou funkcí uzavírání vody a plynulým dávkováním proudu vody. Servisní diagnostický systém s automatickým zobrazením servisních hlášení. Sonda teploty jádra se šestibodovým měřením. 350 libovolně volitelných programů až s 12 kroky. Napařování nastavitelné v tři krocích na teplotu 30–260 °C (horký vzduch nebo kombinace). Rozšířená funkce napařování s nastavením hodnoty vlhkosti s přesností na procenta. Pět rychlostí vzduchu, programovatelné. Pět stupňů kynutí, programovatelné. Funkce zajišťující rychlé a bezpečné zchlazení varného prostoru. Automatická předvolba okamžiku spuštění s možností nastavení data a času. Možnost nastavení jednotek teploty na °C nebo °F. Nastavitelná zvuková signalizace, nastavitelný kontrast displeje. Nastavení času v hodinách/minutách nebo v minutách/sekundách. Digitální indikátory teploty. Zobrazení skutečných a požadovaných hodnot. Možnost volby 1/2 energie. Vysoce výkonný generátor čerstvé páry s automatickým plněním vodou. Přívod energie řízený na základě aktuální potřeby. Integrovaná brzda kola ventilátoru. Odstředivé odlučování tuku bez dodatečného tukového filtru. Možnost zajištění dveří v poloze 120/180 stupňů. Bezdotykový spínač dveřního kontaktu. Podélná zásuvka vhodná pro gastronádoby GN 1/2, 1/3, 2/3, 2/8. Rozhraní USB pro export dat HACCP na paměťový modul USB nebo pro snadnou aktualizaci softwaru. d655/hl555/v565</t>
  </si>
  <si>
    <t>Pol263</t>
  </si>
  <si>
    <t>Nerezová kondenzační digestoř pro konvektomat d657/hl580/v240</t>
  </si>
  <si>
    <t>-197057952</t>
  </si>
  <si>
    <t>121.13</t>
  </si>
  <si>
    <t xml:space="preserve">Chlazená vitrína, robustní nerezový rám. </t>
  </si>
  <si>
    <t>1940014135</t>
  </si>
  <si>
    <t>Poznámka k položce:_x000D_
Chlazená vitrína, robustní nerezový rám. Dvojitá izotermická skla z boku a ze strany zákazníka. Provedení "samoobslužná" - osazení 6ti výklopnými dvířky z akrylátového skla. Chladící jednotka s ventilátory tvoří jeden celek. Použité chladivo bez freonů.  Rozsah teplot: +2°C až +8°C při okolní teplotě do +32°C. Automatické odtávání a odpařování kondenzátu. Osvětlení vnitřního prostoru. 4 boční prosklené strany jsou instalovány vůči stropu pod úhlem 90° - čelní sklo ze strany obsluhy nesmí být sešikmeno. d800/hl700/v1500</t>
  </si>
  <si>
    <t>121.4.1</t>
  </si>
  <si>
    <t>Manipulační vozík na podnosy a příbory , kapacita podnosů 240 , d920/hl630/v1000</t>
  </si>
  <si>
    <t>1045950806</t>
  </si>
  <si>
    <t>122.1</t>
  </si>
  <si>
    <t>Regál nerez, 4 police, d1200/hl480/v2000</t>
  </si>
  <si>
    <t>61583409</t>
  </si>
  <si>
    <t>122.2</t>
  </si>
  <si>
    <t>Umyvadlo nástěnné, nerezové, úchyty na zeď k umyvadlu, d500/hl450/v500</t>
  </si>
  <si>
    <t>-807603492</t>
  </si>
  <si>
    <t>122.2a</t>
  </si>
  <si>
    <t>Stojánková bezdotyková umyvadlová baterie s integrovanou elektronikou ve výtoku, elmag. ventilem, směšovačem, připojovacími hadicemi a filtry nečistot, na teplou a studenou vodu. Napájení z exter. zdroje 12 V~.</t>
  </si>
  <si>
    <t>606440483</t>
  </si>
  <si>
    <t>122.3</t>
  </si>
  <si>
    <t>Pracovní stůl nerez se dřezem 400x400x250, zadní lem, prolis v desce stolu , d1800/hl700/v900</t>
  </si>
  <si>
    <t>-53504362</t>
  </si>
  <si>
    <t>Pol264</t>
  </si>
  <si>
    <t>Stojánková páková baterie</t>
  </si>
  <si>
    <t>-350936497</t>
  </si>
  <si>
    <t>Plošinový vozík nerez, d900/hl600/v1000</t>
  </si>
  <si>
    <t>-1387978802</t>
  </si>
  <si>
    <t>123.1</t>
  </si>
  <si>
    <t>Vozík pro zběr táců, kapacita 20 podnosů, d770/hl660/v1595</t>
  </si>
  <si>
    <t>213718323</t>
  </si>
  <si>
    <t>123.2</t>
  </si>
  <si>
    <t>Pracovní stůl nerez., zadní lem, d1260/hl700/v900</t>
  </si>
  <si>
    <t>1824334821</t>
  </si>
  <si>
    <t>123.3</t>
  </si>
  <si>
    <t>Vstupní stůl k myčce, dřez 400x400x250, prolis v desce, zadní zvýšený lem, spodní roštová police d1300/h775/v900</t>
  </si>
  <si>
    <t>-972068192</t>
  </si>
  <si>
    <t>12008</t>
  </si>
  <si>
    <t>Stojánková tlaková sprcha s napouštěcím raménkem</t>
  </si>
  <si>
    <t>-1743986804</t>
  </si>
  <si>
    <t>123.4</t>
  </si>
  <si>
    <t>Průchozí myčka nádobí na mytí stolního a provozního (GN) nádobí pro koš 500x500mm s možností mytí i v koších 600x500mm.</t>
  </si>
  <si>
    <t>-769447363</t>
  </si>
  <si>
    <t>Poznámka k položce:_x000D_
Průchozí myčka nádobí na mytí stolního a provozního (GN) nádobí pro koš 500x500mm s možností mytí i v koších 600x500mm. Přední a postranní panely, poklop, mycí nádrž a filtr nádrže, mycí a oplachová ramena vyrobeny z ušlechtilé nerez oceli AISI304. Poklop uzavřen ze všech stran s manuálním zdvihem.Permanentní filtrace mycí lázně umožňující mytí nádobí bez manuálního předmytí. Hrubé nečistoty jsou permanentně odstraňovány a odčerpávány přes externí filtr – síta v nádobě mimo mycí stroj.  Spotřeba max.1,4 l vody/cyklus na konečný oplach. Hygienické provedení mycí komory bez trubek a hadic. Zabudovaný atmosférický bojler s oplachovým čerpadlem zaručují konstantní tlak a teplotu pro konečný oplach (84°C) nezávisle na tlaku vody v síti (min.0,5 baru); bezpečnostní zařízení spouští oplach až při dosažení správné oplachové teploty. Mycí čerpadla 2x 1,1kW spolu s horními a dolními rotačními nerezovými mycími rameny. Objem mycí nádrže minimálně 40l, 8 mycích programů s automatickým spuštěním při uzavření poklopu. Pozvolný náběh mycího čerpadla. Zpětný vzduchový ventil (třídy A). Elektronický ovládací panel s textovým ukazatelem. Autodiagnostický systém detekce závad. Samočistící cyklus. Hygienické samovypouštěcí mycí čerpadla. Dávkovač mycího a oplachového prostředku a odpadní čerpadlo. Příprava pro napojení na HACCP a systém kontroly odběrového maxima energie. Certifikace; v souladu s DIN 10512 normou.Možnost připojit na teplou i studenou vodu, libovolně přestavitelné, nakládací výška min. 540mm, parní oplach (vypinatelný), parní mycí cyklus pro intenzivně znečištěné a zaschlé nádobí, 2 úrovně nastavitelné tlaky mytí. Standartní přednastavené mycí časy: 52\70\170\180s. Integrovaný změkčovač vody.  d811/hl815/v2195</t>
  </si>
  <si>
    <t>123.4a</t>
  </si>
  <si>
    <t>Mycí koš na talíře</t>
  </si>
  <si>
    <t>1266606896</t>
  </si>
  <si>
    <t>123.4b</t>
  </si>
  <si>
    <t>Mycí koš univerzální</t>
  </si>
  <si>
    <t>-1630864645</t>
  </si>
  <si>
    <t>123.4c</t>
  </si>
  <si>
    <t>Mycí koš na tácy</t>
  </si>
  <si>
    <t>-1554240473</t>
  </si>
  <si>
    <t>123.5</t>
  </si>
  <si>
    <t>Výstupní stůl k myčce, zadní lem, prolis v desce stolu, spodní roštová police  d1120/hl700/v900</t>
  </si>
  <si>
    <t>-1912039196</t>
  </si>
  <si>
    <t>123.6</t>
  </si>
  <si>
    <t>2130579643</t>
  </si>
  <si>
    <t>123.6a</t>
  </si>
  <si>
    <t>-2082148329</t>
  </si>
  <si>
    <t>124.1</t>
  </si>
  <si>
    <t xml:space="preserve">Chladicí skříň 376l, vnitřní rošty 530x420 mm (GN 1/1) s nuceným oběhem vzduchu s automatickým odtáváním a odpaření kondenzátu </t>
  </si>
  <si>
    <t>1164208562</t>
  </si>
  <si>
    <t>Poznámka k položce:_x000D_
Chladicí skříň 376l, vnitřní rošty 530x420 mm (GN 1/1) s nuceným oběhem vzduchu s automatickým odtáváním a odpaření kondenzátu horkým plynem, nastavitelný s digitálním displejem. Rozsah teplot +2+12°C. Nerezové provedení vně i uvnitř. Hygienicky vnitřní prostor se zaoblenými hranami. Výparník umístěný vně chladicí komory. Jednotka ve formě monobloku v horní části přístroje. Výškově nastavitelné nohy. Chladivo R290. Energetická třída C. Tropikalizované provedení do +40°C.  Maximální rozměry: 650x590x1900mm.</t>
  </si>
  <si>
    <t>12009</t>
  </si>
  <si>
    <t xml:space="preserve"> 125 Rozbalovna termoportů</t>
  </si>
  <si>
    <t>Rozbalovna termoportů</t>
  </si>
  <si>
    <t>1240270207</t>
  </si>
  <si>
    <t>1210</t>
  </si>
  <si>
    <t xml:space="preserve"> 1.sada termoportů:</t>
  </si>
  <si>
    <t>125.1</t>
  </si>
  <si>
    <t xml:space="preserve">Termoport s vrchním plněním. </t>
  </si>
  <si>
    <t>1135496826</t>
  </si>
  <si>
    <t>Poznámka k položce:_x000D_
Termoport s vrchním plněním. Kapacita 1 x GN 1/1-200. Dvouplášťový korpus a izolace z PUR pěny bez freonů._x000D_
Teplota horkých pokrmů do 100°C. U teplých jídel (75°C) pokles teploty max. o 1,5 °C za hodinu. Možnost výměny spodních pojezdových lyžin. Nerezové panty d630/hl425/v340</t>
  </si>
  <si>
    <t>125.2</t>
  </si>
  <si>
    <t xml:space="preserve">Termoport s bočním plněním. </t>
  </si>
  <si>
    <t>-1138712149</t>
  </si>
  <si>
    <t>Poznámka k položce:_x000D_
Termoport s bočním plněním. Kapacita 2 x GN 1/1-200. Dvouplášťový korpus a izolace z PUR pěny bez freonů._x000D_
Teplota horkých pokrmů do 100°C. U teplých jídel (75°C) pokles teploty max. o 1,5 °C za hodinu. Možnost výměny spodních pojezdových lyžin. Nerezové panty. Křídlová dvířka. 12 párů zásuvů. Rozteč zásuvů min. 39 mm. Úhel otevření dvěří 270°., d670/hl445/v830</t>
  </si>
  <si>
    <t xml:space="preserve"> Gastronádoby a víka k termoportům:</t>
  </si>
  <si>
    <t>1211</t>
  </si>
  <si>
    <t>Gastronádoba GN 2/8-150</t>
  </si>
  <si>
    <t>1356830939</t>
  </si>
  <si>
    <t>1212</t>
  </si>
  <si>
    <t>Gastronádoba GN 2/3-200 se sklopnými držadly</t>
  </si>
  <si>
    <t>-1815165760</t>
  </si>
  <si>
    <t>1213</t>
  </si>
  <si>
    <t>Gastronádoba GN 1/2-150 se sklopnými držadly</t>
  </si>
  <si>
    <t>-119571245</t>
  </si>
  <si>
    <t>1214</t>
  </si>
  <si>
    <t>Gastronádoba GN 1/2-100 se sklopnými držadly</t>
  </si>
  <si>
    <t>-54383349</t>
  </si>
  <si>
    <t>1215</t>
  </si>
  <si>
    <t>-1692221218</t>
  </si>
  <si>
    <t>1216</t>
  </si>
  <si>
    <t>Víko pro GN 2/8</t>
  </si>
  <si>
    <t>1715792439</t>
  </si>
  <si>
    <t>1217</t>
  </si>
  <si>
    <t>Víko pro GN 2/3 s vlisovaným silikonovým těsněním a výřezy pro držadla</t>
  </si>
  <si>
    <t>581521389</t>
  </si>
  <si>
    <t>1218</t>
  </si>
  <si>
    <t>Víko pro GN 1/2 s vlisovaným silikonovým těsněním a výřezy pro držadla</t>
  </si>
  <si>
    <t>-1061405747</t>
  </si>
  <si>
    <t>1219</t>
  </si>
  <si>
    <t>Víko pro GN 1/3 s vlisovaným silikonovým těsněním a výřezy pro držadla</t>
  </si>
  <si>
    <t>-297935623</t>
  </si>
  <si>
    <t>1220</t>
  </si>
  <si>
    <t xml:space="preserve"> 2.sada termoportů:</t>
  </si>
  <si>
    <t>1221</t>
  </si>
  <si>
    <t>1678861387</t>
  </si>
  <si>
    <t>1222</t>
  </si>
  <si>
    <t>93338420</t>
  </si>
  <si>
    <t>Poznámka k položce:_x000D_
Termoport s bočním plněním. Kapacita 2 x GN 1/1-200. Dvouplášťový korpus a izolace z PUR pěny bez freonů._x000D_
Teplota horkých pokrmů do 100°C. U teplých jídel (75°C) pokles teploty max. o 1,5 °C za hodinu. Možnost výměny spodních pojezdových lyžin. Nerezové panty. Křídlová dvířka. 12 párů zásuvů. Rozteč zásuvů min. 39 mm. Úhel otevření dvěří 270°. d670/hl445/v830</t>
  </si>
  <si>
    <t>1224</t>
  </si>
  <si>
    <t>604730556</t>
  </si>
  <si>
    <t>1225</t>
  </si>
  <si>
    <t>-1363521709</t>
  </si>
  <si>
    <t>1226</t>
  </si>
  <si>
    <t>-1787190244</t>
  </si>
  <si>
    <t>1227</t>
  </si>
  <si>
    <t>-659115306</t>
  </si>
  <si>
    <t>1227.1</t>
  </si>
  <si>
    <t>673796661</t>
  </si>
  <si>
    <t>1228</t>
  </si>
  <si>
    <t>882190043</t>
  </si>
  <si>
    <t>1229</t>
  </si>
  <si>
    <t>-752943405</t>
  </si>
  <si>
    <t>1230</t>
  </si>
  <si>
    <t>1247992385</t>
  </si>
  <si>
    <t>1231</t>
  </si>
  <si>
    <t>-773016584</t>
  </si>
  <si>
    <t>1232</t>
  </si>
  <si>
    <t>Montáž, odzkoušení a zaškolení obsluhy</t>
  </si>
  <si>
    <t>-1739757777</t>
  </si>
  <si>
    <t>1233</t>
  </si>
  <si>
    <t>Doprava</t>
  </si>
  <si>
    <t>1012296972</t>
  </si>
  <si>
    <t>29 - VRN</t>
  </si>
  <si>
    <t>Číslo položky -  Název položky</t>
  </si>
  <si>
    <t>Číslo položky</t>
  </si>
  <si>
    <t xml:space="preserve"> Název položky</t>
  </si>
  <si>
    <t>110001001</t>
  </si>
  <si>
    <t>Zařízení staveniště</t>
  </si>
  <si>
    <t>262144</t>
  </si>
  <si>
    <t>872403532</t>
  </si>
  <si>
    <t>110001002</t>
  </si>
  <si>
    <t>Provozní a územní vlivy</t>
  </si>
  <si>
    <t>1467105886</t>
  </si>
  <si>
    <t>110001003</t>
  </si>
  <si>
    <t>Vytyčení stavby a inženýrských sítí před zahájením stavby</t>
  </si>
  <si>
    <t>914991393</t>
  </si>
  <si>
    <t>110001004</t>
  </si>
  <si>
    <t>Zkoušky a revize</t>
  </si>
  <si>
    <t>-800554787</t>
  </si>
  <si>
    <t>110001005</t>
  </si>
  <si>
    <t>Kompletační činnost, pojištění dodavatele</t>
  </si>
  <si>
    <t>511980836</t>
  </si>
  <si>
    <t>111001001</t>
  </si>
  <si>
    <t>Geodetické zaměření dokončeného díla</t>
  </si>
  <si>
    <t>-1841758992</t>
  </si>
  <si>
    <t>111001002</t>
  </si>
  <si>
    <t>Dokumentace skutečného provedení stavby</t>
  </si>
  <si>
    <t>-293182535</t>
  </si>
  <si>
    <t>111001003</t>
  </si>
  <si>
    <t>Výrobní a dodavatelská dokumentace</t>
  </si>
  <si>
    <t>-376135821</t>
  </si>
  <si>
    <t>T1 - VÝPIS PRVKŮ D+M str.12 - NOVÝ VÝKLADEC 3650/3950 1.NP</t>
  </si>
  <si>
    <t>T0A, T0B, T0C - VÝPIS PRVKŮ D+M str.12 - VÝKLADEc 1.NP doplnění-oprava pro vývzduch vzt</t>
  </si>
  <si>
    <t>Pol401</t>
  </si>
  <si>
    <t>Pol402</t>
  </si>
  <si>
    <t>Montáž _ lapáku tuků _ včetně zemních prací</t>
  </si>
  <si>
    <t>dodávka lapáku tuků _ odlučovač tuků jmenovitého rozměru NS 2 o max. průtoku 2,0 l/s, roční bezdeštný (včetně komponentů a příslušenství dle PD a TZ)
přítok 896,5 m3/rok, průměrný bezdeštný denní přítok 4,075 m3/den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</si>
</sst>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0" fontId="31" fillId="3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Border="1" applyAlignment="1">
      <alignment horizontal="center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0" fillId="0" borderId="3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5" borderId="0" xfId="0" applyFont="1" applyFill="1" applyAlignment="1" applyProtection="1">
      <alignment vertical="center"/>
    </xf>
    <xf numFmtId="0" fontId="4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4" fontId="4" fillId="5" borderId="7" xfId="0" applyNumberFormat="1" applyFont="1" applyFill="1" applyBorder="1" applyAlignment="1" applyProtection="1">
      <alignment vertical="center"/>
    </xf>
    <xf numFmtId="0" fontId="0" fillId="5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19" fillId="5" borderId="0" xfId="0" applyFont="1" applyFill="1" applyAlignment="1" applyProtection="1">
      <alignment horizontal="left" vertical="center"/>
    </xf>
    <xf numFmtId="0" fontId="19" fillId="5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5" borderId="16" xfId="0" applyFont="1" applyFill="1" applyBorder="1" applyAlignment="1" applyProtection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</xf>
    <xf numFmtId="0" fontId="19" fillId="5" borderId="18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/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0" borderId="22" xfId="0" applyNumberFormat="1" applyFont="1" applyBorder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24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25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34" t="s">
        <v>5</v>
      </c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17"/>
      <c r="D5" s="21" t="s">
        <v>13</v>
      </c>
      <c r="K5" s="241" t="s">
        <v>14</v>
      </c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R5" s="17"/>
      <c r="BE5" s="238" t="s">
        <v>15</v>
      </c>
      <c r="BS5" s="14" t="s">
        <v>6</v>
      </c>
    </row>
    <row r="6" spans="1:74" s="1" customFormat="1" ht="36.950000000000003" customHeight="1">
      <c r="B6" s="17"/>
      <c r="D6" s="23" t="s">
        <v>16</v>
      </c>
      <c r="K6" s="242" t="s">
        <v>17</v>
      </c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R6" s="17"/>
      <c r="BE6" s="239"/>
      <c r="BS6" s="14" t="s">
        <v>6</v>
      </c>
    </row>
    <row r="7" spans="1:74" s="1" customFormat="1" ht="12" customHeight="1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E7" s="239"/>
      <c r="BS7" s="14" t="s">
        <v>6</v>
      </c>
    </row>
    <row r="8" spans="1:74" s="1" customFormat="1" ht="12" customHeight="1">
      <c r="B8" s="17"/>
      <c r="D8" s="24" t="s">
        <v>20</v>
      </c>
      <c r="K8" s="22" t="s">
        <v>21</v>
      </c>
      <c r="AK8" s="24" t="s">
        <v>22</v>
      </c>
      <c r="AN8" s="25" t="s">
        <v>23</v>
      </c>
      <c r="AR8" s="17"/>
      <c r="BE8" s="239"/>
      <c r="BS8" s="14" t="s">
        <v>6</v>
      </c>
    </row>
    <row r="9" spans="1:74" s="1" customFormat="1" ht="14.45" customHeight="1">
      <c r="B9" s="17"/>
      <c r="AR9" s="17"/>
      <c r="BE9" s="239"/>
      <c r="BS9" s="14" t="s">
        <v>6</v>
      </c>
    </row>
    <row r="10" spans="1:74" s="1" customFormat="1" ht="12" customHeight="1">
      <c r="B10" s="17"/>
      <c r="D10" s="24" t="s">
        <v>24</v>
      </c>
      <c r="AK10" s="24" t="s">
        <v>25</v>
      </c>
      <c r="AN10" s="22" t="s">
        <v>1</v>
      </c>
      <c r="AR10" s="17"/>
      <c r="BE10" s="239"/>
      <c r="BS10" s="14" t="s">
        <v>6</v>
      </c>
    </row>
    <row r="11" spans="1:74" s="1" customFormat="1" ht="18.399999999999999" customHeight="1">
      <c r="B11" s="17"/>
      <c r="E11" s="22" t="s">
        <v>26</v>
      </c>
      <c r="AK11" s="24" t="s">
        <v>27</v>
      </c>
      <c r="AN11" s="22" t="s">
        <v>1</v>
      </c>
      <c r="AR11" s="17"/>
      <c r="BE11" s="239"/>
      <c r="BS11" s="14" t="s">
        <v>6</v>
      </c>
    </row>
    <row r="12" spans="1:74" s="1" customFormat="1" ht="6.95" customHeight="1">
      <c r="B12" s="17"/>
      <c r="AR12" s="17"/>
      <c r="BE12" s="239"/>
      <c r="BS12" s="14" t="s">
        <v>6</v>
      </c>
    </row>
    <row r="13" spans="1:74" s="1" customFormat="1" ht="12" customHeight="1">
      <c r="B13" s="17"/>
      <c r="D13" s="24" t="s">
        <v>28</v>
      </c>
      <c r="AK13" s="24" t="s">
        <v>25</v>
      </c>
      <c r="AN13" s="26" t="s">
        <v>29</v>
      </c>
      <c r="AR13" s="17"/>
      <c r="BE13" s="239"/>
      <c r="BS13" s="14" t="s">
        <v>6</v>
      </c>
    </row>
    <row r="14" spans="1:74" ht="12.75">
      <c r="B14" s="17"/>
      <c r="E14" s="243" t="s">
        <v>29</v>
      </c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" t="s">
        <v>27</v>
      </c>
      <c r="AN14" s="26" t="s">
        <v>29</v>
      </c>
      <c r="AR14" s="17"/>
      <c r="BE14" s="239"/>
      <c r="BS14" s="14" t="s">
        <v>6</v>
      </c>
    </row>
    <row r="15" spans="1:74" s="1" customFormat="1" ht="6.95" customHeight="1">
      <c r="B15" s="17"/>
      <c r="AR15" s="17"/>
      <c r="BE15" s="239"/>
      <c r="BS15" s="14" t="s">
        <v>3</v>
      </c>
    </row>
    <row r="16" spans="1:74" s="1" customFormat="1" ht="12" customHeight="1">
      <c r="B16" s="17"/>
      <c r="D16" s="24" t="s">
        <v>30</v>
      </c>
      <c r="AK16" s="24" t="s">
        <v>25</v>
      </c>
      <c r="AN16" s="22" t="s">
        <v>1</v>
      </c>
      <c r="AR16" s="17"/>
      <c r="BE16" s="239"/>
      <c r="BS16" s="14" t="s">
        <v>3</v>
      </c>
    </row>
    <row r="17" spans="1:71" s="1" customFormat="1" ht="18.399999999999999" customHeight="1">
      <c r="B17" s="17"/>
      <c r="E17" s="22" t="s">
        <v>31</v>
      </c>
      <c r="AK17" s="24" t="s">
        <v>27</v>
      </c>
      <c r="AN17" s="22" t="s">
        <v>1</v>
      </c>
      <c r="AR17" s="17"/>
      <c r="BE17" s="239"/>
      <c r="BS17" s="14" t="s">
        <v>32</v>
      </c>
    </row>
    <row r="18" spans="1:71" s="1" customFormat="1" ht="6.95" customHeight="1">
      <c r="B18" s="17"/>
      <c r="AR18" s="17"/>
      <c r="BE18" s="239"/>
      <c r="BS18" s="14" t="s">
        <v>6</v>
      </c>
    </row>
    <row r="19" spans="1:71" s="1" customFormat="1" ht="12" customHeight="1">
      <c r="B19" s="17"/>
      <c r="D19" s="24" t="s">
        <v>33</v>
      </c>
      <c r="AK19" s="24" t="s">
        <v>25</v>
      </c>
      <c r="AN19" s="22" t="s">
        <v>34</v>
      </c>
      <c r="AR19" s="17"/>
      <c r="BE19" s="239"/>
      <c r="BS19" s="14" t="s">
        <v>6</v>
      </c>
    </row>
    <row r="20" spans="1:71" s="1" customFormat="1" ht="18.399999999999999" customHeight="1">
      <c r="B20" s="17"/>
      <c r="E20" s="22" t="s">
        <v>31</v>
      </c>
      <c r="AK20" s="24" t="s">
        <v>27</v>
      </c>
      <c r="AN20" s="22" t="s">
        <v>1</v>
      </c>
      <c r="AR20" s="17"/>
      <c r="BE20" s="239"/>
      <c r="BS20" s="14" t="s">
        <v>32</v>
      </c>
    </row>
    <row r="21" spans="1:71" s="1" customFormat="1" ht="6.95" customHeight="1">
      <c r="B21" s="17"/>
      <c r="AR21" s="17"/>
      <c r="BE21" s="239"/>
    </row>
    <row r="22" spans="1:71" s="1" customFormat="1" ht="12" customHeight="1">
      <c r="B22" s="17"/>
      <c r="D22" s="24" t="s">
        <v>35</v>
      </c>
      <c r="AR22" s="17"/>
      <c r="BE22" s="239"/>
    </row>
    <row r="23" spans="1:71" s="1" customFormat="1" ht="47.25" customHeight="1">
      <c r="B23" s="17"/>
      <c r="E23" s="245" t="s">
        <v>36</v>
      </c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R23" s="17"/>
      <c r="BE23" s="239"/>
    </row>
    <row r="24" spans="1:71" s="1" customFormat="1" ht="6.95" customHeight="1">
      <c r="B24" s="17"/>
      <c r="AR24" s="17"/>
      <c r="BE24" s="239"/>
    </row>
    <row r="25" spans="1:71" s="1" customFormat="1" ht="6.95" customHeight="1">
      <c r="B25" s="1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7"/>
      <c r="BE25" s="239"/>
    </row>
    <row r="26" spans="1:71" s="2" customFormat="1" ht="25.9" customHeight="1">
      <c r="A26" s="28"/>
      <c r="B26" s="29"/>
      <c r="C26" s="28"/>
      <c r="D26" s="30" t="s">
        <v>37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46">
        <f>ROUND(AG94,2)</f>
        <v>0</v>
      </c>
      <c r="AL26" s="247"/>
      <c r="AM26" s="247"/>
      <c r="AN26" s="247"/>
      <c r="AO26" s="247"/>
      <c r="AP26" s="28"/>
      <c r="AQ26" s="28"/>
      <c r="AR26" s="29"/>
      <c r="BE26" s="239"/>
    </row>
    <row r="27" spans="1:71" s="2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39"/>
    </row>
    <row r="28" spans="1:71" s="2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48" t="s">
        <v>38</v>
      </c>
      <c r="M28" s="248"/>
      <c r="N28" s="248"/>
      <c r="O28" s="248"/>
      <c r="P28" s="248"/>
      <c r="Q28" s="28"/>
      <c r="R28" s="28"/>
      <c r="S28" s="28"/>
      <c r="T28" s="28"/>
      <c r="U28" s="28"/>
      <c r="V28" s="28"/>
      <c r="W28" s="248" t="s">
        <v>39</v>
      </c>
      <c r="X28" s="248"/>
      <c r="Y28" s="248"/>
      <c r="Z28" s="248"/>
      <c r="AA28" s="248"/>
      <c r="AB28" s="248"/>
      <c r="AC28" s="248"/>
      <c r="AD28" s="248"/>
      <c r="AE28" s="248"/>
      <c r="AF28" s="28"/>
      <c r="AG28" s="28"/>
      <c r="AH28" s="28"/>
      <c r="AI28" s="28"/>
      <c r="AJ28" s="28"/>
      <c r="AK28" s="248" t="s">
        <v>40</v>
      </c>
      <c r="AL28" s="248"/>
      <c r="AM28" s="248"/>
      <c r="AN28" s="248"/>
      <c r="AO28" s="248"/>
      <c r="AP28" s="28"/>
      <c r="AQ28" s="28"/>
      <c r="AR28" s="29"/>
      <c r="BE28" s="239"/>
    </row>
    <row r="29" spans="1:71" s="3" customFormat="1" ht="14.45" customHeight="1">
      <c r="B29" s="32"/>
      <c r="D29" s="24" t="s">
        <v>41</v>
      </c>
      <c r="F29" s="24" t="s">
        <v>42</v>
      </c>
      <c r="L29" s="251">
        <v>0.21</v>
      </c>
      <c r="M29" s="250"/>
      <c r="N29" s="250"/>
      <c r="O29" s="250"/>
      <c r="P29" s="250"/>
      <c r="W29" s="249">
        <f>ROUND(AZ94, 2)</f>
        <v>0</v>
      </c>
      <c r="X29" s="250"/>
      <c r="Y29" s="250"/>
      <c r="Z29" s="250"/>
      <c r="AA29" s="250"/>
      <c r="AB29" s="250"/>
      <c r="AC29" s="250"/>
      <c r="AD29" s="250"/>
      <c r="AE29" s="250"/>
      <c r="AK29" s="249">
        <f>ROUND(AV94, 2)</f>
        <v>0</v>
      </c>
      <c r="AL29" s="250"/>
      <c r="AM29" s="250"/>
      <c r="AN29" s="250"/>
      <c r="AO29" s="250"/>
      <c r="AR29" s="32"/>
      <c r="BE29" s="240"/>
    </row>
    <row r="30" spans="1:71" s="3" customFormat="1" ht="14.45" customHeight="1">
      <c r="B30" s="32"/>
      <c r="F30" s="24" t="s">
        <v>43</v>
      </c>
      <c r="L30" s="251">
        <v>0.15</v>
      </c>
      <c r="M30" s="250"/>
      <c r="N30" s="250"/>
      <c r="O30" s="250"/>
      <c r="P30" s="250"/>
      <c r="W30" s="249">
        <f>ROUND(BA94, 2)</f>
        <v>0</v>
      </c>
      <c r="X30" s="250"/>
      <c r="Y30" s="250"/>
      <c r="Z30" s="250"/>
      <c r="AA30" s="250"/>
      <c r="AB30" s="250"/>
      <c r="AC30" s="250"/>
      <c r="AD30" s="250"/>
      <c r="AE30" s="250"/>
      <c r="AK30" s="249">
        <f>ROUND(AW94, 2)</f>
        <v>0</v>
      </c>
      <c r="AL30" s="250"/>
      <c r="AM30" s="250"/>
      <c r="AN30" s="250"/>
      <c r="AO30" s="250"/>
      <c r="AR30" s="32"/>
      <c r="BE30" s="240"/>
    </row>
    <row r="31" spans="1:71" s="3" customFormat="1" ht="14.45" hidden="1" customHeight="1">
      <c r="B31" s="32"/>
      <c r="F31" s="24" t="s">
        <v>44</v>
      </c>
      <c r="L31" s="251">
        <v>0.21</v>
      </c>
      <c r="M31" s="250"/>
      <c r="N31" s="250"/>
      <c r="O31" s="250"/>
      <c r="P31" s="250"/>
      <c r="W31" s="249">
        <f>ROUND(BB94, 2)</f>
        <v>0</v>
      </c>
      <c r="X31" s="250"/>
      <c r="Y31" s="250"/>
      <c r="Z31" s="250"/>
      <c r="AA31" s="250"/>
      <c r="AB31" s="250"/>
      <c r="AC31" s="250"/>
      <c r="AD31" s="250"/>
      <c r="AE31" s="250"/>
      <c r="AK31" s="249">
        <v>0</v>
      </c>
      <c r="AL31" s="250"/>
      <c r="AM31" s="250"/>
      <c r="AN31" s="250"/>
      <c r="AO31" s="250"/>
      <c r="AR31" s="32"/>
      <c r="BE31" s="240"/>
    </row>
    <row r="32" spans="1:71" s="3" customFormat="1" ht="14.45" hidden="1" customHeight="1">
      <c r="B32" s="32"/>
      <c r="F32" s="24" t="s">
        <v>45</v>
      </c>
      <c r="L32" s="251">
        <v>0.15</v>
      </c>
      <c r="M32" s="250"/>
      <c r="N32" s="250"/>
      <c r="O32" s="250"/>
      <c r="P32" s="250"/>
      <c r="W32" s="249">
        <f>ROUND(BC94, 2)</f>
        <v>0</v>
      </c>
      <c r="X32" s="250"/>
      <c r="Y32" s="250"/>
      <c r="Z32" s="250"/>
      <c r="AA32" s="250"/>
      <c r="AB32" s="250"/>
      <c r="AC32" s="250"/>
      <c r="AD32" s="250"/>
      <c r="AE32" s="250"/>
      <c r="AK32" s="249">
        <v>0</v>
      </c>
      <c r="AL32" s="250"/>
      <c r="AM32" s="250"/>
      <c r="AN32" s="250"/>
      <c r="AO32" s="250"/>
      <c r="AR32" s="32"/>
      <c r="BE32" s="240"/>
    </row>
    <row r="33" spans="1:57" s="3" customFormat="1" ht="14.45" hidden="1" customHeight="1">
      <c r="B33" s="32"/>
      <c r="F33" s="24" t="s">
        <v>46</v>
      </c>
      <c r="L33" s="251">
        <v>0</v>
      </c>
      <c r="M33" s="250"/>
      <c r="N33" s="250"/>
      <c r="O33" s="250"/>
      <c r="P33" s="250"/>
      <c r="W33" s="249">
        <f>ROUND(BD94, 2)</f>
        <v>0</v>
      </c>
      <c r="X33" s="250"/>
      <c r="Y33" s="250"/>
      <c r="Z33" s="250"/>
      <c r="AA33" s="250"/>
      <c r="AB33" s="250"/>
      <c r="AC33" s="250"/>
      <c r="AD33" s="250"/>
      <c r="AE33" s="250"/>
      <c r="AK33" s="249">
        <v>0</v>
      </c>
      <c r="AL33" s="250"/>
      <c r="AM33" s="250"/>
      <c r="AN33" s="250"/>
      <c r="AO33" s="250"/>
      <c r="AR33" s="32"/>
      <c r="BE33" s="240"/>
    </row>
    <row r="34" spans="1:57" s="2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39"/>
    </row>
    <row r="35" spans="1:57" s="2" customFormat="1" ht="25.9" customHeight="1">
      <c r="A35" s="28"/>
      <c r="B35" s="29"/>
      <c r="C35" s="33"/>
      <c r="D35" s="34" t="s">
        <v>47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48</v>
      </c>
      <c r="U35" s="35"/>
      <c r="V35" s="35"/>
      <c r="W35" s="35"/>
      <c r="X35" s="225" t="s">
        <v>49</v>
      </c>
      <c r="Y35" s="223"/>
      <c r="Z35" s="223"/>
      <c r="AA35" s="223"/>
      <c r="AB35" s="223"/>
      <c r="AC35" s="35"/>
      <c r="AD35" s="35"/>
      <c r="AE35" s="35"/>
      <c r="AF35" s="35"/>
      <c r="AG35" s="35"/>
      <c r="AH35" s="35"/>
      <c r="AI35" s="35"/>
      <c r="AJ35" s="35"/>
      <c r="AK35" s="222">
        <f>SUM(AK26:AK33)</f>
        <v>0</v>
      </c>
      <c r="AL35" s="223"/>
      <c r="AM35" s="223"/>
      <c r="AN35" s="223"/>
      <c r="AO35" s="224"/>
      <c r="AP35" s="33"/>
      <c r="AQ35" s="33"/>
      <c r="AR35" s="29"/>
      <c r="BE35" s="28"/>
    </row>
    <row r="36" spans="1:57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7"/>
      <c r="D49" s="38" t="s">
        <v>50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51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8"/>
      <c r="B60" s="29"/>
      <c r="C60" s="28"/>
      <c r="D60" s="40" t="s">
        <v>52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0" t="s">
        <v>53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0" t="s">
        <v>52</v>
      </c>
      <c r="AI60" s="31"/>
      <c r="AJ60" s="31"/>
      <c r="AK60" s="31"/>
      <c r="AL60" s="31"/>
      <c r="AM60" s="40" t="s">
        <v>53</v>
      </c>
      <c r="AN60" s="31"/>
      <c r="AO60" s="31"/>
      <c r="AP60" s="28"/>
      <c r="AQ60" s="28"/>
      <c r="AR60" s="29"/>
      <c r="BE60" s="28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8"/>
      <c r="B64" s="29"/>
      <c r="C64" s="28"/>
      <c r="D64" s="38" t="s">
        <v>54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55</v>
      </c>
      <c r="AI64" s="41"/>
      <c r="AJ64" s="41"/>
      <c r="AK64" s="41"/>
      <c r="AL64" s="41"/>
      <c r="AM64" s="41"/>
      <c r="AN64" s="41"/>
      <c r="AO64" s="41"/>
      <c r="AP64" s="28"/>
      <c r="AQ64" s="28"/>
      <c r="AR64" s="29"/>
      <c r="BE64" s="28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8"/>
      <c r="B75" s="29"/>
      <c r="C75" s="28"/>
      <c r="D75" s="40" t="s">
        <v>52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0" t="s">
        <v>53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0" t="s">
        <v>52</v>
      </c>
      <c r="AI75" s="31"/>
      <c r="AJ75" s="31"/>
      <c r="AK75" s="31"/>
      <c r="AL75" s="31"/>
      <c r="AM75" s="40" t="s">
        <v>53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9"/>
      <c r="BE77" s="28"/>
    </row>
    <row r="81" spans="1:91" s="2" customFormat="1" ht="6.95" customHeight="1">
      <c r="A81" s="28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9"/>
      <c r="BE81" s="28"/>
    </row>
    <row r="82" spans="1:91" s="2" customFormat="1" ht="24.95" customHeight="1">
      <c r="A82" s="28"/>
      <c r="B82" s="29"/>
      <c r="C82" s="18" t="s">
        <v>56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46"/>
      <c r="C84" s="24" t="s">
        <v>13</v>
      </c>
      <c r="L84" s="4" t="str">
        <f>K5</f>
        <v>184_1</v>
      </c>
      <c r="AR84" s="46"/>
    </row>
    <row r="85" spans="1:91" s="5" customFormat="1" ht="36.950000000000003" customHeight="1">
      <c r="B85" s="47"/>
      <c r="C85" s="48" t="s">
        <v>16</v>
      </c>
      <c r="L85" s="220" t="str">
        <f>K6</f>
        <v>STAVEBNÍ ÚPRAVY OBJEKTU PODNIKOVÉHO ŘEDITELSTVÍ DOPRAVNÍHO PODNIKU OSTRAVA a.s</v>
      </c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R85" s="47"/>
    </row>
    <row r="86" spans="1:91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4" t="s">
        <v>20</v>
      </c>
      <c r="D87" s="28"/>
      <c r="E87" s="28"/>
      <c r="F87" s="28"/>
      <c r="G87" s="28"/>
      <c r="H87" s="28"/>
      <c r="I87" s="28"/>
      <c r="J87" s="28"/>
      <c r="K87" s="28"/>
      <c r="L87" s="49" t="str">
        <f>IF(K8="","",K8)</f>
        <v>OSTRAVA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4" t="s">
        <v>22</v>
      </c>
      <c r="AJ87" s="28"/>
      <c r="AK87" s="28"/>
      <c r="AL87" s="28"/>
      <c r="AM87" s="214" t="str">
        <f>IF(AN8= "","",AN8)</f>
        <v>15. 1. 2020</v>
      </c>
      <c r="AN87" s="214"/>
      <c r="AO87" s="28"/>
      <c r="AP87" s="28"/>
      <c r="AQ87" s="28"/>
      <c r="AR87" s="29"/>
      <c r="BE87" s="28"/>
    </row>
    <row r="88" spans="1:91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2" customHeight="1">
      <c r="A89" s="28"/>
      <c r="B89" s="29"/>
      <c r="C89" s="24" t="s">
        <v>24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Dopravní podnik Ostrava a.s.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4" t="s">
        <v>30</v>
      </c>
      <c r="AJ89" s="28"/>
      <c r="AK89" s="28"/>
      <c r="AL89" s="28"/>
      <c r="AM89" s="226" t="str">
        <f>IF(E17="","",E17)</f>
        <v>SPAN s.r.o.</v>
      </c>
      <c r="AN89" s="227"/>
      <c r="AO89" s="227"/>
      <c r="AP89" s="227"/>
      <c r="AQ89" s="28"/>
      <c r="AR89" s="29"/>
      <c r="AS89" s="228" t="s">
        <v>57</v>
      </c>
      <c r="AT89" s="229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8"/>
    </row>
    <row r="90" spans="1:91" s="2" customFormat="1" ht="15.2" customHeight="1">
      <c r="A90" s="28"/>
      <c r="B90" s="29"/>
      <c r="C90" s="24" t="s">
        <v>28</v>
      </c>
      <c r="D90" s="28"/>
      <c r="E90" s="28"/>
      <c r="F90" s="28"/>
      <c r="G90" s="28"/>
      <c r="H90" s="28"/>
      <c r="I90" s="28"/>
      <c r="J90" s="28"/>
      <c r="K90" s="28"/>
      <c r="L90" s="4" t="str">
        <f>IF(E14= "Vyplň údaj","",E14)</f>
        <v/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4" t="s">
        <v>33</v>
      </c>
      <c r="AJ90" s="28"/>
      <c r="AK90" s="28"/>
      <c r="AL90" s="28"/>
      <c r="AM90" s="226" t="str">
        <f>IF(E20="","",E20)</f>
        <v>SPAN s.r.o.</v>
      </c>
      <c r="AN90" s="227"/>
      <c r="AO90" s="227"/>
      <c r="AP90" s="227"/>
      <c r="AQ90" s="28"/>
      <c r="AR90" s="29"/>
      <c r="AS90" s="230"/>
      <c r="AT90" s="231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30"/>
      <c r="AT91" s="231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8"/>
    </row>
    <row r="92" spans="1:91" s="2" customFormat="1" ht="29.25" customHeight="1">
      <c r="A92" s="28"/>
      <c r="B92" s="29"/>
      <c r="C92" s="219" t="s">
        <v>58</v>
      </c>
      <c r="D92" s="216"/>
      <c r="E92" s="216"/>
      <c r="F92" s="216"/>
      <c r="G92" s="216"/>
      <c r="H92" s="54"/>
      <c r="I92" s="232" t="s">
        <v>59</v>
      </c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5" t="s">
        <v>60</v>
      </c>
      <c r="AH92" s="216"/>
      <c r="AI92" s="216"/>
      <c r="AJ92" s="216"/>
      <c r="AK92" s="216"/>
      <c r="AL92" s="216"/>
      <c r="AM92" s="216"/>
      <c r="AN92" s="232" t="s">
        <v>61</v>
      </c>
      <c r="AO92" s="216"/>
      <c r="AP92" s="233"/>
      <c r="AQ92" s="55" t="s">
        <v>62</v>
      </c>
      <c r="AR92" s="29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8"/>
    </row>
    <row r="94" spans="1:91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36">
        <f>ROUND(SUM(AG95:AG123),2)</f>
        <v>0</v>
      </c>
      <c r="AH94" s="236"/>
      <c r="AI94" s="236"/>
      <c r="AJ94" s="236"/>
      <c r="AK94" s="236"/>
      <c r="AL94" s="236"/>
      <c r="AM94" s="236"/>
      <c r="AN94" s="237">
        <f t="shared" ref="AN94:AN123" si="0">SUM(AG94,AT94)</f>
        <v>0</v>
      </c>
      <c r="AO94" s="237"/>
      <c r="AP94" s="237"/>
      <c r="AQ94" s="65" t="s">
        <v>1</v>
      </c>
      <c r="AR94" s="62"/>
      <c r="AS94" s="66">
        <f>ROUND(SUM(AS95:AS123),2)</f>
        <v>0</v>
      </c>
      <c r="AT94" s="67">
        <f t="shared" ref="AT94:AT123" si="1">ROUND(SUM(AV94:AW94),2)</f>
        <v>0</v>
      </c>
      <c r="AU94" s="68">
        <f>ROUND(SUM(AU95:AU123),5)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ROUND(SUM(AZ95:AZ123),2)</f>
        <v>0</v>
      </c>
      <c r="BA94" s="67">
        <f>ROUND(SUM(BA95:BA123),2)</f>
        <v>0</v>
      </c>
      <c r="BB94" s="67">
        <f>ROUND(SUM(BB95:BB123),2)</f>
        <v>0</v>
      </c>
      <c r="BC94" s="67">
        <f>ROUND(SUM(BC95:BC123),2)</f>
        <v>0</v>
      </c>
      <c r="BD94" s="69">
        <f>ROUND(SUM(BD95:BD123),2)</f>
        <v>0</v>
      </c>
      <c r="BS94" s="70" t="s">
        <v>76</v>
      </c>
      <c r="BT94" s="70" t="s">
        <v>77</v>
      </c>
      <c r="BU94" s="71" t="s">
        <v>78</v>
      </c>
      <c r="BV94" s="70" t="s">
        <v>79</v>
      </c>
      <c r="BW94" s="70" t="s">
        <v>4</v>
      </c>
      <c r="BX94" s="70" t="s">
        <v>80</v>
      </c>
      <c r="CL94" s="70" t="s">
        <v>1</v>
      </c>
    </row>
    <row r="95" spans="1:91" s="7" customFormat="1" ht="16.5" customHeight="1">
      <c r="A95" s="72" t="s">
        <v>81</v>
      </c>
      <c r="B95" s="73"/>
      <c r="C95" s="74"/>
      <c r="D95" s="213" t="s">
        <v>82</v>
      </c>
      <c r="E95" s="213"/>
      <c r="F95" s="213"/>
      <c r="G95" s="213"/>
      <c r="H95" s="213"/>
      <c r="I95" s="75"/>
      <c r="J95" s="213" t="s">
        <v>83</v>
      </c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7">
        <f>'01 - HSV+ PSV_ROZPOČET'!J30</f>
        <v>0</v>
      </c>
      <c r="AH95" s="218"/>
      <c r="AI95" s="218"/>
      <c r="AJ95" s="218"/>
      <c r="AK95" s="218"/>
      <c r="AL95" s="218"/>
      <c r="AM95" s="218"/>
      <c r="AN95" s="217">
        <f t="shared" si="0"/>
        <v>0</v>
      </c>
      <c r="AO95" s="218"/>
      <c r="AP95" s="218"/>
      <c r="AQ95" s="76" t="s">
        <v>84</v>
      </c>
      <c r="AR95" s="73"/>
      <c r="AS95" s="77">
        <v>0</v>
      </c>
      <c r="AT95" s="78">
        <f t="shared" si="1"/>
        <v>0</v>
      </c>
      <c r="AU95" s="79">
        <f>'01 - HSV+ PSV_ROZPOČET'!P160</f>
        <v>0</v>
      </c>
      <c r="AV95" s="78">
        <f>'01 - HSV+ PSV_ROZPOČET'!J33</f>
        <v>0</v>
      </c>
      <c r="AW95" s="78">
        <f>'01 - HSV+ PSV_ROZPOČET'!J34</f>
        <v>0</v>
      </c>
      <c r="AX95" s="78">
        <f>'01 - HSV+ PSV_ROZPOČET'!J35</f>
        <v>0</v>
      </c>
      <c r="AY95" s="78">
        <f>'01 - HSV+ PSV_ROZPOČET'!J36</f>
        <v>0</v>
      </c>
      <c r="AZ95" s="78">
        <f>'01 - HSV+ PSV_ROZPOČET'!F33</f>
        <v>0</v>
      </c>
      <c r="BA95" s="78">
        <f>'01 - HSV+ PSV_ROZPOČET'!F34</f>
        <v>0</v>
      </c>
      <c r="BB95" s="78">
        <f>'01 - HSV+ PSV_ROZPOČET'!F35</f>
        <v>0</v>
      </c>
      <c r="BC95" s="78">
        <f>'01 - HSV+ PSV_ROZPOČET'!F36</f>
        <v>0</v>
      </c>
      <c r="BD95" s="80">
        <f>'01 - HSV+ PSV_ROZPOČET'!F37</f>
        <v>0</v>
      </c>
      <c r="BT95" s="81" t="s">
        <v>85</v>
      </c>
      <c r="BV95" s="81" t="s">
        <v>79</v>
      </c>
      <c r="BW95" s="81" t="s">
        <v>86</v>
      </c>
      <c r="BX95" s="81" t="s">
        <v>4</v>
      </c>
      <c r="CL95" s="81" t="s">
        <v>1</v>
      </c>
      <c r="CM95" s="81" t="s">
        <v>87</v>
      </c>
    </row>
    <row r="96" spans="1:91" s="7" customFormat="1" ht="24.75" customHeight="1">
      <c r="A96" s="72" t="s">
        <v>81</v>
      </c>
      <c r="B96" s="73"/>
      <c r="C96" s="74"/>
      <c r="D96" s="213" t="s">
        <v>88</v>
      </c>
      <c r="E96" s="213"/>
      <c r="F96" s="213"/>
      <c r="G96" s="213"/>
      <c r="H96" s="213"/>
      <c r="I96" s="75"/>
      <c r="J96" s="213" t="s">
        <v>89</v>
      </c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7">
        <f>'02 - BOURACÍ PRÁCE A DEMO...'!J30</f>
        <v>0</v>
      </c>
      <c r="AH96" s="218"/>
      <c r="AI96" s="218"/>
      <c r="AJ96" s="218"/>
      <c r="AK96" s="218"/>
      <c r="AL96" s="218"/>
      <c r="AM96" s="218"/>
      <c r="AN96" s="217">
        <f t="shared" si="0"/>
        <v>0</v>
      </c>
      <c r="AO96" s="218"/>
      <c r="AP96" s="218"/>
      <c r="AQ96" s="76" t="s">
        <v>84</v>
      </c>
      <c r="AR96" s="73"/>
      <c r="AS96" s="77">
        <v>0</v>
      </c>
      <c r="AT96" s="78">
        <f t="shared" si="1"/>
        <v>0</v>
      </c>
      <c r="AU96" s="79">
        <f>'02 - BOURACÍ PRÁCE A DEMO...'!P128</f>
        <v>0</v>
      </c>
      <c r="AV96" s="78">
        <f>'02 - BOURACÍ PRÁCE A DEMO...'!J33</f>
        <v>0</v>
      </c>
      <c r="AW96" s="78">
        <f>'02 - BOURACÍ PRÁCE A DEMO...'!J34</f>
        <v>0</v>
      </c>
      <c r="AX96" s="78">
        <f>'02 - BOURACÍ PRÁCE A DEMO...'!J35</f>
        <v>0</v>
      </c>
      <c r="AY96" s="78">
        <f>'02 - BOURACÍ PRÁCE A DEMO...'!J36</f>
        <v>0</v>
      </c>
      <c r="AZ96" s="78">
        <f>'02 - BOURACÍ PRÁCE A DEMO...'!F33</f>
        <v>0</v>
      </c>
      <c r="BA96" s="78">
        <f>'02 - BOURACÍ PRÁCE A DEMO...'!F34</f>
        <v>0</v>
      </c>
      <c r="BB96" s="78">
        <f>'02 - BOURACÍ PRÁCE A DEMO...'!F35</f>
        <v>0</v>
      </c>
      <c r="BC96" s="78">
        <f>'02 - BOURACÍ PRÁCE A DEMO...'!F36</f>
        <v>0</v>
      </c>
      <c r="BD96" s="80">
        <f>'02 - BOURACÍ PRÁCE A DEMO...'!F37</f>
        <v>0</v>
      </c>
      <c r="BT96" s="81" t="s">
        <v>85</v>
      </c>
      <c r="BV96" s="81" t="s">
        <v>79</v>
      </c>
      <c r="BW96" s="81" t="s">
        <v>90</v>
      </c>
      <c r="BX96" s="81" t="s">
        <v>4</v>
      </c>
      <c r="CL96" s="81" t="s">
        <v>1</v>
      </c>
      <c r="CM96" s="81" t="s">
        <v>87</v>
      </c>
    </row>
    <row r="97" spans="1:91" s="7" customFormat="1" ht="16.5" customHeight="1">
      <c r="A97" s="72" t="s">
        <v>81</v>
      </c>
      <c r="B97" s="73"/>
      <c r="C97" s="74"/>
      <c r="D97" s="213" t="s">
        <v>91</v>
      </c>
      <c r="E97" s="213"/>
      <c r="F97" s="213"/>
      <c r="G97" s="213"/>
      <c r="H97" s="213"/>
      <c r="I97" s="75"/>
      <c r="J97" s="213" t="s">
        <v>92</v>
      </c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7">
        <f>'03 - ZDRAVOTECHNIKA'!J30</f>
        <v>0</v>
      </c>
      <c r="AH97" s="218"/>
      <c r="AI97" s="218"/>
      <c r="AJ97" s="218"/>
      <c r="AK97" s="218"/>
      <c r="AL97" s="218"/>
      <c r="AM97" s="218"/>
      <c r="AN97" s="217">
        <f t="shared" si="0"/>
        <v>0</v>
      </c>
      <c r="AO97" s="218"/>
      <c r="AP97" s="218"/>
      <c r="AQ97" s="76" t="s">
        <v>84</v>
      </c>
      <c r="AR97" s="73"/>
      <c r="AS97" s="77">
        <v>0</v>
      </c>
      <c r="AT97" s="78">
        <f t="shared" si="1"/>
        <v>0</v>
      </c>
      <c r="AU97" s="79">
        <f>'03 - ZDRAVOTECHNIKA'!P119</f>
        <v>0</v>
      </c>
      <c r="AV97" s="78">
        <f>'03 - ZDRAVOTECHNIKA'!J33</f>
        <v>0</v>
      </c>
      <c r="AW97" s="78">
        <f>'03 - ZDRAVOTECHNIKA'!J34</f>
        <v>0</v>
      </c>
      <c r="AX97" s="78">
        <f>'03 - ZDRAVOTECHNIKA'!J35</f>
        <v>0</v>
      </c>
      <c r="AY97" s="78">
        <f>'03 - ZDRAVOTECHNIKA'!J36</f>
        <v>0</v>
      </c>
      <c r="AZ97" s="78">
        <f>'03 - ZDRAVOTECHNIKA'!F33</f>
        <v>0</v>
      </c>
      <c r="BA97" s="78">
        <f>'03 - ZDRAVOTECHNIKA'!F34</f>
        <v>0</v>
      </c>
      <c r="BB97" s="78">
        <f>'03 - ZDRAVOTECHNIKA'!F35</f>
        <v>0</v>
      </c>
      <c r="BC97" s="78">
        <f>'03 - ZDRAVOTECHNIKA'!F36</f>
        <v>0</v>
      </c>
      <c r="BD97" s="80">
        <f>'03 - ZDRAVOTECHNIKA'!F37</f>
        <v>0</v>
      </c>
      <c r="BT97" s="81" t="s">
        <v>85</v>
      </c>
      <c r="BV97" s="81" t="s">
        <v>79</v>
      </c>
      <c r="BW97" s="81" t="s">
        <v>93</v>
      </c>
      <c r="BX97" s="81" t="s">
        <v>4</v>
      </c>
      <c r="CL97" s="81" t="s">
        <v>1</v>
      </c>
      <c r="CM97" s="81" t="s">
        <v>87</v>
      </c>
    </row>
    <row r="98" spans="1:91" s="7" customFormat="1" ht="16.5" customHeight="1">
      <c r="A98" s="72" t="s">
        <v>81</v>
      </c>
      <c r="B98" s="73"/>
      <c r="C98" s="74"/>
      <c r="D98" s="213" t="s">
        <v>94</v>
      </c>
      <c r="E98" s="213"/>
      <c r="F98" s="213"/>
      <c r="G98" s="213"/>
      <c r="H98" s="213"/>
      <c r="I98" s="75"/>
      <c r="J98" s="213" t="s">
        <v>95</v>
      </c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7">
        <f>'04 - ÚSTŘEDNÍ TOPENÍ'!J30</f>
        <v>0</v>
      </c>
      <c r="AH98" s="218"/>
      <c r="AI98" s="218"/>
      <c r="AJ98" s="218"/>
      <c r="AK98" s="218"/>
      <c r="AL98" s="218"/>
      <c r="AM98" s="218"/>
      <c r="AN98" s="217">
        <f t="shared" si="0"/>
        <v>0</v>
      </c>
      <c r="AO98" s="218"/>
      <c r="AP98" s="218"/>
      <c r="AQ98" s="76" t="s">
        <v>84</v>
      </c>
      <c r="AR98" s="73"/>
      <c r="AS98" s="77">
        <v>0</v>
      </c>
      <c r="AT98" s="78">
        <f t="shared" si="1"/>
        <v>0</v>
      </c>
      <c r="AU98" s="79">
        <f>'04 - ÚSTŘEDNÍ TOPENÍ'!P124</f>
        <v>0</v>
      </c>
      <c r="AV98" s="78">
        <f>'04 - ÚSTŘEDNÍ TOPENÍ'!J33</f>
        <v>0</v>
      </c>
      <c r="AW98" s="78">
        <f>'04 - ÚSTŘEDNÍ TOPENÍ'!J34</f>
        <v>0</v>
      </c>
      <c r="AX98" s="78">
        <f>'04 - ÚSTŘEDNÍ TOPENÍ'!J35</f>
        <v>0</v>
      </c>
      <c r="AY98" s="78">
        <f>'04 - ÚSTŘEDNÍ TOPENÍ'!J36</f>
        <v>0</v>
      </c>
      <c r="AZ98" s="78">
        <f>'04 - ÚSTŘEDNÍ TOPENÍ'!F33</f>
        <v>0</v>
      </c>
      <c r="BA98" s="78">
        <f>'04 - ÚSTŘEDNÍ TOPENÍ'!F34</f>
        <v>0</v>
      </c>
      <c r="BB98" s="78">
        <f>'04 - ÚSTŘEDNÍ TOPENÍ'!F35</f>
        <v>0</v>
      </c>
      <c r="BC98" s="78">
        <f>'04 - ÚSTŘEDNÍ TOPENÍ'!F36</f>
        <v>0</v>
      </c>
      <c r="BD98" s="80">
        <f>'04 - ÚSTŘEDNÍ TOPENÍ'!F37</f>
        <v>0</v>
      </c>
      <c r="BT98" s="81" t="s">
        <v>85</v>
      </c>
      <c r="BV98" s="81" t="s">
        <v>79</v>
      </c>
      <c r="BW98" s="81" t="s">
        <v>96</v>
      </c>
      <c r="BX98" s="81" t="s">
        <v>4</v>
      </c>
      <c r="CL98" s="81" t="s">
        <v>1</v>
      </c>
      <c r="CM98" s="81" t="s">
        <v>87</v>
      </c>
    </row>
    <row r="99" spans="1:91" s="7" customFormat="1" ht="16.5" customHeight="1">
      <c r="A99" s="72" t="s">
        <v>81</v>
      </c>
      <c r="B99" s="73"/>
      <c r="C99" s="74"/>
      <c r="D99" s="213" t="s">
        <v>97</v>
      </c>
      <c r="E99" s="213"/>
      <c r="F99" s="213"/>
      <c r="G99" s="213"/>
      <c r="H99" s="213"/>
      <c r="I99" s="75"/>
      <c r="J99" s="213" t="s">
        <v>98</v>
      </c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7">
        <f>'05 - SILNOPROUD'!J30</f>
        <v>0</v>
      </c>
      <c r="AH99" s="218"/>
      <c r="AI99" s="218"/>
      <c r="AJ99" s="218"/>
      <c r="AK99" s="218"/>
      <c r="AL99" s="218"/>
      <c r="AM99" s="218"/>
      <c r="AN99" s="217">
        <f t="shared" si="0"/>
        <v>0</v>
      </c>
      <c r="AO99" s="218"/>
      <c r="AP99" s="218"/>
      <c r="AQ99" s="76" t="s">
        <v>84</v>
      </c>
      <c r="AR99" s="73"/>
      <c r="AS99" s="77">
        <v>0</v>
      </c>
      <c r="AT99" s="78">
        <f t="shared" si="1"/>
        <v>0</v>
      </c>
      <c r="AU99" s="79">
        <f>'05 - SILNOPROUD'!P124</f>
        <v>0</v>
      </c>
      <c r="AV99" s="78">
        <f>'05 - SILNOPROUD'!J33</f>
        <v>0</v>
      </c>
      <c r="AW99" s="78">
        <f>'05 - SILNOPROUD'!J34</f>
        <v>0</v>
      </c>
      <c r="AX99" s="78">
        <f>'05 - SILNOPROUD'!J35</f>
        <v>0</v>
      </c>
      <c r="AY99" s="78">
        <f>'05 - SILNOPROUD'!J36</f>
        <v>0</v>
      </c>
      <c r="AZ99" s="78">
        <f>'05 - SILNOPROUD'!F33</f>
        <v>0</v>
      </c>
      <c r="BA99" s="78">
        <f>'05 - SILNOPROUD'!F34</f>
        <v>0</v>
      </c>
      <c r="BB99" s="78">
        <f>'05 - SILNOPROUD'!F35</f>
        <v>0</v>
      </c>
      <c r="BC99" s="78">
        <f>'05 - SILNOPROUD'!F36</f>
        <v>0</v>
      </c>
      <c r="BD99" s="80">
        <f>'05 - SILNOPROUD'!F37</f>
        <v>0</v>
      </c>
      <c r="BT99" s="81" t="s">
        <v>85</v>
      </c>
      <c r="BV99" s="81" t="s">
        <v>79</v>
      </c>
      <c r="BW99" s="81" t="s">
        <v>99</v>
      </c>
      <c r="BX99" s="81" t="s">
        <v>4</v>
      </c>
      <c r="CL99" s="81" t="s">
        <v>1</v>
      </c>
      <c r="CM99" s="81" t="s">
        <v>87</v>
      </c>
    </row>
    <row r="100" spans="1:91" s="7" customFormat="1" ht="16.5" customHeight="1">
      <c r="A100" s="72" t="s">
        <v>81</v>
      </c>
      <c r="B100" s="73"/>
      <c r="C100" s="74"/>
      <c r="D100" s="213" t="s">
        <v>100</v>
      </c>
      <c r="E100" s="213"/>
      <c r="F100" s="213"/>
      <c r="G100" s="213"/>
      <c r="H100" s="213"/>
      <c r="I100" s="75"/>
      <c r="J100" s="213" t="s">
        <v>101</v>
      </c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7">
        <f>'06 - SLABOPROUD - SK'!J30</f>
        <v>0</v>
      </c>
      <c r="AH100" s="218"/>
      <c r="AI100" s="218"/>
      <c r="AJ100" s="218"/>
      <c r="AK100" s="218"/>
      <c r="AL100" s="218"/>
      <c r="AM100" s="218"/>
      <c r="AN100" s="217">
        <f t="shared" si="0"/>
        <v>0</v>
      </c>
      <c r="AO100" s="218"/>
      <c r="AP100" s="218"/>
      <c r="AQ100" s="76" t="s">
        <v>84</v>
      </c>
      <c r="AR100" s="73"/>
      <c r="AS100" s="77">
        <v>0</v>
      </c>
      <c r="AT100" s="78">
        <f t="shared" si="1"/>
        <v>0</v>
      </c>
      <c r="AU100" s="79">
        <f>'06 - SLABOPROUD - SK'!P122</f>
        <v>0</v>
      </c>
      <c r="AV100" s="78">
        <f>'06 - SLABOPROUD - SK'!J33</f>
        <v>0</v>
      </c>
      <c r="AW100" s="78">
        <f>'06 - SLABOPROUD - SK'!J34</f>
        <v>0</v>
      </c>
      <c r="AX100" s="78">
        <f>'06 - SLABOPROUD - SK'!J35</f>
        <v>0</v>
      </c>
      <c r="AY100" s="78">
        <f>'06 - SLABOPROUD - SK'!J36</f>
        <v>0</v>
      </c>
      <c r="AZ100" s="78">
        <f>'06 - SLABOPROUD - SK'!F33</f>
        <v>0</v>
      </c>
      <c r="BA100" s="78">
        <f>'06 - SLABOPROUD - SK'!F34</f>
        <v>0</v>
      </c>
      <c r="BB100" s="78">
        <f>'06 - SLABOPROUD - SK'!F35</f>
        <v>0</v>
      </c>
      <c r="BC100" s="78">
        <f>'06 - SLABOPROUD - SK'!F36</f>
        <v>0</v>
      </c>
      <c r="BD100" s="80">
        <f>'06 - SLABOPROUD - SK'!F37</f>
        <v>0</v>
      </c>
      <c r="BT100" s="81" t="s">
        <v>85</v>
      </c>
      <c r="BV100" s="81" t="s">
        <v>79</v>
      </c>
      <c r="BW100" s="81" t="s">
        <v>102</v>
      </c>
      <c r="BX100" s="81" t="s">
        <v>4</v>
      </c>
      <c r="CL100" s="81" t="s">
        <v>1</v>
      </c>
      <c r="CM100" s="81" t="s">
        <v>87</v>
      </c>
    </row>
    <row r="101" spans="1:91" s="7" customFormat="1" ht="16.5" customHeight="1">
      <c r="A101" s="72" t="s">
        <v>81</v>
      </c>
      <c r="B101" s="73"/>
      <c r="C101" s="74"/>
      <c r="D101" s="213" t="s">
        <v>103</v>
      </c>
      <c r="E101" s="213"/>
      <c r="F101" s="213"/>
      <c r="G101" s="213"/>
      <c r="H101" s="213"/>
      <c r="I101" s="75"/>
      <c r="J101" s="213" t="s">
        <v>104</v>
      </c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7">
        <f>'07 - SLABOPROUD_CCTV'!J30</f>
        <v>0</v>
      </c>
      <c r="AH101" s="218"/>
      <c r="AI101" s="218"/>
      <c r="AJ101" s="218"/>
      <c r="AK101" s="218"/>
      <c r="AL101" s="218"/>
      <c r="AM101" s="218"/>
      <c r="AN101" s="217">
        <f t="shared" si="0"/>
        <v>0</v>
      </c>
      <c r="AO101" s="218"/>
      <c r="AP101" s="218"/>
      <c r="AQ101" s="76" t="s">
        <v>84</v>
      </c>
      <c r="AR101" s="73"/>
      <c r="AS101" s="77">
        <v>0</v>
      </c>
      <c r="AT101" s="78">
        <f t="shared" si="1"/>
        <v>0</v>
      </c>
      <c r="AU101" s="79">
        <f>'07 - SLABOPROUD_CCTV'!P118</f>
        <v>0</v>
      </c>
      <c r="AV101" s="78">
        <f>'07 - SLABOPROUD_CCTV'!J33</f>
        <v>0</v>
      </c>
      <c r="AW101" s="78">
        <f>'07 - SLABOPROUD_CCTV'!J34</f>
        <v>0</v>
      </c>
      <c r="AX101" s="78">
        <f>'07 - SLABOPROUD_CCTV'!J35</f>
        <v>0</v>
      </c>
      <c r="AY101" s="78">
        <f>'07 - SLABOPROUD_CCTV'!J36</f>
        <v>0</v>
      </c>
      <c r="AZ101" s="78">
        <f>'07 - SLABOPROUD_CCTV'!F33</f>
        <v>0</v>
      </c>
      <c r="BA101" s="78">
        <f>'07 - SLABOPROUD_CCTV'!F34</f>
        <v>0</v>
      </c>
      <c r="BB101" s="78">
        <f>'07 - SLABOPROUD_CCTV'!F35</f>
        <v>0</v>
      </c>
      <c r="BC101" s="78">
        <f>'07 - SLABOPROUD_CCTV'!F36</f>
        <v>0</v>
      </c>
      <c r="BD101" s="80">
        <f>'07 - SLABOPROUD_CCTV'!F37</f>
        <v>0</v>
      </c>
      <c r="BT101" s="81" t="s">
        <v>85</v>
      </c>
      <c r="BV101" s="81" t="s">
        <v>79</v>
      </c>
      <c r="BW101" s="81" t="s">
        <v>105</v>
      </c>
      <c r="BX101" s="81" t="s">
        <v>4</v>
      </c>
      <c r="CL101" s="81" t="s">
        <v>1</v>
      </c>
      <c r="CM101" s="81" t="s">
        <v>87</v>
      </c>
    </row>
    <row r="102" spans="1:91" s="7" customFormat="1" ht="16.5" customHeight="1">
      <c r="A102" s="72" t="s">
        <v>81</v>
      </c>
      <c r="B102" s="73"/>
      <c r="C102" s="74"/>
      <c r="D102" s="213" t="s">
        <v>106</v>
      </c>
      <c r="E102" s="213"/>
      <c r="F102" s="213"/>
      <c r="G102" s="213"/>
      <c r="H102" s="213"/>
      <c r="I102" s="75"/>
      <c r="J102" s="213" t="s">
        <v>107</v>
      </c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7">
        <f>'08 - SLABOPROUD_EKV+VDT'!J30</f>
        <v>0</v>
      </c>
      <c r="AH102" s="218"/>
      <c r="AI102" s="218"/>
      <c r="AJ102" s="218"/>
      <c r="AK102" s="218"/>
      <c r="AL102" s="218"/>
      <c r="AM102" s="218"/>
      <c r="AN102" s="217">
        <f t="shared" si="0"/>
        <v>0</v>
      </c>
      <c r="AO102" s="218"/>
      <c r="AP102" s="218"/>
      <c r="AQ102" s="76" t="s">
        <v>84</v>
      </c>
      <c r="AR102" s="73"/>
      <c r="AS102" s="77">
        <v>0</v>
      </c>
      <c r="AT102" s="78">
        <f t="shared" si="1"/>
        <v>0</v>
      </c>
      <c r="AU102" s="79">
        <f>'08 - SLABOPROUD_EKV+VDT'!P121</f>
        <v>0</v>
      </c>
      <c r="AV102" s="78">
        <f>'08 - SLABOPROUD_EKV+VDT'!J33</f>
        <v>0</v>
      </c>
      <c r="AW102" s="78">
        <f>'08 - SLABOPROUD_EKV+VDT'!J34</f>
        <v>0</v>
      </c>
      <c r="AX102" s="78">
        <f>'08 - SLABOPROUD_EKV+VDT'!J35</f>
        <v>0</v>
      </c>
      <c r="AY102" s="78">
        <f>'08 - SLABOPROUD_EKV+VDT'!J36</f>
        <v>0</v>
      </c>
      <c r="AZ102" s="78">
        <f>'08 - SLABOPROUD_EKV+VDT'!F33</f>
        <v>0</v>
      </c>
      <c r="BA102" s="78">
        <f>'08 - SLABOPROUD_EKV+VDT'!F34</f>
        <v>0</v>
      </c>
      <c r="BB102" s="78">
        <f>'08 - SLABOPROUD_EKV+VDT'!F35</f>
        <v>0</v>
      </c>
      <c r="BC102" s="78">
        <f>'08 - SLABOPROUD_EKV+VDT'!F36</f>
        <v>0</v>
      </c>
      <c r="BD102" s="80">
        <f>'08 - SLABOPROUD_EKV+VDT'!F37</f>
        <v>0</v>
      </c>
      <c r="BT102" s="81" t="s">
        <v>85</v>
      </c>
      <c r="BV102" s="81" t="s">
        <v>79</v>
      </c>
      <c r="BW102" s="81" t="s">
        <v>108</v>
      </c>
      <c r="BX102" s="81" t="s">
        <v>4</v>
      </c>
      <c r="CL102" s="81" t="s">
        <v>1</v>
      </c>
      <c r="CM102" s="81" t="s">
        <v>87</v>
      </c>
    </row>
    <row r="103" spans="1:91" s="7" customFormat="1" ht="16.5" customHeight="1">
      <c r="A103" s="72" t="s">
        <v>81</v>
      </c>
      <c r="B103" s="73"/>
      <c r="C103" s="74"/>
      <c r="D103" s="213" t="s">
        <v>109</v>
      </c>
      <c r="E103" s="213"/>
      <c r="F103" s="213"/>
      <c r="G103" s="213"/>
      <c r="H103" s="213"/>
      <c r="I103" s="75"/>
      <c r="J103" s="213" t="s">
        <v>110</v>
      </c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7">
        <f>'09 - SLABOPROUD_PZTS'!J30</f>
        <v>0</v>
      </c>
      <c r="AH103" s="218"/>
      <c r="AI103" s="218"/>
      <c r="AJ103" s="218"/>
      <c r="AK103" s="218"/>
      <c r="AL103" s="218"/>
      <c r="AM103" s="218"/>
      <c r="AN103" s="217">
        <f t="shared" si="0"/>
        <v>0</v>
      </c>
      <c r="AO103" s="218"/>
      <c r="AP103" s="218"/>
      <c r="AQ103" s="76" t="s">
        <v>84</v>
      </c>
      <c r="AR103" s="73"/>
      <c r="AS103" s="77">
        <v>0</v>
      </c>
      <c r="AT103" s="78">
        <f t="shared" si="1"/>
        <v>0</v>
      </c>
      <c r="AU103" s="79">
        <f>'09 - SLABOPROUD_PZTS'!P118</f>
        <v>0</v>
      </c>
      <c r="AV103" s="78">
        <f>'09 - SLABOPROUD_PZTS'!J33</f>
        <v>0</v>
      </c>
      <c r="AW103" s="78">
        <f>'09 - SLABOPROUD_PZTS'!J34</f>
        <v>0</v>
      </c>
      <c r="AX103" s="78">
        <f>'09 - SLABOPROUD_PZTS'!J35</f>
        <v>0</v>
      </c>
      <c r="AY103" s="78">
        <f>'09 - SLABOPROUD_PZTS'!J36</f>
        <v>0</v>
      </c>
      <c r="AZ103" s="78">
        <f>'09 - SLABOPROUD_PZTS'!F33</f>
        <v>0</v>
      </c>
      <c r="BA103" s="78">
        <f>'09 - SLABOPROUD_PZTS'!F34</f>
        <v>0</v>
      </c>
      <c r="BB103" s="78">
        <f>'09 - SLABOPROUD_PZTS'!F35</f>
        <v>0</v>
      </c>
      <c r="BC103" s="78">
        <f>'09 - SLABOPROUD_PZTS'!F36</f>
        <v>0</v>
      </c>
      <c r="BD103" s="80">
        <f>'09 - SLABOPROUD_PZTS'!F37</f>
        <v>0</v>
      </c>
      <c r="BT103" s="81" t="s">
        <v>85</v>
      </c>
      <c r="BV103" s="81" t="s">
        <v>79</v>
      </c>
      <c r="BW103" s="81" t="s">
        <v>111</v>
      </c>
      <c r="BX103" s="81" t="s">
        <v>4</v>
      </c>
      <c r="CL103" s="81" t="s">
        <v>1</v>
      </c>
      <c r="CM103" s="81" t="s">
        <v>87</v>
      </c>
    </row>
    <row r="104" spans="1:91" s="7" customFormat="1" ht="16.5" customHeight="1">
      <c r="A104" s="72" t="s">
        <v>81</v>
      </c>
      <c r="B104" s="73"/>
      <c r="C104" s="74"/>
      <c r="D104" s="213" t="s">
        <v>112</v>
      </c>
      <c r="E104" s="213"/>
      <c r="F104" s="213"/>
      <c r="G104" s="213"/>
      <c r="H104" s="213"/>
      <c r="I104" s="75"/>
      <c r="J104" s="213" t="s">
        <v>113</v>
      </c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7">
        <f>'10 - SLABOPROUD _EPS'!J30</f>
        <v>0</v>
      </c>
      <c r="AH104" s="218"/>
      <c r="AI104" s="218"/>
      <c r="AJ104" s="218"/>
      <c r="AK104" s="218"/>
      <c r="AL104" s="218"/>
      <c r="AM104" s="218"/>
      <c r="AN104" s="217">
        <f t="shared" si="0"/>
        <v>0</v>
      </c>
      <c r="AO104" s="218"/>
      <c r="AP104" s="218"/>
      <c r="AQ104" s="76" t="s">
        <v>84</v>
      </c>
      <c r="AR104" s="73"/>
      <c r="AS104" s="77">
        <v>0</v>
      </c>
      <c r="AT104" s="78">
        <f t="shared" si="1"/>
        <v>0</v>
      </c>
      <c r="AU104" s="79">
        <f>'10 - SLABOPROUD _EPS'!P120</f>
        <v>0</v>
      </c>
      <c r="AV104" s="78">
        <f>'10 - SLABOPROUD _EPS'!J33</f>
        <v>0</v>
      </c>
      <c r="AW104" s="78">
        <f>'10 - SLABOPROUD _EPS'!J34</f>
        <v>0</v>
      </c>
      <c r="AX104" s="78">
        <f>'10 - SLABOPROUD _EPS'!J35</f>
        <v>0</v>
      </c>
      <c r="AY104" s="78">
        <f>'10 - SLABOPROUD _EPS'!J36</f>
        <v>0</v>
      </c>
      <c r="AZ104" s="78">
        <f>'10 - SLABOPROUD _EPS'!F33</f>
        <v>0</v>
      </c>
      <c r="BA104" s="78">
        <f>'10 - SLABOPROUD _EPS'!F34</f>
        <v>0</v>
      </c>
      <c r="BB104" s="78">
        <f>'10 - SLABOPROUD _EPS'!F35</f>
        <v>0</v>
      </c>
      <c r="BC104" s="78">
        <f>'10 - SLABOPROUD _EPS'!F36</f>
        <v>0</v>
      </c>
      <c r="BD104" s="80">
        <f>'10 - SLABOPROUD _EPS'!F37</f>
        <v>0</v>
      </c>
      <c r="BT104" s="81" t="s">
        <v>85</v>
      </c>
      <c r="BV104" s="81" t="s">
        <v>79</v>
      </c>
      <c r="BW104" s="81" t="s">
        <v>114</v>
      </c>
      <c r="BX104" s="81" t="s">
        <v>4</v>
      </c>
      <c r="CL104" s="81" t="s">
        <v>1</v>
      </c>
      <c r="CM104" s="81" t="s">
        <v>87</v>
      </c>
    </row>
    <row r="105" spans="1:91" s="7" customFormat="1" ht="16.5" customHeight="1">
      <c r="A105" s="72" t="s">
        <v>81</v>
      </c>
      <c r="B105" s="73"/>
      <c r="C105" s="74"/>
      <c r="D105" s="213" t="s">
        <v>115</v>
      </c>
      <c r="E105" s="213"/>
      <c r="F105" s="213"/>
      <c r="G105" s="213"/>
      <c r="H105" s="213"/>
      <c r="I105" s="75"/>
      <c r="J105" s="213" t="s">
        <v>116</v>
      </c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7">
        <f>'11 - SLABOPROUD_KT'!J30</f>
        <v>0</v>
      </c>
      <c r="AH105" s="218"/>
      <c r="AI105" s="218"/>
      <c r="AJ105" s="218"/>
      <c r="AK105" s="218"/>
      <c r="AL105" s="218"/>
      <c r="AM105" s="218"/>
      <c r="AN105" s="217">
        <f t="shared" si="0"/>
        <v>0</v>
      </c>
      <c r="AO105" s="218"/>
      <c r="AP105" s="218"/>
      <c r="AQ105" s="76" t="s">
        <v>84</v>
      </c>
      <c r="AR105" s="73"/>
      <c r="AS105" s="77">
        <v>0</v>
      </c>
      <c r="AT105" s="78">
        <f t="shared" si="1"/>
        <v>0</v>
      </c>
      <c r="AU105" s="79">
        <f>'11 - SLABOPROUD_KT'!P119</f>
        <v>0</v>
      </c>
      <c r="AV105" s="78">
        <f>'11 - SLABOPROUD_KT'!J33</f>
        <v>0</v>
      </c>
      <c r="AW105" s="78">
        <f>'11 - SLABOPROUD_KT'!J34</f>
        <v>0</v>
      </c>
      <c r="AX105" s="78">
        <f>'11 - SLABOPROUD_KT'!J35</f>
        <v>0</v>
      </c>
      <c r="AY105" s="78">
        <f>'11 - SLABOPROUD_KT'!J36</f>
        <v>0</v>
      </c>
      <c r="AZ105" s="78">
        <f>'11 - SLABOPROUD_KT'!F33</f>
        <v>0</v>
      </c>
      <c r="BA105" s="78">
        <f>'11 - SLABOPROUD_KT'!F34</f>
        <v>0</v>
      </c>
      <c r="BB105" s="78">
        <f>'11 - SLABOPROUD_KT'!F35</f>
        <v>0</v>
      </c>
      <c r="BC105" s="78">
        <f>'11 - SLABOPROUD_KT'!F36</f>
        <v>0</v>
      </c>
      <c r="BD105" s="80">
        <f>'11 - SLABOPROUD_KT'!F37</f>
        <v>0</v>
      </c>
      <c r="BT105" s="81" t="s">
        <v>85</v>
      </c>
      <c r="BV105" s="81" t="s">
        <v>79</v>
      </c>
      <c r="BW105" s="81" t="s">
        <v>117</v>
      </c>
      <c r="BX105" s="81" t="s">
        <v>4</v>
      </c>
      <c r="CL105" s="81" t="s">
        <v>1</v>
      </c>
      <c r="CM105" s="81" t="s">
        <v>87</v>
      </c>
    </row>
    <row r="106" spans="1:91" s="7" customFormat="1" ht="16.5" customHeight="1">
      <c r="A106" s="72" t="s">
        <v>81</v>
      </c>
      <c r="B106" s="73"/>
      <c r="C106" s="74"/>
      <c r="D106" s="213" t="s">
        <v>118</v>
      </c>
      <c r="E106" s="213"/>
      <c r="F106" s="213"/>
      <c r="G106" s="213"/>
      <c r="H106" s="213"/>
      <c r="I106" s="75"/>
      <c r="J106" s="213" t="s">
        <v>119</v>
      </c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7">
        <f>'12 - VZT_ZC_1'!J30</f>
        <v>0</v>
      </c>
      <c r="AH106" s="218"/>
      <c r="AI106" s="218"/>
      <c r="AJ106" s="218"/>
      <c r="AK106" s="218"/>
      <c r="AL106" s="218"/>
      <c r="AM106" s="218"/>
      <c r="AN106" s="217">
        <f t="shared" si="0"/>
        <v>0</v>
      </c>
      <c r="AO106" s="218"/>
      <c r="AP106" s="218"/>
      <c r="AQ106" s="76" t="s">
        <v>84</v>
      </c>
      <c r="AR106" s="73"/>
      <c r="AS106" s="77">
        <v>0</v>
      </c>
      <c r="AT106" s="78">
        <f t="shared" si="1"/>
        <v>0</v>
      </c>
      <c r="AU106" s="79">
        <f>'12 - VZT_ZC_1'!P117</f>
        <v>0</v>
      </c>
      <c r="AV106" s="78">
        <f>'12 - VZT_ZC_1'!J33</f>
        <v>0</v>
      </c>
      <c r="AW106" s="78">
        <f>'12 - VZT_ZC_1'!J34</f>
        <v>0</v>
      </c>
      <c r="AX106" s="78">
        <f>'12 - VZT_ZC_1'!J35</f>
        <v>0</v>
      </c>
      <c r="AY106" s="78">
        <f>'12 - VZT_ZC_1'!J36</f>
        <v>0</v>
      </c>
      <c r="AZ106" s="78">
        <f>'12 - VZT_ZC_1'!F33</f>
        <v>0</v>
      </c>
      <c r="BA106" s="78">
        <f>'12 - VZT_ZC_1'!F34</f>
        <v>0</v>
      </c>
      <c r="BB106" s="78">
        <f>'12 - VZT_ZC_1'!F35</f>
        <v>0</v>
      </c>
      <c r="BC106" s="78">
        <f>'12 - VZT_ZC_1'!F36</f>
        <v>0</v>
      </c>
      <c r="BD106" s="80">
        <f>'12 - VZT_ZC_1'!F37</f>
        <v>0</v>
      </c>
      <c r="BT106" s="81" t="s">
        <v>85</v>
      </c>
      <c r="BV106" s="81" t="s">
        <v>79</v>
      </c>
      <c r="BW106" s="81" t="s">
        <v>120</v>
      </c>
      <c r="BX106" s="81" t="s">
        <v>4</v>
      </c>
      <c r="CL106" s="81" t="s">
        <v>1</v>
      </c>
      <c r="CM106" s="81" t="s">
        <v>87</v>
      </c>
    </row>
    <row r="107" spans="1:91" s="7" customFormat="1" ht="16.5" customHeight="1">
      <c r="A107" s="72" t="s">
        <v>81</v>
      </c>
      <c r="B107" s="73"/>
      <c r="C107" s="74"/>
      <c r="D107" s="213" t="s">
        <v>121</v>
      </c>
      <c r="E107" s="213"/>
      <c r="F107" s="213"/>
      <c r="G107" s="213"/>
      <c r="H107" s="213"/>
      <c r="I107" s="75"/>
      <c r="J107" s="213" t="s">
        <v>122</v>
      </c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7">
        <f>'13 - VZT_ZC_2'!J30</f>
        <v>0</v>
      </c>
      <c r="AH107" s="218"/>
      <c r="AI107" s="218"/>
      <c r="AJ107" s="218"/>
      <c r="AK107" s="218"/>
      <c r="AL107" s="218"/>
      <c r="AM107" s="218"/>
      <c r="AN107" s="217">
        <f t="shared" si="0"/>
        <v>0</v>
      </c>
      <c r="AO107" s="218"/>
      <c r="AP107" s="218"/>
      <c r="AQ107" s="76" t="s">
        <v>84</v>
      </c>
      <c r="AR107" s="73"/>
      <c r="AS107" s="77">
        <v>0</v>
      </c>
      <c r="AT107" s="78">
        <f t="shared" si="1"/>
        <v>0</v>
      </c>
      <c r="AU107" s="79">
        <f>'13 - VZT_ZC_2'!P117</f>
        <v>0</v>
      </c>
      <c r="AV107" s="78">
        <f>'13 - VZT_ZC_2'!J33</f>
        <v>0</v>
      </c>
      <c r="AW107" s="78">
        <f>'13 - VZT_ZC_2'!J34</f>
        <v>0</v>
      </c>
      <c r="AX107" s="78">
        <f>'13 - VZT_ZC_2'!J35</f>
        <v>0</v>
      </c>
      <c r="AY107" s="78">
        <f>'13 - VZT_ZC_2'!J36</f>
        <v>0</v>
      </c>
      <c r="AZ107" s="78">
        <f>'13 - VZT_ZC_2'!F33</f>
        <v>0</v>
      </c>
      <c r="BA107" s="78">
        <f>'13 - VZT_ZC_2'!F34</f>
        <v>0</v>
      </c>
      <c r="BB107" s="78">
        <f>'13 - VZT_ZC_2'!F35</f>
        <v>0</v>
      </c>
      <c r="BC107" s="78">
        <f>'13 - VZT_ZC_2'!F36</f>
        <v>0</v>
      </c>
      <c r="BD107" s="80">
        <f>'13 - VZT_ZC_2'!F37</f>
        <v>0</v>
      </c>
      <c r="BT107" s="81" t="s">
        <v>85</v>
      </c>
      <c r="BV107" s="81" t="s">
        <v>79</v>
      </c>
      <c r="BW107" s="81" t="s">
        <v>123</v>
      </c>
      <c r="BX107" s="81" t="s">
        <v>4</v>
      </c>
      <c r="CL107" s="81" t="s">
        <v>1</v>
      </c>
      <c r="CM107" s="81" t="s">
        <v>87</v>
      </c>
    </row>
    <row r="108" spans="1:91" s="7" customFormat="1" ht="16.5" customHeight="1">
      <c r="A108" s="72" t="s">
        <v>81</v>
      </c>
      <c r="B108" s="73"/>
      <c r="C108" s="74"/>
      <c r="D108" s="213" t="s">
        <v>124</v>
      </c>
      <c r="E108" s="213"/>
      <c r="F108" s="213"/>
      <c r="G108" s="213"/>
      <c r="H108" s="213"/>
      <c r="I108" s="75"/>
      <c r="J108" s="213" t="s">
        <v>125</v>
      </c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7">
        <f>'14 - VZT_ZC_3'!J30</f>
        <v>0</v>
      </c>
      <c r="AH108" s="218"/>
      <c r="AI108" s="218"/>
      <c r="AJ108" s="218"/>
      <c r="AK108" s="218"/>
      <c r="AL108" s="218"/>
      <c r="AM108" s="218"/>
      <c r="AN108" s="217">
        <f t="shared" si="0"/>
        <v>0</v>
      </c>
      <c r="AO108" s="218"/>
      <c r="AP108" s="218"/>
      <c r="AQ108" s="76" t="s">
        <v>84</v>
      </c>
      <c r="AR108" s="73"/>
      <c r="AS108" s="77">
        <v>0</v>
      </c>
      <c r="AT108" s="78">
        <f t="shared" si="1"/>
        <v>0</v>
      </c>
      <c r="AU108" s="79">
        <f>'14 - VZT_ZC_3'!P117</f>
        <v>0</v>
      </c>
      <c r="AV108" s="78">
        <f>'14 - VZT_ZC_3'!J33</f>
        <v>0</v>
      </c>
      <c r="AW108" s="78">
        <f>'14 - VZT_ZC_3'!J34</f>
        <v>0</v>
      </c>
      <c r="AX108" s="78">
        <f>'14 - VZT_ZC_3'!J35</f>
        <v>0</v>
      </c>
      <c r="AY108" s="78">
        <f>'14 - VZT_ZC_3'!J36</f>
        <v>0</v>
      </c>
      <c r="AZ108" s="78">
        <f>'14 - VZT_ZC_3'!F33</f>
        <v>0</v>
      </c>
      <c r="BA108" s="78">
        <f>'14 - VZT_ZC_3'!F34</f>
        <v>0</v>
      </c>
      <c r="BB108" s="78">
        <f>'14 - VZT_ZC_3'!F35</f>
        <v>0</v>
      </c>
      <c r="BC108" s="78">
        <f>'14 - VZT_ZC_3'!F36</f>
        <v>0</v>
      </c>
      <c r="BD108" s="80">
        <f>'14 - VZT_ZC_3'!F37</f>
        <v>0</v>
      </c>
      <c r="BT108" s="81" t="s">
        <v>85</v>
      </c>
      <c r="BV108" s="81" t="s">
        <v>79</v>
      </c>
      <c r="BW108" s="81" t="s">
        <v>126</v>
      </c>
      <c r="BX108" s="81" t="s">
        <v>4</v>
      </c>
      <c r="CL108" s="81" t="s">
        <v>1</v>
      </c>
      <c r="CM108" s="81" t="s">
        <v>87</v>
      </c>
    </row>
    <row r="109" spans="1:91" s="7" customFormat="1" ht="16.5" customHeight="1">
      <c r="A109" s="72" t="s">
        <v>81</v>
      </c>
      <c r="B109" s="73"/>
      <c r="C109" s="74"/>
      <c r="D109" s="213" t="s">
        <v>8</v>
      </c>
      <c r="E109" s="213"/>
      <c r="F109" s="213"/>
      <c r="G109" s="213"/>
      <c r="H109" s="213"/>
      <c r="I109" s="75"/>
      <c r="J109" s="213" t="s">
        <v>127</v>
      </c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7">
        <f>'15 - VZT_ZC_4'!J30</f>
        <v>0</v>
      </c>
      <c r="AH109" s="218"/>
      <c r="AI109" s="218"/>
      <c r="AJ109" s="218"/>
      <c r="AK109" s="218"/>
      <c r="AL109" s="218"/>
      <c r="AM109" s="218"/>
      <c r="AN109" s="217">
        <f t="shared" si="0"/>
        <v>0</v>
      </c>
      <c r="AO109" s="218"/>
      <c r="AP109" s="218"/>
      <c r="AQ109" s="76" t="s">
        <v>84</v>
      </c>
      <c r="AR109" s="73"/>
      <c r="AS109" s="77">
        <v>0</v>
      </c>
      <c r="AT109" s="78">
        <f t="shared" si="1"/>
        <v>0</v>
      </c>
      <c r="AU109" s="79">
        <f>'15 - VZT_ZC_4'!P117</f>
        <v>0</v>
      </c>
      <c r="AV109" s="78">
        <f>'15 - VZT_ZC_4'!J33</f>
        <v>0</v>
      </c>
      <c r="AW109" s="78">
        <f>'15 - VZT_ZC_4'!J34</f>
        <v>0</v>
      </c>
      <c r="AX109" s="78">
        <f>'15 - VZT_ZC_4'!J35</f>
        <v>0</v>
      </c>
      <c r="AY109" s="78">
        <f>'15 - VZT_ZC_4'!J36</f>
        <v>0</v>
      </c>
      <c r="AZ109" s="78">
        <f>'15 - VZT_ZC_4'!F33</f>
        <v>0</v>
      </c>
      <c r="BA109" s="78">
        <f>'15 - VZT_ZC_4'!F34</f>
        <v>0</v>
      </c>
      <c r="BB109" s="78">
        <f>'15 - VZT_ZC_4'!F35</f>
        <v>0</v>
      </c>
      <c r="BC109" s="78">
        <f>'15 - VZT_ZC_4'!F36</f>
        <v>0</v>
      </c>
      <c r="BD109" s="80">
        <f>'15 - VZT_ZC_4'!F37</f>
        <v>0</v>
      </c>
      <c r="BT109" s="81" t="s">
        <v>85</v>
      </c>
      <c r="BV109" s="81" t="s">
        <v>79</v>
      </c>
      <c r="BW109" s="81" t="s">
        <v>128</v>
      </c>
      <c r="BX109" s="81" t="s">
        <v>4</v>
      </c>
      <c r="CL109" s="81" t="s">
        <v>1</v>
      </c>
      <c r="CM109" s="81" t="s">
        <v>87</v>
      </c>
    </row>
    <row r="110" spans="1:91" s="7" customFormat="1" ht="16.5" customHeight="1">
      <c r="A110" s="72" t="s">
        <v>81</v>
      </c>
      <c r="B110" s="73"/>
      <c r="C110" s="74"/>
      <c r="D110" s="213" t="s">
        <v>129</v>
      </c>
      <c r="E110" s="213"/>
      <c r="F110" s="213"/>
      <c r="G110" s="213"/>
      <c r="H110" s="213"/>
      <c r="I110" s="75"/>
      <c r="J110" s="213" t="s">
        <v>130</v>
      </c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7">
        <f>'16 - VZT_ZC_5'!J30</f>
        <v>0</v>
      </c>
      <c r="AH110" s="218"/>
      <c r="AI110" s="218"/>
      <c r="AJ110" s="218"/>
      <c r="AK110" s="218"/>
      <c r="AL110" s="218"/>
      <c r="AM110" s="218"/>
      <c r="AN110" s="217">
        <f t="shared" si="0"/>
        <v>0</v>
      </c>
      <c r="AO110" s="218"/>
      <c r="AP110" s="218"/>
      <c r="AQ110" s="76" t="s">
        <v>84</v>
      </c>
      <c r="AR110" s="73"/>
      <c r="AS110" s="77">
        <v>0</v>
      </c>
      <c r="AT110" s="78">
        <f t="shared" si="1"/>
        <v>0</v>
      </c>
      <c r="AU110" s="79">
        <f>'16 - VZT_ZC_5'!P125</f>
        <v>0</v>
      </c>
      <c r="AV110" s="78">
        <f>'16 - VZT_ZC_5'!J33</f>
        <v>0</v>
      </c>
      <c r="AW110" s="78">
        <f>'16 - VZT_ZC_5'!J34</f>
        <v>0</v>
      </c>
      <c r="AX110" s="78">
        <f>'16 - VZT_ZC_5'!J35</f>
        <v>0</v>
      </c>
      <c r="AY110" s="78">
        <f>'16 - VZT_ZC_5'!J36</f>
        <v>0</v>
      </c>
      <c r="AZ110" s="78">
        <f>'16 - VZT_ZC_5'!F33</f>
        <v>0</v>
      </c>
      <c r="BA110" s="78">
        <f>'16 - VZT_ZC_5'!F34</f>
        <v>0</v>
      </c>
      <c r="BB110" s="78">
        <f>'16 - VZT_ZC_5'!F35</f>
        <v>0</v>
      </c>
      <c r="BC110" s="78">
        <f>'16 - VZT_ZC_5'!F36</f>
        <v>0</v>
      </c>
      <c r="BD110" s="80">
        <f>'16 - VZT_ZC_5'!F37</f>
        <v>0</v>
      </c>
      <c r="BT110" s="81" t="s">
        <v>85</v>
      </c>
      <c r="BV110" s="81" t="s">
        <v>79</v>
      </c>
      <c r="BW110" s="81" t="s">
        <v>131</v>
      </c>
      <c r="BX110" s="81" t="s">
        <v>4</v>
      </c>
      <c r="CL110" s="81" t="s">
        <v>1</v>
      </c>
      <c r="CM110" s="81" t="s">
        <v>87</v>
      </c>
    </row>
    <row r="111" spans="1:91" s="7" customFormat="1" ht="16.5" customHeight="1">
      <c r="A111" s="72" t="s">
        <v>81</v>
      </c>
      <c r="B111" s="73"/>
      <c r="C111" s="74"/>
      <c r="D111" s="213" t="s">
        <v>132</v>
      </c>
      <c r="E111" s="213"/>
      <c r="F111" s="213"/>
      <c r="G111" s="213"/>
      <c r="H111" s="213"/>
      <c r="I111" s="75"/>
      <c r="J111" s="213" t="s">
        <v>133</v>
      </c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17">
        <f>'17 - VZT_ZC_6'!J30</f>
        <v>0</v>
      </c>
      <c r="AH111" s="218"/>
      <c r="AI111" s="218"/>
      <c r="AJ111" s="218"/>
      <c r="AK111" s="218"/>
      <c r="AL111" s="218"/>
      <c r="AM111" s="218"/>
      <c r="AN111" s="217">
        <f t="shared" si="0"/>
        <v>0</v>
      </c>
      <c r="AO111" s="218"/>
      <c r="AP111" s="218"/>
      <c r="AQ111" s="76" t="s">
        <v>84</v>
      </c>
      <c r="AR111" s="73"/>
      <c r="AS111" s="77">
        <v>0</v>
      </c>
      <c r="AT111" s="78">
        <f t="shared" si="1"/>
        <v>0</v>
      </c>
      <c r="AU111" s="79">
        <f>'17 - VZT_ZC_6'!P117</f>
        <v>0</v>
      </c>
      <c r="AV111" s="78">
        <f>'17 - VZT_ZC_6'!J33</f>
        <v>0</v>
      </c>
      <c r="AW111" s="78">
        <f>'17 - VZT_ZC_6'!J34</f>
        <v>0</v>
      </c>
      <c r="AX111" s="78">
        <f>'17 - VZT_ZC_6'!J35</f>
        <v>0</v>
      </c>
      <c r="AY111" s="78">
        <f>'17 - VZT_ZC_6'!J36</f>
        <v>0</v>
      </c>
      <c r="AZ111" s="78">
        <f>'17 - VZT_ZC_6'!F33</f>
        <v>0</v>
      </c>
      <c r="BA111" s="78">
        <f>'17 - VZT_ZC_6'!F34</f>
        <v>0</v>
      </c>
      <c r="BB111" s="78">
        <f>'17 - VZT_ZC_6'!F35</f>
        <v>0</v>
      </c>
      <c r="BC111" s="78">
        <f>'17 - VZT_ZC_6'!F36</f>
        <v>0</v>
      </c>
      <c r="BD111" s="80">
        <f>'17 - VZT_ZC_6'!F37</f>
        <v>0</v>
      </c>
      <c r="BT111" s="81" t="s">
        <v>85</v>
      </c>
      <c r="BV111" s="81" t="s">
        <v>79</v>
      </c>
      <c r="BW111" s="81" t="s">
        <v>134</v>
      </c>
      <c r="BX111" s="81" t="s">
        <v>4</v>
      </c>
      <c r="CL111" s="81" t="s">
        <v>1</v>
      </c>
      <c r="CM111" s="81" t="s">
        <v>87</v>
      </c>
    </row>
    <row r="112" spans="1:91" s="7" customFormat="1" ht="16.5" customHeight="1">
      <c r="A112" s="72" t="s">
        <v>81</v>
      </c>
      <c r="B112" s="73"/>
      <c r="C112" s="74"/>
      <c r="D112" s="213" t="s">
        <v>135</v>
      </c>
      <c r="E112" s="213"/>
      <c r="F112" s="213"/>
      <c r="G112" s="213"/>
      <c r="H112" s="213"/>
      <c r="I112" s="75"/>
      <c r="J112" s="213" t="s">
        <v>136</v>
      </c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/>
      <c r="AG112" s="217">
        <f>'18 - VZT_ZC_7'!J30</f>
        <v>0</v>
      </c>
      <c r="AH112" s="218"/>
      <c r="AI112" s="218"/>
      <c r="AJ112" s="218"/>
      <c r="AK112" s="218"/>
      <c r="AL112" s="218"/>
      <c r="AM112" s="218"/>
      <c r="AN112" s="217">
        <f t="shared" si="0"/>
        <v>0</v>
      </c>
      <c r="AO112" s="218"/>
      <c r="AP112" s="218"/>
      <c r="AQ112" s="76" t="s">
        <v>84</v>
      </c>
      <c r="AR112" s="73"/>
      <c r="AS112" s="77">
        <v>0</v>
      </c>
      <c r="AT112" s="78">
        <f t="shared" si="1"/>
        <v>0</v>
      </c>
      <c r="AU112" s="79">
        <f>'18 - VZT_ZC_7'!P117</f>
        <v>0</v>
      </c>
      <c r="AV112" s="78">
        <f>'18 - VZT_ZC_7'!J33</f>
        <v>0</v>
      </c>
      <c r="AW112" s="78">
        <f>'18 - VZT_ZC_7'!J34</f>
        <v>0</v>
      </c>
      <c r="AX112" s="78">
        <f>'18 - VZT_ZC_7'!J35</f>
        <v>0</v>
      </c>
      <c r="AY112" s="78">
        <f>'18 - VZT_ZC_7'!J36</f>
        <v>0</v>
      </c>
      <c r="AZ112" s="78">
        <f>'18 - VZT_ZC_7'!F33</f>
        <v>0</v>
      </c>
      <c r="BA112" s="78">
        <f>'18 - VZT_ZC_7'!F34</f>
        <v>0</v>
      </c>
      <c r="BB112" s="78">
        <f>'18 - VZT_ZC_7'!F35</f>
        <v>0</v>
      </c>
      <c r="BC112" s="78">
        <f>'18 - VZT_ZC_7'!F36</f>
        <v>0</v>
      </c>
      <c r="BD112" s="80">
        <f>'18 - VZT_ZC_7'!F37</f>
        <v>0</v>
      </c>
      <c r="BT112" s="81" t="s">
        <v>85</v>
      </c>
      <c r="BV112" s="81" t="s">
        <v>79</v>
      </c>
      <c r="BW112" s="81" t="s">
        <v>137</v>
      </c>
      <c r="BX112" s="81" t="s">
        <v>4</v>
      </c>
      <c r="CL112" s="81" t="s">
        <v>1</v>
      </c>
      <c r="CM112" s="81" t="s">
        <v>87</v>
      </c>
    </row>
    <row r="113" spans="1:91" s="7" customFormat="1" ht="16.5" customHeight="1">
      <c r="A113" s="72" t="s">
        <v>81</v>
      </c>
      <c r="B113" s="73"/>
      <c r="C113" s="74"/>
      <c r="D113" s="213" t="s">
        <v>138</v>
      </c>
      <c r="E113" s="213"/>
      <c r="F113" s="213"/>
      <c r="G113" s="213"/>
      <c r="H113" s="213"/>
      <c r="I113" s="75"/>
      <c r="J113" s="213" t="s">
        <v>139</v>
      </c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213"/>
      <c r="AD113" s="213"/>
      <c r="AE113" s="213"/>
      <c r="AF113" s="213"/>
      <c r="AG113" s="217">
        <f>'19 - VZT_ZC_8'!J30</f>
        <v>0</v>
      </c>
      <c r="AH113" s="218"/>
      <c r="AI113" s="218"/>
      <c r="AJ113" s="218"/>
      <c r="AK113" s="218"/>
      <c r="AL113" s="218"/>
      <c r="AM113" s="218"/>
      <c r="AN113" s="217">
        <f t="shared" si="0"/>
        <v>0</v>
      </c>
      <c r="AO113" s="218"/>
      <c r="AP113" s="218"/>
      <c r="AQ113" s="76" t="s">
        <v>84</v>
      </c>
      <c r="AR113" s="73"/>
      <c r="AS113" s="77">
        <v>0</v>
      </c>
      <c r="AT113" s="78">
        <f t="shared" si="1"/>
        <v>0</v>
      </c>
      <c r="AU113" s="79">
        <f>'19 - VZT_ZC_8'!P117</f>
        <v>0</v>
      </c>
      <c r="AV113" s="78">
        <f>'19 - VZT_ZC_8'!J33</f>
        <v>0</v>
      </c>
      <c r="AW113" s="78">
        <f>'19 - VZT_ZC_8'!J34</f>
        <v>0</v>
      </c>
      <c r="AX113" s="78">
        <f>'19 - VZT_ZC_8'!J35</f>
        <v>0</v>
      </c>
      <c r="AY113" s="78">
        <f>'19 - VZT_ZC_8'!J36</f>
        <v>0</v>
      </c>
      <c r="AZ113" s="78">
        <f>'19 - VZT_ZC_8'!F33</f>
        <v>0</v>
      </c>
      <c r="BA113" s="78">
        <f>'19 - VZT_ZC_8'!F34</f>
        <v>0</v>
      </c>
      <c r="BB113" s="78">
        <f>'19 - VZT_ZC_8'!F35</f>
        <v>0</v>
      </c>
      <c r="BC113" s="78">
        <f>'19 - VZT_ZC_8'!F36</f>
        <v>0</v>
      </c>
      <c r="BD113" s="80">
        <f>'19 - VZT_ZC_8'!F37</f>
        <v>0</v>
      </c>
      <c r="BT113" s="81" t="s">
        <v>85</v>
      </c>
      <c r="BV113" s="81" t="s">
        <v>79</v>
      </c>
      <c r="BW113" s="81" t="s">
        <v>140</v>
      </c>
      <c r="BX113" s="81" t="s">
        <v>4</v>
      </c>
      <c r="CL113" s="81" t="s">
        <v>1</v>
      </c>
      <c r="CM113" s="81" t="s">
        <v>87</v>
      </c>
    </row>
    <row r="114" spans="1:91" s="7" customFormat="1" ht="16.5" customHeight="1">
      <c r="A114" s="72" t="s">
        <v>81</v>
      </c>
      <c r="B114" s="73"/>
      <c r="C114" s="74"/>
      <c r="D114" s="213" t="s">
        <v>141</v>
      </c>
      <c r="E114" s="213"/>
      <c r="F114" s="213"/>
      <c r="G114" s="213"/>
      <c r="H114" s="213"/>
      <c r="I114" s="75"/>
      <c r="J114" s="213" t="s">
        <v>142</v>
      </c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17">
        <f>'20 - VZT_ZC_9'!J30</f>
        <v>0</v>
      </c>
      <c r="AH114" s="218"/>
      <c r="AI114" s="218"/>
      <c r="AJ114" s="218"/>
      <c r="AK114" s="218"/>
      <c r="AL114" s="218"/>
      <c r="AM114" s="218"/>
      <c r="AN114" s="217">
        <f t="shared" si="0"/>
        <v>0</v>
      </c>
      <c r="AO114" s="218"/>
      <c r="AP114" s="218"/>
      <c r="AQ114" s="76" t="s">
        <v>84</v>
      </c>
      <c r="AR114" s="73"/>
      <c r="AS114" s="77">
        <v>0</v>
      </c>
      <c r="AT114" s="78">
        <f t="shared" si="1"/>
        <v>0</v>
      </c>
      <c r="AU114" s="79">
        <f>'20 - VZT_ZC_9'!P117</f>
        <v>0</v>
      </c>
      <c r="AV114" s="78">
        <f>'20 - VZT_ZC_9'!J33</f>
        <v>0</v>
      </c>
      <c r="AW114" s="78">
        <f>'20 - VZT_ZC_9'!J34</f>
        <v>0</v>
      </c>
      <c r="AX114" s="78">
        <f>'20 - VZT_ZC_9'!J35</f>
        <v>0</v>
      </c>
      <c r="AY114" s="78">
        <f>'20 - VZT_ZC_9'!J36</f>
        <v>0</v>
      </c>
      <c r="AZ114" s="78">
        <f>'20 - VZT_ZC_9'!F33</f>
        <v>0</v>
      </c>
      <c r="BA114" s="78">
        <f>'20 - VZT_ZC_9'!F34</f>
        <v>0</v>
      </c>
      <c r="BB114" s="78">
        <f>'20 - VZT_ZC_9'!F35</f>
        <v>0</v>
      </c>
      <c r="BC114" s="78">
        <f>'20 - VZT_ZC_9'!F36</f>
        <v>0</v>
      </c>
      <c r="BD114" s="80">
        <f>'20 - VZT_ZC_9'!F37</f>
        <v>0</v>
      </c>
      <c r="BT114" s="81" t="s">
        <v>85</v>
      </c>
      <c r="BV114" s="81" t="s">
        <v>79</v>
      </c>
      <c r="BW114" s="81" t="s">
        <v>143</v>
      </c>
      <c r="BX114" s="81" t="s">
        <v>4</v>
      </c>
      <c r="CL114" s="81" t="s">
        <v>1</v>
      </c>
      <c r="CM114" s="81" t="s">
        <v>87</v>
      </c>
    </row>
    <row r="115" spans="1:91" s="7" customFormat="1" ht="16.5" customHeight="1">
      <c r="A115" s="72" t="s">
        <v>81</v>
      </c>
      <c r="B115" s="73"/>
      <c r="C115" s="74"/>
      <c r="D115" s="213" t="s">
        <v>7</v>
      </c>
      <c r="E115" s="213"/>
      <c r="F115" s="213"/>
      <c r="G115" s="213"/>
      <c r="H115" s="213"/>
      <c r="I115" s="75"/>
      <c r="J115" s="213" t="s">
        <v>144</v>
      </c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7">
        <f>'21 - VZT_ZC_10'!J30</f>
        <v>0</v>
      </c>
      <c r="AH115" s="218"/>
      <c r="AI115" s="218"/>
      <c r="AJ115" s="218"/>
      <c r="AK115" s="218"/>
      <c r="AL115" s="218"/>
      <c r="AM115" s="218"/>
      <c r="AN115" s="217">
        <f t="shared" si="0"/>
        <v>0</v>
      </c>
      <c r="AO115" s="218"/>
      <c r="AP115" s="218"/>
      <c r="AQ115" s="76" t="s">
        <v>84</v>
      </c>
      <c r="AR115" s="73"/>
      <c r="AS115" s="77">
        <v>0</v>
      </c>
      <c r="AT115" s="78">
        <f t="shared" si="1"/>
        <v>0</v>
      </c>
      <c r="AU115" s="79">
        <f>'21 - VZT_ZC_10'!P117</f>
        <v>0</v>
      </c>
      <c r="AV115" s="78">
        <f>'21 - VZT_ZC_10'!J33</f>
        <v>0</v>
      </c>
      <c r="AW115" s="78">
        <f>'21 - VZT_ZC_10'!J34</f>
        <v>0</v>
      </c>
      <c r="AX115" s="78">
        <f>'21 - VZT_ZC_10'!J35</f>
        <v>0</v>
      </c>
      <c r="AY115" s="78">
        <f>'21 - VZT_ZC_10'!J36</f>
        <v>0</v>
      </c>
      <c r="AZ115" s="78">
        <f>'21 - VZT_ZC_10'!F33</f>
        <v>0</v>
      </c>
      <c r="BA115" s="78">
        <f>'21 - VZT_ZC_10'!F34</f>
        <v>0</v>
      </c>
      <c r="BB115" s="78">
        <f>'21 - VZT_ZC_10'!F35</f>
        <v>0</v>
      </c>
      <c r="BC115" s="78">
        <f>'21 - VZT_ZC_10'!F36</f>
        <v>0</v>
      </c>
      <c r="BD115" s="80">
        <f>'21 - VZT_ZC_10'!F37</f>
        <v>0</v>
      </c>
      <c r="BT115" s="81" t="s">
        <v>85</v>
      </c>
      <c r="BV115" s="81" t="s">
        <v>79</v>
      </c>
      <c r="BW115" s="81" t="s">
        <v>145</v>
      </c>
      <c r="BX115" s="81" t="s">
        <v>4</v>
      </c>
      <c r="CL115" s="81" t="s">
        <v>1</v>
      </c>
      <c r="CM115" s="81" t="s">
        <v>87</v>
      </c>
    </row>
    <row r="116" spans="1:91" s="7" customFormat="1" ht="16.5" customHeight="1">
      <c r="A116" s="72" t="s">
        <v>81</v>
      </c>
      <c r="B116" s="73"/>
      <c r="C116" s="74"/>
      <c r="D116" s="213" t="s">
        <v>146</v>
      </c>
      <c r="E116" s="213"/>
      <c r="F116" s="213"/>
      <c r="G116" s="213"/>
      <c r="H116" s="213"/>
      <c r="I116" s="75"/>
      <c r="J116" s="213" t="s">
        <v>147</v>
      </c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7">
        <f>'22 - VZT_ZC_11'!J30</f>
        <v>0</v>
      </c>
      <c r="AH116" s="218"/>
      <c r="AI116" s="218"/>
      <c r="AJ116" s="218"/>
      <c r="AK116" s="218"/>
      <c r="AL116" s="218"/>
      <c r="AM116" s="218"/>
      <c r="AN116" s="217">
        <f t="shared" si="0"/>
        <v>0</v>
      </c>
      <c r="AO116" s="218"/>
      <c r="AP116" s="218"/>
      <c r="AQ116" s="76" t="s">
        <v>84</v>
      </c>
      <c r="AR116" s="73"/>
      <c r="AS116" s="77">
        <v>0</v>
      </c>
      <c r="AT116" s="78">
        <f t="shared" si="1"/>
        <v>0</v>
      </c>
      <c r="AU116" s="79">
        <f>'22 - VZT_ZC_11'!P117</f>
        <v>0</v>
      </c>
      <c r="AV116" s="78">
        <f>'22 - VZT_ZC_11'!J33</f>
        <v>0</v>
      </c>
      <c r="AW116" s="78">
        <f>'22 - VZT_ZC_11'!J34</f>
        <v>0</v>
      </c>
      <c r="AX116" s="78">
        <f>'22 - VZT_ZC_11'!J35</f>
        <v>0</v>
      </c>
      <c r="AY116" s="78">
        <f>'22 - VZT_ZC_11'!J36</f>
        <v>0</v>
      </c>
      <c r="AZ116" s="78">
        <f>'22 - VZT_ZC_11'!F33</f>
        <v>0</v>
      </c>
      <c r="BA116" s="78">
        <f>'22 - VZT_ZC_11'!F34</f>
        <v>0</v>
      </c>
      <c r="BB116" s="78">
        <f>'22 - VZT_ZC_11'!F35</f>
        <v>0</v>
      </c>
      <c r="BC116" s="78">
        <f>'22 - VZT_ZC_11'!F36</f>
        <v>0</v>
      </c>
      <c r="BD116" s="80">
        <f>'22 - VZT_ZC_11'!F37</f>
        <v>0</v>
      </c>
      <c r="BT116" s="81" t="s">
        <v>85</v>
      </c>
      <c r="BV116" s="81" t="s">
        <v>79</v>
      </c>
      <c r="BW116" s="81" t="s">
        <v>148</v>
      </c>
      <c r="BX116" s="81" t="s">
        <v>4</v>
      </c>
      <c r="CL116" s="81" t="s">
        <v>1</v>
      </c>
      <c r="CM116" s="81" t="s">
        <v>87</v>
      </c>
    </row>
    <row r="117" spans="1:91" s="7" customFormat="1" ht="16.5" customHeight="1">
      <c r="A117" s="72" t="s">
        <v>81</v>
      </c>
      <c r="B117" s="73"/>
      <c r="C117" s="74"/>
      <c r="D117" s="213" t="s">
        <v>149</v>
      </c>
      <c r="E117" s="213"/>
      <c r="F117" s="213"/>
      <c r="G117" s="213"/>
      <c r="H117" s="213"/>
      <c r="I117" s="75"/>
      <c r="J117" s="213" t="s">
        <v>150</v>
      </c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3"/>
      <c r="AG117" s="217">
        <f>'23 - VZT_ZC_12'!J30</f>
        <v>0</v>
      </c>
      <c r="AH117" s="218"/>
      <c r="AI117" s="218"/>
      <c r="AJ117" s="218"/>
      <c r="AK117" s="218"/>
      <c r="AL117" s="218"/>
      <c r="AM117" s="218"/>
      <c r="AN117" s="217">
        <f t="shared" si="0"/>
        <v>0</v>
      </c>
      <c r="AO117" s="218"/>
      <c r="AP117" s="218"/>
      <c r="AQ117" s="76" t="s">
        <v>84</v>
      </c>
      <c r="AR117" s="73"/>
      <c r="AS117" s="77">
        <v>0</v>
      </c>
      <c r="AT117" s="78">
        <f t="shared" si="1"/>
        <v>0</v>
      </c>
      <c r="AU117" s="79">
        <f>'23 - VZT_ZC_12'!P117</f>
        <v>0</v>
      </c>
      <c r="AV117" s="78">
        <f>'23 - VZT_ZC_12'!J33</f>
        <v>0</v>
      </c>
      <c r="AW117" s="78">
        <f>'23 - VZT_ZC_12'!J34</f>
        <v>0</v>
      </c>
      <c r="AX117" s="78">
        <f>'23 - VZT_ZC_12'!J35</f>
        <v>0</v>
      </c>
      <c r="AY117" s="78">
        <f>'23 - VZT_ZC_12'!J36</f>
        <v>0</v>
      </c>
      <c r="AZ117" s="78">
        <f>'23 - VZT_ZC_12'!F33</f>
        <v>0</v>
      </c>
      <c r="BA117" s="78">
        <f>'23 - VZT_ZC_12'!F34</f>
        <v>0</v>
      </c>
      <c r="BB117" s="78">
        <f>'23 - VZT_ZC_12'!F35</f>
        <v>0</v>
      </c>
      <c r="BC117" s="78">
        <f>'23 - VZT_ZC_12'!F36</f>
        <v>0</v>
      </c>
      <c r="BD117" s="80">
        <f>'23 - VZT_ZC_12'!F37</f>
        <v>0</v>
      </c>
      <c r="BT117" s="81" t="s">
        <v>85</v>
      </c>
      <c r="BV117" s="81" t="s">
        <v>79</v>
      </c>
      <c r="BW117" s="81" t="s">
        <v>151</v>
      </c>
      <c r="BX117" s="81" t="s">
        <v>4</v>
      </c>
      <c r="CL117" s="81" t="s">
        <v>1</v>
      </c>
      <c r="CM117" s="81" t="s">
        <v>87</v>
      </c>
    </row>
    <row r="118" spans="1:91" s="7" customFormat="1" ht="16.5" customHeight="1">
      <c r="A118" s="72" t="s">
        <v>81</v>
      </c>
      <c r="B118" s="73"/>
      <c r="C118" s="74"/>
      <c r="D118" s="213" t="s">
        <v>152</v>
      </c>
      <c r="E118" s="213"/>
      <c r="F118" s="213"/>
      <c r="G118" s="213"/>
      <c r="H118" s="213"/>
      <c r="I118" s="75"/>
      <c r="J118" s="213" t="s">
        <v>153</v>
      </c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7">
        <f>'24 - DPO-MAR'!J30</f>
        <v>0</v>
      </c>
      <c r="AH118" s="218"/>
      <c r="AI118" s="218"/>
      <c r="AJ118" s="218"/>
      <c r="AK118" s="218"/>
      <c r="AL118" s="218"/>
      <c r="AM118" s="218"/>
      <c r="AN118" s="217">
        <f t="shared" si="0"/>
        <v>0</v>
      </c>
      <c r="AO118" s="218"/>
      <c r="AP118" s="218"/>
      <c r="AQ118" s="76" t="s">
        <v>84</v>
      </c>
      <c r="AR118" s="73"/>
      <c r="AS118" s="77">
        <v>0</v>
      </c>
      <c r="AT118" s="78">
        <f t="shared" si="1"/>
        <v>0</v>
      </c>
      <c r="AU118" s="79">
        <f>'24 - DPO-MAR'!P120</f>
        <v>0</v>
      </c>
      <c r="AV118" s="78">
        <f>'24 - DPO-MAR'!J33</f>
        <v>0</v>
      </c>
      <c r="AW118" s="78">
        <f>'24 - DPO-MAR'!J34</f>
        <v>0</v>
      </c>
      <c r="AX118" s="78">
        <f>'24 - DPO-MAR'!J35</f>
        <v>0</v>
      </c>
      <c r="AY118" s="78">
        <f>'24 - DPO-MAR'!J36</f>
        <v>0</v>
      </c>
      <c r="AZ118" s="78">
        <f>'24 - DPO-MAR'!F33</f>
        <v>0</v>
      </c>
      <c r="BA118" s="78">
        <f>'24 - DPO-MAR'!F34</f>
        <v>0</v>
      </c>
      <c r="BB118" s="78">
        <f>'24 - DPO-MAR'!F35</f>
        <v>0</v>
      </c>
      <c r="BC118" s="78">
        <f>'24 - DPO-MAR'!F36</f>
        <v>0</v>
      </c>
      <c r="BD118" s="80">
        <f>'24 - DPO-MAR'!F37</f>
        <v>0</v>
      </c>
      <c r="BT118" s="81" t="s">
        <v>85</v>
      </c>
      <c r="BV118" s="81" t="s">
        <v>79</v>
      </c>
      <c r="BW118" s="81" t="s">
        <v>154</v>
      </c>
      <c r="BX118" s="81" t="s">
        <v>4</v>
      </c>
      <c r="CL118" s="81" t="s">
        <v>1</v>
      </c>
      <c r="CM118" s="81" t="s">
        <v>87</v>
      </c>
    </row>
    <row r="119" spans="1:91" s="7" customFormat="1" ht="24.75" customHeight="1">
      <c r="A119" s="72" t="s">
        <v>81</v>
      </c>
      <c r="B119" s="73"/>
      <c r="C119" s="74"/>
      <c r="D119" s="213" t="s">
        <v>155</v>
      </c>
      <c r="E119" s="213"/>
      <c r="F119" s="213"/>
      <c r="G119" s="213"/>
      <c r="H119" s="213"/>
      <c r="I119" s="75"/>
      <c r="J119" s="213" t="s">
        <v>156</v>
      </c>
      <c r="K119" s="213"/>
      <c r="L119" s="213"/>
      <c r="M119" s="213"/>
      <c r="N119" s="213"/>
      <c r="O119" s="213"/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  <c r="AE119" s="213"/>
      <c r="AF119" s="213"/>
      <c r="AG119" s="217">
        <f>'25 - SADOVÉ ÚPTAVY - INTE...'!J30</f>
        <v>0</v>
      </c>
      <c r="AH119" s="218"/>
      <c r="AI119" s="218"/>
      <c r="AJ119" s="218"/>
      <c r="AK119" s="218"/>
      <c r="AL119" s="218"/>
      <c r="AM119" s="218"/>
      <c r="AN119" s="217">
        <f t="shared" si="0"/>
        <v>0</v>
      </c>
      <c r="AO119" s="218"/>
      <c r="AP119" s="218"/>
      <c r="AQ119" s="76" t="s">
        <v>84</v>
      </c>
      <c r="AR119" s="73"/>
      <c r="AS119" s="77">
        <v>0</v>
      </c>
      <c r="AT119" s="78">
        <f t="shared" si="1"/>
        <v>0</v>
      </c>
      <c r="AU119" s="79">
        <f>'25 - SADOVÉ ÚPTAVY - INTE...'!P116</f>
        <v>0</v>
      </c>
      <c r="AV119" s="78">
        <f>'25 - SADOVÉ ÚPTAVY - INTE...'!J33</f>
        <v>0</v>
      </c>
      <c r="AW119" s="78">
        <f>'25 - SADOVÉ ÚPTAVY - INTE...'!J34</f>
        <v>0</v>
      </c>
      <c r="AX119" s="78">
        <f>'25 - SADOVÉ ÚPTAVY - INTE...'!J35</f>
        <v>0</v>
      </c>
      <c r="AY119" s="78">
        <f>'25 - SADOVÉ ÚPTAVY - INTE...'!J36</f>
        <v>0</v>
      </c>
      <c r="AZ119" s="78">
        <f>'25 - SADOVÉ ÚPTAVY - INTE...'!F33</f>
        <v>0</v>
      </c>
      <c r="BA119" s="78">
        <f>'25 - SADOVÉ ÚPTAVY - INTE...'!F34</f>
        <v>0</v>
      </c>
      <c r="BB119" s="78">
        <f>'25 - SADOVÉ ÚPTAVY - INTE...'!F35</f>
        <v>0</v>
      </c>
      <c r="BC119" s="78">
        <f>'25 - SADOVÉ ÚPTAVY - INTE...'!F36</f>
        <v>0</v>
      </c>
      <c r="BD119" s="80">
        <f>'25 - SADOVÉ ÚPTAVY - INTE...'!F37</f>
        <v>0</v>
      </c>
      <c r="BT119" s="81" t="s">
        <v>85</v>
      </c>
      <c r="BV119" s="81" t="s">
        <v>79</v>
      </c>
      <c r="BW119" s="81" t="s">
        <v>157</v>
      </c>
      <c r="BX119" s="81" t="s">
        <v>4</v>
      </c>
      <c r="CL119" s="81" t="s">
        <v>1</v>
      </c>
      <c r="CM119" s="81" t="s">
        <v>87</v>
      </c>
    </row>
    <row r="120" spans="1:91" s="7" customFormat="1" ht="24.75" customHeight="1">
      <c r="A120" s="72" t="s">
        <v>81</v>
      </c>
      <c r="B120" s="73"/>
      <c r="C120" s="74"/>
      <c r="D120" s="213" t="s">
        <v>158</v>
      </c>
      <c r="E120" s="213"/>
      <c r="F120" s="213"/>
      <c r="G120" s="213"/>
      <c r="H120" s="213"/>
      <c r="I120" s="75"/>
      <c r="J120" s="213" t="s">
        <v>159</v>
      </c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3"/>
      <c r="AG120" s="217">
        <f>'26 - SADOVÉ ÚPRAVY - EXTE...'!J30</f>
        <v>0</v>
      </c>
      <c r="AH120" s="218"/>
      <c r="AI120" s="218"/>
      <c r="AJ120" s="218"/>
      <c r="AK120" s="218"/>
      <c r="AL120" s="218"/>
      <c r="AM120" s="218"/>
      <c r="AN120" s="217">
        <f t="shared" si="0"/>
        <v>0</v>
      </c>
      <c r="AO120" s="218"/>
      <c r="AP120" s="218"/>
      <c r="AQ120" s="76" t="s">
        <v>84</v>
      </c>
      <c r="AR120" s="73"/>
      <c r="AS120" s="77">
        <v>0</v>
      </c>
      <c r="AT120" s="78">
        <f t="shared" si="1"/>
        <v>0</v>
      </c>
      <c r="AU120" s="79">
        <f>'26 - SADOVÉ ÚPRAVY - EXTE...'!P116</f>
        <v>0</v>
      </c>
      <c r="AV120" s="78">
        <f>'26 - SADOVÉ ÚPRAVY - EXTE...'!J33</f>
        <v>0</v>
      </c>
      <c r="AW120" s="78">
        <f>'26 - SADOVÉ ÚPRAVY - EXTE...'!J34</f>
        <v>0</v>
      </c>
      <c r="AX120" s="78">
        <f>'26 - SADOVÉ ÚPRAVY - EXTE...'!J35</f>
        <v>0</v>
      </c>
      <c r="AY120" s="78">
        <f>'26 - SADOVÉ ÚPRAVY - EXTE...'!J36</f>
        <v>0</v>
      </c>
      <c r="AZ120" s="78">
        <f>'26 - SADOVÉ ÚPRAVY - EXTE...'!F33</f>
        <v>0</v>
      </c>
      <c r="BA120" s="78">
        <f>'26 - SADOVÉ ÚPRAVY - EXTE...'!F34</f>
        <v>0</v>
      </c>
      <c r="BB120" s="78">
        <f>'26 - SADOVÉ ÚPRAVY - EXTE...'!F35</f>
        <v>0</v>
      </c>
      <c r="BC120" s="78">
        <f>'26 - SADOVÉ ÚPRAVY - EXTE...'!F36</f>
        <v>0</v>
      </c>
      <c r="BD120" s="80">
        <f>'26 - SADOVÉ ÚPRAVY - EXTE...'!F37</f>
        <v>0</v>
      </c>
      <c r="BT120" s="81" t="s">
        <v>85</v>
      </c>
      <c r="BV120" s="81" t="s">
        <v>79</v>
      </c>
      <c r="BW120" s="81" t="s">
        <v>160</v>
      </c>
      <c r="BX120" s="81" t="s">
        <v>4</v>
      </c>
      <c r="CL120" s="81" t="s">
        <v>1</v>
      </c>
      <c r="CM120" s="81" t="s">
        <v>87</v>
      </c>
    </row>
    <row r="121" spans="1:91" s="7" customFormat="1" ht="24.75" customHeight="1">
      <c r="A121" s="72" t="s">
        <v>81</v>
      </c>
      <c r="B121" s="73"/>
      <c r="C121" s="74"/>
      <c r="D121" s="213" t="s">
        <v>161</v>
      </c>
      <c r="E121" s="213"/>
      <c r="F121" s="213"/>
      <c r="G121" s="213"/>
      <c r="H121" s="213"/>
      <c r="I121" s="75"/>
      <c r="J121" s="213" t="s">
        <v>162</v>
      </c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  <c r="AE121" s="213"/>
      <c r="AF121" s="213"/>
      <c r="AG121" s="217">
        <f>'27 - SADOVÉ ÚPRAVY - VÝSA...'!J30</f>
        <v>0</v>
      </c>
      <c r="AH121" s="218"/>
      <c r="AI121" s="218"/>
      <c r="AJ121" s="218"/>
      <c r="AK121" s="218"/>
      <c r="AL121" s="218"/>
      <c r="AM121" s="218"/>
      <c r="AN121" s="217">
        <f t="shared" si="0"/>
        <v>0</v>
      </c>
      <c r="AO121" s="218"/>
      <c r="AP121" s="218"/>
      <c r="AQ121" s="76" t="s">
        <v>84</v>
      </c>
      <c r="AR121" s="73"/>
      <c r="AS121" s="77">
        <v>0</v>
      </c>
      <c r="AT121" s="78">
        <f t="shared" si="1"/>
        <v>0</v>
      </c>
      <c r="AU121" s="79">
        <f>'27 - SADOVÉ ÚPRAVY - VÝSA...'!P116</f>
        <v>0</v>
      </c>
      <c r="AV121" s="78">
        <f>'27 - SADOVÉ ÚPRAVY - VÝSA...'!J33</f>
        <v>0</v>
      </c>
      <c r="AW121" s="78">
        <f>'27 - SADOVÉ ÚPRAVY - VÝSA...'!J34</f>
        <v>0</v>
      </c>
      <c r="AX121" s="78">
        <f>'27 - SADOVÉ ÚPRAVY - VÝSA...'!J35</f>
        <v>0</v>
      </c>
      <c r="AY121" s="78">
        <f>'27 - SADOVÉ ÚPRAVY - VÝSA...'!J36</f>
        <v>0</v>
      </c>
      <c r="AZ121" s="78">
        <f>'27 - SADOVÉ ÚPRAVY - VÝSA...'!F33</f>
        <v>0</v>
      </c>
      <c r="BA121" s="78">
        <f>'27 - SADOVÉ ÚPRAVY - VÝSA...'!F34</f>
        <v>0</v>
      </c>
      <c r="BB121" s="78">
        <f>'27 - SADOVÉ ÚPRAVY - VÝSA...'!F35</f>
        <v>0</v>
      </c>
      <c r="BC121" s="78">
        <f>'27 - SADOVÉ ÚPRAVY - VÝSA...'!F36</f>
        <v>0</v>
      </c>
      <c r="BD121" s="80">
        <f>'27 - SADOVÉ ÚPRAVY - VÝSA...'!F37</f>
        <v>0</v>
      </c>
      <c r="BT121" s="81" t="s">
        <v>85</v>
      </c>
      <c r="BV121" s="81" t="s">
        <v>79</v>
      </c>
      <c r="BW121" s="81" t="s">
        <v>163</v>
      </c>
      <c r="BX121" s="81" t="s">
        <v>4</v>
      </c>
      <c r="CL121" s="81" t="s">
        <v>1</v>
      </c>
      <c r="CM121" s="81" t="s">
        <v>87</v>
      </c>
    </row>
    <row r="122" spans="1:91" s="7" customFormat="1" ht="16.5" customHeight="1">
      <c r="A122" s="72" t="s">
        <v>81</v>
      </c>
      <c r="B122" s="73"/>
      <c r="C122" s="74"/>
      <c r="D122" s="213" t="s">
        <v>164</v>
      </c>
      <c r="E122" s="213"/>
      <c r="F122" s="213"/>
      <c r="G122" s="213"/>
      <c r="H122" s="213"/>
      <c r="I122" s="75"/>
      <c r="J122" s="213" t="s">
        <v>165</v>
      </c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  <c r="AE122" s="213"/>
      <c r="AF122" s="213"/>
      <c r="AG122" s="217">
        <f>'28 - GASTRO'!J30</f>
        <v>0</v>
      </c>
      <c r="AH122" s="218"/>
      <c r="AI122" s="218"/>
      <c r="AJ122" s="218"/>
      <c r="AK122" s="218"/>
      <c r="AL122" s="218"/>
      <c r="AM122" s="218"/>
      <c r="AN122" s="217">
        <f t="shared" si="0"/>
        <v>0</v>
      </c>
      <c r="AO122" s="218"/>
      <c r="AP122" s="218"/>
      <c r="AQ122" s="76" t="s">
        <v>84</v>
      </c>
      <c r="AR122" s="73"/>
      <c r="AS122" s="77">
        <v>0</v>
      </c>
      <c r="AT122" s="78">
        <f t="shared" si="1"/>
        <v>0</v>
      </c>
      <c r="AU122" s="79">
        <f>'28 - GASTRO'!P123</f>
        <v>0</v>
      </c>
      <c r="AV122" s="78">
        <f>'28 - GASTRO'!J33</f>
        <v>0</v>
      </c>
      <c r="AW122" s="78">
        <f>'28 - GASTRO'!J34</f>
        <v>0</v>
      </c>
      <c r="AX122" s="78">
        <f>'28 - GASTRO'!J35</f>
        <v>0</v>
      </c>
      <c r="AY122" s="78">
        <f>'28 - GASTRO'!J36</f>
        <v>0</v>
      </c>
      <c r="AZ122" s="78">
        <f>'28 - GASTRO'!F33</f>
        <v>0</v>
      </c>
      <c r="BA122" s="78">
        <f>'28 - GASTRO'!F34</f>
        <v>0</v>
      </c>
      <c r="BB122" s="78">
        <f>'28 - GASTRO'!F35</f>
        <v>0</v>
      </c>
      <c r="BC122" s="78">
        <f>'28 - GASTRO'!F36</f>
        <v>0</v>
      </c>
      <c r="BD122" s="80">
        <f>'28 - GASTRO'!F37</f>
        <v>0</v>
      </c>
      <c r="BT122" s="81" t="s">
        <v>85</v>
      </c>
      <c r="BV122" s="81" t="s">
        <v>79</v>
      </c>
      <c r="BW122" s="81" t="s">
        <v>166</v>
      </c>
      <c r="BX122" s="81" t="s">
        <v>4</v>
      </c>
      <c r="CL122" s="81" t="s">
        <v>1</v>
      </c>
      <c r="CM122" s="81" t="s">
        <v>87</v>
      </c>
    </row>
    <row r="123" spans="1:91" s="7" customFormat="1" ht="16.5" customHeight="1">
      <c r="A123" s="72" t="s">
        <v>81</v>
      </c>
      <c r="B123" s="73"/>
      <c r="C123" s="74"/>
      <c r="D123" s="213" t="s">
        <v>167</v>
      </c>
      <c r="E123" s="213"/>
      <c r="F123" s="213"/>
      <c r="G123" s="213"/>
      <c r="H123" s="213"/>
      <c r="I123" s="75"/>
      <c r="J123" s="213" t="s">
        <v>168</v>
      </c>
      <c r="K123" s="213"/>
      <c r="L123" s="213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7">
        <f>'29 - VRN'!J30</f>
        <v>0</v>
      </c>
      <c r="AH123" s="218"/>
      <c r="AI123" s="218"/>
      <c r="AJ123" s="218"/>
      <c r="AK123" s="218"/>
      <c r="AL123" s="218"/>
      <c r="AM123" s="218"/>
      <c r="AN123" s="217">
        <f t="shared" si="0"/>
        <v>0</v>
      </c>
      <c r="AO123" s="218"/>
      <c r="AP123" s="218"/>
      <c r="AQ123" s="76" t="s">
        <v>84</v>
      </c>
      <c r="AR123" s="73"/>
      <c r="AS123" s="82">
        <v>0</v>
      </c>
      <c r="AT123" s="83">
        <f t="shared" si="1"/>
        <v>0</v>
      </c>
      <c r="AU123" s="84">
        <f>'29 - VRN'!P118</f>
        <v>0</v>
      </c>
      <c r="AV123" s="83">
        <f>'29 - VRN'!J33</f>
        <v>0</v>
      </c>
      <c r="AW123" s="83">
        <f>'29 - VRN'!J34</f>
        <v>0</v>
      </c>
      <c r="AX123" s="83">
        <f>'29 - VRN'!J35</f>
        <v>0</v>
      </c>
      <c r="AY123" s="83">
        <f>'29 - VRN'!J36</f>
        <v>0</v>
      </c>
      <c r="AZ123" s="83">
        <f>'29 - VRN'!F33</f>
        <v>0</v>
      </c>
      <c r="BA123" s="83">
        <f>'29 - VRN'!F34</f>
        <v>0</v>
      </c>
      <c r="BB123" s="83">
        <f>'29 - VRN'!F35</f>
        <v>0</v>
      </c>
      <c r="BC123" s="83">
        <f>'29 - VRN'!F36</f>
        <v>0</v>
      </c>
      <c r="BD123" s="85">
        <f>'29 - VRN'!F37</f>
        <v>0</v>
      </c>
      <c r="BT123" s="81" t="s">
        <v>85</v>
      </c>
      <c r="BV123" s="81" t="s">
        <v>79</v>
      </c>
      <c r="BW123" s="81" t="s">
        <v>169</v>
      </c>
      <c r="BX123" s="81" t="s">
        <v>4</v>
      </c>
      <c r="CL123" s="81" t="s">
        <v>1</v>
      </c>
      <c r="CM123" s="81" t="s">
        <v>87</v>
      </c>
    </row>
    <row r="124" spans="1:91" s="2" customFormat="1" ht="30" customHeight="1">
      <c r="A124" s="28"/>
      <c r="B124" s="29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9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91" s="2" customFormat="1" ht="6.95" customHeight="1">
      <c r="A125" s="28"/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29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</sheetData>
  <sheetProtection algorithmName="SHA-512" hashValue="xKNhFnwBytRj1LeQN9cRRlKQig6CvLG2ohqVrHW2Pl00NIzZcW1Rf8YeFkNsZYwh62R9n2bUDKTu2J/VR+IkVg==" saltValue="bJ3hBSFq/aINwV/ZRm4rJA==" spinCount="100000" sheet="1" objects="1" scenarios="1"/>
  <mergeCells count="154">
    <mergeCell ref="AK33:AO33"/>
    <mergeCell ref="L33:P33"/>
    <mergeCell ref="W33:AE33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5:AO35"/>
    <mergeCell ref="X35:AB35"/>
    <mergeCell ref="AM89:AP89"/>
    <mergeCell ref="AS89:AT91"/>
    <mergeCell ref="AM90:AP90"/>
    <mergeCell ref="AN92:AP92"/>
    <mergeCell ref="AR2:BE2"/>
    <mergeCell ref="AN95:AP95"/>
    <mergeCell ref="AN96:AP96"/>
    <mergeCell ref="AG94:AM94"/>
    <mergeCell ref="AN94:AP94"/>
    <mergeCell ref="I92:AF9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G107:AM107"/>
    <mergeCell ref="AG108:AM108"/>
    <mergeCell ref="AN108:AP108"/>
    <mergeCell ref="AG98:AM98"/>
    <mergeCell ref="AG99:AM99"/>
    <mergeCell ref="AN99:AP99"/>
    <mergeCell ref="AN100:AP100"/>
    <mergeCell ref="AG100:AM100"/>
    <mergeCell ref="AN97:AP97"/>
    <mergeCell ref="AN98:AP98"/>
    <mergeCell ref="AN101:AP101"/>
    <mergeCell ref="AG101:AM101"/>
    <mergeCell ref="AG102:AM102"/>
    <mergeCell ref="AN102:AP102"/>
    <mergeCell ref="AN103:AP103"/>
    <mergeCell ref="AG103:AM103"/>
    <mergeCell ref="AN104:AP104"/>
    <mergeCell ref="AG104:AM104"/>
    <mergeCell ref="AG122:AM122"/>
    <mergeCell ref="AN122:AP122"/>
    <mergeCell ref="AN123:AP123"/>
    <mergeCell ref="AG123:AM123"/>
    <mergeCell ref="AG114:AM114"/>
    <mergeCell ref="AN114:AP114"/>
    <mergeCell ref="AG115:AM115"/>
    <mergeCell ref="AN115:AP115"/>
    <mergeCell ref="AG116:AM116"/>
    <mergeCell ref="AN116:AP116"/>
    <mergeCell ref="AG117:AM117"/>
    <mergeCell ref="AN117:AP117"/>
    <mergeCell ref="AG118:AM118"/>
    <mergeCell ref="AN118:AP118"/>
    <mergeCell ref="J99:AF99"/>
    <mergeCell ref="J107:AF107"/>
    <mergeCell ref="J106:AF106"/>
    <mergeCell ref="AN119:AP119"/>
    <mergeCell ref="AG119:AM119"/>
    <mergeCell ref="AN120:AP120"/>
    <mergeCell ref="AG120:AM120"/>
    <mergeCell ref="AN121:AP121"/>
    <mergeCell ref="AG121:AM121"/>
    <mergeCell ref="AG109:AM109"/>
    <mergeCell ref="AN109:AP109"/>
    <mergeCell ref="AG110:AM110"/>
    <mergeCell ref="AN110:AP110"/>
    <mergeCell ref="AN111:AP111"/>
    <mergeCell ref="AG111:AM111"/>
    <mergeCell ref="AN112:AP112"/>
    <mergeCell ref="AG112:AM112"/>
    <mergeCell ref="AG113:AM113"/>
    <mergeCell ref="AN113:AP113"/>
    <mergeCell ref="AN105:AP105"/>
    <mergeCell ref="AG105:AM105"/>
    <mergeCell ref="AG106:AM106"/>
    <mergeCell ref="AN106:AP106"/>
    <mergeCell ref="AN107:AP107"/>
    <mergeCell ref="J118:AF118"/>
    <mergeCell ref="J105:AF105"/>
    <mergeCell ref="J100:AF100"/>
    <mergeCell ref="J104:AF104"/>
    <mergeCell ref="J103:AF103"/>
    <mergeCell ref="J111:AF111"/>
    <mergeCell ref="L85:AO85"/>
    <mergeCell ref="J119:AF119"/>
    <mergeCell ref="J120:AF120"/>
    <mergeCell ref="J101:AF101"/>
    <mergeCell ref="J112:AF112"/>
    <mergeCell ref="J113:AF113"/>
    <mergeCell ref="J115:AF115"/>
    <mergeCell ref="J114:AF114"/>
    <mergeCell ref="J116:AF116"/>
    <mergeCell ref="J95:AF95"/>
    <mergeCell ref="J117:AF117"/>
    <mergeCell ref="J96:AF96"/>
    <mergeCell ref="J97:AF97"/>
    <mergeCell ref="J110:AF110"/>
    <mergeCell ref="J102:AF102"/>
    <mergeCell ref="J109:AF109"/>
    <mergeCell ref="J98:AF98"/>
    <mergeCell ref="J108:AF108"/>
    <mergeCell ref="D98:H98"/>
    <mergeCell ref="D95:H95"/>
    <mergeCell ref="D97:H97"/>
    <mergeCell ref="D96:H96"/>
    <mergeCell ref="D99:H99"/>
    <mergeCell ref="J121:AF121"/>
    <mergeCell ref="J122:AF122"/>
    <mergeCell ref="J123:AF123"/>
    <mergeCell ref="AM87:AN87"/>
    <mergeCell ref="AG92:AM92"/>
    <mergeCell ref="AG95:AM95"/>
    <mergeCell ref="AG96:AM96"/>
    <mergeCell ref="AG97:AM97"/>
    <mergeCell ref="C92:G92"/>
    <mergeCell ref="D106:H106"/>
    <mergeCell ref="D104:H104"/>
    <mergeCell ref="D105:H105"/>
    <mergeCell ref="D107:H107"/>
    <mergeCell ref="D108:H108"/>
    <mergeCell ref="D109:H109"/>
    <mergeCell ref="D110:H110"/>
    <mergeCell ref="D111:H111"/>
    <mergeCell ref="D112:H112"/>
    <mergeCell ref="D113:H113"/>
    <mergeCell ref="D119:H119"/>
    <mergeCell ref="D120:H120"/>
    <mergeCell ref="D121:H121"/>
    <mergeCell ref="D122:H122"/>
    <mergeCell ref="D123:H123"/>
    <mergeCell ref="D102:H102"/>
    <mergeCell ref="D118:H118"/>
    <mergeCell ref="D101:H101"/>
    <mergeCell ref="D100:H100"/>
    <mergeCell ref="D114:H114"/>
    <mergeCell ref="D115:H115"/>
    <mergeCell ref="D116:H116"/>
    <mergeCell ref="D117:H117"/>
    <mergeCell ref="D103:H103"/>
  </mergeCells>
  <hyperlinks>
    <hyperlink ref="A95" location="'01 - HSV+ PSV_ROZPOČET'!C2" display="/" xr:uid="{00000000-0004-0000-0000-000000000000}"/>
    <hyperlink ref="A96" location="'02 - BOURACÍ PRÁCE A DEMO...'!C2" display="/" xr:uid="{00000000-0004-0000-0000-000001000000}"/>
    <hyperlink ref="A97" location="'03 - ZDRAVOTECHNIKA'!C2" display="/" xr:uid="{00000000-0004-0000-0000-000002000000}"/>
    <hyperlink ref="A98" location="'04 - ÚSTŘEDNÍ TOPENÍ'!C2" display="/" xr:uid="{00000000-0004-0000-0000-000003000000}"/>
    <hyperlink ref="A99" location="'05 - SILNOPROUD'!C2" display="/" xr:uid="{00000000-0004-0000-0000-000004000000}"/>
    <hyperlink ref="A100" location="'06 - SLABOPROUD - SK'!C2" display="/" xr:uid="{00000000-0004-0000-0000-000005000000}"/>
    <hyperlink ref="A101" location="'07 - SLABOPROUD_CCTV'!C2" display="/" xr:uid="{00000000-0004-0000-0000-000006000000}"/>
    <hyperlink ref="A102" location="'08 - SLABOPROUD_EKV+VDT'!C2" display="/" xr:uid="{00000000-0004-0000-0000-000007000000}"/>
    <hyperlink ref="A103" location="'09 - SLABOPROUD_PZTS'!C2" display="/" xr:uid="{00000000-0004-0000-0000-000008000000}"/>
    <hyperlink ref="A104" location="'10 - SLABOPROUD _EPS'!C2" display="/" xr:uid="{00000000-0004-0000-0000-000009000000}"/>
    <hyperlink ref="A105" location="'11 - SLABOPROUD_KT'!C2" display="/" xr:uid="{00000000-0004-0000-0000-00000A000000}"/>
    <hyperlink ref="A106" location="'12 - VZT_ZC_1'!C2" display="/" xr:uid="{00000000-0004-0000-0000-00000B000000}"/>
    <hyperlink ref="A107" location="'13 - VZT_ZC_2'!C2" display="/" xr:uid="{00000000-0004-0000-0000-00000C000000}"/>
    <hyperlink ref="A108" location="'14 - VZT_ZC_3'!C2" display="/" xr:uid="{00000000-0004-0000-0000-00000D000000}"/>
    <hyperlink ref="A109" location="'15 - VZT_ZC_4'!C2" display="/" xr:uid="{00000000-0004-0000-0000-00000E000000}"/>
    <hyperlink ref="A110" location="'16 - VZT_ZC_5'!C2" display="/" xr:uid="{00000000-0004-0000-0000-00000F000000}"/>
    <hyperlink ref="A111" location="'17 - VZT_ZC_6'!C2" display="/" xr:uid="{00000000-0004-0000-0000-000010000000}"/>
    <hyperlink ref="A112" location="'18 - VZT_ZC_7'!C2" display="/" xr:uid="{00000000-0004-0000-0000-000011000000}"/>
    <hyperlink ref="A113" location="'19 - VZT_ZC_8'!C2" display="/" xr:uid="{00000000-0004-0000-0000-000012000000}"/>
    <hyperlink ref="A114" location="'20 - VZT_ZC_9'!C2" display="/" xr:uid="{00000000-0004-0000-0000-000013000000}"/>
    <hyperlink ref="A115" location="'21 - VZT_ZC_10'!C2" display="/" xr:uid="{00000000-0004-0000-0000-000014000000}"/>
    <hyperlink ref="A116" location="'22 - VZT_ZC_11'!C2" display="/" xr:uid="{00000000-0004-0000-0000-000015000000}"/>
    <hyperlink ref="A117" location="'23 - VZT_ZC_12'!C2" display="/" xr:uid="{00000000-0004-0000-0000-000016000000}"/>
    <hyperlink ref="A118" location="'24 - DPO-MAR'!C2" display="/" xr:uid="{00000000-0004-0000-0000-000017000000}"/>
    <hyperlink ref="A119" location="'25 - SADOVÉ ÚPTAVY - INTE...'!C2" display="/" xr:uid="{00000000-0004-0000-0000-000018000000}"/>
    <hyperlink ref="A120" location="'26 - SADOVÉ ÚPRAVY - EXTE...'!C2" display="/" xr:uid="{00000000-0004-0000-0000-000019000000}"/>
    <hyperlink ref="A121" location="'27 - SADOVÉ ÚPRAVY - VÝSA...'!C2" display="/" xr:uid="{00000000-0004-0000-0000-00001A000000}"/>
    <hyperlink ref="A122" location="'28 - GASTRO'!C2" display="/" xr:uid="{00000000-0004-0000-0000-00001B000000}"/>
    <hyperlink ref="A123" location="'29 - VRN'!C2" display="/" xr:uid="{00000000-0004-0000-0000-00001C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74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111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3960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ROUND(J118,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ROUND((SUM(BE118:BE173)),  2)</f>
        <v>0</v>
      </c>
      <c r="G33" s="139"/>
      <c r="H33" s="139"/>
      <c r="I33" s="151">
        <v>0.21</v>
      </c>
      <c r="J33" s="150">
        <f>ROUND(((SUM(BE118:BE173))*I33),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ROUND((SUM(BF118:BF173)),  2)</f>
        <v>0</v>
      </c>
      <c r="G34" s="139"/>
      <c r="H34" s="139"/>
      <c r="I34" s="151">
        <v>0.15</v>
      </c>
      <c r="J34" s="150">
        <f>ROUND(((SUM(BF118:BF173))*I34),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ROUND((SUM(BG118:BG173)),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ROUND((SUM(BH118:BH173)),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ROUND((SUM(BI118:BI173)),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09 - SLABOPROUD_PZTS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J118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3711</v>
      </c>
      <c r="E97" s="179"/>
      <c r="F97" s="179"/>
      <c r="G97" s="179"/>
      <c r="H97" s="179"/>
      <c r="I97" s="179"/>
      <c r="J97" s="180">
        <f>J119</f>
        <v>0</v>
      </c>
      <c r="K97" s="177"/>
      <c r="L97" s="92"/>
    </row>
    <row r="98" spans="1:31" s="9" customFormat="1" ht="24.95" customHeight="1">
      <c r="B98" s="176"/>
      <c r="C98" s="177"/>
      <c r="D98" s="178" t="s">
        <v>3712</v>
      </c>
      <c r="E98" s="179"/>
      <c r="F98" s="179"/>
      <c r="G98" s="179"/>
      <c r="H98" s="179"/>
      <c r="I98" s="179"/>
      <c r="J98" s="180">
        <f>J166</f>
        <v>0</v>
      </c>
      <c r="K98" s="177"/>
      <c r="L98" s="92"/>
    </row>
    <row r="99" spans="1:31" s="2" customFormat="1" ht="21.75" customHeight="1">
      <c r="A99" s="28"/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3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s="2" customFormat="1" ht="6.95" customHeight="1">
      <c r="A100" s="28"/>
      <c r="B100" s="168"/>
      <c r="C100" s="169"/>
      <c r="D100" s="169"/>
      <c r="E100" s="169"/>
      <c r="F100" s="169"/>
      <c r="G100" s="169"/>
      <c r="H100" s="169"/>
      <c r="I100" s="169"/>
      <c r="J100" s="169"/>
      <c r="K100" s="169"/>
      <c r="L100" s="37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31"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</row>
    <row r="104" spans="1:31" s="2" customFormat="1" ht="6.95" customHeight="1">
      <c r="A104" s="28"/>
      <c r="B104" s="170"/>
      <c r="C104" s="171"/>
      <c r="D104" s="171"/>
      <c r="E104" s="171"/>
      <c r="F104" s="171"/>
      <c r="G104" s="171"/>
      <c r="H104" s="171"/>
      <c r="I104" s="171"/>
      <c r="J104" s="171"/>
      <c r="K104" s="171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24.95" customHeight="1">
      <c r="A105" s="28"/>
      <c r="B105" s="138"/>
      <c r="C105" s="136" t="s">
        <v>222</v>
      </c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5" customHeight="1">
      <c r="A106" s="28"/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>
      <c r="A107" s="28"/>
      <c r="B107" s="138"/>
      <c r="C107" s="137" t="s">
        <v>16</v>
      </c>
      <c r="D107" s="139"/>
      <c r="E107" s="139"/>
      <c r="F107" s="139"/>
      <c r="G107" s="139"/>
      <c r="H107" s="139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6.5" customHeight="1">
      <c r="A108" s="28"/>
      <c r="B108" s="138"/>
      <c r="C108" s="139"/>
      <c r="D108" s="139"/>
      <c r="E108" s="254" t="str">
        <f>E7</f>
        <v>STAVEBNÍ ÚPRAVY OBJEKTU PODNIKOVÉHO ŘEDITELSTVÍ DOPRAVNÍHO PODNIKU OSTRAVA a.s</v>
      </c>
      <c r="F108" s="255"/>
      <c r="G108" s="255"/>
      <c r="H108" s="255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>
      <c r="A109" s="28"/>
      <c r="B109" s="138"/>
      <c r="C109" s="137" t="s">
        <v>171</v>
      </c>
      <c r="D109" s="139"/>
      <c r="E109" s="139"/>
      <c r="F109" s="139"/>
      <c r="G109" s="139"/>
      <c r="H109" s="139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6.5" customHeight="1">
      <c r="A110" s="28"/>
      <c r="B110" s="138"/>
      <c r="C110" s="139"/>
      <c r="D110" s="139"/>
      <c r="E110" s="252" t="str">
        <f>E9</f>
        <v>09 - SLABOPROUD_PZTS</v>
      </c>
      <c r="F110" s="253"/>
      <c r="G110" s="253"/>
      <c r="H110" s="253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138"/>
      <c r="C112" s="137" t="s">
        <v>20</v>
      </c>
      <c r="D112" s="139"/>
      <c r="E112" s="139"/>
      <c r="F112" s="140" t="str">
        <f>F12</f>
        <v xml:space="preserve"> </v>
      </c>
      <c r="G112" s="139"/>
      <c r="H112" s="139"/>
      <c r="I112" s="137" t="s">
        <v>22</v>
      </c>
      <c r="J112" s="141" t="str">
        <f>IF(J12="","",J12)</f>
        <v>15. 1. 2020</v>
      </c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>
      <c r="A113" s="28"/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138"/>
      <c r="C114" s="137" t="s">
        <v>24</v>
      </c>
      <c r="D114" s="139"/>
      <c r="E114" s="139"/>
      <c r="F114" s="140" t="str">
        <f>E15</f>
        <v>Dopravní podnik Ostrava a.s.</v>
      </c>
      <c r="G114" s="139"/>
      <c r="H114" s="139"/>
      <c r="I114" s="137" t="s">
        <v>30</v>
      </c>
      <c r="J114" s="172" t="str">
        <f>E21</f>
        <v>SPAN s.r.o.</v>
      </c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5.2" customHeight="1">
      <c r="A115" s="28"/>
      <c r="B115" s="138"/>
      <c r="C115" s="137" t="s">
        <v>28</v>
      </c>
      <c r="D115" s="139"/>
      <c r="E115" s="139"/>
      <c r="F115" s="140" t="str">
        <f>IF(E18="","",E18)</f>
        <v>Vyplň údaj</v>
      </c>
      <c r="G115" s="139"/>
      <c r="H115" s="139"/>
      <c r="I115" s="137" t="s">
        <v>33</v>
      </c>
      <c r="J115" s="172" t="str">
        <f>E24</f>
        <v>SPAN s.r.o.</v>
      </c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0.35" customHeight="1">
      <c r="A116" s="28"/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37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11" customFormat="1" ht="29.25" customHeight="1">
      <c r="A117" s="94"/>
      <c r="B117" s="186"/>
      <c r="C117" s="187" t="s">
        <v>223</v>
      </c>
      <c r="D117" s="188" t="s">
        <v>62</v>
      </c>
      <c r="E117" s="188" t="s">
        <v>58</v>
      </c>
      <c r="F117" s="188" t="s">
        <v>59</v>
      </c>
      <c r="G117" s="188" t="s">
        <v>224</v>
      </c>
      <c r="H117" s="188" t="s">
        <v>225</v>
      </c>
      <c r="I117" s="188" t="s">
        <v>226</v>
      </c>
      <c r="J117" s="188" t="s">
        <v>175</v>
      </c>
      <c r="K117" s="189" t="s">
        <v>227</v>
      </c>
      <c r="L117" s="95"/>
      <c r="M117" s="56" t="s">
        <v>1</v>
      </c>
      <c r="N117" s="57" t="s">
        <v>41</v>
      </c>
      <c r="O117" s="57" t="s">
        <v>228</v>
      </c>
      <c r="P117" s="57" t="s">
        <v>229</v>
      </c>
      <c r="Q117" s="57" t="s">
        <v>230</v>
      </c>
      <c r="R117" s="57" t="s">
        <v>231</v>
      </c>
      <c r="S117" s="57" t="s">
        <v>232</v>
      </c>
      <c r="T117" s="58" t="s">
        <v>233</v>
      </c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</row>
    <row r="118" spans="1:65" s="2" customFormat="1" ht="22.9" customHeight="1">
      <c r="A118" s="28"/>
      <c r="B118" s="138"/>
      <c r="C118" s="190" t="s">
        <v>234</v>
      </c>
      <c r="D118" s="139"/>
      <c r="E118" s="139"/>
      <c r="F118" s="139"/>
      <c r="G118" s="139"/>
      <c r="H118" s="139"/>
      <c r="I118" s="139"/>
      <c r="J118" s="191">
        <f>BK118</f>
        <v>0</v>
      </c>
      <c r="K118" s="139"/>
      <c r="L118" s="29"/>
      <c r="M118" s="59"/>
      <c r="N118" s="50"/>
      <c r="O118" s="60"/>
      <c r="P118" s="96">
        <f>P119+P166</f>
        <v>0</v>
      </c>
      <c r="Q118" s="60"/>
      <c r="R118" s="96">
        <f>R119+R166</f>
        <v>0</v>
      </c>
      <c r="S118" s="60"/>
      <c r="T118" s="97">
        <f>T119+T166</f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T118" s="14" t="s">
        <v>76</v>
      </c>
      <c r="AU118" s="14" t="s">
        <v>177</v>
      </c>
      <c r="BK118" s="98">
        <f>BK119+BK166</f>
        <v>0</v>
      </c>
    </row>
    <row r="119" spans="1:65" s="12" customFormat="1" ht="25.9" customHeight="1">
      <c r="B119" s="192"/>
      <c r="C119" s="193"/>
      <c r="D119" s="194" t="s">
        <v>76</v>
      </c>
      <c r="E119" s="195" t="s">
        <v>238</v>
      </c>
      <c r="F119" s="195" t="s">
        <v>3713</v>
      </c>
      <c r="G119" s="193"/>
      <c r="H119" s="193"/>
      <c r="I119" s="193"/>
      <c r="J119" s="196">
        <f>BK119</f>
        <v>0</v>
      </c>
      <c r="K119" s="193"/>
      <c r="L119" s="99"/>
      <c r="M119" s="102"/>
      <c r="N119" s="103"/>
      <c r="O119" s="103"/>
      <c r="P119" s="104">
        <f>SUM(P120:P165)</f>
        <v>0</v>
      </c>
      <c r="Q119" s="103"/>
      <c r="R119" s="104">
        <f>SUM(R120:R165)</f>
        <v>0</v>
      </c>
      <c r="S119" s="103"/>
      <c r="T119" s="105">
        <f>SUM(T120:T165)</f>
        <v>0</v>
      </c>
      <c r="AR119" s="100" t="s">
        <v>247</v>
      </c>
      <c r="AT119" s="106" t="s">
        <v>76</v>
      </c>
      <c r="AU119" s="106" t="s">
        <v>77</v>
      </c>
      <c r="AY119" s="100" t="s">
        <v>237</v>
      </c>
      <c r="BK119" s="107">
        <f>SUM(BK120:BK165)</f>
        <v>0</v>
      </c>
    </row>
    <row r="120" spans="1:65" s="2" customFormat="1" ht="16.5" customHeight="1">
      <c r="A120" s="28"/>
      <c r="B120" s="138"/>
      <c r="C120" s="199" t="s">
        <v>85</v>
      </c>
      <c r="D120" s="199" t="s">
        <v>242</v>
      </c>
      <c r="E120" s="200" t="s">
        <v>3961</v>
      </c>
      <c r="F120" s="201" t="s">
        <v>3962</v>
      </c>
      <c r="G120" s="202" t="s">
        <v>2072</v>
      </c>
      <c r="H120" s="203">
        <v>1</v>
      </c>
      <c r="I120" s="108"/>
      <c r="J120" s="204">
        <f t="shared" ref="J120:J165" si="0">ROUND(I120*H120,2)</f>
        <v>0</v>
      </c>
      <c r="K120" s="201" t="s">
        <v>1709</v>
      </c>
      <c r="L120" s="29"/>
      <c r="M120" s="109" t="s">
        <v>1</v>
      </c>
      <c r="N120" s="110" t="s">
        <v>42</v>
      </c>
      <c r="O120" s="52"/>
      <c r="P120" s="111">
        <f t="shared" ref="P120:P165" si="1">O120*H120</f>
        <v>0</v>
      </c>
      <c r="Q120" s="111">
        <v>0</v>
      </c>
      <c r="R120" s="111">
        <f t="shared" ref="R120:R165" si="2">Q120*H120</f>
        <v>0</v>
      </c>
      <c r="S120" s="111">
        <v>0</v>
      </c>
      <c r="T120" s="112">
        <f t="shared" ref="T120:T165" si="3">S120*H120</f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490</v>
      </c>
      <c r="AT120" s="113" t="s">
        <v>242</v>
      </c>
      <c r="AU120" s="113" t="s">
        <v>85</v>
      </c>
      <c r="AY120" s="14" t="s">
        <v>237</v>
      </c>
      <c r="BE120" s="114">
        <f t="shared" ref="BE120:BE165" si="4">IF(N120="základní",J120,0)</f>
        <v>0</v>
      </c>
      <c r="BF120" s="114">
        <f t="shared" ref="BF120:BF165" si="5">IF(N120="snížená",J120,0)</f>
        <v>0</v>
      </c>
      <c r="BG120" s="114">
        <f t="shared" ref="BG120:BG165" si="6">IF(N120="zákl. přenesená",J120,0)</f>
        <v>0</v>
      </c>
      <c r="BH120" s="114">
        <f t="shared" ref="BH120:BH165" si="7">IF(N120="sníž. přenesená",J120,0)</f>
        <v>0</v>
      </c>
      <c r="BI120" s="114">
        <f t="shared" ref="BI120:BI165" si="8">IF(N120="nulová",J120,0)</f>
        <v>0</v>
      </c>
      <c r="BJ120" s="14" t="s">
        <v>85</v>
      </c>
      <c r="BK120" s="114">
        <f t="shared" ref="BK120:BK165" si="9">ROUND(I120*H120,2)</f>
        <v>0</v>
      </c>
      <c r="BL120" s="14" t="s">
        <v>490</v>
      </c>
      <c r="BM120" s="113" t="s">
        <v>3963</v>
      </c>
    </row>
    <row r="121" spans="1:65" s="2" customFormat="1" ht="16.5" customHeight="1">
      <c r="A121" s="28"/>
      <c r="B121" s="138"/>
      <c r="C121" s="205" t="s">
        <v>87</v>
      </c>
      <c r="D121" s="205" t="s">
        <v>290</v>
      </c>
      <c r="E121" s="206" t="s">
        <v>3964</v>
      </c>
      <c r="F121" s="207" t="s">
        <v>3965</v>
      </c>
      <c r="G121" s="208" t="s">
        <v>2072</v>
      </c>
      <c r="H121" s="209">
        <v>1</v>
      </c>
      <c r="I121" s="115"/>
      <c r="J121" s="210">
        <f t="shared" si="0"/>
        <v>0</v>
      </c>
      <c r="K121" s="207" t="s">
        <v>1709</v>
      </c>
      <c r="L121" s="116"/>
      <c r="M121" s="117" t="s">
        <v>1</v>
      </c>
      <c r="N121" s="118" t="s">
        <v>42</v>
      </c>
      <c r="O121" s="52"/>
      <c r="P121" s="111">
        <f t="shared" si="1"/>
        <v>0</v>
      </c>
      <c r="Q121" s="111">
        <v>0</v>
      </c>
      <c r="R121" s="111">
        <f t="shared" si="2"/>
        <v>0</v>
      </c>
      <c r="S121" s="111">
        <v>0</v>
      </c>
      <c r="T121" s="112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1303</v>
      </c>
      <c r="AT121" s="113" t="s">
        <v>290</v>
      </c>
      <c r="AU121" s="113" t="s">
        <v>85</v>
      </c>
      <c r="AY121" s="14" t="s">
        <v>237</v>
      </c>
      <c r="BE121" s="114">
        <f t="shared" si="4"/>
        <v>0</v>
      </c>
      <c r="BF121" s="114">
        <f t="shared" si="5"/>
        <v>0</v>
      </c>
      <c r="BG121" s="114">
        <f t="shared" si="6"/>
        <v>0</v>
      </c>
      <c r="BH121" s="114">
        <f t="shared" si="7"/>
        <v>0</v>
      </c>
      <c r="BI121" s="114">
        <f t="shared" si="8"/>
        <v>0</v>
      </c>
      <c r="BJ121" s="14" t="s">
        <v>85</v>
      </c>
      <c r="BK121" s="114">
        <f t="shared" si="9"/>
        <v>0</v>
      </c>
      <c r="BL121" s="14" t="s">
        <v>490</v>
      </c>
      <c r="BM121" s="113" t="s">
        <v>3966</v>
      </c>
    </row>
    <row r="122" spans="1:65" s="2" customFormat="1" ht="21.75" customHeight="1">
      <c r="A122" s="28"/>
      <c r="B122" s="138"/>
      <c r="C122" s="199" t="s">
        <v>247</v>
      </c>
      <c r="D122" s="199" t="s">
        <v>242</v>
      </c>
      <c r="E122" s="200" t="s">
        <v>3967</v>
      </c>
      <c r="F122" s="201" t="s">
        <v>3968</v>
      </c>
      <c r="G122" s="202" t="s">
        <v>2072</v>
      </c>
      <c r="H122" s="203">
        <v>6</v>
      </c>
      <c r="I122" s="108"/>
      <c r="J122" s="204">
        <f t="shared" si="0"/>
        <v>0</v>
      </c>
      <c r="K122" s="201" t="s">
        <v>1709</v>
      </c>
      <c r="L122" s="29"/>
      <c r="M122" s="109" t="s">
        <v>1</v>
      </c>
      <c r="N122" s="110" t="s">
        <v>42</v>
      </c>
      <c r="O122" s="52"/>
      <c r="P122" s="111">
        <f t="shared" si="1"/>
        <v>0</v>
      </c>
      <c r="Q122" s="111">
        <v>0</v>
      </c>
      <c r="R122" s="111">
        <f t="shared" si="2"/>
        <v>0</v>
      </c>
      <c r="S122" s="111">
        <v>0</v>
      </c>
      <c r="T122" s="112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490</v>
      </c>
      <c r="AT122" s="113" t="s">
        <v>242</v>
      </c>
      <c r="AU122" s="113" t="s">
        <v>85</v>
      </c>
      <c r="AY122" s="14" t="s">
        <v>237</v>
      </c>
      <c r="BE122" s="114">
        <f t="shared" si="4"/>
        <v>0</v>
      </c>
      <c r="BF122" s="114">
        <f t="shared" si="5"/>
        <v>0</v>
      </c>
      <c r="BG122" s="114">
        <f t="shared" si="6"/>
        <v>0</v>
      </c>
      <c r="BH122" s="114">
        <f t="shared" si="7"/>
        <v>0</v>
      </c>
      <c r="BI122" s="114">
        <f t="shared" si="8"/>
        <v>0</v>
      </c>
      <c r="BJ122" s="14" t="s">
        <v>85</v>
      </c>
      <c r="BK122" s="114">
        <f t="shared" si="9"/>
        <v>0</v>
      </c>
      <c r="BL122" s="14" t="s">
        <v>490</v>
      </c>
      <c r="BM122" s="113" t="s">
        <v>3969</v>
      </c>
    </row>
    <row r="123" spans="1:65" s="2" customFormat="1" ht="16.5" customHeight="1">
      <c r="A123" s="28"/>
      <c r="B123" s="138"/>
      <c r="C123" s="205" t="s">
        <v>246</v>
      </c>
      <c r="D123" s="205" t="s">
        <v>290</v>
      </c>
      <c r="E123" s="206" t="s">
        <v>3970</v>
      </c>
      <c r="F123" s="207" t="s">
        <v>3971</v>
      </c>
      <c r="G123" s="208" t="s">
        <v>2072</v>
      </c>
      <c r="H123" s="209">
        <v>6</v>
      </c>
      <c r="I123" s="115"/>
      <c r="J123" s="210">
        <f t="shared" si="0"/>
        <v>0</v>
      </c>
      <c r="K123" s="207" t="s">
        <v>1709</v>
      </c>
      <c r="L123" s="116"/>
      <c r="M123" s="117" t="s">
        <v>1</v>
      </c>
      <c r="N123" s="118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1303</v>
      </c>
      <c r="AT123" s="113" t="s">
        <v>290</v>
      </c>
      <c r="AU123" s="113" t="s">
        <v>85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490</v>
      </c>
      <c r="BM123" s="113" t="s">
        <v>3972</v>
      </c>
    </row>
    <row r="124" spans="1:65" s="2" customFormat="1" ht="16.5" customHeight="1">
      <c r="A124" s="28"/>
      <c r="B124" s="138"/>
      <c r="C124" s="199" t="s">
        <v>259</v>
      </c>
      <c r="D124" s="199" t="s">
        <v>242</v>
      </c>
      <c r="E124" s="200" t="s">
        <v>3973</v>
      </c>
      <c r="F124" s="201" t="s">
        <v>3974</v>
      </c>
      <c r="G124" s="202" t="s">
        <v>2072</v>
      </c>
      <c r="H124" s="203">
        <v>1</v>
      </c>
      <c r="I124" s="108"/>
      <c r="J124" s="204">
        <f t="shared" si="0"/>
        <v>0</v>
      </c>
      <c r="K124" s="201" t="s">
        <v>1709</v>
      </c>
      <c r="L124" s="29"/>
      <c r="M124" s="109" t="s">
        <v>1</v>
      </c>
      <c r="N124" s="110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490</v>
      </c>
      <c r="AT124" s="113" t="s">
        <v>242</v>
      </c>
      <c r="AU124" s="113" t="s">
        <v>85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490</v>
      </c>
      <c r="BM124" s="113" t="s">
        <v>3975</v>
      </c>
    </row>
    <row r="125" spans="1:65" s="2" customFormat="1" ht="16.5" customHeight="1">
      <c r="A125" s="28"/>
      <c r="B125" s="138"/>
      <c r="C125" s="205" t="s">
        <v>263</v>
      </c>
      <c r="D125" s="205" t="s">
        <v>290</v>
      </c>
      <c r="E125" s="206" t="s">
        <v>3976</v>
      </c>
      <c r="F125" s="207" t="s">
        <v>3974</v>
      </c>
      <c r="G125" s="208" t="s">
        <v>2072</v>
      </c>
      <c r="H125" s="209">
        <v>1</v>
      </c>
      <c r="I125" s="115"/>
      <c r="J125" s="210">
        <f t="shared" si="0"/>
        <v>0</v>
      </c>
      <c r="K125" s="207" t="s">
        <v>1709</v>
      </c>
      <c r="L125" s="116"/>
      <c r="M125" s="117" t="s">
        <v>1</v>
      </c>
      <c r="N125" s="118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1303</v>
      </c>
      <c r="AT125" s="113" t="s">
        <v>290</v>
      </c>
      <c r="AU125" s="113" t="s">
        <v>85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490</v>
      </c>
      <c r="BM125" s="113" t="s">
        <v>3977</v>
      </c>
    </row>
    <row r="126" spans="1:65" s="2" customFormat="1" ht="16.5" customHeight="1">
      <c r="A126" s="28"/>
      <c r="B126" s="138"/>
      <c r="C126" s="199" t="s">
        <v>267</v>
      </c>
      <c r="D126" s="199" t="s">
        <v>242</v>
      </c>
      <c r="E126" s="200" t="s">
        <v>3978</v>
      </c>
      <c r="F126" s="201" t="s">
        <v>3979</v>
      </c>
      <c r="G126" s="202" t="s">
        <v>2072</v>
      </c>
      <c r="H126" s="203">
        <v>1</v>
      </c>
      <c r="I126" s="108"/>
      <c r="J126" s="204">
        <f t="shared" si="0"/>
        <v>0</v>
      </c>
      <c r="K126" s="201" t="s">
        <v>1709</v>
      </c>
      <c r="L126" s="29"/>
      <c r="M126" s="109" t="s">
        <v>1</v>
      </c>
      <c r="N126" s="110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490</v>
      </c>
      <c r="AT126" s="113" t="s">
        <v>242</v>
      </c>
      <c r="AU126" s="113" t="s">
        <v>85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490</v>
      </c>
      <c r="BM126" s="113" t="s">
        <v>3980</v>
      </c>
    </row>
    <row r="127" spans="1:65" s="2" customFormat="1" ht="16.5" customHeight="1">
      <c r="A127" s="28"/>
      <c r="B127" s="138"/>
      <c r="C127" s="205" t="s">
        <v>271</v>
      </c>
      <c r="D127" s="205" t="s">
        <v>290</v>
      </c>
      <c r="E127" s="206" t="s">
        <v>3981</v>
      </c>
      <c r="F127" s="207" t="s">
        <v>3979</v>
      </c>
      <c r="G127" s="208" t="s">
        <v>2072</v>
      </c>
      <c r="H127" s="209">
        <v>1</v>
      </c>
      <c r="I127" s="115"/>
      <c r="J127" s="210">
        <f t="shared" si="0"/>
        <v>0</v>
      </c>
      <c r="K127" s="207" t="s">
        <v>1709</v>
      </c>
      <c r="L127" s="116"/>
      <c r="M127" s="117" t="s">
        <v>1</v>
      </c>
      <c r="N127" s="118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1303</v>
      </c>
      <c r="AT127" s="113" t="s">
        <v>290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490</v>
      </c>
      <c r="BM127" s="113" t="s">
        <v>3982</v>
      </c>
    </row>
    <row r="128" spans="1:65" s="2" customFormat="1" ht="16.5" customHeight="1">
      <c r="A128" s="28"/>
      <c r="B128" s="138"/>
      <c r="C128" s="199" t="s">
        <v>275</v>
      </c>
      <c r="D128" s="199" t="s">
        <v>242</v>
      </c>
      <c r="E128" s="200" t="s">
        <v>3983</v>
      </c>
      <c r="F128" s="201" t="s">
        <v>3984</v>
      </c>
      <c r="G128" s="202" t="s">
        <v>2072</v>
      </c>
      <c r="H128" s="203">
        <v>8</v>
      </c>
      <c r="I128" s="108"/>
      <c r="J128" s="204">
        <f t="shared" si="0"/>
        <v>0</v>
      </c>
      <c r="K128" s="201" t="s">
        <v>1709</v>
      </c>
      <c r="L128" s="29"/>
      <c r="M128" s="109" t="s">
        <v>1</v>
      </c>
      <c r="N128" s="110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490</v>
      </c>
      <c r="AT128" s="113" t="s">
        <v>242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3985</v>
      </c>
    </row>
    <row r="129" spans="1:65" s="2" customFormat="1" ht="16.5" customHeight="1">
      <c r="A129" s="28"/>
      <c r="B129" s="138"/>
      <c r="C129" s="205" t="s">
        <v>112</v>
      </c>
      <c r="D129" s="205" t="s">
        <v>290</v>
      </c>
      <c r="E129" s="206" t="s">
        <v>3986</v>
      </c>
      <c r="F129" s="207" t="s">
        <v>3984</v>
      </c>
      <c r="G129" s="208" t="s">
        <v>2072</v>
      </c>
      <c r="H129" s="209">
        <v>8</v>
      </c>
      <c r="I129" s="115"/>
      <c r="J129" s="210">
        <f t="shared" si="0"/>
        <v>0</v>
      </c>
      <c r="K129" s="207" t="s">
        <v>1709</v>
      </c>
      <c r="L129" s="116"/>
      <c r="M129" s="117" t="s">
        <v>1</v>
      </c>
      <c r="N129" s="118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1303</v>
      </c>
      <c r="AT129" s="113" t="s">
        <v>290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3987</v>
      </c>
    </row>
    <row r="130" spans="1:65" s="2" customFormat="1" ht="16.5" customHeight="1">
      <c r="A130" s="28"/>
      <c r="B130" s="138"/>
      <c r="C130" s="199" t="s">
        <v>115</v>
      </c>
      <c r="D130" s="199" t="s">
        <v>242</v>
      </c>
      <c r="E130" s="200" t="s">
        <v>3983</v>
      </c>
      <c r="F130" s="201" t="s">
        <v>3984</v>
      </c>
      <c r="G130" s="202" t="s">
        <v>2072</v>
      </c>
      <c r="H130" s="203">
        <v>18</v>
      </c>
      <c r="I130" s="108"/>
      <c r="J130" s="204">
        <f t="shared" si="0"/>
        <v>0</v>
      </c>
      <c r="K130" s="201" t="s">
        <v>1709</v>
      </c>
      <c r="L130" s="29"/>
      <c r="M130" s="109" t="s">
        <v>1</v>
      </c>
      <c r="N130" s="110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490</v>
      </c>
      <c r="AT130" s="113" t="s">
        <v>242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3988</v>
      </c>
    </row>
    <row r="131" spans="1:65" s="2" customFormat="1" ht="16.5" customHeight="1">
      <c r="A131" s="28"/>
      <c r="B131" s="138"/>
      <c r="C131" s="205" t="s">
        <v>118</v>
      </c>
      <c r="D131" s="205" t="s">
        <v>290</v>
      </c>
      <c r="E131" s="206" t="s">
        <v>3989</v>
      </c>
      <c r="F131" s="207" t="s">
        <v>3990</v>
      </c>
      <c r="G131" s="208" t="s">
        <v>2072</v>
      </c>
      <c r="H131" s="209">
        <v>18</v>
      </c>
      <c r="I131" s="115"/>
      <c r="J131" s="210">
        <f t="shared" si="0"/>
        <v>0</v>
      </c>
      <c r="K131" s="207" t="s">
        <v>1709</v>
      </c>
      <c r="L131" s="116"/>
      <c r="M131" s="117" t="s">
        <v>1</v>
      </c>
      <c r="N131" s="118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1303</v>
      </c>
      <c r="AT131" s="113" t="s">
        <v>290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3991</v>
      </c>
    </row>
    <row r="132" spans="1:65" s="2" customFormat="1" ht="16.5" customHeight="1">
      <c r="A132" s="28"/>
      <c r="B132" s="138"/>
      <c r="C132" s="199" t="s">
        <v>121</v>
      </c>
      <c r="D132" s="199" t="s">
        <v>242</v>
      </c>
      <c r="E132" s="200" t="s">
        <v>3992</v>
      </c>
      <c r="F132" s="201" t="s">
        <v>3993</v>
      </c>
      <c r="G132" s="202" t="s">
        <v>2072</v>
      </c>
      <c r="H132" s="203">
        <v>1</v>
      </c>
      <c r="I132" s="108"/>
      <c r="J132" s="204">
        <f t="shared" si="0"/>
        <v>0</v>
      </c>
      <c r="K132" s="201" t="s">
        <v>1709</v>
      </c>
      <c r="L132" s="29"/>
      <c r="M132" s="109" t="s">
        <v>1</v>
      </c>
      <c r="N132" s="110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490</v>
      </c>
      <c r="AT132" s="113" t="s">
        <v>242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3994</v>
      </c>
    </row>
    <row r="133" spans="1:65" s="2" customFormat="1" ht="16.5" customHeight="1">
      <c r="A133" s="28"/>
      <c r="B133" s="138"/>
      <c r="C133" s="205" t="s">
        <v>124</v>
      </c>
      <c r="D133" s="205" t="s">
        <v>290</v>
      </c>
      <c r="E133" s="206" t="s">
        <v>3995</v>
      </c>
      <c r="F133" s="207" t="s">
        <v>3993</v>
      </c>
      <c r="G133" s="208" t="s">
        <v>2072</v>
      </c>
      <c r="H133" s="209">
        <v>1</v>
      </c>
      <c r="I133" s="115"/>
      <c r="J133" s="210">
        <f t="shared" si="0"/>
        <v>0</v>
      </c>
      <c r="K133" s="207" t="s">
        <v>1709</v>
      </c>
      <c r="L133" s="116"/>
      <c r="M133" s="117" t="s">
        <v>1</v>
      </c>
      <c r="N133" s="118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1303</v>
      </c>
      <c r="AT133" s="113" t="s">
        <v>290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3996</v>
      </c>
    </row>
    <row r="134" spans="1:65" s="2" customFormat="1" ht="16.5" customHeight="1">
      <c r="A134" s="28"/>
      <c r="B134" s="138"/>
      <c r="C134" s="199" t="s">
        <v>8</v>
      </c>
      <c r="D134" s="199" t="s">
        <v>242</v>
      </c>
      <c r="E134" s="200" t="s">
        <v>3997</v>
      </c>
      <c r="F134" s="201" t="s">
        <v>3998</v>
      </c>
      <c r="G134" s="202" t="s">
        <v>2072</v>
      </c>
      <c r="H134" s="203">
        <v>9</v>
      </c>
      <c r="I134" s="108"/>
      <c r="J134" s="204">
        <f t="shared" si="0"/>
        <v>0</v>
      </c>
      <c r="K134" s="201" t="s">
        <v>1709</v>
      </c>
      <c r="L134" s="29"/>
      <c r="M134" s="109" t="s">
        <v>1</v>
      </c>
      <c r="N134" s="110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490</v>
      </c>
      <c r="AT134" s="113" t="s">
        <v>242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3999</v>
      </c>
    </row>
    <row r="135" spans="1:65" s="2" customFormat="1" ht="16.5" customHeight="1">
      <c r="A135" s="28"/>
      <c r="B135" s="138"/>
      <c r="C135" s="205" t="s">
        <v>129</v>
      </c>
      <c r="D135" s="205" t="s">
        <v>290</v>
      </c>
      <c r="E135" s="206" t="s">
        <v>4000</v>
      </c>
      <c r="F135" s="207" t="s">
        <v>3998</v>
      </c>
      <c r="G135" s="208" t="s">
        <v>2072</v>
      </c>
      <c r="H135" s="209">
        <v>9</v>
      </c>
      <c r="I135" s="115"/>
      <c r="J135" s="210">
        <f t="shared" si="0"/>
        <v>0</v>
      </c>
      <c r="K135" s="207" t="s">
        <v>1709</v>
      </c>
      <c r="L135" s="116"/>
      <c r="M135" s="117" t="s">
        <v>1</v>
      </c>
      <c r="N135" s="118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1303</v>
      </c>
      <c r="AT135" s="113" t="s">
        <v>290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4001</v>
      </c>
    </row>
    <row r="136" spans="1:65" s="2" customFormat="1" ht="16.5" customHeight="1">
      <c r="A136" s="28"/>
      <c r="B136" s="138"/>
      <c r="C136" s="199" t="s">
        <v>132</v>
      </c>
      <c r="D136" s="199" t="s">
        <v>242</v>
      </c>
      <c r="E136" s="200" t="s">
        <v>4002</v>
      </c>
      <c r="F136" s="201" t="s">
        <v>4003</v>
      </c>
      <c r="G136" s="202" t="s">
        <v>2072</v>
      </c>
      <c r="H136" s="203">
        <v>16</v>
      </c>
      <c r="I136" s="108"/>
      <c r="J136" s="204">
        <f t="shared" si="0"/>
        <v>0</v>
      </c>
      <c r="K136" s="201" t="s">
        <v>1709</v>
      </c>
      <c r="L136" s="29"/>
      <c r="M136" s="109" t="s">
        <v>1</v>
      </c>
      <c r="N136" s="110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490</v>
      </c>
      <c r="AT136" s="113" t="s">
        <v>242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4004</v>
      </c>
    </row>
    <row r="137" spans="1:65" s="2" customFormat="1" ht="16.5" customHeight="1">
      <c r="A137" s="28"/>
      <c r="B137" s="138"/>
      <c r="C137" s="205" t="s">
        <v>135</v>
      </c>
      <c r="D137" s="205" t="s">
        <v>290</v>
      </c>
      <c r="E137" s="206" t="s">
        <v>4005</v>
      </c>
      <c r="F137" s="207" t="s">
        <v>4003</v>
      </c>
      <c r="G137" s="208" t="s">
        <v>2072</v>
      </c>
      <c r="H137" s="209">
        <v>16</v>
      </c>
      <c r="I137" s="115"/>
      <c r="J137" s="210">
        <f t="shared" si="0"/>
        <v>0</v>
      </c>
      <c r="K137" s="207" t="s">
        <v>1709</v>
      </c>
      <c r="L137" s="116"/>
      <c r="M137" s="117" t="s">
        <v>1</v>
      </c>
      <c r="N137" s="118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1303</v>
      </c>
      <c r="AT137" s="113" t="s">
        <v>290</v>
      </c>
      <c r="AU137" s="113" t="s">
        <v>85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490</v>
      </c>
      <c r="BM137" s="113" t="s">
        <v>4006</v>
      </c>
    </row>
    <row r="138" spans="1:65" s="2" customFormat="1" ht="16.5" customHeight="1">
      <c r="A138" s="28"/>
      <c r="B138" s="138"/>
      <c r="C138" s="199" t="s">
        <v>138</v>
      </c>
      <c r="D138" s="199" t="s">
        <v>242</v>
      </c>
      <c r="E138" s="200" t="s">
        <v>4007</v>
      </c>
      <c r="F138" s="201" t="s">
        <v>4008</v>
      </c>
      <c r="G138" s="202" t="s">
        <v>2072</v>
      </c>
      <c r="H138" s="203">
        <v>8</v>
      </c>
      <c r="I138" s="108"/>
      <c r="J138" s="204">
        <f t="shared" si="0"/>
        <v>0</v>
      </c>
      <c r="K138" s="201" t="s">
        <v>1709</v>
      </c>
      <c r="L138" s="29"/>
      <c r="M138" s="109" t="s">
        <v>1</v>
      </c>
      <c r="N138" s="110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490</v>
      </c>
      <c r="AT138" s="113" t="s">
        <v>242</v>
      </c>
      <c r="AU138" s="113" t="s">
        <v>85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490</v>
      </c>
      <c r="BM138" s="113" t="s">
        <v>4009</v>
      </c>
    </row>
    <row r="139" spans="1:65" s="2" customFormat="1" ht="16.5" customHeight="1">
      <c r="A139" s="28"/>
      <c r="B139" s="138"/>
      <c r="C139" s="205" t="s">
        <v>141</v>
      </c>
      <c r="D139" s="205" t="s">
        <v>290</v>
      </c>
      <c r="E139" s="206" t="s">
        <v>4010</v>
      </c>
      <c r="F139" s="207" t="s">
        <v>4008</v>
      </c>
      <c r="G139" s="208" t="s">
        <v>2072</v>
      </c>
      <c r="H139" s="209">
        <v>8</v>
      </c>
      <c r="I139" s="115"/>
      <c r="J139" s="210">
        <f t="shared" si="0"/>
        <v>0</v>
      </c>
      <c r="K139" s="207" t="s">
        <v>1709</v>
      </c>
      <c r="L139" s="116"/>
      <c r="M139" s="117" t="s">
        <v>1</v>
      </c>
      <c r="N139" s="118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1303</v>
      </c>
      <c r="AT139" s="113" t="s">
        <v>290</v>
      </c>
      <c r="AU139" s="113" t="s">
        <v>85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490</v>
      </c>
      <c r="BM139" s="113" t="s">
        <v>4011</v>
      </c>
    </row>
    <row r="140" spans="1:65" s="2" customFormat="1" ht="16.5" customHeight="1">
      <c r="A140" s="28"/>
      <c r="B140" s="138"/>
      <c r="C140" s="199" t="s">
        <v>7</v>
      </c>
      <c r="D140" s="199" t="s">
        <v>242</v>
      </c>
      <c r="E140" s="200" t="s">
        <v>4012</v>
      </c>
      <c r="F140" s="201" t="s">
        <v>4013</v>
      </c>
      <c r="G140" s="202" t="s">
        <v>2072</v>
      </c>
      <c r="H140" s="203">
        <v>3</v>
      </c>
      <c r="I140" s="108"/>
      <c r="J140" s="204">
        <f t="shared" si="0"/>
        <v>0</v>
      </c>
      <c r="K140" s="201" t="s">
        <v>1709</v>
      </c>
      <c r="L140" s="29"/>
      <c r="M140" s="109" t="s">
        <v>1</v>
      </c>
      <c r="N140" s="110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490</v>
      </c>
      <c r="AT140" s="113" t="s">
        <v>242</v>
      </c>
      <c r="AU140" s="113" t="s">
        <v>85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490</v>
      </c>
      <c r="BM140" s="113" t="s">
        <v>4014</v>
      </c>
    </row>
    <row r="141" spans="1:65" s="2" customFormat="1" ht="16.5" customHeight="1">
      <c r="A141" s="28"/>
      <c r="B141" s="138"/>
      <c r="C141" s="205" t="s">
        <v>146</v>
      </c>
      <c r="D141" s="205" t="s">
        <v>290</v>
      </c>
      <c r="E141" s="206" t="s">
        <v>4015</v>
      </c>
      <c r="F141" s="207" t="s">
        <v>4013</v>
      </c>
      <c r="G141" s="208" t="s">
        <v>2072</v>
      </c>
      <c r="H141" s="209">
        <v>3</v>
      </c>
      <c r="I141" s="115"/>
      <c r="J141" s="210">
        <f t="shared" si="0"/>
        <v>0</v>
      </c>
      <c r="K141" s="207" t="s">
        <v>1709</v>
      </c>
      <c r="L141" s="116"/>
      <c r="M141" s="117" t="s">
        <v>1</v>
      </c>
      <c r="N141" s="118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1303</v>
      </c>
      <c r="AT141" s="113" t="s">
        <v>290</v>
      </c>
      <c r="AU141" s="113" t="s">
        <v>85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490</v>
      </c>
      <c r="BM141" s="113" t="s">
        <v>4016</v>
      </c>
    </row>
    <row r="142" spans="1:65" s="2" customFormat="1" ht="16.5" customHeight="1">
      <c r="A142" s="28"/>
      <c r="B142" s="138"/>
      <c r="C142" s="199" t="s">
        <v>149</v>
      </c>
      <c r="D142" s="199" t="s">
        <v>242</v>
      </c>
      <c r="E142" s="200" t="s">
        <v>4017</v>
      </c>
      <c r="F142" s="201" t="s">
        <v>4018</v>
      </c>
      <c r="G142" s="202" t="s">
        <v>2072</v>
      </c>
      <c r="H142" s="203">
        <v>11</v>
      </c>
      <c r="I142" s="108"/>
      <c r="J142" s="204">
        <f t="shared" si="0"/>
        <v>0</v>
      </c>
      <c r="K142" s="201" t="s">
        <v>1709</v>
      </c>
      <c r="L142" s="29"/>
      <c r="M142" s="109" t="s">
        <v>1</v>
      </c>
      <c r="N142" s="110" t="s">
        <v>42</v>
      </c>
      <c r="O142" s="52"/>
      <c r="P142" s="111">
        <f t="shared" si="1"/>
        <v>0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490</v>
      </c>
      <c r="AT142" s="113" t="s">
        <v>242</v>
      </c>
      <c r="AU142" s="113" t="s">
        <v>85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490</v>
      </c>
      <c r="BM142" s="113" t="s">
        <v>4019</v>
      </c>
    </row>
    <row r="143" spans="1:65" s="2" customFormat="1" ht="16.5" customHeight="1">
      <c r="A143" s="28"/>
      <c r="B143" s="138"/>
      <c r="C143" s="205" t="s">
        <v>152</v>
      </c>
      <c r="D143" s="205" t="s">
        <v>290</v>
      </c>
      <c r="E143" s="206" t="s">
        <v>4020</v>
      </c>
      <c r="F143" s="207" t="s">
        <v>4018</v>
      </c>
      <c r="G143" s="208" t="s">
        <v>2072</v>
      </c>
      <c r="H143" s="209">
        <v>11</v>
      </c>
      <c r="I143" s="115"/>
      <c r="J143" s="210">
        <f t="shared" si="0"/>
        <v>0</v>
      </c>
      <c r="K143" s="207" t="s">
        <v>1709</v>
      </c>
      <c r="L143" s="116"/>
      <c r="M143" s="117" t="s">
        <v>1</v>
      </c>
      <c r="N143" s="118" t="s">
        <v>42</v>
      </c>
      <c r="O143" s="52"/>
      <c r="P143" s="111">
        <f t="shared" si="1"/>
        <v>0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1303</v>
      </c>
      <c r="AT143" s="113" t="s">
        <v>290</v>
      </c>
      <c r="AU143" s="113" t="s">
        <v>85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490</v>
      </c>
      <c r="BM143" s="113" t="s">
        <v>4021</v>
      </c>
    </row>
    <row r="144" spans="1:65" s="2" customFormat="1" ht="16.5" customHeight="1">
      <c r="A144" s="28"/>
      <c r="B144" s="138"/>
      <c r="C144" s="199" t="s">
        <v>155</v>
      </c>
      <c r="D144" s="199" t="s">
        <v>242</v>
      </c>
      <c r="E144" s="200" t="s">
        <v>4022</v>
      </c>
      <c r="F144" s="201" t="s">
        <v>4023</v>
      </c>
      <c r="G144" s="202" t="s">
        <v>2072</v>
      </c>
      <c r="H144" s="203">
        <v>1</v>
      </c>
      <c r="I144" s="108"/>
      <c r="J144" s="204">
        <f t="shared" si="0"/>
        <v>0</v>
      </c>
      <c r="K144" s="201" t="s">
        <v>1709</v>
      </c>
      <c r="L144" s="29"/>
      <c r="M144" s="109" t="s">
        <v>1</v>
      </c>
      <c r="N144" s="110" t="s">
        <v>42</v>
      </c>
      <c r="O144" s="52"/>
      <c r="P144" s="111">
        <f t="shared" si="1"/>
        <v>0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490</v>
      </c>
      <c r="AT144" s="113" t="s">
        <v>242</v>
      </c>
      <c r="AU144" s="113" t="s">
        <v>85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490</v>
      </c>
      <c r="BM144" s="113" t="s">
        <v>4024</v>
      </c>
    </row>
    <row r="145" spans="1:65" s="2" customFormat="1" ht="16.5" customHeight="1">
      <c r="A145" s="28"/>
      <c r="B145" s="138"/>
      <c r="C145" s="205" t="s">
        <v>158</v>
      </c>
      <c r="D145" s="205" t="s">
        <v>290</v>
      </c>
      <c r="E145" s="206" t="s">
        <v>4025</v>
      </c>
      <c r="F145" s="207" t="s">
        <v>4023</v>
      </c>
      <c r="G145" s="208" t="s">
        <v>2072</v>
      </c>
      <c r="H145" s="209">
        <v>1</v>
      </c>
      <c r="I145" s="115"/>
      <c r="J145" s="210">
        <f t="shared" si="0"/>
        <v>0</v>
      </c>
      <c r="K145" s="207" t="s">
        <v>1709</v>
      </c>
      <c r="L145" s="116"/>
      <c r="M145" s="117" t="s">
        <v>1</v>
      </c>
      <c r="N145" s="118" t="s">
        <v>42</v>
      </c>
      <c r="O145" s="52"/>
      <c r="P145" s="111">
        <f t="shared" si="1"/>
        <v>0</v>
      </c>
      <c r="Q145" s="111">
        <v>0</v>
      </c>
      <c r="R145" s="111">
        <f t="shared" si="2"/>
        <v>0</v>
      </c>
      <c r="S145" s="111">
        <v>0</v>
      </c>
      <c r="T145" s="11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1303</v>
      </c>
      <c r="AT145" s="113" t="s">
        <v>290</v>
      </c>
      <c r="AU145" s="113" t="s">
        <v>85</v>
      </c>
      <c r="AY145" s="14" t="s">
        <v>237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4" t="s">
        <v>85</v>
      </c>
      <c r="BK145" s="114">
        <f t="shared" si="9"/>
        <v>0</v>
      </c>
      <c r="BL145" s="14" t="s">
        <v>490</v>
      </c>
      <c r="BM145" s="113" t="s">
        <v>4026</v>
      </c>
    </row>
    <row r="146" spans="1:65" s="2" customFormat="1" ht="16.5" customHeight="1">
      <c r="A146" s="28"/>
      <c r="B146" s="138"/>
      <c r="C146" s="199" t="s">
        <v>161</v>
      </c>
      <c r="D146" s="199" t="s">
        <v>242</v>
      </c>
      <c r="E146" s="200" t="s">
        <v>4027</v>
      </c>
      <c r="F146" s="201" t="s">
        <v>4028</v>
      </c>
      <c r="G146" s="202" t="s">
        <v>2072</v>
      </c>
      <c r="H146" s="203">
        <v>1</v>
      </c>
      <c r="I146" s="108"/>
      <c r="J146" s="204">
        <f t="shared" si="0"/>
        <v>0</v>
      </c>
      <c r="K146" s="201" t="s">
        <v>1709</v>
      </c>
      <c r="L146" s="29"/>
      <c r="M146" s="109" t="s">
        <v>1</v>
      </c>
      <c r="N146" s="110" t="s">
        <v>42</v>
      </c>
      <c r="O146" s="52"/>
      <c r="P146" s="111">
        <f t="shared" si="1"/>
        <v>0</v>
      </c>
      <c r="Q146" s="111">
        <v>0</v>
      </c>
      <c r="R146" s="111">
        <f t="shared" si="2"/>
        <v>0</v>
      </c>
      <c r="S146" s="111">
        <v>0</v>
      </c>
      <c r="T146" s="11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490</v>
      </c>
      <c r="AT146" s="113" t="s">
        <v>242</v>
      </c>
      <c r="AU146" s="113" t="s">
        <v>85</v>
      </c>
      <c r="AY146" s="14" t="s">
        <v>237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4" t="s">
        <v>85</v>
      </c>
      <c r="BK146" s="114">
        <f t="shared" si="9"/>
        <v>0</v>
      </c>
      <c r="BL146" s="14" t="s">
        <v>490</v>
      </c>
      <c r="BM146" s="113" t="s">
        <v>4029</v>
      </c>
    </row>
    <row r="147" spans="1:65" s="2" customFormat="1" ht="16.5" customHeight="1">
      <c r="A147" s="28"/>
      <c r="B147" s="138"/>
      <c r="C147" s="205" t="s">
        <v>164</v>
      </c>
      <c r="D147" s="205" t="s">
        <v>290</v>
      </c>
      <c r="E147" s="206" t="s">
        <v>4030</v>
      </c>
      <c r="F147" s="207" t="s">
        <v>4028</v>
      </c>
      <c r="G147" s="208" t="s">
        <v>2072</v>
      </c>
      <c r="H147" s="209">
        <v>1</v>
      </c>
      <c r="I147" s="115"/>
      <c r="J147" s="210">
        <f t="shared" si="0"/>
        <v>0</v>
      </c>
      <c r="K147" s="207" t="s">
        <v>1709</v>
      </c>
      <c r="L147" s="116"/>
      <c r="M147" s="117" t="s">
        <v>1</v>
      </c>
      <c r="N147" s="118" t="s">
        <v>42</v>
      </c>
      <c r="O147" s="52"/>
      <c r="P147" s="111">
        <f t="shared" si="1"/>
        <v>0</v>
      </c>
      <c r="Q147" s="111">
        <v>0</v>
      </c>
      <c r="R147" s="111">
        <f t="shared" si="2"/>
        <v>0</v>
      </c>
      <c r="S147" s="111">
        <v>0</v>
      </c>
      <c r="T147" s="11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1303</v>
      </c>
      <c r="AT147" s="113" t="s">
        <v>290</v>
      </c>
      <c r="AU147" s="113" t="s">
        <v>85</v>
      </c>
      <c r="AY147" s="14" t="s">
        <v>237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4" t="s">
        <v>85</v>
      </c>
      <c r="BK147" s="114">
        <f t="shared" si="9"/>
        <v>0</v>
      </c>
      <c r="BL147" s="14" t="s">
        <v>490</v>
      </c>
      <c r="BM147" s="113" t="s">
        <v>4031</v>
      </c>
    </row>
    <row r="148" spans="1:65" s="2" customFormat="1" ht="16.5" customHeight="1">
      <c r="A148" s="28"/>
      <c r="B148" s="138"/>
      <c r="C148" s="199" t="s">
        <v>167</v>
      </c>
      <c r="D148" s="199" t="s">
        <v>242</v>
      </c>
      <c r="E148" s="200" t="s">
        <v>4032</v>
      </c>
      <c r="F148" s="201" t="s">
        <v>4033</v>
      </c>
      <c r="G148" s="202" t="s">
        <v>2072</v>
      </c>
      <c r="H148" s="203">
        <v>1</v>
      </c>
      <c r="I148" s="108"/>
      <c r="J148" s="204">
        <f t="shared" si="0"/>
        <v>0</v>
      </c>
      <c r="K148" s="201" t="s">
        <v>1709</v>
      </c>
      <c r="L148" s="29"/>
      <c r="M148" s="109" t="s">
        <v>1</v>
      </c>
      <c r="N148" s="110" t="s">
        <v>42</v>
      </c>
      <c r="O148" s="52"/>
      <c r="P148" s="111">
        <f t="shared" si="1"/>
        <v>0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490</v>
      </c>
      <c r="AT148" s="113" t="s">
        <v>242</v>
      </c>
      <c r="AU148" s="113" t="s">
        <v>85</v>
      </c>
      <c r="AY148" s="14" t="s">
        <v>237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4" t="s">
        <v>85</v>
      </c>
      <c r="BK148" s="114">
        <f t="shared" si="9"/>
        <v>0</v>
      </c>
      <c r="BL148" s="14" t="s">
        <v>490</v>
      </c>
      <c r="BM148" s="113" t="s">
        <v>4034</v>
      </c>
    </row>
    <row r="149" spans="1:65" s="2" customFormat="1" ht="16.5" customHeight="1">
      <c r="A149" s="28"/>
      <c r="B149" s="138"/>
      <c r="C149" s="205" t="s">
        <v>348</v>
      </c>
      <c r="D149" s="205" t="s">
        <v>290</v>
      </c>
      <c r="E149" s="206" t="s">
        <v>4035</v>
      </c>
      <c r="F149" s="207" t="s">
        <v>4033</v>
      </c>
      <c r="G149" s="208" t="s">
        <v>2072</v>
      </c>
      <c r="H149" s="209">
        <v>1</v>
      </c>
      <c r="I149" s="115"/>
      <c r="J149" s="210">
        <f t="shared" si="0"/>
        <v>0</v>
      </c>
      <c r="K149" s="207" t="s">
        <v>1709</v>
      </c>
      <c r="L149" s="116"/>
      <c r="M149" s="117" t="s">
        <v>1</v>
      </c>
      <c r="N149" s="118" t="s">
        <v>42</v>
      </c>
      <c r="O149" s="52"/>
      <c r="P149" s="111">
        <f t="shared" si="1"/>
        <v>0</v>
      </c>
      <c r="Q149" s="111">
        <v>0</v>
      </c>
      <c r="R149" s="111">
        <f t="shared" si="2"/>
        <v>0</v>
      </c>
      <c r="S149" s="111">
        <v>0</v>
      </c>
      <c r="T149" s="11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1303</v>
      </c>
      <c r="AT149" s="113" t="s">
        <v>290</v>
      </c>
      <c r="AU149" s="113" t="s">
        <v>85</v>
      </c>
      <c r="AY149" s="14" t="s">
        <v>237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4" t="s">
        <v>85</v>
      </c>
      <c r="BK149" s="114">
        <f t="shared" si="9"/>
        <v>0</v>
      </c>
      <c r="BL149" s="14" t="s">
        <v>490</v>
      </c>
      <c r="BM149" s="113" t="s">
        <v>4036</v>
      </c>
    </row>
    <row r="150" spans="1:65" s="2" customFormat="1" ht="21.75" customHeight="1">
      <c r="A150" s="28"/>
      <c r="B150" s="138"/>
      <c r="C150" s="199" t="s">
        <v>352</v>
      </c>
      <c r="D150" s="199" t="s">
        <v>242</v>
      </c>
      <c r="E150" s="200" t="s">
        <v>4037</v>
      </c>
      <c r="F150" s="201" t="s">
        <v>4038</v>
      </c>
      <c r="G150" s="202" t="s">
        <v>1930</v>
      </c>
      <c r="H150" s="203">
        <v>1</v>
      </c>
      <c r="I150" s="108"/>
      <c r="J150" s="204">
        <f t="shared" si="0"/>
        <v>0</v>
      </c>
      <c r="K150" s="201" t="s">
        <v>1709</v>
      </c>
      <c r="L150" s="29"/>
      <c r="M150" s="109" t="s">
        <v>1</v>
      </c>
      <c r="N150" s="110" t="s">
        <v>42</v>
      </c>
      <c r="O150" s="52"/>
      <c r="P150" s="111">
        <f t="shared" si="1"/>
        <v>0</v>
      </c>
      <c r="Q150" s="111">
        <v>0</v>
      </c>
      <c r="R150" s="111">
        <f t="shared" si="2"/>
        <v>0</v>
      </c>
      <c r="S150" s="111">
        <v>0</v>
      </c>
      <c r="T150" s="11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490</v>
      </c>
      <c r="AT150" s="113" t="s">
        <v>242</v>
      </c>
      <c r="AU150" s="113" t="s">
        <v>85</v>
      </c>
      <c r="AY150" s="14" t="s">
        <v>237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4" t="s">
        <v>85</v>
      </c>
      <c r="BK150" s="114">
        <f t="shared" si="9"/>
        <v>0</v>
      </c>
      <c r="BL150" s="14" t="s">
        <v>490</v>
      </c>
      <c r="BM150" s="113" t="s">
        <v>4039</v>
      </c>
    </row>
    <row r="151" spans="1:65" s="2" customFormat="1" ht="16.5" customHeight="1">
      <c r="A151" s="28"/>
      <c r="B151" s="138"/>
      <c r="C151" s="205" t="s">
        <v>356</v>
      </c>
      <c r="D151" s="205" t="s">
        <v>290</v>
      </c>
      <c r="E151" s="206" t="s">
        <v>4035</v>
      </c>
      <c r="F151" s="207" t="s">
        <v>4033</v>
      </c>
      <c r="G151" s="208" t="s">
        <v>2072</v>
      </c>
      <c r="H151" s="209">
        <v>1</v>
      </c>
      <c r="I151" s="115"/>
      <c r="J151" s="210">
        <f t="shared" si="0"/>
        <v>0</v>
      </c>
      <c r="K151" s="207" t="s">
        <v>1709</v>
      </c>
      <c r="L151" s="116"/>
      <c r="M151" s="117" t="s">
        <v>1</v>
      </c>
      <c r="N151" s="118" t="s">
        <v>42</v>
      </c>
      <c r="O151" s="52"/>
      <c r="P151" s="111">
        <f t="shared" si="1"/>
        <v>0</v>
      </c>
      <c r="Q151" s="111">
        <v>0</v>
      </c>
      <c r="R151" s="111">
        <f t="shared" si="2"/>
        <v>0</v>
      </c>
      <c r="S151" s="111">
        <v>0</v>
      </c>
      <c r="T151" s="112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1303</v>
      </c>
      <c r="AT151" s="113" t="s">
        <v>290</v>
      </c>
      <c r="AU151" s="113" t="s">
        <v>85</v>
      </c>
      <c r="AY151" s="14" t="s">
        <v>237</v>
      </c>
      <c r="BE151" s="114">
        <f t="shared" si="4"/>
        <v>0</v>
      </c>
      <c r="BF151" s="114">
        <f t="shared" si="5"/>
        <v>0</v>
      </c>
      <c r="BG151" s="114">
        <f t="shared" si="6"/>
        <v>0</v>
      </c>
      <c r="BH151" s="114">
        <f t="shared" si="7"/>
        <v>0</v>
      </c>
      <c r="BI151" s="114">
        <f t="shared" si="8"/>
        <v>0</v>
      </c>
      <c r="BJ151" s="14" t="s">
        <v>85</v>
      </c>
      <c r="BK151" s="114">
        <f t="shared" si="9"/>
        <v>0</v>
      </c>
      <c r="BL151" s="14" t="s">
        <v>490</v>
      </c>
      <c r="BM151" s="113" t="s">
        <v>4040</v>
      </c>
    </row>
    <row r="152" spans="1:65" s="2" customFormat="1" ht="16.5" customHeight="1">
      <c r="A152" s="28"/>
      <c r="B152" s="138"/>
      <c r="C152" s="199" t="s">
        <v>360</v>
      </c>
      <c r="D152" s="199" t="s">
        <v>242</v>
      </c>
      <c r="E152" s="200" t="s">
        <v>4041</v>
      </c>
      <c r="F152" s="201" t="s">
        <v>4042</v>
      </c>
      <c r="G152" s="202" t="s">
        <v>1930</v>
      </c>
      <c r="H152" s="203">
        <v>1</v>
      </c>
      <c r="I152" s="108"/>
      <c r="J152" s="204">
        <f t="shared" si="0"/>
        <v>0</v>
      </c>
      <c r="K152" s="201" t="s">
        <v>1709</v>
      </c>
      <c r="L152" s="29"/>
      <c r="M152" s="109" t="s">
        <v>1</v>
      </c>
      <c r="N152" s="110" t="s">
        <v>42</v>
      </c>
      <c r="O152" s="52"/>
      <c r="P152" s="111">
        <f t="shared" si="1"/>
        <v>0</v>
      </c>
      <c r="Q152" s="111">
        <v>0</v>
      </c>
      <c r="R152" s="111">
        <f t="shared" si="2"/>
        <v>0</v>
      </c>
      <c r="S152" s="111">
        <v>0</v>
      </c>
      <c r="T152" s="112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490</v>
      </c>
      <c r="AT152" s="113" t="s">
        <v>242</v>
      </c>
      <c r="AU152" s="113" t="s">
        <v>85</v>
      </c>
      <c r="AY152" s="14" t="s">
        <v>237</v>
      </c>
      <c r="BE152" s="114">
        <f t="shared" si="4"/>
        <v>0</v>
      </c>
      <c r="BF152" s="114">
        <f t="shared" si="5"/>
        <v>0</v>
      </c>
      <c r="BG152" s="114">
        <f t="shared" si="6"/>
        <v>0</v>
      </c>
      <c r="BH152" s="114">
        <f t="shared" si="7"/>
        <v>0</v>
      </c>
      <c r="BI152" s="114">
        <f t="shared" si="8"/>
        <v>0</v>
      </c>
      <c r="BJ152" s="14" t="s">
        <v>85</v>
      </c>
      <c r="BK152" s="114">
        <f t="shared" si="9"/>
        <v>0</v>
      </c>
      <c r="BL152" s="14" t="s">
        <v>490</v>
      </c>
      <c r="BM152" s="113" t="s">
        <v>4043</v>
      </c>
    </row>
    <row r="153" spans="1:65" s="2" customFormat="1" ht="16.5" customHeight="1">
      <c r="A153" s="28"/>
      <c r="B153" s="138"/>
      <c r="C153" s="205" t="s">
        <v>364</v>
      </c>
      <c r="D153" s="205" t="s">
        <v>290</v>
      </c>
      <c r="E153" s="206" t="s">
        <v>4044</v>
      </c>
      <c r="F153" s="207" t="s">
        <v>4042</v>
      </c>
      <c r="G153" s="208" t="s">
        <v>1930</v>
      </c>
      <c r="H153" s="209">
        <v>1</v>
      </c>
      <c r="I153" s="115"/>
      <c r="J153" s="210">
        <f t="shared" si="0"/>
        <v>0</v>
      </c>
      <c r="K153" s="207" t="s">
        <v>1709</v>
      </c>
      <c r="L153" s="116"/>
      <c r="M153" s="117" t="s">
        <v>1</v>
      </c>
      <c r="N153" s="118" t="s">
        <v>42</v>
      </c>
      <c r="O153" s="52"/>
      <c r="P153" s="111">
        <f t="shared" si="1"/>
        <v>0</v>
      </c>
      <c r="Q153" s="111">
        <v>0</v>
      </c>
      <c r="R153" s="111">
        <f t="shared" si="2"/>
        <v>0</v>
      </c>
      <c r="S153" s="111">
        <v>0</v>
      </c>
      <c r="T153" s="112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1303</v>
      </c>
      <c r="AT153" s="113" t="s">
        <v>290</v>
      </c>
      <c r="AU153" s="113" t="s">
        <v>85</v>
      </c>
      <c r="AY153" s="14" t="s">
        <v>237</v>
      </c>
      <c r="BE153" s="114">
        <f t="shared" si="4"/>
        <v>0</v>
      </c>
      <c r="BF153" s="114">
        <f t="shared" si="5"/>
        <v>0</v>
      </c>
      <c r="BG153" s="114">
        <f t="shared" si="6"/>
        <v>0</v>
      </c>
      <c r="BH153" s="114">
        <f t="shared" si="7"/>
        <v>0</v>
      </c>
      <c r="BI153" s="114">
        <f t="shared" si="8"/>
        <v>0</v>
      </c>
      <c r="BJ153" s="14" t="s">
        <v>85</v>
      </c>
      <c r="BK153" s="114">
        <f t="shared" si="9"/>
        <v>0</v>
      </c>
      <c r="BL153" s="14" t="s">
        <v>490</v>
      </c>
      <c r="BM153" s="113" t="s">
        <v>4045</v>
      </c>
    </row>
    <row r="154" spans="1:65" s="2" customFormat="1" ht="16.5" customHeight="1">
      <c r="A154" s="28"/>
      <c r="B154" s="138"/>
      <c r="C154" s="199" t="s">
        <v>368</v>
      </c>
      <c r="D154" s="199" t="s">
        <v>242</v>
      </c>
      <c r="E154" s="200" t="s">
        <v>4046</v>
      </c>
      <c r="F154" s="201" t="s">
        <v>4047</v>
      </c>
      <c r="G154" s="202" t="s">
        <v>1716</v>
      </c>
      <c r="H154" s="203">
        <v>1450</v>
      </c>
      <c r="I154" s="108"/>
      <c r="J154" s="204">
        <f t="shared" si="0"/>
        <v>0</v>
      </c>
      <c r="K154" s="201" t="s">
        <v>1709</v>
      </c>
      <c r="L154" s="29"/>
      <c r="M154" s="109" t="s">
        <v>1</v>
      </c>
      <c r="N154" s="110" t="s">
        <v>42</v>
      </c>
      <c r="O154" s="52"/>
      <c r="P154" s="111">
        <f t="shared" si="1"/>
        <v>0</v>
      </c>
      <c r="Q154" s="111">
        <v>0</v>
      </c>
      <c r="R154" s="111">
        <f t="shared" si="2"/>
        <v>0</v>
      </c>
      <c r="S154" s="111">
        <v>0</v>
      </c>
      <c r="T154" s="112">
        <f t="shared" si="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490</v>
      </c>
      <c r="AT154" s="113" t="s">
        <v>242</v>
      </c>
      <c r="AU154" s="113" t="s">
        <v>85</v>
      </c>
      <c r="AY154" s="14" t="s">
        <v>237</v>
      </c>
      <c r="BE154" s="114">
        <f t="shared" si="4"/>
        <v>0</v>
      </c>
      <c r="BF154" s="114">
        <f t="shared" si="5"/>
        <v>0</v>
      </c>
      <c r="BG154" s="114">
        <f t="shared" si="6"/>
        <v>0</v>
      </c>
      <c r="BH154" s="114">
        <f t="shared" si="7"/>
        <v>0</v>
      </c>
      <c r="BI154" s="114">
        <f t="shared" si="8"/>
        <v>0</v>
      </c>
      <c r="BJ154" s="14" t="s">
        <v>85</v>
      </c>
      <c r="BK154" s="114">
        <f t="shared" si="9"/>
        <v>0</v>
      </c>
      <c r="BL154" s="14" t="s">
        <v>490</v>
      </c>
      <c r="BM154" s="113" t="s">
        <v>4048</v>
      </c>
    </row>
    <row r="155" spans="1:65" s="2" customFormat="1" ht="16.5" customHeight="1">
      <c r="A155" s="28"/>
      <c r="B155" s="138"/>
      <c r="C155" s="205" t="s">
        <v>372</v>
      </c>
      <c r="D155" s="205" t="s">
        <v>290</v>
      </c>
      <c r="E155" s="206" t="s">
        <v>4049</v>
      </c>
      <c r="F155" s="207" t="s">
        <v>4047</v>
      </c>
      <c r="G155" s="208" t="s">
        <v>1716</v>
      </c>
      <c r="H155" s="209">
        <v>1450</v>
      </c>
      <c r="I155" s="115"/>
      <c r="J155" s="210">
        <f t="shared" si="0"/>
        <v>0</v>
      </c>
      <c r="K155" s="207" t="s">
        <v>1709</v>
      </c>
      <c r="L155" s="116"/>
      <c r="M155" s="117" t="s">
        <v>1</v>
      </c>
      <c r="N155" s="118" t="s">
        <v>42</v>
      </c>
      <c r="O155" s="52"/>
      <c r="P155" s="111">
        <f t="shared" si="1"/>
        <v>0</v>
      </c>
      <c r="Q155" s="111">
        <v>0</v>
      </c>
      <c r="R155" s="111">
        <f t="shared" si="2"/>
        <v>0</v>
      </c>
      <c r="S155" s="111">
        <v>0</v>
      </c>
      <c r="T155" s="112">
        <f t="shared" si="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1303</v>
      </c>
      <c r="AT155" s="113" t="s">
        <v>290</v>
      </c>
      <c r="AU155" s="113" t="s">
        <v>85</v>
      </c>
      <c r="AY155" s="14" t="s">
        <v>237</v>
      </c>
      <c r="BE155" s="114">
        <f t="shared" si="4"/>
        <v>0</v>
      </c>
      <c r="BF155" s="114">
        <f t="shared" si="5"/>
        <v>0</v>
      </c>
      <c r="BG155" s="114">
        <f t="shared" si="6"/>
        <v>0</v>
      </c>
      <c r="BH155" s="114">
        <f t="shared" si="7"/>
        <v>0</v>
      </c>
      <c r="BI155" s="114">
        <f t="shared" si="8"/>
        <v>0</v>
      </c>
      <c r="BJ155" s="14" t="s">
        <v>85</v>
      </c>
      <c r="BK155" s="114">
        <f t="shared" si="9"/>
        <v>0</v>
      </c>
      <c r="BL155" s="14" t="s">
        <v>490</v>
      </c>
      <c r="BM155" s="113" t="s">
        <v>4050</v>
      </c>
    </row>
    <row r="156" spans="1:65" s="2" customFormat="1" ht="16.5" customHeight="1">
      <c r="A156" s="28"/>
      <c r="B156" s="138"/>
      <c r="C156" s="199" t="s">
        <v>376</v>
      </c>
      <c r="D156" s="199" t="s">
        <v>242</v>
      </c>
      <c r="E156" s="200" t="s">
        <v>4051</v>
      </c>
      <c r="F156" s="201" t="s">
        <v>4052</v>
      </c>
      <c r="G156" s="202" t="s">
        <v>1716</v>
      </c>
      <c r="H156" s="203">
        <v>240</v>
      </c>
      <c r="I156" s="108"/>
      <c r="J156" s="204">
        <f t="shared" si="0"/>
        <v>0</v>
      </c>
      <c r="K156" s="201" t="s">
        <v>1709</v>
      </c>
      <c r="L156" s="29"/>
      <c r="M156" s="109" t="s">
        <v>1</v>
      </c>
      <c r="N156" s="110" t="s">
        <v>42</v>
      </c>
      <c r="O156" s="52"/>
      <c r="P156" s="111">
        <f t="shared" si="1"/>
        <v>0</v>
      </c>
      <c r="Q156" s="111">
        <v>0</v>
      </c>
      <c r="R156" s="111">
        <f t="shared" si="2"/>
        <v>0</v>
      </c>
      <c r="S156" s="111">
        <v>0</v>
      </c>
      <c r="T156" s="112">
        <f t="shared" si="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490</v>
      </c>
      <c r="AT156" s="113" t="s">
        <v>242</v>
      </c>
      <c r="AU156" s="113" t="s">
        <v>85</v>
      </c>
      <c r="AY156" s="14" t="s">
        <v>237</v>
      </c>
      <c r="BE156" s="114">
        <f t="shared" si="4"/>
        <v>0</v>
      </c>
      <c r="BF156" s="114">
        <f t="shared" si="5"/>
        <v>0</v>
      </c>
      <c r="BG156" s="114">
        <f t="shared" si="6"/>
        <v>0</v>
      </c>
      <c r="BH156" s="114">
        <f t="shared" si="7"/>
        <v>0</v>
      </c>
      <c r="BI156" s="114">
        <f t="shared" si="8"/>
        <v>0</v>
      </c>
      <c r="BJ156" s="14" t="s">
        <v>85</v>
      </c>
      <c r="BK156" s="114">
        <f t="shared" si="9"/>
        <v>0</v>
      </c>
      <c r="BL156" s="14" t="s">
        <v>490</v>
      </c>
      <c r="BM156" s="113" t="s">
        <v>4053</v>
      </c>
    </row>
    <row r="157" spans="1:65" s="2" customFormat="1" ht="16.5" customHeight="1">
      <c r="A157" s="28"/>
      <c r="B157" s="138"/>
      <c r="C157" s="205" t="s">
        <v>380</v>
      </c>
      <c r="D157" s="205" t="s">
        <v>290</v>
      </c>
      <c r="E157" s="206" t="s">
        <v>4054</v>
      </c>
      <c r="F157" s="207" t="s">
        <v>4052</v>
      </c>
      <c r="G157" s="208" t="s">
        <v>1716</v>
      </c>
      <c r="H157" s="209">
        <v>240</v>
      </c>
      <c r="I157" s="115"/>
      <c r="J157" s="210">
        <f t="shared" si="0"/>
        <v>0</v>
      </c>
      <c r="K157" s="207" t="s">
        <v>1709</v>
      </c>
      <c r="L157" s="116"/>
      <c r="M157" s="117" t="s">
        <v>1</v>
      </c>
      <c r="N157" s="118" t="s">
        <v>42</v>
      </c>
      <c r="O157" s="52"/>
      <c r="P157" s="111">
        <f t="shared" si="1"/>
        <v>0</v>
      </c>
      <c r="Q157" s="111">
        <v>0</v>
      </c>
      <c r="R157" s="111">
        <f t="shared" si="2"/>
        <v>0</v>
      </c>
      <c r="S157" s="111">
        <v>0</v>
      </c>
      <c r="T157" s="112">
        <f t="shared" si="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1303</v>
      </c>
      <c r="AT157" s="113" t="s">
        <v>290</v>
      </c>
      <c r="AU157" s="113" t="s">
        <v>85</v>
      </c>
      <c r="AY157" s="14" t="s">
        <v>237</v>
      </c>
      <c r="BE157" s="114">
        <f t="shared" si="4"/>
        <v>0</v>
      </c>
      <c r="BF157" s="114">
        <f t="shared" si="5"/>
        <v>0</v>
      </c>
      <c r="BG157" s="114">
        <f t="shared" si="6"/>
        <v>0</v>
      </c>
      <c r="BH157" s="114">
        <f t="shared" si="7"/>
        <v>0</v>
      </c>
      <c r="BI157" s="114">
        <f t="shared" si="8"/>
        <v>0</v>
      </c>
      <c r="BJ157" s="14" t="s">
        <v>85</v>
      </c>
      <c r="BK157" s="114">
        <f t="shared" si="9"/>
        <v>0</v>
      </c>
      <c r="BL157" s="14" t="s">
        <v>490</v>
      </c>
      <c r="BM157" s="113" t="s">
        <v>4055</v>
      </c>
    </row>
    <row r="158" spans="1:65" s="2" customFormat="1" ht="16.5" customHeight="1">
      <c r="A158" s="28"/>
      <c r="B158" s="138"/>
      <c r="C158" s="199" t="s">
        <v>384</v>
      </c>
      <c r="D158" s="199" t="s">
        <v>242</v>
      </c>
      <c r="E158" s="200" t="s">
        <v>4056</v>
      </c>
      <c r="F158" s="201" t="s">
        <v>4057</v>
      </c>
      <c r="G158" s="202" t="s">
        <v>1716</v>
      </c>
      <c r="H158" s="203">
        <v>290</v>
      </c>
      <c r="I158" s="108"/>
      <c r="J158" s="204">
        <f t="shared" si="0"/>
        <v>0</v>
      </c>
      <c r="K158" s="201" t="s">
        <v>1709</v>
      </c>
      <c r="L158" s="29"/>
      <c r="M158" s="109" t="s">
        <v>1</v>
      </c>
      <c r="N158" s="110" t="s">
        <v>42</v>
      </c>
      <c r="O158" s="52"/>
      <c r="P158" s="111">
        <f t="shared" si="1"/>
        <v>0</v>
      </c>
      <c r="Q158" s="111">
        <v>0</v>
      </c>
      <c r="R158" s="111">
        <f t="shared" si="2"/>
        <v>0</v>
      </c>
      <c r="S158" s="111">
        <v>0</v>
      </c>
      <c r="T158" s="112">
        <f t="shared" si="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490</v>
      </c>
      <c r="AT158" s="113" t="s">
        <v>242</v>
      </c>
      <c r="AU158" s="113" t="s">
        <v>85</v>
      </c>
      <c r="AY158" s="14" t="s">
        <v>237</v>
      </c>
      <c r="BE158" s="114">
        <f t="shared" si="4"/>
        <v>0</v>
      </c>
      <c r="BF158" s="114">
        <f t="shared" si="5"/>
        <v>0</v>
      </c>
      <c r="BG158" s="114">
        <f t="shared" si="6"/>
        <v>0</v>
      </c>
      <c r="BH158" s="114">
        <f t="shared" si="7"/>
        <v>0</v>
      </c>
      <c r="BI158" s="114">
        <f t="shared" si="8"/>
        <v>0</v>
      </c>
      <c r="BJ158" s="14" t="s">
        <v>85</v>
      </c>
      <c r="BK158" s="114">
        <f t="shared" si="9"/>
        <v>0</v>
      </c>
      <c r="BL158" s="14" t="s">
        <v>490</v>
      </c>
      <c r="BM158" s="113" t="s">
        <v>4058</v>
      </c>
    </row>
    <row r="159" spans="1:65" s="2" customFormat="1" ht="16.5" customHeight="1">
      <c r="A159" s="28"/>
      <c r="B159" s="138"/>
      <c r="C159" s="205" t="s">
        <v>388</v>
      </c>
      <c r="D159" s="205" t="s">
        <v>290</v>
      </c>
      <c r="E159" s="206" t="s">
        <v>4059</v>
      </c>
      <c r="F159" s="207" t="s">
        <v>4057</v>
      </c>
      <c r="G159" s="208" t="s">
        <v>1716</v>
      </c>
      <c r="H159" s="209">
        <v>290</v>
      </c>
      <c r="I159" s="115"/>
      <c r="J159" s="210">
        <f t="shared" si="0"/>
        <v>0</v>
      </c>
      <c r="K159" s="207" t="s">
        <v>1709</v>
      </c>
      <c r="L159" s="116"/>
      <c r="M159" s="117" t="s">
        <v>1</v>
      </c>
      <c r="N159" s="118" t="s">
        <v>42</v>
      </c>
      <c r="O159" s="52"/>
      <c r="P159" s="111">
        <f t="shared" si="1"/>
        <v>0</v>
      </c>
      <c r="Q159" s="111">
        <v>0</v>
      </c>
      <c r="R159" s="111">
        <f t="shared" si="2"/>
        <v>0</v>
      </c>
      <c r="S159" s="111">
        <v>0</v>
      </c>
      <c r="T159" s="112">
        <f t="shared" si="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1303</v>
      </c>
      <c r="AT159" s="113" t="s">
        <v>290</v>
      </c>
      <c r="AU159" s="113" t="s">
        <v>85</v>
      </c>
      <c r="AY159" s="14" t="s">
        <v>237</v>
      </c>
      <c r="BE159" s="114">
        <f t="shared" si="4"/>
        <v>0</v>
      </c>
      <c r="BF159" s="114">
        <f t="shared" si="5"/>
        <v>0</v>
      </c>
      <c r="BG159" s="114">
        <f t="shared" si="6"/>
        <v>0</v>
      </c>
      <c r="BH159" s="114">
        <f t="shared" si="7"/>
        <v>0</v>
      </c>
      <c r="BI159" s="114">
        <f t="shared" si="8"/>
        <v>0</v>
      </c>
      <c r="BJ159" s="14" t="s">
        <v>85</v>
      </c>
      <c r="BK159" s="114">
        <f t="shared" si="9"/>
        <v>0</v>
      </c>
      <c r="BL159" s="14" t="s">
        <v>490</v>
      </c>
      <c r="BM159" s="113" t="s">
        <v>4060</v>
      </c>
    </row>
    <row r="160" spans="1:65" s="2" customFormat="1" ht="16.5" customHeight="1">
      <c r="A160" s="28"/>
      <c r="B160" s="138"/>
      <c r="C160" s="199" t="s">
        <v>392</v>
      </c>
      <c r="D160" s="199" t="s">
        <v>242</v>
      </c>
      <c r="E160" s="200" t="s">
        <v>4061</v>
      </c>
      <c r="F160" s="201" t="s">
        <v>4062</v>
      </c>
      <c r="G160" s="202" t="s">
        <v>1716</v>
      </c>
      <c r="H160" s="203">
        <v>180</v>
      </c>
      <c r="I160" s="108"/>
      <c r="J160" s="204">
        <f t="shared" si="0"/>
        <v>0</v>
      </c>
      <c r="K160" s="201" t="s">
        <v>1709</v>
      </c>
      <c r="L160" s="29"/>
      <c r="M160" s="109" t="s">
        <v>1</v>
      </c>
      <c r="N160" s="110" t="s">
        <v>42</v>
      </c>
      <c r="O160" s="52"/>
      <c r="P160" s="111">
        <f t="shared" si="1"/>
        <v>0</v>
      </c>
      <c r="Q160" s="111">
        <v>0</v>
      </c>
      <c r="R160" s="111">
        <f t="shared" si="2"/>
        <v>0</v>
      </c>
      <c r="S160" s="111">
        <v>0</v>
      </c>
      <c r="T160" s="112">
        <f t="shared" si="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490</v>
      </c>
      <c r="AT160" s="113" t="s">
        <v>242</v>
      </c>
      <c r="AU160" s="113" t="s">
        <v>85</v>
      </c>
      <c r="AY160" s="14" t="s">
        <v>237</v>
      </c>
      <c r="BE160" s="114">
        <f t="shared" si="4"/>
        <v>0</v>
      </c>
      <c r="BF160" s="114">
        <f t="shared" si="5"/>
        <v>0</v>
      </c>
      <c r="BG160" s="114">
        <f t="shared" si="6"/>
        <v>0</v>
      </c>
      <c r="BH160" s="114">
        <f t="shared" si="7"/>
        <v>0</v>
      </c>
      <c r="BI160" s="114">
        <f t="shared" si="8"/>
        <v>0</v>
      </c>
      <c r="BJ160" s="14" t="s">
        <v>85</v>
      </c>
      <c r="BK160" s="114">
        <f t="shared" si="9"/>
        <v>0</v>
      </c>
      <c r="BL160" s="14" t="s">
        <v>490</v>
      </c>
      <c r="BM160" s="113" t="s">
        <v>4063</v>
      </c>
    </row>
    <row r="161" spans="1:65" s="2" customFormat="1" ht="16.5" customHeight="1">
      <c r="A161" s="28"/>
      <c r="B161" s="138"/>
      <c r="C161" s="205" t="s">
        <v>396</v>
      </c>
      <c r="D161" s="205" t="s">
        <v>290</v>
      </c>
      <c r="E161" s="206" t="s">
        <v>4064</v>
      </c>
      <c r="F161" s="207" t="s">
        <v>4062</v>
      </c>
      <c r="G161" s="208" t="s">
        <v>1716</v>
      </c>
      <c r="H161" s="209">
        <v>180</v>
      </c>
      <c r="I161" s="115"/>
      <c r="J161" s="210">
        <f t="shared" si="0"/>
        <v>0</v>
      </c>
      <c r="K161" s="207" t="s">
        <v>1709</v>
      </c>
      <c r="L161" s="116"/>
      <c r="M161" s="117" t="s">
        <v>1</v>
      </c>
      <c r="N161" s="118" t="s">
        <v>42</v>
      </c>
      <c r="O161" s="52"/>
      <c r="P161" s="111">
        <f t="shared" si="1"/>
        <v>0</v>
      </c>
      <c r="Q161" s="111">
        <v>0</v>
      </c>
      <c r="R161" s="111">
        <f t="shared" si="2"/>
        <v>0</v>
      </c>
      <c r="S161" s="111">
        <v>0</v>
      </c>
      <c r="T161" s="112">
        <f t="shared" si="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1303</v>
      </c>
      <c r="AT161" s="113" t="s">
        <v>290</v>
      </c>
      <c r="AU161" s="113" t="s">
        <v>85</v>
      </c>
      <c r="AY161" s="14" t="s">
        <v>237</v>
      </c>
      <c r="BE161" s="114">
        <f t="shared" si="4"/>
        <v>0</v>
      </c>
      <c r="BF161" s="114">
        <f t="shared" si="5"/>
        <v>0</v>
      </c>
      <c r="BG161" s="114">
        <f t="shared" si="6"/>
        <v>0</v>
      </c>
      <c r="BH161" s="114">
        <f t="shared" si="7"/>
        <v>0</v>
      </c>
      <c r="BI161" s="114">
        <f t="shared" si="8"/>
        <v>0</v>
      </c>
      <c r="BJ161" s="14" t="s">
        <v>85</v>
      </c>
      <c r="BK161" s="114">
        <f t="shared" si="9"/>
        <v>0</v>
      </c>
      <c r="BL161" s="14" t="s">
        <v>490</v>
      </c>
      <c r="BM161" s="113" t="s">
        <v>4065</v>
      </c>
    </row>
    <row r="162" spans="1:65" s="2" customFormat="1" ht="16.5" customHeight="1">
      <c r="A162" s="28"/>
      <c r="B162" s="138"/>
      <c r="C162" s="199" t="s">
        <v>400</v>
      </c>
      <c r="D162" s="199" t="s">
        <v>242</v>
      </c>
      <c r="E162" s="200" t="s">
        <v>4066</v>
      </c>
      <c r="F162" s="201" t="s">
        <v>4067</v>
      </c>
      <c r="G162" s="202" t="s">
        <v>1716</v>
      </c>
      <c r="H162" s="203">
        <v>532</v>
      </c>
      <c r="I162" s="108"/>
      <c r="J162" s="204">
        <f t="shared" si="0"/>
        <v>0</v>
      </c>
      <c r="K162" s="201" t="s">
        <v>1709</v>
      </c>
      <c r="L162" s="29"/>
      <c r="M162" s="109" t="s">
        <v>1</v>
      </c>
      <c r="N162" s="110" t="s">
        <v>42</v>
      </c>
      <c r="O162" s="52"/>
      <c r="P162" s="111">
        <f t="shared" si="1"/>
        <v>0</v>
      </c>
      <c r="Q162" s="111">
        <v>0</v>
      </c>
      <c r="R162" s="111">
        <f t="shared" si="2"/>
        <v>0</v>
      </c>
      <c r="S162" s="111">
        <v>0</v>
      </c>
      <c r="T162" s="112">
        <f t="shared" si="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490</v>
      </c>
      <c r="AT162" s="113" t="s">
        <v>242</v>
      </c>
      <c r="AU162" s="113" t="s">
        <v>85</v>
      </c>
      <c r="AY162" s="14" t="s">
        <v>237</v>
      </c>
      <c r="BE162" s="114">
        <f t="shared" si="4"/>
        <v>0</v>
      </c>
      <c r="BF162" s="114">
        <f t="shared" si="5"/>
        <v>0</v>
      </c>
      <c r="BG162" s="114">
        <f t="shared" si="6"/>
        <v>0</v>
      </c>
      <c r="BH162" s="114">
        <f t="shared" si="7"/>
        <v>0</v>
      </c>
      <c r="BI162" s="114">
        <f t="shared" si="8"/>
        <v>0</v>
      </c>
      <c r="BJ162" s="14" t="s">
        <v>85</v>
      </c>
      <c r="BK162" s="114">
        <f t="shared" si="9"/>
        <v>0</v>
      </c>
      <c r="BL162" s="14" t="s">
        <v>490</v>
      </c>
      <c r="BM162" s="113" t="s">
        <v>4068</v>
      </c>
    </row>
    <row r="163" spans="1:65" s="2" customFormat="1" ht="16.5" customHeight="1">
      <c r="A163" s="28"/>
      <c r="B163" s="138"/>
      <c r="C163" s="205" t="s">
        <v>404</v>
      </c>
      <c r="D163" s="205" t="s">
        <v>290</v>
      </c>
      <c r="E163" s="206" t="s">
        <v>4069</v>
      </c>
      <c r="F163" s="207" t="s">
        <v>4067</v>
      </c>
      <c r="G163" s="208" t="s">
        <v>1716</v>
      </c>
      <c r="H163" s="209">
        <v>532</v>
      </c>
      <c r="I163" s="115"/>
      <c r="J163" s="210">
        <f t="shared" si="0"/>
        <v>0</v>
      </c>
      <c r="K163" s="207" t="s">
        <v>1709</v>
      </c>
      <c r="L163" s="116"/>
      <c r="M163" s="117" t="s">
        <v>1</v>
      </c>
      <c r="N163" s="118" t="s">
        <v>42</v>
      </c>
      <c r="O163" s="52"/>
      <c r="P163" s="111">
        <f t="shared" si="1"/>
        <v>0</v>
      </c>
      <c r="Q163" s="111">
        <v>0</v>
      </c>
      <c r="R163" s="111">
        <f t="shared" si="2"/>
        <v>0</v>
      </c>
      <c r="S163" s="111">
        <v>0</v>
      </c>
      <c r="T163" s="112">
        <f t="shared" si="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1303</v>
      </c>
      <c r="AT163" s="113" t="s">
        <v>290</v>
      </c>
      <c r="AU163" s="113" t="s">
        <v>85</v>
      </c>
      <c r="AY163" s="14" t="s">
        <v>237</v>
      </c>
      <c r="BE163" s="114">
        <f t="shared" si="4"/>
        <v>0</v>
      </c>
      <c r="BF163" s="114">
        <f t="shared" si="5"/>
        <v>0</v>
      </c>
      <c r="BG163" s="114">
        <f t="shared" si="6"/>
        <v>0</v>
      </c>
      <c r="BH163" s="114">
        <f t="shared" si="7"/>
        <v>0</v>
      </c>
      <c r="BI163" s="114">
        <f t="shared" si="8"/>
        <v>0</v>
      </c>
      <c r="BJ163" s="14" t="s">
        <v>85</v>
      </c>
      <c r="BK163" s="114">
        <f t="shared" si="9"/>
        <v>0</v>
      </c>
      <c r="BL163" s="14" t="s">
        <v>490</v>
      </c>
      <c r="BM163" s="113" t="s">
        <v>4070</v>
      </c>
    </row>
    <row r="164" spans="1:65" s="2" customFormat="1" ht="16.5" customHeight="1">
      <c r="A164" s="28"/>
      <c r="B164" s="138"/>
      <c r="C164" s="199" t="s">
        <v>408</v>
      </c>
      <c r="D164" s="199" t="s">
        <v>242</v>
      </c>
      <c r="E164" s="200" t="s">
        <v>4071</v>
      </c>
      <c r="F164" s="201" t="s">
        <v>4072</v>
      </c>
      <c r="G164" s="202" t="s">
        <v>1716</v>
      </c>
      <c r="H164" s="203">
        <v>148</v>
      </c>
      <c r="I164" s="108"/>
      <c r="J164" s="204">
        <f t="shared" si="0"/>
        <v>0</v>
      </c>
      <c r="K164" s="201" t="s">
        <v>1709</v>
      </c>
      <c r="L164" s="29"/>
      <c r="M164" s="109" t="s">
        <v>1</v>
      </c>
      <c r="N164" s="110" t="s">
        <v>42</v>
      </c>
      <c r="O164" s="52"/>
      <c r="P164" s="111">
        <f t="shared" si="1"/>
        <v>0</v>
      </c>
      <c r="Q164" s="111">
        <v>0</v>
      </c>
      <c r="R164" s="111">
        <f t="shared" si="2"/>
        <v>0</v>
      </c>
      <c r="S164" s="111">
        <v>0</v>
      </c>
      <c r="T164" s="112">
        <f t="shared" si="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490</v>
      </c>
      <c r="AT164" s="113" t="s">
        <v>242</v>
      </c>
      <c r="AU164" s="113" t="s">
        <v>85</v>
      </c>
      <c r="AY164" s="14" t="s">
        <v>237</v>
      </c>
      <c r="BE164" s="114">
        <f t="shared" si="4"/>
        <v>0</v>
      </c>
      <c r="BF164" s="114">
        <f t="shared" si="5"/>
        <v>0</v>
      </c>
      <c r="BG164" s="114">
        <f t="shared" si="6"/>
        <v>0</v>
      </c>
      <c r="BH164" s="114">
        <f t="shared" si="7"/>
        <v>0</v>
      </c>
      <c r="BI164" s="114">
        <f t="shared" si="8"/>
        <v>0</v>
      </c>
      <c r="BJ164" s="14" t="s">
        <v>85</v>
      </c>
      <c r="BK164" s="114">
        <f t="shared" si="9"/>
        <v>0</v>
      </c>
      <c r="BL164" s="14" t="s">
        <v>490</v>
      </c>
      <c r="BM164" s="113" t="s">
        <v>4073</v>
      </c>
    </row>
    <row r="165" spans="1:65" s="2" customFormat="1" ht="16.5" customHeight="1">
      <c r="A165" s="28"/>
      <c r="B165" s="138"/>
      <c r="C165" s="205" t="s">
        <v>415</v>
      </c>
      <c r="D165" s="205" t="s">
        <v>290</v>
      </c>
      <c r="E165" s="206" t="s">
        <v>4074</v>
      </c>
      <c r="F165" s="207" t="s">
        <v>4072</v>
      </c>
      <c r="G165" s="208" t="s">
        <v>1716</v>
      </c>
      <c r="H165" s="209">
        <v>148</v>
      </c>
      <c r="I165" s="115"/>
      <c r="J165" s="210">
        <f t="shared" si="0"/>
        <v>0</v>
      </c>
      <c r="K165" s="207" t="s">
        <v>1709</v>
      </c>
      <c r="L165" s="116"/>
      <c r="M165" s="117" t="s">
        <v>1</v>
      </c>
      <c r="N165" s="118" t="s">
        <v>42</v>
      </c>
      <c r="O165" s="52"/>
      <c r="P165" s="111">
        <f t="shared" si="1"/>
        <v>0</v>
      </c>
      <c r="Q165" s="111">
        <v>0</v>
      </c>
      <c r="R165" s="111">
        <f t="shared" si="2"/>
        <v>0</v>
      </c>
      <c r="S165" s="111">
        <v>0</v>
      </c>
      <c r="T165" s="112">
        <f t="shared" si="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13" t="s">
        <v>1303</v>
      </c>
      <c r="AT165" s="113" t="s">
        <v>290</v>
      </c>
      <c r="AU165" s="113" t="s">
        <v>85</v>
      </c>
      <c r="AY165" s="14" t="s">
        <v>237</v>
      </c>
      <c r="BE165" s="114">
        <f t="shared" si="4"/>
        <v>0</v>
      </c>
      <c r="BF165" s="114">
        <f t="shared" si="5"/>
        <v>0</v>
      </c>
      <c r="BG165" s="114">
        <f t="shared" si="6"/>
        <v>0</v>
      </c>
      <c r="BH165" s="114">
        <f t="shared" si="7"/>
        <v>0</v>
      </c>
      <c r="BI165" s="114">
        <f t="shared" si="8"/>
        <v>0</v>
      </c>
      <c r="BJ165" s="14" t="s">
        <v>85</v>
      </c>
      <c r="BK165" s="114">
        <f t="shared" si="9"/>
        <v>0</v>
      </c>
      <c r="BL165" s="14" t="s">
        <v>490</v>
      </c>
      <c r="BM165" s="113" t="s">
        <v>4075</v>
      </c>
    </row>
    <row r="166" spans="1:65" s="12" customFormat="1" ht="25.9" customHeight="1">
      <c r="B166" s="192"/>
      <c r="C166" s="193"/>
      <c r="D166" s="194" t="s">
        <v>76</v>
      </c>
      <c r="E166" s="195" t="s">
        <v>663</v>
      </c>
      <c r="F166" s="195" t="s">
        <v>3702</v>
      </c>
      <c r="G166" s="193"/>
      <c r="H166" s="193"/>
      <c r="I166" s="101"/>
      <c r="J166" s="196">
        <f>BK166</f>
        <v>0</v>
      </c>
      <c r="K166" s="193"/>
      <c r="L166" s="99"/>
      <c r="M166" s="102"/>
      <c r="N166" s="103"/>
      <c r="O166" s="103"/>
      <c r="P166" s="104">
        <f>SUM(P167:P173)</f>
        <v>0</v>
      </c>
      <c r="Q166" s="103"/>
      <c r="R166" s="104">
        <f>SUM(R167:R173)</f>
        <v>0</v>
      </c>
      <c r="S166" s="103"/>
      <c r="T166" s="105">
        <f>SUM(T167:T173)</f>
        <v>0</v>
      </c>
      <c r="AR166" s="100" t="s">
        <v>247</v>
      </c>
      <c r="AT166" s="106" t="s">
        <v>76</v>
      </c>
      <c r="AU166" s="106" t="s">
        <v>77</v>
      </c>
      <c r="AY166" s="100" t="s">
        <v>237</v>
      </c>
      <c r="BK166" s="107">
        <f>SUM(BK167:BK173)</f>
        <v>0</v>
      </c>
    </row>
    <row r="167" spans="1:65" s="2" customFormat="1" ht="16.5" customHeight="1">
      <c r="A167" s="28"/>
      <c r="B167" s="138"/>
      <c r="C167" s="199" t="s">
        <v>419</v>
      </c>
      <c r="D167" s="199" t="s">
        <v>242</v>
      </c>
      <c r="E167" s="200" t="s">
        <v>4066</v>
      </c>
      <c r="F167" s="201" t="s">
        <v>4067</v>
      </c>
      <c r="G167" s="202" t="s">
        <v>1716</v>
      </c>
      <c r="H167" s="203">
        <v>1</v>
      </c>
      <c r="I167" s="108"/>
      <c r="J167" s="204">
        <f t="shared" ref="J167:J173" si="10">ROUND(I167*H167,2)</f>
        <v>0</v>
      </c>
      <c r="K167" s="201" t="s">
        <v>1709</v>
      </c>
      <c r="L167" s="29"/>
      <c r="M167" s="109" t="s">
        <v>1</v>
      </c>
      <c r="N167" s="110" t="s">
        <v>42</v>
      </c>
      <c r="O167" s="52"/>
      <c r="P167" s="111">
        <f t="shared" ref="P167:P173" si="11">O167*H167</f>
        <v>0</v>
      </c>
      <c r="Q167" s="111">
        <v>0</v>
      </c>
      <c r="R167" s="111">
        <f t="shared" ref="R167:R173" si="12">Q167*H167</f>
        <v>0</v>
      </c>
      <c r="S167" s="111">
        <v>0</v>
      </c>
      <c r="T167" s="112">
        <f t="shared" ref="T167:T173" si="13">S167*H167</f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13" t="s">
        <v>490</v>
      </c>
      <c r="AT167" s="113" t="s">
        <v>242</v>
      </c>
      <c r="AU167" s="113" t="s">
        <v>85</v>
      </c>
      <c r="AY167" s="14" t="s">
        <v>237</v>
      </c>
      <c r="BE167" s="114">
        <f t="shared" ref="BE167:BE173" si="14">IF(N167="základní",J167,0)</f>
        <v>0</v>
      </c>
      <c r="BF167" s="114">
        <f t="shared" ref="BF167:BF173" si="15">IF(N167="snížená",J167,0)</f>
        <v>0</v>
      </c>
      <c r="BG167" s="114">
        <f t="shared" ref="BG167:BG173" si="16">IF(N167="zákl. přenesená",J167,0)</f>
        <v>0</v>
      </c>
      <c r="BH167" s="114">
        <f t="shared" ref="BH167:BH173" si="17">IF(N167="sníž. přenesená",J167,0)</f>
        <v>0</v>
      </c>
      <c r="BI167" s="114">
        <f t="shared" ref="BI167:BI173" si="18">IF(N167="nulová",J167,0)</f>
        <v>0</v>
      </c>
      <c r="BJ167" s="14" t="s">
        <v>85</v>
      </c>
      <c r="BK167" s="114">
        <f t="shared" ref="BK167:BK173" si="19">ROUND(I167*H167,2)</f>
        <v>0</v>
      </c>
      <c r="BL167" s="14" t="s">
        <v>490</v>
      </c>
      <c r="BM167" s="113" t="s">
        <v>4076</v>
      </c>
    </row>
    <row r="168" spans="1:65" s="2" customFormat="1" ht="16.5" customHeight="1">
      <c r="A168" s="28"/>
      <c r="B168" s="138"/>
      <c r="C168" s="205" t="s">
        <v>423</v>
      </c>
      <c r="D168" s="205" t="s">
        <v>290</v>
      </c>
      <c r="E168" s="206" t="s">
        <v>4077</v>
      </c>
      <c r="F168" s="207" t="s">
        <v>4078</v>
      </c>
      <c r="G168" s="208" t="s">
        <v>4079</v>
      </c>
      <c r="H168" s="209">
        <v>1</v>
      </c>
      <c r="I168" s="115"/>
      <c r="J168" s="210">
        <f t="shared" si="10"/>
        <v>0</v>
      </c>
      <c r="K168" s="207" t="s">
        <v>1709</v>
      </c>
      <c r="L168" s="116"/>
      <c r="M168" s="117" t="s">
        <v>1</v>
      </c>
      <c r="N168" s="118" t="s">
        <v>42</v>
      </c>
      <c r="O168" s="52"/>
      <c r="P168" s="111">
        <f t="shared" si="11"/>
        <v>0</v>
      </c>
      <c r="Q168" s="111">
        <v>0</v>
      </c>
      <c r="R168" s="111">
        <f t="shared" si="12"/>
        <v>0</v>
      </c>
      <c r="S168" s="111">
        <v>0</v>
      </c>
      <c r="T168" s="112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13" t="s">
        <v>1303</v>
      </c>
      <c r="AT168" s="113" t="s">
        <v>290</v>
      </c>
      <c r="AU168" s="113" t="s">
        <v>85</v>
      </c>
      <c r="AY168" s="14" t="s">
        <v>237</v>
      </c>
      <c r="BE168" s="114">
        <f t="shared" si="14"/>
        <v>0</v>
      </c>
      <c r="BF168" s="114">
        <f t="shared" si="15"/>
        <v>0</v>
      </c>
      <c r="BG168" s="114">
        <f t="shared" si="16"/>
        <v>0</v>
      </c>
      <c r="BH168" s="114">
        <f t="shared" si="17"/>
        <v>0</v>
      </c>
      <c r="BI168" s="114">
        <f t="shared" si="18"/>
        <v>0</v>
      </c>
      <c r="BJ168" s="14" t="s">
        <v>85</v>
      </c>
      <c r="BK168" s="114">
        <f t="shared" si="19"/>
        <v>0</v>
      </c>
      <c r="BL168" s="14" t="s">
        <v>490</v>
      </c>
      <c r="BM168" s="113" t="s">
        <v>4080</v>
      </c>
    </row>
    <row r="169" spans="1:65" s="2" customFormat="1" ht="16.5" customHeight="1">
      <c r="A169" s="28"/>
      <c r="B169" s="138"/>
      <c r="C169" s="199" t="s">
        <v>427</v>
      </c>
      <c r="D169" s="199" t="s">
        <v>242</v>
      </c>
      <c r="E169" s="200" t="s">
        <v>4071</v>
      </c>
      <c r="F169" s="201" t="s">
        <v>4072</v>
      </c>
      <c r="G169" s="202" t="s">
        <v>1716</v>
      </c>
      <c r="H169" s="203">
        <v>40</v>
      </c>
      <c r="I169" s="108"/>
      <c r="J169" s="204">
        <f t="shared" si="10"/>
        <v>0</v>
      </c>
      <c r="K169" s="201" t="s">
        <v>1709</v>
      </c>
      <c r="L169" s="29"/>
      <c r="M169" s="109" t="s">
        <v>1</v>
      </c>
      <c r="N169" s="110" t="s">
        <v>42</v>
      </c>
      <c r="O169" s="52"/>
      <c r="P169" s="111">
        <f t="shared" si="11"/>
        <v>0</v>
      </c>
      <c r="Q169" s="111">
        <v>0</v>
      </c>
      <c r="R169" s="111">
        <f t="shared" si="12"/>
        <v>0</v>
      </c>
      <c r="S169" s="111">
        <v>0</v>
      </c>
      <c r="T169" s="112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13" t="s">
        <v>490</v>
      </c>
      <c r="AT169" s="113" t="s">
        <v>242</v>
      </c>
      <c r="AU169" s="113" t="s">
        <v>85</v>
      </c>
      <c r="AY169" s="14" t="s">
        <v>237</v>
      </c>
      <c r="BE169" s="114">
        <f t="shared" si="14"/>
        <v>0</v>
      </c>
      <c r="BF169" s="114">
        <f t="shared" si="15"/>
        <v>0</v>
      </c>
      <c r="BG169" s="114">
        <f t="shared" si="16"/>
        <v>0</v>
      </c>
      <c r="BH169" s="114">
        <f t="shared" si="17"/>
        <v>0</v>
      </c>
      <c r="BI169" s="114">
        <f t="shared" si="18"/>
        <v>0</v>
      </c>
      <c r="BJ169" s="14" t="s">
        <v>85</v>
      </c>
      <c r="BK169" s="114">
        <f t="shared" si="19"/>
        <v>0</v>
      </c>
      <c r="BL169" s="14" t="s">
        <v>490</v>
      </c>
      <c r="BM169" s="113" t="s">
        <v>4081</v>
      </c>
    </row>
    <row r="170" spans="1:65" s="2" customFormat="1" ht="16.5" customHeight="1">
      <c r="A170" s="28"/>
      <c r="B170" s="138"/>
      <c r="C170" s="199" t="s">
        <v>431</v>
      </c>
      <c r="D170" s="199" t="s">
        <v>242</v>
      </c>
      <c r="E170" s="200" t="s">
        <v>4082</v>
      </c>
      <c r="F170" s="201" t="s">
        <v>3951</v>
      </c>
      <c r="G170" s="202" t="s">
        <v>2676</v>
      </c>
      <c r="H170" s="203">
        <v>40</v>
      </c>
      <c r="I170" s="108"/>
      <c r="J170" s="204">
        <f t="shared" si="10"/>
        <v>0</v>
      </c>
      <c r="K170" s="201" t="s">
        <v>1709</v>
      </c>
      <c r="L170" s="29"/>
      <c r="M170" s="109" t="s">
        <v>1</v>
      </c>
      <c r="N170" s="110" t="s">
        <v>42</v>
      </c>
      <c r="O170" s="52"/>
      <c r="P170" s="111">
        <f t="shared" si="11"/>
        <v>0</v>
      </c>
      <c r="Q170" s="111">
        <v>0</v>
      </c>
      <c r="R170" s="111">
        <f t="shared" si="12"/>
        <v>0</v>
      </c>
      <c r="S170" s="111">
        <v>0</v>
      </c>
      <c r="T170" s="112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13" t="s">
        <v>490</v>
      </c>
      <c r="AT170" s="113" t="s">
        <v>242</v>
      </c>
      <c r="AU170" s="113" t="s">
        <v>85</v>
      </c>
      <c r="AY170" s="14" t="s">
        <v>237</v>
      </c>
      <c r="BE170" s="114">
        <f t="shared" si="14"/>
        <v>0</v>
      </c>
      <c r="BF170" s="114">
        <f t="shared" si="15"/>
        <v>0</v>
      </c>
      <c r="BG170" s="114">
        <f t="shared" si="16"/>
        <v>0</v>
      </c>
      <c r="BH170" s="114">
        <f t="shared" si="17"/>
        <v>0</v>
      </c>
      <c r="BI170" s="114">
        <f t="shared" si="18"/>
        <v>0</v>
      </c>
      <c r="BJ170" s="14" t="s">
        <v>85</v>
      </c>
      <c r="BK170" s="114">
        <f t="shared" si="19"/>
        <v>0</v>
      </c>
      <c r="BL170" s="14" t="s">
        <v>490</v>
      </c>
      <c r="BM170" s="113" t="s">
        <v>4083</v>
      </c>
    </row>
    <row r="171" spans="1:65" s="2" customFormat="1" ht="16.5" customHeight="1">
      <c r="A171" s="28"/>
      <c r="B171" s="138"/>
      <c r="C171" s="199" t="s">
        <v>435</v>
      </c>
      <c r="D171" s="199" t="s">
        <v>242</v>
      </c>
      <c r="E171" s="200" t="s">
        <v>4084</v>
      </c>
      <c r="F171" s="201" t="s">
        <v>3527</v>
      </c>
      <c r="G171" s="202" t="s">
        <v>2676</v>
      </c>
      <c r="H171" s="203">
        <v>8</v>
      </c>
      <c r="I171" s="108"/>
      <c r="J171" s="204">
        <f t="shared" si="10"/>
        <v>0</v>
      </c>
      <c r="K171" s="201" t="s">
        <v>1709</v>
      </c>
      <c r="L171" s="29"/>
      <c r="M171" s="109" t="s">
        <v>1</v>
      </c>
      <c r="N171" s="110" t="s">
        <v>42</v>
      </c>
      <c r="O171" s="52"/>
      <c r="P171" s="111">
        <f t="shared" si="11"/>
        <v>0</v>
      </c>
      <c r="Q171" s="111">
        <v>0</v>
      </c>
      <c r="R171" s="111">
        <f t="shared" si="12"/>
        <v>0</v>
      </c>
      <c r="S171" s="111">
        <v>0</v>
      </c>
      <c r="T171" s="112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13" t="s">
        <v>490</v>
      </c>
      <c r="AT171" s="113" t="s">
        <v>242</v>
      </c>
      <c r="AU171" s="113" t="s">
        <v>85</v>
      </c>
      <c r="AY171" s="14" t="s">
        <v>237</v>
      </c>
      <c r="BE171" s="114">
        <f t="shared" si="14"/>
        <v>0</v>
      </c>
      <c r="BF171" s="114">
        <f t="shared" si="15"/>
        <v>0</v>
      </c>
      <c r="BG171" s="114">
        <f t="shared" si="16"/>
        <v>0</v>
      </c>
      <c r="BH171" s="114">
        <f t="shared" si="17"/>
        <v>0</v>
      </c>
      <c r="BI171" s="114">
        <f t="shared" si="18"/>
        <v>0</v>
      </c>
      <c r="BJ171" s="14" t="s">
        <v>85</v>
      </c>
      <c r="BK171" s="114">
        <f t="shared" si="19"/>
        <v>0</v>
      </c>
      <c r="BL171" s="14" t="s">
        <v>490</v>
      </c>
      <c r="BM171" s="113" t="s">
        <v>4085</v>
      </c>
    </row>
    <row r="172" spans="1:65" s="2" customFormat="1" ht="16.5" customHeight="1">
      <c r="A172" s="28"/>
      <c r="B172" s="138"/>
      <c r="C172" s="199" t="s">
        <v>439</v>
      </c>
      <c r="D172" s="199" t="s">
        <v>242</v>
      </c>
      <c r="E172" s="200" t="s">
        <v>4086</v>
      </c>
      <c r="F172" s="201" t="s">
        <v>3822</v>
      </c>
      <c r="G172" s="202" t="s">
        <v>2676</v>
      </c>
      <c r="H172" s="203">
        <v>32</v>
      </c>
      <c r="I172" s="108"/>
      <c r="J172" s="204">
        <f t="shared" si="10"/>
        <v>0</v>
      </c>
      <c r="K172" s="201" t="s">
        <v>1709</v>
      </c>
      <c r="L172" s="29"/>
      <c r="M172" s="109" t="s">
        <v>1</v>
      </c>
      <c r="N172" s="110" t="s">
        <v>42</v>
      </c>
      <c r="O172" s="52"/>
      <c r="P172" s="111">
        <f t="shared" si="11"/>
        <v>0</v>
      </c>
      <c r="Q172" s="111">
        <v>0</v>
      </c>
      <c r="R172" s="111">
        <f t="shared" si="12"/>
        <v>0</v>
      </c>
      <c r="S172" s="111">
        <v>0</v>
      </c>
      <c r="T172" s="112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13" t="s">
        <v>490</v>
      </c>
      <c r="AT172" s="113" t="s">
        <v>242</v>
      </c>
      <c r="AU172" s="113" t="s">
        <v>85</v>
      </c>
      <c r="AY172" s="14" t="s">
        <v>237</v>
      </c>
      <c r="BE172" s="114">
        <f t="shared" si="14"/>
        <v>0</v>
      </c>
      <c r="BF172" s="114">
        <f t="shared" si="15"/>
        <v>0</v>
      </c>
      <c r="BG172" s="114">
        <f t="shared" si="16"/>
        <v>0</v>
      </c>
      <c r="BH172" s="114">
        <f t="shared" si="17"/>
        <v>0</v>
      </c>
      <c r="BI172" s="114">
        <f t="shared" si="18"/>
        <v>0</v>
      </c>
      <c r="BJ172" s="14" t="s">
        <v>85</v>
      </c>
      <c r="BK172" s="114">
        <f t="shared" si="19"/>
        <v>0</v>
      </c>
      <c r="BL172" s="14" t="s">
        <v>490</v>
      </c>
      <c r="BM172" s="113" t="s">
        <v>4087</v>
      </c>
    </row>
    <row r="173" spans="1:65" s="2" customFormat="1" ht="16.5" customHeight="1">
      <c r="A173" s="28"/>
      <c r="B173" s="138"/>
      <c r="C173" s="199" t="s">
        <v>443</v>
      </c>
      <c r="D173" s="199" t="s">
        <v>242</v>
      </c>
      <c r="E173" s="200" t="s">
        <v>4088</v>
      </c>
      <c r="F173" s="201" t="s">
        <v>3530</v>
      </c>
      <c r="G173" s="202" t="s">
        <v>2676</v>
      </c>
      <c r="H173" s="203">
        <v>8</v>
      </c>
      <c r="I173" s="108"/>
      <c r="J173" s="204">
        <f t="shared" si="10"/>
        <v>0</v>
      </c>
      <c r="K173" s="201" t="s">
        <v>1709</v>
      </c>
      <c r="L173" s="29"/>
      <c r="M173" s="121" t="s">
        <v>1</v>
      </c>
      <c r="N173" s="122" t="s">
        <v>42</v>
      </c>
      <c r="O173" s="123"/>
      <c r="P173" s="124">
        <f t="shared" si="11"/>
        <v>0</v>
      </c>
      <c r="Q173" s="124">
        <v>0</v>
      </c>
      <c r="R173" s="124">
        <f t="shared" si="12"/>
        <v>0</v>
      </c>
      <c r="S173" s="124">
        <v>0</v>
      </c>
      <c r="T173" s="125">
        <f t="shared" si="1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13" t="s">
        <v>490</v>
      </c>
      <c r="AT173" s="113" t="s">
        <v>242</v>
      </c>
      <c r="AU173" s="113" t="s">
        <v>85</v>
      </c>
      <c r="AY173" s="14" t="s">
        <v>237</v>
      </c>
      <c r="BE173" s="114">
        <f t="shared" si="14"/>
        <v>0</v>
      </c>
      <c r="BF173" s="114">
        <f t="shared" si="15"/>
        <v>0</v>
      </c>
      <c r="BG173" s="114">
        <f t="shared" si="16"/>
        <v>0</v>
      </c>
      <c r="BH173" s="114">
        <f t="shared" si="17"/>
        <v>0</v>
      </c>
      <c r="BI173" s="114">
        <f t="shared" si="18"/>
        <v>0</v>
      </c>
      <c r="BJ173" s="14" t="s">
        <v>85</v>
      </c>
      <c r="BK173" s="114">
        <f t="shared" si="19"/>
        <v>0</v>
      </c>
      <c r="BL173" s="14" t="s">
        <v>490</v>
      </c>
      <c r="BM173" s="113" t="s">
        <v>4089</v>
      </c>
    </row>
    <row r="174" spans="1:65" s="2" customFormat="1" ht="6.95" customHeight="1">
      <c r="A174" s="28"/>
      <c r="B174" s="168"/>
      <c r="C174" s="169"/>
      <c r="D174" s="169"/>
      <c r="E174" s="169"/>
      <c r="F174" s="169"/>
      <c r="G174" s="169"/>
      <c r="H174" s="169"/>
      <c r="I174" s="169"/>
      <c r="J174" s="169"/>
      <c r="K174" s="169"/>
      <c r="L174" s="29"/>
      <c r="M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</row>
  </sheetData>
  <sheetProtection algorithmName="SHA-512" hashValue="JIaEmm7cRGhkfEzZNkbitUh9xeuFwEsCeoWWhbYzh05IlDC5NBAJPkb7nrcX5ZnjtL1Ty3qaQUi9cCpyRVafOw==" saltValue="XrVWEUlk415Z5qQC0qoTgg==" spinCount="100000" sheet="1" objects="1" scenarios="1"/>
  <autoFilter ref="C117:K173" xr:uid="{00000000-0009-0000-0000-000009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238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114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4090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ROUND(J120,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ROUND((SUM(BE120:BE237)),  2)</f>
        <v>0</v>
      </c>
      <c r="G33" s="139"/>
      <c r="H33" s="139"/>
      <c r="I33" s="151">
        <v>0.21</v>
      </c>
      <c r="J33" s="150">
        <f>ROUND(((SUM(BE120:BE237))*I33),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ROUND((SUM(BF120:BF237)),  2)</f>
        <v>0</v>
      </c>
      <c r="G34" s="139"/>
      <c r="H34" s="139"/>
      <c r="I34" s="151">
        <v>0.15</v>
      </c>
      <c r="J34" s="150">
        <f>ROUND(((SUM(BF120:BF237))*I34),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ROUND((SUM(BG120:BG237)),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ROUND((SUM(BH120:BH237)),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ROUND((SUM(BI120:BI237)),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10 - SLABOPROUD _EPS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J120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3711</v>
      </c>
      <c r="E97" s="179"/>
      <c r="F97" s="179"/>
      <c r="G97" s="179"/>
      <c r="H97" s="179"/>
      <c r="I97" s="179"/>
      <c r="J97" s="180">
        <f>J121</f>
        <v>0</v>
      </c>
      <c r="K97" s="177"/>
      <c r="L97" s="92"/>
    </row>
    <row r="98" spans="1:31" s="9" customFormat="1" ht="24.95" customHeight="1">
      <c r="B98" s="176"/>
      <c r="C98" s="177"/>
      <c r="D98" s="178" t="s">
        <v>4091</v>
      </c>
      <c r="E98" s="179"/>
      <c r="F98" s="179"/>
      <c r="G98" s="179"/>
      <c r="H98" s="179"/>
      <c r="I98" s="179"/>
      <c r="J98" s="180">
        <f>J191</f>
        <v>0</v>
      </c>
      <c r="K98" s="177"/>
      <c r="L98" s="92"/>
    </row>
    <row r="99" spans="1:31" s="9" customFormat="1" ht="24.95" customHeight="1">
      <c r="B99" s="176"/>
      <c r="C99" s="177"/>
      <c r="D99" s="178" t="s">
        <v>4092</v>
      </c>
      <c r="E99" s="179"/>
      <c r="F99" s="179"/>
      <c r="G99" s="179"/>
      <c r="H99" s="179"/>
      <c r="I99" s="179"/>
      <c r="J99" s="180">
        <f>J222</f>
        <v>0</v>
      </c>
      <c r="K99" s="177"/>
      <c r="L99" s="92"/>
    </row>
    <row r="100" spans="1:31" s="9" customFormat="1" ht="24.95" customHeight="1">
      <c r="B100" s="176"/>
      <c r="C100" s="177"/>
      <c r="D100" s="178" t="s">
        <v>3830</v>
      </c>
      <c r="E100" s="179"/>
      <c r="F100" s="179"/>
      <c r="G100" s="179"/>
      <c r="H100" s="179"/>
      <c r="I100" s="179"/>
      <c r="J100" s="180">
        <f>J229</f>
        <v>0</v>
      </c>
      <c r="K100" s="177"/>
      <c r="L100" s="92"/>
    </row>
    <row r="101" spans="1:31" s="2" customFormat="1" ht="21.75" customHeight="1">
      <c r="A101" s="28"/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37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6.95" customHeight="1">
      <c r="A102" s="28"/>
      <c r="B102" s="168"/>
      <c r="C102" s="169"/>
      <c r="D102" s="169"/>
      <c r="E102" s="169"/>
      <c r="F102" s="169"/>
      <c r="G102" s="169"/>
      <c r="H102" s="169"/>
      <c r="I102" s="169"/>
      <c r="J102" s="169"/>
      <c r="K102" s="169"/>
      <c r="L102" s="37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</row>
    <row r="104" spans="1:31"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</row>
    <row r="105" spans="1:31"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</row>
    <row r="106" spans="1:31" s="2" customFormat="1" ht="6.95" customHeight="1">
      <c r="A106" s="28"/>
      <c r="B106" s="170"/>
      <c r="C106" s="171"/>
      <c r="D106" s="171"/>
      <c r="E106" s="171"/>
      <c r="F106" s="171"/>
      <c r="G106" s="171"/>
      <c r="H106" s="171"/>
      <c r="I106" s="171"/>
      <c r="J106" s="171"/>
      <c r="K106" s="171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24.95" customHeight="1">
      <c r="A107" s="28"/>
      <c r="B107" s="138"/>
      <c r="C107" s="136" t="s">
        <v>222</v>
      </c>
      <c r="D107" s="139"/>
      <c r="E107" s="139"/>
      <c r="F107" s="139"/>
      <c r="G107" s="139"/>
      <c r="H107" s="139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5" customHeight="1">
      <c r="A108" s="28"/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>
      <c r="A109" s="28"/>
      <c r="B109" s="138"/>
      <c r="C109" s="137" t="s">
        <v>16</v>
      </c>
      <c r="D109" s="139"/>
      <c r="E109" s="139"/>
      <c r="F109" s="139"/>
      <c r="G109" s="139"/>
      <c r="H109" s="139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6.5" customHeight="1">
      <c r="A110" s="28"/>
      <c r="B110" s="138"/>
      <c r="C110" s="139"/>
      <c r="D110" s="139"/>
      <c r="E110" s="254" t="str">
        <f>E7</f>
        <v>STAVEBNÍ ÚPRAVY OBJEKTU PODNIKOVÉHO ŘEDITELSTVÍ DOPRAVNÍHO PODNIKU OSTRAVA a.s</v>
      </c>
      <c r="F110" s="255"/>
      <c r="G110" s="255"/>
      <c r="H110" s="255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138"/>
      <c r="C111" s="137" t="s">
        <v>171</v>
      </c>
      <c r="D111" s="139"/>
      <c r="E111" s="139"/>
      <c r="F111" s="139"/>
      <c r="G111" s="139"/>
      <c r="H111" s="139"/>
      <c r="I111" s="139"/>
      <c r="J111" s="139"/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6.5" customHeight="1">
      <c r="A112" s="28"/>
      <c r="B112" s="138"/>
      <c r="C112" s="139"/>
      <c r="D112" s="139"/>
      <c r="E112" s="252" t="str">
        <f>E9</f>
        <v>10 - SLABOPROUD _EPS</v>
      </c>
      <c r="F112" s="253"/>
      <c r="G112" s="253"/>
      <c r="H112" s="253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>
      <c r="A113" s="28"/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138"/>
      <c r="C114" s="137" t="s">
        <v>20</v>
      </c>
      <c r="D114" s="139"/>
      <c r="E114" s="139"/>
      <c r="F114" s="140" t="str">
        <f>F12</f>
        <v xml:space="preserve"> </v>
      </c>
      <c r="G114" s="139"/>
      <c r="H114" s="139"/>
      <c r="I114" s="137" t="s">
        <v>22</v>
      </c>
      <c r="J114" s="141" t="str">
        <f>IF(J12="","",J12)</f>
        <v>15. 1. 2020</v>
      </c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5" customHeight="1">
      <c r="A115" s="28"/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5.2" customHeight="1">
      <c r="A116" s="28"/>
      <c r="B116" s="138"/>
      <c r="C116" s="137" t="s">
        <v>24</v>
      </c>
      <c r="D116" s="139"/>
      <c r="E116" s="139"/>
      <c r="F116" s="140" t="str">
        <f>E15</f>
        <v>Dopravní podnik Ostrava a.s.</v>
      </c>
      <c r="G116" s="139"/>
      <c r="H116" s="139"/>
      <c r="I116" s="137" t="s">
        <v>30</v>
      </c>
      <c r="J116" s="172" t="str">
        <f>E21</f>
        <v>SPAN s.r.o.</v>
      </c>
      <c r="K116" s="139"/>
      <c r="L116" s="37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5.2" customHeight="1">
      <c r="A117" s="28"/>
      <c r="B117" s="138"/>
      <c r="C117" s="137" t="s">
        <v>28</v>
      </c>
      <c r="D117" s="139"/>
      <c r="E117" s="139"/>
      <c r="F117" s="140" t="str">
        <f>IF(E18="","",E18)</f>
        <v>Vyplň údaj</v>
      </c>
      <c r="G117" s="139"/>
      <c r="H117" s="139"/>
      <c r="I117" s="137" t="s">
        <v>33</v>
      </c>
      <c r="J117" s="172" t="str">
        <f>E24</f>
        <v>SPAN s.r.o.</v>
      </c>
      <c r="K117" s="139"/>
      <c r="L117" s="37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0.35" customHeight="1">
      <c r="A118" s="28"/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37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11" customFormat="1" ht="29.25" customHeight="1">
      <c r="A119" s="94"/>
      <c r="B119" s="186"/>
      <c r="C119" s="187" t="s">
        <v>223</v>
      </c>
      <c r="D119" s="188" t="s">
        <v>62</v>
      </c>
      <c r="E119" s="188" t="s">
        <v>58</v>
      </c>
      <c r="F119" s="188" t="s">
        <v>59</v>
      </c>
      <c r="G119" s="188" t="s">
        <v>224</v>
      </c>
      <c r="H119" s="188" t="s">
        <v>225</v>
      </c>
      <c r="I119" s="188" t="s">
        <v>226</v>
      </c>
      <c r="J119" s="188" t="s">
        <v>175</v>
      </c>
      <c r="K119" s="189" t="s">
        <v>227</v>
      </c>
      <c r="L119" s="95"/>
      <c r="M119" s="56" t="s">
        <v>1</v>
      </c>
      <c r="N119" s="57" t="s">
        <v>41</v>
      </c>
      <c r="O119" s="57" t="s">
        <v>228</v>
      </c>
      <c r="P119" s="57" t="s">
        <v>229</v>
      </c>
      <c r="Q119" s="57" t="s">
        <v>230</v>
      </c>
      <c r="R119" s="57" t="s">
        <v>231</v>
      </c>
      <c r="S119" s="57" t="s">
        <v>232</v>
      </c>
      <c r="T119" s="58" t="s">
        <v>233</v>
      </c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</row>
    <row r="120" spans="1:65" s="2" customFormat="1" ht="22.9" customHeight="1">
      <c r="A120" s="28"/>
      <c r="B120" s="138"/>
      <c r="C120" s="190" t="s">
        <v>234</v>
      </c>
      <c r="D120" s="139"/>
      <c r="E120" s="139"/>
      <c r="F120" s="139"/>
      <c r="G120" s="139"/>
      <c r="H120" s="139"/>
      <c r="I120" s="139"/>
      <c r="J120" s="191">
        <f>BK120</f>
        <v>0</v>
      </c>
      <c r="K120" s="139"/>
      <c r="L120" s="29"/>
      <c r="M120" s="59"/>
      <c r="N120" s="50"/>
      <c r="O120" s="60"/>
      <c r="P120" s="96">
        <f>P121+P191+P222+P229</f>
        <v>0</v>
      </c>
      <c r="Q120" s="60"/>
      <c r="R120" s="96">
        <f>R121+R191+R222+R229</f>
        <v>0</v>
      </c>
      <c r="S120" s="60"/>
      <c r="T120" s="97">
        <f>T121+T191+T222+T229</f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T120" s="14" t="s">
        <v>76</v>
      </c>
      <c r="AU120" s="14" t="s">
        <v>177</v>
      </c>
      <c r="BK120" s="98">
        <f>BK121+BK191+BK222+BK229</f>
        <v>0</v>
      </c>
    </row>
    <row r="121" spans="1:65" s="12" customFormat="1" ht="25.9" customHeight="1">
      <c r="B121" s="192"/>
      <c r="C121" s="193"/>
      <c r="D121" s="194" t="s">
        <v>76</v>
      </c>
      <c r="E121" s="195" t="s">
        <v>238</v>
      </c>
      <c r="F121" s="195" t="s">
        <v>3713</v>
      </c>
      <c r="G121" s="193"/>
      <c r="H121" s="193"/>
      <c r="I121" s="193"/>
      <c r="J121" s="196">
        <f>BK121</f>
        <v>0</v>
      </c>
      <c r="K121" s="193"/>
      <c r="L121" s="99"/>
      <c r="M121" s="102"/>
      <c r="N121" s="103"/>
      <c r="O121" s="103"/>
      <c r="P121" s="104">
        <f>SUM(P122:P190)</f>
        <v>0</v>
      </c>
      <c r="Q121" s="103"/>
      <c r="R121" s="104">
        <f>SUM(R122:R190)</f>
        <v>0</v>
      </c>
      <c r="S121" s="103"/>
      <c r="T121" s="105">
        <f>SUM(T122:T190)</f>
        <v>0</v>
      </c>
      <c r="AR121" s="100" t="s">
        <v>247</v>
      </c>
      <c r="AT121" s="106" t="s">
        <v>76</v>
      </c>
      <c r="AU121" s="106" t="s">
        <v>77</v>
      </c>
      <c r="AY121" s="100" t="s">
        <v>237</v>
      </c>
      <c r="BK121" s="107">
        <f>SUM(BK122:BK190)</f>
        <v>0</v>
      </c>
    </row>
    <row r="122" spans="1:65" s="2" customFormat="1" ht="16.5" customHeight="1">
      <c r="A122" s="28"/>
      <c r="B122" s="138"/>
      <c r="C122" s="199" t="s">
        <v>85</v>
      </c>
      <c r="D122" s="199" t="s">
        <v>242</v>
      </c>
      <c r="E122" s="200" t="s">
        <v>4093</v>
      </c>
      <c r="F122" s="201" t="s">
        <v>4094</v>
      </c>
      <c r="G122" s="202" t="s">
        <v>2072</v>
      </c>
      <c r="H122" s="203">
        <v>1</v>
      </c>
      <c r="I122" s="108"/>
      <c r="J122" s="204">
        <f t="shared" ref="J122:J153" si="0">ROUND(I122*H122,2)</f>
        <v>0</v>
      </c>
      <c r="K122" s="201" t="s">
        <v>1709</v>
      </c>
      <c r="L122" s="29"/>
      <c r="M122" s="109" t="s">
        <v>1</v>
      </c>
      <c r="N122" s="110" t="s">
        <v>42</v>
      </c>
      <c r="O122" s="52"/>
      <c r="P122" s="111">
        <f t="shared" ref="P122:P153" si="1">O122*H122</f>
        <v>0</v>
      </c>
      <c r="Q122" s="111">
        <v>0</v>
      </c>
      <c r="R122" s="111">
        <f t="shared" ref="R122:R153" si="2">Q122*H122</f>
        <v>0</v>
      </c>
      <c r="S122" s="111">
        <v>0</v>
      </c>
      <c r="T122" s="112">
        <f t="shared" ref="T122:T153" si="3">S122*H122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490</v>
      </c>
      <c r="AT122" s="113" t="s">
        <v>242</v>
      </c>
      <c r="AU122" s="113" t="s">
        <v>85</v>
      </c>
      <c r="AY122" s="14" t="s">
        <v>237</v>
      </c>
      <c r="BE122" s="114">
        <f t="shared" ref="BE122:BE153" si="4">IF(N122="základní",J122,0)</f>
        <v>0</v>
      </c>
      <c r="BF122" s="114">
        <f t="shared" ref="BF122:BF153" si="5">IF(N122="snížená",J122,0)</f>
        <v>0</v>
      </c>
      <c r="BG122" s="114">
        <f t="shared" ref="BG122:BG153" si="6">IF(N122="zákl. přenesená",J122,0)</f>
        <v>0</v>
      </c>
      <c r="BH122" s="114">
        <f t="shared" ref="BH122:BH153" si="7">IF(N122="sníž. přenesená",J122,0)</f>
        <v>0</v>
      </c>
      <c r="BI122" s="114">
        <f t="shared" ref="BI122:BI153" si="8">IF(N122="nulová",J122,0)</f>
        <v>0</v>
      </c>
      <c r="BJ122" s="14" t="s">
        <v>85</v>
      </c>
      <c r="BK122" s="114">
        <f t="shared" ref="BK122:BK153" si="9">ROUND(I122*H122,2)</f>
        <v>0</v>
      </c>
      <c r="BL122" s="14" t="s">
        <v>490</v>
      </c>
      <c r="BM122" s="113" t="s">
        <v>4095</v>
      </c>
    </row>
    <row r="123" spans="1:65" s="2" customFormat="1" ht="16.5" customHeight="1">
      <c r="A123" s="28"/>
      <c r="B123" s="138"/>
      <c r="C123" s="205" t="s">
        <v>87</v>
      </c>
      <c r="D123" s="205" t="s">
        <v>290</v>
      </c>
      <c r="E123" s="206" t="s">
        <v>4096</v>
      </c>
      <c r="F123" s="207" t="s">
        <v>4094</v>
      </c>
      <c r="G123" s="208" t="s">
        <v>2072</v>
      </c>
      <c r="H123" s="209">
        <v>1</v>
      </c>
      <c r="I123" s="115"/>
      <c r="J123" s="210">
        <f t="shared" si="0"/>
        <v>0</v>
      </c>
      <c r="K123" s="207" t="s">
        <v>1709</v>
      </c>
      <c r="L123" s="116"/>
      <c r="M123" s="117" t="s">
        <v>1</v>
      </c>
      <c r="N123" s="118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1303</v>
      </c>
      <c r="AT123" s="113" t="s">
        <v>290</v>
      </c>
      <c r="AU123" s="113" t="s">
        <v>85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490</v>
      </c>
      <c r="BM123" s="113" t="s">
        <v>4097</v>
      </c>
    </row>
    <row r="124" spans="1:65" s="2" customFormat="1" ht="16.5" customHeight="1">
      <c r="A124" s="28"/>
      <c r="B124" s="138"/>
      <c r="C124" s="199" t="s">
        <v>247</v>
      </c>
      <c r="D124" s="199" t="s">
        <v>242</v>
      </c>
      <c r="E124" s="200" t="s">
        <v>4098</v>
      </c>
      <c r="F124" s="201" t="s">
        <v>4028</v>
      </c>
      <c r="G124" s="202" t="s">
        <v>2072</v>
      </c>
      <c r="H124" s="203">
        <v>2</v>
      </c>
      <c r="I124" s="108"/>
      <c r="J124" s="204">
        <f t="shared" si="0"/>
        <v>0</v>
      </c>
      <c r="K124" s="201" t="s">
        <v>1709</v>
      </c>
      <c r="L124" s="29"/>
      <c r="M124" s="109" t="s">
        <v>1</v>
      </c>
      <c r="N124" s="110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490</v>
      </c>
      <c r="AT124" s="113" t="s">
        <v>242</v>
      </c>
      <c r="AU124" s="113" t="s">
        <v>85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490</v>
      </c>
      <c r="BM124" s="113" t="s">
        <v>4099</v>
      </c>
    </row>
    <row r="125" spans="1:65" s="2" customFormat="1" ht="16.5" customHeight="1">
      <c r="A125" s="28"/>
      <c r="B125" s="138"/>
      <c r="C125" s="205" t="s">
        <v>246</v>
      </c>
      <c r="D125" s="205" t="s">
        <v>290</v>
      </c>
      <c r="E125" s="206" t="s">
        <v>4100</v>
      </c>
      <c r="F125" s="207" t="s">
        <v>4028</v>
      </c>
      <c r="G125" s="208" t="s">
        <v>2072</v>
      </c>
      <c r="H125" s="209">
        <v>2</v>
      </c>
      <c r="I125" s="115"/>
      <c r="J125" s="210">
        <f t="shared" si="0"/>
        <v>0</v>
      </c>
      <c r="K125" s="207" t="s">
        <v>1709</v>
      </c>
      <c r="L125" s="116"/>
      <c r="M125" s="117" t="s">
        <v>1</v>
      </c>
      <c r="N125" s="118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1303</v>
      </c>
      <c r="AT125" s="113" t="s">
        <v>290</v>
      </c>
      <c r="AU125" s="113" t="s">
        <v>85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490</v>
      </c>
      <c r="BM125" s="113" t="s">
        <v>4101</v>
      </c>
    </row>
    <row r="126" spans="1:65" s="2" customFormat="1" ht="16.5" customHeight="1">
      <c r="A126" s="28"/>
      <c r="B126" s="138"/>
      <c r="C126" s="199" t="s">
        <v>259</v>
      </c>
      <c r="D126" s="199" t="s">
        <v>242</v>
      </c>
      <c r="E126" s="200" t="s">
        <v>4102</v>
      </c>
      <c r="F126" s="201" t="s">
        <v>4103</v>
      </c>
      <c r="G126" s="202" t="s">
        <v>2072</v>
      </c>
      <c r="H126" s="203">
        <v>1</v>
      </c>
      <c r="I126" s="108"/>
      <c r="J126" s="204">
        <f t="shared" si="0"/>
        <v>0</v>
      </c>
      <c r="K126" s="201" t="s">
        <v>1709</v>
      </c>
      <c r="L126" s="29"/>
      <c r="M126" s="109" t="s">
        <v>1</v>
      </c>
      <c r="N126" s="110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490</v>
      </c>
      <c r="AT126" s="113" t="s">
        <v>242</v>
      </c>
      <c r="AU126" s="113" t="s">
        <v>85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490</v>
      </c>
      <c r="BM126" s="113" t="s">
        <v>4104</v>
      </c>
    </row>
    <row r="127" spans="1:65" s="2" customFormat="1" ht="16.5" customHeight="1">
      <c r="A127" s="28"/>
      <c r="B127" s="138"/>
      <c r="C127" s="205" t="s">
        <v>263</v>
      </c>
      <c r="D127" s="205" t="s">
        <v>290</v>
      </c>
      <c r="E127" s="206" t="s">
        <v>4105</v>
      </c>
      <c r="F127" s="207" t="s">
        <v>4103</v>
      </c>
      <c r="G127" s="208" t="s">
        <v>2072</v>
      </c>
      <c r="H127" s="209">
        <v>1</v>
      </c>
      <c r="I127" s="115"/>
      <c r="J127" s="210">
        <f t="shared" si="0"/>
        <v>0</v>
      </c>
      <c r="K127" s="207" t="s">
        <v>1709</v>
      </c>
      <c r="L127" s="116"/>
      <c r="M127" s="117" t="s">
        <v>1</v>
      </c>
      <c r="N127" s="118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1303</v>
      </c>
      <c r="AT127" s="113" t="s">
        <v>290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490</v>
      </c>
      <c r="BM127" s="113" t="s">
        <v>4106</v>
      </c>
    </row>
    <row r="128" spans="1:65" s="2" customFormat="1" ht="16.5" customHeight="1">
      <c r="A128" s="28"/>
      <c r="B128" s="138"/>
      <c r="C128" s="199" t="s">
        <v>267</v>
      </c>
      <c r="D128" s="199" t="s">
        <v>242</v>
      </c>
      <c r="E128" s="200" t="s">
        <v>4107</v>
      </c>
      <c r="F128" s="201" t="s">
        <v>4108</v>
      </c>
      <c r="G128" s="202" t="s">
        <v>2072</v>
      </c>
      <c r="H128" s="203">
        <v>1</v>
      </c>
      <c r="I128" s="108"/>
      <c r="J128" s="204">
        <f t="shared" si="0"/>
        <v>0</v>
      </c>
      <c r="K128" s="201" t="s">
        <v>1709</v>
      </c>
      <c r="L128" s="29"/>
      <c r="M128" s="109" t="s">
        <v>1</v>
      </c>
      <c r="N128" s="110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490</v>
      </c>
      <c r="AT128" s="113" t="s">
        <v>242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4109</v>
      </c>
    </row>
    <row r="129" spans="1:65" s="2" customFormat="1" ht="16.5" customHeight="1">
      <c r="A129" s="28"/>
      <c r="B129" s="138"/>
      <c r="C129" s="205" t="s">
        <v>271</v>
      </c>
      <c r="D129" s="205" t="s">
        <v>290</v>
      </c>
      <c r="E129" s="206" t="s">
        <v>4110</v>
      </c>
      <c r="F129" s="207" t="s">
        <v>4108</v>
      </c>
      <c r="G129" s="208" t="s">
        <v>2072</v>
      </c>
      <c r="H129" s="209">
        <v>1</v>
      </c>
      <c r="I129" s="115"/>
      <c r="J129" s="210">
        <f t="shared" si="0"/>
        <v>0</v>
      </c>
      <c r="K129" s="207" t="s">
        <v>1709</v>
      </c>
      <c r="L129" s="116"/>
      <c r="M129" s="117" t="s">
        <v>1</v>
      </c>
      <c r="N129" s="118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1303</v>
      </c>
      <c r="AT129" s="113" t="s">
        <v>290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4111</v>
      </c>
    </row>
    <row r="130" spans="1:65" s="2" customFormat="1" ht="16.5" customHeight="1">
      <c r="A130" s="28"/>
      <c r="B130" s="138"/>
      <c r="C130" s="199" t="s">
        <v>275</v>
      </c>
      <c r="D130" s="199" t="s">
        <v>242</v>
      </c>
      <c r="E130" s="200" t="s">
        <v>4112</v>
      </c>
      <c r="F130" s="201" t="s">
        <v>4113</v>
      </c>
      <c r="G130" s="202" t="s">
        <v>2072</v>
      </c>
      <c r="H130" s="203">
        <v>1</v>
      </c>
      <c r="I130" s="108"/>
      <c r="J130" s="204">
        <f t="shared" si="0"/>
        <v>0</v>
      </c>
      <c r="K130" s="201" t="s">
        <v>1709</v>
      </c>
      <c r="L130" s="29"/>
      <c r="M130" s="109" t="s">
        <v>1</v>
      </c>
      <c r="N130" s="110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490</v>
      </c>
      <c r="AT130" s="113" t="s">
        <v>242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4114</v>
      </c>
    </row>
    <row r="131" spans="1:65" s="2" customFormat="1" ht="16.5" customHeight="1">
      <c r="A131" s="28"/>
      <c r="B131" s="138"/>
      <c r="C131" s="205" t="s">
        <v>112</v>
      </c>
      <c r="D131" s="205" t="s">
        <v>290</v>
      </c>
      <c r="E131" s="206" t="s">
        <v>4115</v>
      </c>
      <c r="F131" s="207" t="s">
        <v>4113</v>
      </c>
      <c r="G131" s="208" t="s">
        <v>2072</v>
      </c>
      <c r="H131" s="209">
        <v>1</v>
      </c>
      <c r="I131" s="115"/>
      <c r="J131" s="210">
        <f t="shared" si="0"/>
        <v>0</v>
      </c>
      <c r="K131" s="207" t="s">
        <v>1709</v>
      </c>
      <c r="L131" s="116"/>
      <c r="M131" s="117" t="s">
        <v>1</v>
      </c>
      <c r="N131" s="118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1303</v>
      </c>
      <c r="AT131" s="113" t="s">
        <v>290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4116</v>
      </c>
    </row>
    <row r="132" spans="1:65" s="2" customFormat="1" ht="16.5" customHeight="1">
      <c r="A132" s="28"/>
      <c r="B132" s="138"/>
      <c r="C132" s="199" t="s">
        <v>115</v>
      </c>
      <c r="D132" s="199" t="s">
        <v>242</v>
      </c>
      <c r="E132" s="200" t="s">
        <v>4117</v>
      </c>
      <c r="F132" s="201" t="s">
        <v>4118</v>
      </c>
      <c r="G132" s="202" t="s">
        <v>2072</v>
      </c>
      <c r="H132" s="203">
        <v>4</v>
      </c>
      <c r="I132" s="108"/>
      <c r="J132" s="204">
        <f t="shared" si="0"/>
        <v>0</v>
      </c>
      <c r="K132" s="201" t="s">
        <v>1709</v>
      </c>
      <c r="L132" s="29"/>
      <c r="M132" s="109" t="s">
        <v>1</v>
      </c>
      <c r="N132" s="110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490</v>
      </c>
      <c r="AT132" s="113" t="s">
        <v>242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4119</v>
      </c>
    </row>
    <row r="133" spans="1:65" s="2" customFormat="1" ht="16.5" customHeight="1">
      <c r="A133" s="28"/>
      <c r="B133" s="138"/>
      <c r="C133" s="205" t="s">
        <v>118</v>
      </c>
      <c r="D133" s="205" t="s">
        <v>290</v>
      </c>
      <c r="E133" s="206" t="s">
        <v>4120</v>
      </c>
      <c r="F133" s="207" t="s">
        <v>4118</v>
      </c>
      <c r="G133" s="208" t="s">
        <v>2072</v>
      </c>
      <c r="H133" s="209">
        <v>4</v>
      </c>
      <c r="I133" s="115"/>
      <c r="J133" s="210">
        <f t="shared" si="0"/>
        <v>0</v>
      </c>
      <c r="K133" s="207" t="s">
        <v>1709</v>
      </c>
      <c r="L133" s="116"/>
      <c r="M133" s="117" t="s">
        <v>1</v>
      </c>
      <c r="N133" s="118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1303</v>
      </c>
      <c r="AT133" s="113" t="s">
        <v>290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4121</v>
      </c>
    </row>
    <row r="134" spans="1:65" s="2" customFormat="1" ht="16.5" customHeight="1">
      <c r="A134" s="28"/>
      <c r="B134" s="138"/>
      <c r="C134" s="199" t="s">
        <v>121</v>
      </c>
      <c r="D134" s="199" t="s">
        <v>242</v>
      </c>
      <c r="E134" s="200" t="s">
        <v>4122</v>
      </c>
      <c r="F134" s="201" t="s">
        <v>4123</v>
      </c>
      <c r="G134" s="202" t="s">
        <v>2072</v>
      </c>
      <c r="H134" s="203">
        <v>1</v>
      </c>
      <c r="I134" s="108"/>
      <c r="J134" s="204">
        <f t="shared" si="0"/>
        <v>0</v>
      </c>
      <c r="K134" s="201" t="s">
        <v>1709</v>
      </c>
      <c r="L134" s="29"/>
      <c r="M134" s="109" t="s">
        <v>1</v>
      </c>
      <c r="N134" s="110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490</v>
      </c>
      <c r="AT134" s="113" t="s">
        <v>242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4124</v>
      </c>
    </row>
    <row r="135" spans="1:65" s="2" customFormat="1" ht="16.5" customHeight="1">
      <c r="A135" s="28"/>
      <c r="B135" s="138"/>
      <c r="C135" s="205" t="s">
        <v>124</v>
      </c>
      <c r="D135" s="205" t="s">
        <v>290</v>
      </c>
      <c r="E135" s="206" t="s">
        <v>4125</v>
      </c>
      <c r="F135" s="207" t="s">
        <v>4123</v>
      </c>
      <c r="G135" s="208" t="s">
        <v>2072</v>
      </c>
      <c r="H135" s="209">
        <v>1</v>
      </c>
      <c r="I135" s="115"/>
      <c r="J135" s="210">
        <f t="shared" si="0"/>
        <v>0</v>
      </c>
      <c r="K135" s="207" t="s">
        <v>1709</v>
      </c>
      <c r="L135" s="116"/>
      <c r="M135" s="117" t="s">
        <v>1</v>
      </c>
      <c r="N135" s="118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1303</v>
      </c>
      <c r="AT135" s="113" t="s">
        <v>290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4126</v>
      </c>
    </row>
    <row r="136" spans="1:65" s="2" customFormat="1" ht="16.5" customHeight="1">
      <c r="A136" s="28"/>
      <c r="B136" s="138"/>
      <c r="C136" s="199" t="s">
        <v>8</v>
      </c>
      <c r="D136" s="199" t="s">
        <v>242</v>
      </c>
      <c r="E136" s="200" t="s">
        <v>4127</v>
      </c>
      <c r="F136" s="201" t="s">
        <v>4128</v>
      </c>
      <c r="G136" s="202" t="s">
        <v>2072</v>
      </c>
      <c r="H136" s="203">
        <v>1</v>
      </c>
      <c r="I136" s="108"/>
      <c r="J136" s="204">
        <f t="shared" si="0"/>
        <v>0</v>
      </c>
      <c r="K136" s="201" t="s">
        <v>1709</v>
      </c>
      <c r="L136" s="29"/>
      <c r="M136" s="109" t="s">
        <v>1</v>
      </c>
      <c r="N136" s="110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490</v>
      </c>
      <c r="AT136" s="113" t="s">
        <v>242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4129</v>
      </c>
    </row>
    <row r="137" spans="1:65" s="2" customFormat="1" ht="16.5" customHeight="1">
      <c r="A137" s="28"/>
      <c r="B137" s="138"/>
      <c r="C137" s="205" t="s">
        <v>129</v>
      </c>
      <c r="D137" s="205" t="s">
        <v>290</v>
      </c>
      <c r="E137" s="206" t="s">
        <v>4130</v>
      </c>
      <c r="F137" s="207" t="s">
        <v>4128</v>
      </c>
      <c r="G137" s="208" t="s">
        <v>2072</v>
      </c>
      <c r="H137" s="209">
        <v>1</v>
      </c>
      <c r="I137" s="115"/>
      <c r="J137" s="210">
        <f t="shared" si="0"/>
        <v>0</v>
      </c>
      <c r="K137" s="207" t="s">
        <v>1709</v>
      </c>
      <c r="L137" s="116"/>
      <c r="M137" s="117" t="s">
        <v>1</v>
      </c>
      <c r="N137" s="118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1303</v>
      </c>
      <c r="AT137" s="113" t="s">
        <v>290</v>
      </c>
      <c r="AU137" s="113" t="s">
        <v>85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490</v>
      </c>
      <c r="BM137" s="113" t="s">
        <v>4131</v>
      </c>
    </row>
    <row r="138" spans="1:65" s="2" customFormat="1" ht="16.5" customHeight="1">
      <c r="A138" s="28"/>
      <c r="B138" s="138"/>
      <c r="C138" s="199" t="s">
        <v>132</v>
      </c>
      <c r="D138" s="199" t="s">
        <v>242</v>
      </c>
      <c r="E138" s="200" t="s">
        <v>4132</v>
      </c>
      <c r="F138" s="201" t="s">
        <v>4133</v>
      </c>
      <c r="G138" s="202" t="s">
        <v>2072</v>
      </c>
      <c r="H138" s="203">
        <v>3</v>
      </c>
      <c r="I138" s="108"/>
      <c r="J138" s="204">
        <f t="shared" si="0"/>
        <v>0</v>
      </c>
      <c r="K138" s="201" t="s">
        <v>1709</v>
      </c>
      <c r="L138" s="29"/>
      <c r="M138" s="109" t="s">
        <v>1</v>
      </c>
      <c r="N138" s="110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490</v>
      </c>
      <c r="AT138" s="113" t="s">
        <v>242</v>
      </c>
      <c r="AU138" s="113" t="s">
        <v>85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490</v>
      </c>
      <c r="BM138" s="113" t="s">
        <v>4134</v>
      </c>
    </row>
    <row r="139" spans="1:65" s="2" customFormat="1" ht="16.5" customHeight="1">
      <c r="A139" s="28"/>
      <c r="B139" s="138"/>
      <c r="C139" s="205" t="s">
        <v>135</v>
      </c>
      <c r="D139" s="205" t="s">
        <v>290</v>
      </c>
      <c r="E139" s="206" t="s">
        <v>4135</v>
      </c>
      <c r="F139" s="207" t="s">
        <v>4133</v>
      </c>
      <c r="G139" s="208" t="s">
        <v>2072</v>
      </c>
      <c r="H139" s="209">
        <v>3</v>
      </c>
      <c r="I139" s="115"/>
      <c r="J139" s="210">
        <f t="shared" si="0"/>
        <v>0</v>
      </c>
      <c r="K139" s="207" t="s">
        <v>1709</v>
      </c>
      <c r="L139" s="116"/>
      <c r="M139" s="117" t="s">
        <v>1</v>
      </c>
      <c r="N139" s="118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1303</v>
      </c>
      <c r="AT139" s="113" t="s">
        <v>290</v>
      </c>
      <c r="AU139" s="113" t="s">
        <v>85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490</v>
      </c>
      <c r="BM139" s="113" t="s">
        <v>4136</v>
      </c>
    </row>
    <row r="140" spans="1:65" s="2" customFormat="1" ht="16.5" customHeight="1">
      <c r="A140" s="28"/>
      <c r="B140" s="138"/>
      <c r="C140" s="199" t="s">
        <v>138</v>
      </c>
      <c r="D140" s="199" t="s">
        <v>242</v>
      </c>
      <c r="E140" s="200" t="s">
        <v>4137</v>
      </c>
      <c r="F140" s="201" t="s">
        <v>4138</v>
      </c>
      <c r="G140" s="202" t="s">
        <v>2072</v>
      </c>
      <c r="H140" s="203">
        <v>3</v>
      </c>
      <c r="I140" s="108"/>
      <c r="J140" s="204">
        <f t="shared" si="0"/>
        <v>0</v>
      </c>
      <c r="K140" s="201" t="s">
        <v>1709</v>
      </c>
      <c r="L140" s="29"/>
      <c r="M140" s="109" t="s">
        <v>1</v>
      </c>
      <c r="N140" s="110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490</v>
      </c>
      <c r="AT140" s="113" t="s">
        <v>242</v>
      </c>
      <c r="AU140" s="113" t="s">
        <v>85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490</v>
      </c>
      <c r="BM140" s="113" t="s">
        <v>4139</v>
      </c>
    </row>
    <row r="141" spans="1:65" s="2" customFormat="1" ht="16.5" customHeight="1">
      <c r="A141" s="28"/>
      <c r="B141" s="138"/>
      <c r="C141" s="205" t="s">
        <v>141</v>
      </c>
      <c r="D141" s="205" t="s">
        <v>290</v>
      </c>
      <c r="E141" s="206" t="s">
        <v>4140</v>
      </c>
      <c r="F141" s="207" t="s">
        <v>4138</v>
      </c>
      <c r="G141" s="208" t="s">
        <v>2072</v>
      </c>
      <c r="H141" s="209">
        <v>3</v>
      </c>
      <c r="I141" s="115"/>
      <c r="J141" s="210">
        <f t="shared" si="0"/>
        <v>0</v>
      </c>
      <c r="K141" s="207" t="s">
        <v>1709</v>
      </c>
      <c r="L141" s="116"/>
      <c r="M141" s="117" t="s">
        <v>1</v>
      </c>
      <c r="N141" s="118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1303</v>
      </c>
      <c r="AT141" s="113" t="s">
        <v>290</v>
      </c>
      <c r="AU141" s="113" t="s">
        <v>85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490</v>
      </c>
      <c r="BM141" s="113" t="s">
        <v>4141</v>
      </c>
    </row>
    <row r="142" spans="1:65" s="2" customFormat="1" ht="16.5" customHeight="1">
      <c r="A142" s="28"/>
      <c r="B142" s="138"/>
      <c r="C142" s="199" t="s">
        <v>7</v>
      </c>
      <c r="D142" s="199" t="s">
        <v>242</v>
      </c>
      <c r="E142" s="200" t="s">
        <v>4142</v>
      </c>
      <c r="F142" s="201" t="s">
        <v>4103</v>
      </c>
      <c r="G142" s="202" t="s">
        <v>2072</v>
      </c>
      <c r="H142" s="203">
        <v>3</v>
      </c>
      <c r="I142" s="108"/>
      <c r="J142" s="204">
        <f t="shared" si="0"/>
        <v>0</v>
      </c>
      <c r="K142" s="201" t="s">
        <v>1709</v>
      </c>
      <c r="L142" s="29"/>
      <c r="M142" s="109" t="s">
        <v>1</v>
      </c>
      <c r="N142" s="110" t="s">
        <v>42</v>
      </c>
      <c r="O142" s="52"/>
      <c r="P142" s="111">
        <f t="shared" si="1"/>
        <v>0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490</v>
      </c>
      <c r="AT142" s="113" t="s">
        <v>242</v>
      </c>
      <c r="AU142" s="113" t="s">
        <v>85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490</v>
      </c>
      <c r="BM142" s="113" t="s">
        <v>4143</v>
      </c>
    </row>
    <row r="143" spans="1:65" s="2" customFormat="1" ht="16.5" customHeight="1">
      <c r="A143" s="28"/>
      <c r="B143" s="138"/>
      <c r="C143" s="205" t="s">
        <v>146</v>
      </c>
      <c r="D143" s="205" t="s">
        <v>290</v>
      </c>
      <c r="E143" s="206" t="s">
        <v>4144</v>
      </c>
      <c r="F143" s="207" t="s">
        <v>4103</v>
      </c>
      <c r="G143" s="208" t="s">
        <v>2072</v>
      </c>
      <c r="H143" s="209">
        <v>3</v>
      </c>
      <c r="I143" s="115"/>
      <c r="J143" s="210">
        <f t="shared" si="0"/>
        <v>0</v>
      </c>
      <c r="K143" s="207" t="s">
        <v>1709</v>
      </c>
      <c r="L143" s="116"/>
      <c r="M143" s="117" t="s">
        <v>1</v>
      </c>
      <c r="N143" s="118" t="s">
        <v>42</v>
      </c>
      <c r="O143" s="52"/>
      <c r="P143" s="111">
        <f t="shared" si="1"/>
        <v>0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1303</v>
      </c>
      <c r="AT143" s="113" t="s">
        <v>290</v>
      </c>
      <c r="AU143" s="113" t="s">
        <v>85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490</v>
      </c>
      <c r="BM143" s="113" t="s">
        <v>4145</v>
      </c>
    </row>
    <row r="144" spans="1:65" s="2" customFormat="1" ht="16.5" customHeight="1">
      <c r="A144" s="28"/>
      <c r="B144" s="138"/>
      <c r="C144" s="199" t="s">
        <v>149</v>
      </c>
      <c r="D144" s="199" t="s">
        <v>242</v>
      </c>
      <c r="E144" s="200" t="s">
        <v>4146</v>
      </c>
      <c r="F144" s="201" t="s">
        <v>4123</v>
      </c>
      <c r="G144" s="202" t="s">
        <v>2072</v>
      </c>
      <c r="H144" s="203">
        <v>3</v>
      </c>
      <c r="I144" s="108"/>
      <c r="J144" s="204">
        <f t="shared" si="0"/>
        <v>0</v>
      </c>
      <c r="K144" s="201" t="s">
        <v>1709</v>
      </c>
      <c r="L144" s="29"/>
      <c r="M144" s="109" t="s">
        <v>1</v>
      </c>
      <c r="N144" s="110" t="s">
        <v>42</v>
      </c>
      <c r="O144" s="52"/>
      <c r="P144" s="111">
        <f t="shared" si="1"/>
        <v>0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490</v>
      </c>
      <c r="AT144" s="113" t="s">
        <v>242</v>
      </c>
      <c r="AU144" s="113" t="s">
        <v>85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490</v>
      </c>
      <c r="BM144" s="113" t="s">
        <v>4147</v>
      </c>
    </row>
    <row r="145" spans="1:65" s="2" customFormat="1" ht="16.5" customHeight="1">
      <c r="A145" s="28"/>
      <c r="B145" s="138"/>
      <c r="C145" s="205" t="s">
        <v>152</v>
      </c>
      <c r="D145" s="205" t="s">
        <v>290</v>
      </c>
      <c r="E145" s="206" t="s">
        <v>4148</v>
      </c>
      <c r="F145" s="207" t="s">
        <v>4123</v>
      </c>
      <c r="G145" s="208" t="s">
        <v>2072</v>
      </c>
      <c r="H145" s="209">
        <v>3</v>
      </c>
      <c r="I145" s="115"/>
      <c r="J145" s="210">
        <f t="shared" si="0"/>
        <v>0</v>
      </c>
      <c r="K145" s="207" t="s">
        <v>1709</v>
      </c>
      <c r="L145" s="116"/>
      <c r="M145" s="117" t="s">
        <v>1</v>
      </c>
      <c r="N145" s="118" t="s">
        <v>42</v>
      </c>
      <c r="O145" s="52"/>
      <c r="P145" s="111">
        <f t="shared" si="1"/>
        <v>0</v>
      </c>
      <c r="Q145" s="111">
        <v>0</v>
      </c>
      <c r="R145" s="111">
        <f t="shared" si="2"/>
        <v>0</v>
      </c>
      <c r="S145" s="111">
        <v>0</v>
      </c>
      <c r="T145" s="11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1303</v>
      </c>
      <c r="AT145" s="113" t="s">
        <v>290</v>
      </c>
      <c r="AU145" s="113" t="s">
        <v>85</v>
      </c>
      <c r="AY145" s="14" t="s">
        <v>237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4" t="s">
        <v>85</v>
      </c>
      <c r="BK145" s="114">
        <f t="shared" si="9"/>
        <v>0</v>
      </c>
      <c r="BL145" s="14" t="s">
        <v>490</v>
      </c>
      <c r="BM145" s="113" t="s">
        <v>4149</v>
      </c>
    </row>
    <row r="146" spans="1:65" s="2" customFormat="1" ht="16.5" customHeight="1">
      <c r="A146" s="28"/>
      <c r="B146" s="138"/>
      <c r="C146" s="199" t="s">
        <v>155</v>
      </c>
      <c r="D146" s="199" t="s">
        <v>242</v>
      </c>
      <c r="E146" s="200" t="s">
        <v>4150</v>
      </c>
      <c r="F146" s="201" t="s">
        <v>4151</v>
      </c>
      <c r="G146" s="202" t="s">
        <v>2072</v>
      </c>
      <c r="H146" s="203">
        <v>221</v>
      </c>
      <c r="I146" s="108"/>
      <c r="J146" s="204">
        <f t="shared" si="0"/>
        <v>0</v>
      </c>
      <c r="K146" s="201" t="s">
        <v>1709</v>
      </c>
      <c r="L146" s="29"/>
      <c r="M146" s="109" t="s">
        <v>1</v>
      </c>
      <c r="N146" s="110" t="s">
        <v>42</v>
      </c>
      <c r="O146" s="52"/>
      <c r="P146" s="111">
        <f t="shared" si="1"/>
        <v>0</v>
      </c>
      <c r="Q146" s="111">
        <v>0</v>
      </c>
      <c r="R146" s="111">
        <f t="shared" si="2"/>
        <v>0</v>
      </c>
      <c r="S146" s="111">
        <v>0</v>
      </c>
      <c r="T146" s="11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490</v>
      </c>
      <c r="AT146" s="113" t="s">
        <v>242</v>
      </c>
      <c r="AU146" s="113" t="s">
        <v>85</v>
      </c>
      <c r="AY146" s="14" t="s">
        <v>237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4" t="s">
        <v>85</v>
      </c>
      <c r="BK146" s="114">
        <f t="shared" si="9"/>
        <v>0</v>
      </c>
      <c r="BL146" s="14" t="s">
        <v>490</v>
      </c>
      <c r="BM146" s="113" t="s">
        <v>4152</v>
      </c>
    </row>
    <row r="147" spans="1:65" s="2" customFormat="1" ht="16.5" customHeight="1">
      <c r="A147" s="28"/>
      <c r="B147" s="138"/>
      <c r="C147" s="205" t="s">
        <v>158</v>
      </c>
      <c r="D147" s="205" t="s">
        <v>290</v>
      </c>
      <c r="E147" s="206" t="s">
        <v>4153</v>
      </c>
      <c r="F147" s="207" t="s">
        <v>4151</v>
      </c>
      <c r="G147" s="208" t="s">
        <v>2072</v>
      </c>
      <c r="H147" s="209">
        <v>221</v>
      </c>
      <c r="I147" s="115"/>
      <c r="J147" s="210">
        <f t="shared" si="0"/>
        <v>0</v>
      </c>
      <c r="K147" s="207" t="s">
        <v>1709</v>
      </c>
      <c r="L147" s="116"/>
      <c r="M147" s="117" t="s">
        <v>1</v>
      </c>
      <c r="N147" s="118" t="s">
        <v>42</v>
      </c>
      <c r="O147" s="52"/>
      <c r="P147" s="111">
        <f t="shared" si="1"/>
        <v>0</v>
      </c>
      <c r="Q147" s="111">
        <v>0</v>
      </c>
      <c r="R147" s="111">
        <f t="shared" si="2"/>
        <v>0</v>
      </c>
      <c r="S147" s="111">
        <v>0</v>
      </c>
      <c r="T147" s="11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1303</v>
      </c>
      <c r="AT147" s="113" t="s">
        <v>290</v>
      </c>
      <c r="AU147" s="113" t="s">
        <v>85</v>
      </c>
      <c r="AY147" s="14" t="s">
        <v>237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4" t="s">
        <v>85</v>
      </c>
      <c r="BK147" s="114">
        <f t="shared" si="9"/>
        <v>0</v>
      </c>
      <c r="BL147" s="14" t="s">
        <v>490</v>
      </c>
      <c r="BM147" s="113" t="s">
        <v>4154</v>
      </c>
    </row>
    <row r="148" spans="1:65" s="2" customFormat="1" ht="16.5" customHeight="1">
      <c r="A148" s="28"/>
      <c r="B148" s="138"/>
      <c r="C148" s="199" t="s">
        <v>161</v>
      </c>
      <c r="D148" s="199" t="s">
        <v>242</v>
      </c>
      <c r="E148" s="200" t="s">
        <v>4155</v>
      </c>
      <c r="F148" s="201" t="s">
        <v>4156</v>
      </c>
      <c r="G148" s="202" t="s">
        <v>2072</v>
      </c>
      <c r="H148" s="203">
        <v>15</v>
      </c>
      <c r="I148" s="108"/>
      <c r="J148" s="204">
        <f t="shared" si="0"/>
        <v>0</v>
      </c>
      <c r="K148" s="201" t="s">
        <v>1709</v>
      </c>
      <c r="L148" s="29"/>
      <c r="M148" s="109" t="s">
        <v>1</v>
      </c>
      <c r="N148" s="110" t="s">
        <v>42</v>
      </c>
      <c r="O148" s="52"/>
      <c r="P148" s="111">
        <f t="shared" si="1"/>
        <v>0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490</v>
      </c>
      <c r="AT148" s="113" t="s">
        <v>242</v>
      </c>
      <c r="AU148" s="113" t="s">
        <v>85</v>
      </c>
      <c r="AY148" s="14" t="s">
        <v>237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4" t="s">
        <v>85</v>
      </c>
      <c r="BK148" s="114">
        <f t="shared" si="9"/>
        <v>0</v>
      </c>
      <c r="BL148" s="14" t="s">
        <v>490</v>
      </c>
      <c r="BM148" s="113" t="s">
        <v>4157</v>
      </c>
    </row>
    <row r="149" spans="1:65" s="2" customFormat="1" ht="16.5" customHeight="1">
      <c r="A149" s="28"/>
      <c r="B149" s="138"/>
      <c r="C149" s="205" t="s">
        <v>164</v>
      </c>
      <c r="D149" s="205" t="s">
        <v>290</v>
      </c>
      <c r="E149" s="206" t="s">
        <v>4158</v>
      </c>
      <c r="F149" s="207" t="s">
        <v>4156</v>
      </c>
      <c r="G149" s="208" t="s">
        <v>2072</v>
      </c>
      <c r="H149" s="209">
        <v>15</v>
      </c>
      <c r="I149" s="115"/>
      <c r="J149" s="210">
        <f t="shared" si="0"/>
        <v>0</v>
      </c>
      <c r="K149" s="207" t="s">
        <v>1709</v>
      </c>
      <c r="L149" s="116"/>
      <c r="M149" s="117" t="s">
        <v>1</v>
      </c>
      <c r="N149" s="118" t="s">
        <v>42</v>
      </c>
      <c r="O149" s="52"/>
      <c r="P149" s="111">
        <f t="shared" si="1"/>
        <v>0</v>
      </c>
      <c r="Q149" s="111">
        <v>0</v>
      </c>
      <c r="R149" s="111">
        <f t="shared" si="2"/>
        <v>0</v>
      </c>
      <c r="S149" s="111">
        <v>0</v>
      </c>
      <c r="T149" s="11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1303</v>
      </c>
      <c r="AT149" s="113" t="s">
        <v>290</v>
      </c>
      <c r="AU149" s="113" t="s">
        <v>85</v>
      </c>
      <c r="AY149" s="14" t="s">
        <v>237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4" t="s">
        <v>85</v>
      </c>
      <c r="BK149" s="114">
        <f t="shared" si="9"/>
        <v>0</v>
      </c>
      <c r="BL149" s="14" t="s">
        <v>490</v>
      </c>
      <c r="BM149" s="113" t="s">
        <v>4159</v>
      </c>
    </row>
    <row r="150" spans="1:65" s="2" customFormat="1" ht="16.5" customHeight="1">
      <c r="A150" s="28"/>
      <c r="B150" s="138"/>
      <c r="C150" s="199" t="s">
        <v>167</v>
      </c>
      <c r="D150" s="199" t="s">
        <v>242</v>
      </c>
      <c r="E150" s="200" t="s">
        <v>4160</v>
      </c>
      <c r="F150" s="201" t="s">
        <v>4161</v>
      </c>
      <c r="G150" s="202" t="s">
        <v>2072</v>
      </c>
      <c r="H150" s="203">
        <v>236</v>
      </c>
      <c r="I150" s="108"/>
      <c r="J150" s="204">
        <f t="shared" si="0"/>
        <v>0</v>
      </c>
      <c r="K150" s="201" t="s">
        <v>1709</v>
      </c>
      <c r="L150" s="29"/>
      <c r="M150" s="109" t="s">
        <v>1</v>
      </c>
      <c r="N150" s="110" t="s">
        <v>42</v>
      </c>
      <c r="O150" s="52"/>
      <c r="P150" s="111">
        <f t="shared" si="1"/>
        <v>0</v>
      </c>
      <c r="Q150" s="111">
        <v>0</v>
      </c>
      <c r="R150" s="111">
        <f t="shared" si="2"/>
        <v>0</v>
      </c>
      <c r="S150" s="111">
        <v>0</v>
      </c>
      <c r="T150" s="11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490</v>
      </c>
      <c r="AT150" s="113" t="s">
        <v>242</v>
      </c>
      <c r="AU150" s="113" t="s">
        <v>85</v>
      </c>
      <c r="AY150" s="14" t="s">
        <v>237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4" t="s">
        <v>85</v>
      </c>
      <c r="BK150" s="114">
        <f t="shared" si="9"/>
        <v>0</v>
      </c>
      <c r="BL150" s="14" t="s">
        <v>490</v>
      </c>
      <c r="BM150" s="113" t="s">
        <v>4162</v>
      </c>
    </row>
    <row r="151" spans="1:65" s="2" customFormat="1" ht="16.5" customHeight="1">
      <c r="A151" s="28"/>
      <c r="B151" s="138"/>
      <c r="C151" s="205" t="s">
        <v>348</v>
      </c>
      <c r="D151" s="205" t="s">
        <v>290</v>
      </c>
      <c r="E151" s="206" t="s">
        <v>4163</v>
      </c>
      <c r="F151" s="207" t="s">
        <v>4161</v>
      </c>
      <c r="G151" s="208" t="s">
        <v>2072</v>
      </c>
      <c r="H151" s="209">
        <v>236</v>
      </c>
      <c r="I151" s="115"/>
      <c r="J151" s="210">
        <f t="shared" si="0"/>
        <v>0</v>
      </c>
      <c r="K151" s="207" t="s">
        <v>1709</v>
      </c>
      <c r="L151" s="116"/>
      <c r="M151" s="117" t="s">
        <v>1</v>
      </c>
      <c r="N151" s="118" t="s">
        <v>42</v>
      </c>
      <c r="O151" s="52"/>
      <c r="P151" s="111">
        <f t="shared" si="1"/>
        <v>0</v>
      </c>
      <c r="Q151" s="111">
        <v>0</v>
      </c>
      <c r="R151" s="111">
        <f t="shared" si="2"/>
        <v>0</v>
      </c>
      <c r="S151" s="111">
        <v>0</v>
      </c>
      <c r="T151" s="112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1303</v>
      </c>
      <c r="AT151" s="113" t="s">
        <v>290</v>
      </c>
      <c r="AU151" s="113" t="s">
        <v>85</v>
      </c>
      <c r="AY151" s="14" t="s">
        <v>237</v>
      </c>
      <c r="BE151" s="114">
        <f t="shared" si="4"/>
        <v>0</v>
      </c>
      <c r="BF151" s="114">
        <f t="shared" si="5"/>
        <v>0</v>
      </c>
      <c r="BG151" s="114">
        <f t="shared" si="6"/>
        <v>0</v>
      </c>
      <c r="BH151" s="114">
        <f t="shared" si="7"/>
        <v>0</v>
      </c>
      <c r="BI151" s="114">
        <f t="shared" si="8"/>
        <v>0</v>
      </c>
      <c r="BJ151" s="14" t="s">
        <v>85</v>
      </c>
      <c r="BK151" s="114">
        <f t="shared" si="9"/>
        <v>0</v>
      </c>
      <c r="BL151" s="14" t="s">
        <v>490</v>
      </c>
      <c r="BM151" s="113" t="s">
        <v>4164</v>
      </c>
    </row>
    <row r="152" spans="1:65" s="2" customFormat="1" ht="16.5" customHeight="1">
      <c r="A152" s="28"/>
      <c r="B152" s="138"/>
      <c r="C152" s="199" t="s">
        <v>352</v>
      </c>
      <c r="D152" s="199" t="s">
        <v>242</v>
      </c>
      <c r="E152" s="200" t="s">
        <v>4165</v>
      </c>
      <c r="F152" s="201" t="s">
        <v>4166</v>
      </c>
      <c r="G152" s="202" t="s">
        <v>2072</v>
      </c>
      <c r="H152" s="203">
        <v>27</v>
      </c>
      <c r="I152" s="108"/>
      <c r="J152" s="204">
        <f t="shared" si="0"/>
        <v>0</v>
      </c>
      <c r="K152" s="201" t="s">
        <v>1709</v>
      </c>
      <c r="L152" s="29"/>
      <c r="M152" s="109" t="s">
        <v>1</v>
      </c>
      <c r="N152" s="110" t="s">
        <v>42</v>
      </c>
      <c r="O152" s="52"/>
      <c r="P152" s="111">
        <f t="shared" si="1"/>
        <v>0</v>
      </c>
      <c r="Q152" s="111">
        <v>0</v>
      </c>
      <c r="R152" s="111">
        <f t="shared" si="2"/>
        <v>0</v>
      </c>
      <c r="S152" s="111">
        <v>0</v>
      </c>
      <c r="T152" s="112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490</v>
      </c>
      <c r="AT152" s="113" t="s">
        <v>242</v>
      </c>
      <c r="AU152" s="113" t="s">
        <v>85</v>
      </c>
      <c r="AY152" s="14" t="s">
        <v>237</v>
      </c>
      <c r="BE152" s="114">
        <f t="shared" si="4"/>
        <v>0</v>
      </c>
      <c r="BF152" s="114">
        <f t="shared" si="5"/>
        <v>0</v>
      </c>
      <c r="BG152" s="114">
        <f t="shared" si="6"/>
        <v>0</v>
      </c>
      <c r="BH152" s="114">
        <f t="shared" si="7"/>
        <v>0</v>
      </c>
      <c r="BI152" s="114">
        <f t="shared" si="8"/>
        <v>0</v>
      </c>
      <c r="BJ152" s="14" t="s">
        <v>85</v>
      </c>
      <c r="BK152" s="114">
        <f t="shared" si="9"/>
        <v>0</v>
      </c>
      <c r="BL152" s="14" t="s">
        <v>490</v>
      </c>
      <c r="BM152" s="113" t="s">
        <v>4167</v>
      </c>
    </row>
    <row r="153" spans="1:65" s="2" customFormat="1" ht="16.5" customHeight="1">
      <c r="A153" s="28"/>
      <c r="B153" s="138"/>
      <c r="C153" s="205" t="s">
        <v>356</v>
      </c>
      <c r="D153" s="205" t="s">
        <v>290</v>
      </c>
      <c r="E153" s="206" t="s">
        <v>4168</v>
      </c>
      <c r="F153" s="207" t="s">
        <v>4166</v>
      </c>
      <c r="G153" s="208" t="s">
        <v>2072</v>
      </c>
      <c r="H153" s="209">
        <v>27</v>
      </c>
      <c r="I153" s="115"/>
      <c r="J153" s="210">
        <f t="shared" si="0"/>
        <v>0</v>
      </c>
      <c r="K153" s="207" t="s">
        <v>1709</v>
      </c>
      <c r="L153" s="116"/>
      <c r="M153" s="117" t="s">
        <v>1</v>
      </c>
      <c r="N153" s="118" t="s">
        <v>42</v>
      </c>
      <c r="O153" s="52"/>
      <c r="P153" s="111">
        <f t="shared" si="1"/>
        <v>0</v>
      </c>
      <c r="Q153" s="111">
        <v>0</v>
      </c>
      <c r="R153" s="111">
        <f t="shared" si="2"/>
        <v>0</v>
      </c>
      <c r="S153" s="111">
        <v>0</v>
      </c>
      <c r="T153" s="112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1303</v>
      </c>
      <c r="AT153" s="113" t="s">
        <v>290</v>
      </c>
      <c r="AU153" s="113" t="s">
        <v>85</v>
      </c>
      <c r="AY153" s="14" t="s">
        <v>237</v>
      </c>
      <c r="BE153" s="114">
        <f t="shared" si="4"/>
        <v>0</v>
      </c>
      <c r="BF153" s="114">
        <f t="shared" si="5"/>
        <v>0</v>
      </c>
      <c r="BG153" s="114">
        <f t="shared" si="6"/>
        <v>0</v>
      </c>
      <c r="BH153" s="114">
        <f t="shared" si="7"/>
        <v>0</v>
      </c>
      <c r="BI153" s="114">
        <f t="shared" si="8"/>
        <v>0</v>
      </c>
      <c r="BJ153" s="14" t="s">
        <v>85</v>
      </c>
      <c r="BK153" s="114">
        <f t="shared" si="9"/>
        <v>0</v>
      </c>
      <c r="BL153" s="14" t="s">
        <v>490</v>
      </c>
      <c r="BM153" s="113" t="s">
        <v>4169</v>
      </c>
    </row>
    <row r="154" spans="1:65" s="2" customFormat="1" ht="16.5" customHeight="1">
      <c r="A154" s="28"/>
      <c r="B154" s="138"/>
      <c r="C154" s="199" t="s">
        <v>360</v>
      </c>
      <c r="D154" s="199" t="s">
        <v>242</v>
      </c>
      <c r="E154" s="200" t="s">
        <v>4170</v>
      </c>
      <c r="F154" s="201" t="s">
        <v>4171</v>
      </c>
      <c r="G154" s="202" t="s">
        <v>2072</v>
      </c>
      <c r="H154" s="203">
        <v>27</v>
      </c>
      <c r="I154" s="108"/>
      <c r="J154" s="204">
        <f t="shared" ref="J154:J185" si="10">ROUND(I154*H154,2)</f>
        <v>0</v>
      </c>
      <c r="K154" s="201" t="s">
        <v>1709</v>
      </c>
      <c r="L154" s="29"/>
      <c r="M154" s="109" t="s">
        <v>1</v>
      </c>
      <c r="N154" s="110" t="s">
        <v>42</v>
      </c>
      <c r="O154" s="52"/>
      <c r="P154" s="111">
        <f t="shared" ref="P154:P185" si="11">O154*H154</f>
        <v>0</v>
      </c>
      <c r="Q154" s="111">
        <v>0</v>
      </c>
      <c r="R154" s="111">
        <f t="shared" ref="R154:R185" si="12">Q154*H154</f>
        <v>0</v>
      </c>
      <c r="S154" s="111">
        <v>0</v>
      </c>
      <c r="T154" s="112">
        <f t="shared" ref="T154:T185" si="13"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490</v>
      </c>
      <c r="AT154" s="113" t="s">
        <v>242</v>
      </c>
      <c r="AU154" s="113" t="s">
        <v>85</v>
      </c>
      <c r="AY154" s="14" t="s">
        <v>237</v>
      </c>
      <c r="BE154" s="114">
        <f t="shared" ref="BE154:BE190" si="14">IF(N154="základní",J154,0)</f>
        <v>0</v>
      </c>
      <c r="BF154" s="114">
        <f t="shared" ref="BF154:BF190" si="15">IF(N154="snížená",J154,0)</f>
        <v>0</v>
      </c>
      <c r="BG154" s="114">
        <f t="shared" ref="BG154:BG190" si="16">IF(N154="zákl. přenesená",J154,0)</f>
        <v>0</v>
      </c>
      <c r="BH154" s="114">
        <f t="shared" ref="BH154:BH190" si="17">IF(N154="sníž. přenesená",J154,0)</f>
        <v>0</v>
      </c>
      <c r="BI154" s="114">
        <f t="shared" ref="BI154:BI190" si="18">IF(N154="nulová",J154,0)</f>
        <v>0</v>
      </c>
      <c r="BJ154" s="14" t="s">
        <v>85</v>
      </c>
      <c r="BK154" s="114">
        <f t="shared" ref="BK154:BK190" si="19">ROUND(I154*H154,2)</f>
        <v>0</v>
      </c>
      <c r="BL154" s="14" t="s">
        <v>490</v>
      </c>
      <c r="BM154" s="113" t="s">
        <v>4172</v>
      </c>
    </row>
    <row r="155" spans="1:65" s="2" customFormat="1" ht="16.5" customHeight="1">
      <c r="A155" s="28"/>
      <c r="B155" s="138"/>
      <c r="C155" s="205" t="s">
        <v>364</v>
      </c>
      <c r="D155" s="205" t="s">
        <v>290</v>
      </c>
      <c r="E155" s="206" t="s">
        <v>4173</v>
      </c>
      <c r="F155" s="207" t="s">
        <v>4171</v>
      </c>
      <c r="G155" s="208" t="s">
        <v>2072</v>
      </c>
      <c r="H155" s="209">
        <v>27</v>
      </c>
      <c r="I155" s="115"/>
      <c r="J155" s="210">
        <f t="shared" si="10"/>
        <v>0</v>
      </c>
      <c r="K155" s="207" t="s">
        <v>1709</v>
      </c>
      <c r="L155" s="116"/>
      <c r="M155" s="117" t="s">
        <v>1</v>
      </c>
      <c r="N155" s="118" t="s">
        <v>42</v>
      </c>
      <c r="O155" s="52"/>
      <c r="P155" s="111">
        <f t="shared" si="11"/>
        <v>0</v>
      </c>
      <c r="Q155" s="111">
        <v>0</v>
      </c>
      <c r="R155" s="111">
        <f t="shared" si="12"/>
        <v>0</v>
      </c>
      <c r="S155" s="111">
        <v>0</v>
      </c>
      <c r="T155" s="112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1303</v>
      </c>
      <c r="AT155" s="113" t="s">
        <v>290</v>
      </c>
      <c r="AU155" s="113" t="s">
        <v>85</v>
      </c>
      <c r="AY155" s="14" t="s">
        <v>237</v>
      </c>
      <c r="BE155" s="114">
        <f t="shared" si="14"/>
        <v>0</v>
      </c>
      <c r="BF155" s="114">
        <f t="shared" si="15"/>
        <v>0</v>
      </c>
      <c r="BG155" s="114">
        <f t="shared" si="16"/>
        <v>0</v>
      </c>
      <c r="BH155" s="114">
        <f t="shared" si="17"/>
        <v>0</v>
      </c>
      <c r="BI155" s="114">
        <f t="shared" si="18"/>
        <v>0</v>
      </c>
      <c r="BJ155" s="14" t="s">
        <v>85</v>
      </c>
      <c r="BK155" s="114">
        <f t="shared" si="19"/>
        <v>0</v>
      </c>
      <c r="BL155" s="14" t="s">
        <v>490</v>
      </c>
      <c r="BM155" s="113" t="s">
        <v>4174</v>
      </c>
    </row>
    <row r="156" spans="1:65" s="2" customFormat="1" ht="16.5" customHeight="1">
      <c r="A156" s="28"/>
      <c r="B156" s="138"/>
      <c r="C156" s="199" t="s">
        <v>368</v>
      </c>
      <c r="D156" s="199" t="s">
        <v>242</v>
      </c>
      <c r="E156" s="200" t="s">
        <v>4175</v>
      </c>
      <c r="F156" s="201" t="s">
        <v>4176</v>
      </c>
      <c r="G156" s="202" t="s">
        <v>2072</v>
      </c>
      <c r="H156" s="203">
        <v>7</v>
      </c>
      <c r="I156" s="108"/>
      <c r="J156" s="204">
        <f t="shared" si="10"/>
        <v>0</v>
      </c>
      <c r="K156" s="201" t="s">
        <v>1709</v>
      </c>
      <c r="L156" s="29"/>
      <c r="M156" s="109" t="s">
        <v>1</v>
      </c>
      <c r="N156" s="110" t="s">
        <v>42</v>
      </c>
      <c r="O156" s="52"/>
      <c r="P156" s="111">
        <f t="shared" si="11"/>
        <v>0</v>
      </c>
      <c r="Q156" s="111">
        <v>0</v>
      </c>
      <c r="R156" s="111">
        <f t="shared" si="12"/>
        <v>0</v>
      </c>
      <c r="S156" s="111">
        <v>0</v>
      </c>
      <c r="T156" s="112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490</v>
      </c>
      <c r="AT156" s="113" t="s">
        <v>242</v>
      </c>
      <c r="AU156" s="113" t="s">
        <v>85</v>
      </c>
      <c r="AY156" s="14" t="s">
        <v>237</v>
      </c>
      <c r="BE156" s="114">
        <f t="shared" si="14"/>
        <v>0</v>
      </c>
      <c r="BF156" s="114">
        <f t="shared" si="15"/>
        <v>0</v>
      </c>
      <c r="BG156" s="114">
        <f t="shared" si="16"/>
        <v>0</v>
      </c>
      <c r="BH156" s="114">
        <f t="shared" si="17"/>
        <v>0</v>
      </c>
      <c r="BI156" s="114">
        <f t="shared" si="18"/>
        <v>0</v>
      </c>
      <c r="BJ156" s="14" t="s">
        <v>85</v>
      </c>
      <c r="BK156" s="114">
        <f t="shared" si="19"/>
        <v>0</v>
      </c>
      <c r="BL156" s="14" t="s">
        <v>490</v>
      </c>
      <c r="BM156" s="113" t="s">
        <v>4177</v>
      </c>
    </row>
    <row r="157" spans="1:65" s="2" customFormat="1" ht="16.5" customHeight="1">
      <c r="A157" s="28"/>
      <c r="B157" s="138"/>
      <c r="C157" s="205" t="s">
        <v>372</v>
      </c>
      <c r="D157" s="205" t="s">
        <v>290</v>
      </c>
      <c r="E157" s="206" t="s">
        <v>4178</v>
      </c>
      <c r="F157" s="207" t="s">
        <v>4176</v>
      </c>
      <c r="G157" s="208" t="s">
        <v>2072</v>
      </c>
      <c r="H157" s="209">
        <v>7</v>
      </c>
      <c r="I157" s="115"/>
      <c r="J157" s="210">
        <f t="shared" si="10"/>
        <v>0</v>
      </c>
      <c r="K157" s="207" t="s">
        <v>1709</v>
      </c>
      <c r="L157" s="116"/>
      <c r="M157" s="117" t="s">
        <v>1</v>
      </c>
      <c r="N157" s="118" t="s">
        <v>42</v>
      </c>
      <c r="O157" s="52"/>
      <c r="P157" s="111">
        <f t="shared" si="11"/>
        <v>0</v>
      </c>
      <c r="Q157" s="111">
        <v>0</v>
      </c>
      <c r="R157" s="111">
        <f t="shared" si="12"/>
        <v>0</v>
      </c>
      <c r="S157" s="111">
        <v>0</v>
      </c>
      <c r="T157" s="112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1303</v>
      </c>
      <c r="AT157" s="113" t="s">
        <v>290</v>
      </c>
      <c r="AU157" s="113" t="s">
        <v>85</v>
      </c>
      <c r="AY157" s="14" t="s">
        <v>237</v>
      </c>
      <c r="BE157" s="114">
        <f t="shared" si="14"/>
        <v>0</v>
      </c>
      <c r="BF157" s="114">
        <f t="shared" si="15"/>
        <v>0</v>
      </c>
      <c r="BG157" s="114">
        <f t="shared" si="16"/>
        <v>0</v>
      </c>
      <c r="BH157" s="114">
        <f t="shared" si="17"/>
        <v>0</v>
      </c>
      <c r="BI157" s="114">
        <f t="shared" si="18"/>
        <v>0</v>
      </c>
      <c r="BJ157" s="14" t="s">
        <v>85</v>
      </c>
      <c r="BK157" s="114">
        <f t="shared" si="19"/>
        <v>0</v>
      </c>
      <c r="BL157" s="14" t="s">
        <v>490</v>
      </c>
      <c r="BM157" s="113" t="s">
        <v>4179</v>
      </c>
    </row>
    <row r="158" spans="1:65" s="2" customFormat="1" ht="16.5" customHeight="1">
      <c r="A158" s="28"/>
      <c r="B158" s="138"/>
      <c r="C158" s="199" t="s">
        <v>376</v>
      </c>
      <c r="D158" s="199" t="s">
        <v>242</v>
      </c>
      <c r="E158" s="200" t="s">
        <v>4180</v>
      </c>
      <c r="F158" s="201" t="s">
        <v>4181</v>
      </c>
      <c r="G158" s="202" t="s">
        <v>2072</v>
      </c>
      <c r="H158" s="203">
        <v>2</v>
      </c>
      <c r="I158" s="108"/>
      <c r="J158" s="204">
        <f t="shared" si="10"/>
        <v>0</v>
      </c>
      <c r="K158" s="201" t="s">
        <v>1709</v>
      </c>
      <c r="L158" s="29"/>
      <c r="M158" s="109" t="s">
        <v>1</v>
      </c>
      <c r="N158" s="110" t="s">
        <v>42</v>
      </c>
      <c r="O158" s="52"/>
      <c r="P158" s="111">
        <f t="shared" si="11"/>
        <v>0</v>
      </c>
      <c r="Q158" s="111">
        <v>0</v>
      </c>
      <c r="R158" s="111">
        <f t="shared" si="12"/>
        <v>0</v>
      </c>
      <c r="S158" s="111">
        <v>0</v>
      </c>
      <c r="T158" s="112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490</v>
      </c>
      <c r="AT158" s="113" t="s">
        <v>242</v>
      </c>
      <c r="AU158" s="113" t="s">
        <v>85</v>
      </c>
      <c r="AY158" s="14" t="s">
        <v>237</v>
      </c>
      <c r="BE158" s="114">
        <f t="shared" si="14"/>
        <v>0</v>
      </c>
      <c r="BF158" s="114">
        <f t="shared" si="15"/>
        <v>0</v>
      </c>
      <c r="BG158" s="114">
        <f t="shared" si="16"/>
        <v>0</v>
      </c>
      <c r="BH158" s="114">
        <f t="shared" si="17"/>
        <v>0</v>
      </c>
      <c r="BI158" s="114">
        <f t="shared" si="18"/>
        <v>0</v>
      </c>
      <c r="BJ158" s="14" t="s">
        <v>85</v>
      </c>
      <c r="BK158" s="114">
        <f t="shared" si="19"/>
        <v>0</v>
      </c>
      <c r="BL158" s="14" t="s">
        <v>490</v>
      </c>
      <c r="BM158" s="113" t="s">
        <v>4182</v>
      </c>
    </row>
    <row r="159" spans="1:65" s="2" customFormat="1" ht="16.5" customHeight="1">
      <c r="A159" s="28"/>
      <c r="B159" s="138"/>
      <c r="C159" s="205" t="s">
        <v>380</v>
      </c>
      <c r="D159" s="205" t="s">
        <v>290</v>
      </c>
      <c r="E159" s="206" t="s">
        <v>4183</v>
      </c>
      <c r="F159" s="207" t="s">
        <v>4181</v>
      </c>
      <c r="G159" s="208" t="s">
        <v>2072</v>
      </c>
      <c r="H159" s="209">
        <v>2</v>
      </c>
      <c r="I159" s="115"/>
      <c r="J159" s="210">
        <f t="shared" si="10"/>
        <v>0</v>
      </c>
      <c r="K159" s="207" t="s">
        <v>1709</v>
      </c>
      <c r="L159" s="116"/>
      <c r="M159" s="117" t="s">
        <v>1</v>
      </c>
      <c r="N159" s="118" t="s">
        <v>42</v>
      </c>
      <c r="O159" s="52"/>
      <c r="P159" s="111">
        <f t="shared" si="11"/>
        <v>0</v>
      </c>
      <c r="Q159" s="111">
        <v>0</v>
      </c>
      <c r="R159" s="111">
        <f t="shared" si="12"/>
        <v>0</v>
      </c>
      <c r="S159" s="111">
        <v>0</v>
      </c>
      <c r="T159" s="112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1303</v>
      </c>
      <c r="AT159" s="113" t="s">
        <v>290</v>
      </c>
      <c r="AU159" s="113" t="s">
        <v>85</v>
      </c>
      <c r="AY159" s="14" t="s">
        <v>237</v>
      </c>
      <c r="BE159" s="114">
        <f t="shared" si="14"/>
        <v>0</v>
      </c>
      <c r="BF159" s="114">
        <f t="shared" si="15"/>
        <v>0</v>
      </c>
      <c r="BG159" s="114">
        <f t="shared" si="16"/>
        <v>0</v>
      </c>
      <c r="BH159" s="114">
        <f t="shared" si="17"/>
        <v>0</v>
      </c>
      <c r="BI159" s="114">
        <f t="shared" si="18"/>
        <v>0</v>
      </c>
      <c r="BJ159" s="14" t="s">
        <v>85</v>
      </c>
      <c r="BK159" s="114">
        <f t="shared" si="19"/>
        <v>0</v>
      </c>
      <c r="BL159" s="14" t="s">
        <v>490</v>
      </c>
      <c r="BM159" s="113" t="s">
        <v>4184</v>
      </c>
    </row>
    <row r="160" spans="1:65" s="2" customFormat="1" ht="16.5" customHeight="1">
      <c r="A160" s="28"/>
      <c r="B160" s="138"/>
      <c r="C160" s="199" t="s">
        <v>384</v>
      </c>
      <c r="D160" s="199" t="s">
        <v>242</v>
      </c>
      <c r="E160" s="200" t="s">
        <v>4185</v>
      </c>
      <c r="F160" s="201" t="s">
        <v>4186</v>
      </c>
      <c r="G160" s="202" t="s">
        <v>2072</v>
      </c>
      <c r="H160" s="203">
        <v>9</v>
      </c>
      <c r="I160" s="108"/>
      <c r="J160" s="204">
        <f t="shared" si="10"/>
        <v>0</v>
      </c>
      <c r="K160" s="201" t="s">
        <v>1709</v>
      </c>
      <c r="L160" s="29"/>
      <c r="M160" s="109" t="s">
        <v>1</v>
      </c>
      <c r="N160" s="110" t="s">
        <v>42</v>
      </c>
      <c r="O160" s="52"/>
      <c r="P160" s="111">
        <f t="shared" si="11"/>
        <v>0</v>
      </c>
      <c r="Q160" s="111">
        <v>0</v>
      </c>
      <c r="R160" s="111">
        <f t="shared" si="12"/>
        <v>0</v>
      </c>
      <c r="S160" s="111">
        <v>0</v>
      </c>
      <c r="T160" s="112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490</v>
      </c>
      <c r="AT160" s="113" t="s">
        <v>242</v>
      </c>
      <c r="AU160" s="113" t="s">
        <v>85</v>
      </c>
      <c r="AY160" s="14" t="s">
        <v>237</v>
      </c>
      <c r="BE160" s="114">
        <f t="shared" si="14"/>
        <v>0</v>
      </c>
      <c r="BF160" s="114">
        <f t="shared" si="15"/>
        <v>0</v>
      </c>
      <c r="BG160" s="114">
        <f t="shared" si="16"/>
        <v>0</v>
      </c>
      <c r="BH160" s="114">
        <f t="shared" si="17"/>
        <v>0</v>
      </c>
      <c r="BI160" s="114">
        <f t="shared" si="18"/>
        <v>0</v>
      </c>
      <c r="BJ160" s="14" t="s">
        <v>85</v>
      </c>
      <c r="BK160" s="114">
        <f t="shared" si="19"/>
        <v>0</v>
      </c>
      <c r="BL160" s="14" t="s">
        <v>490</v>
      </c>
      <c r="BM160" s="113" t="s">
        <v>4187</v>
      </c>
    </row>
    <row r="161" spans="1:65" s="2" customFormat="1" ht="16.5" customHeight="1">
      <c r="A161" s="28"/>
      <c r="B161" s="138"/>
      <c r="C161" s="205" t="s">
        <v>388</v>
      </c>
      <c r="D161" s="205" t="s">
        <v>290</v>
      </c>
      <c r="E161" s="206" t="s">
        <v>4188</v>
      </c>
      <c r="F161" s="207" t="s">
        <v>4186</v>
      </c>
      <c r="G161" s="208" t="s">
        <v>2072</v>
      </c>
      <c r="H161" s="209">
        <v>9</v>
      </c>
      <c r="I161" s="115"/>
      <c r="J161" s="210">
        <f t="shared" si="10"/>
        <v>0</v>
      </c>
      <c r="K161" s="207" t="s">
        <v>1709</v>
      </c>
      <c r="L161" s="116"/>
      <c r="M161" s="117" t="s">
        <v>1</v>
      </c>
      <c r="N161" s="118" t="s">
        <v>42</v>
      </c>
      <c r="O161" s="52"/>
      <c r="P161" s="111">
        <f t="shared" si="11"/>
        <v>0</v>
      </c>
      <c r="Q161" s="111">
        <v>0</v>
      </c>
      <c r="R161" s="111">
        <f t="shared" si="12"/>
        <v>0</v>
      </c>
      <c r="S161" s="111">
        <v>0</v>
      </c>
      <c r="T161" s="112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1303</v>
      </c>
      <c r="AT161" s="113" t="s">
        <v>290</v>
      </c>
      <c r="AU161" s="113" t="s">
        <v>85</v>
      </c>
      <c r="AY161" s="14" t="s">
        <v>237</v>
      </c>
      <c r="BE161" s="114">
        <f t="shared" si="14"/>
        <v>0</v>
      </c>
      <c r="BF161" s="114">
        <f t="shared" si="15"/>
        <v>0</v>
      </c>
      <c r="BG161" s="114">
        <f t="shared" si="16"/>
        <v>0</v>
      </c>
      <c r="BH161" s="114">
        <f t="shared" si="17"/>
        <v>0</v>
      </c>
      <c r="BI161" s="114">
        <f t="shared" si="18"/>
        <v>0</v>
      </c>
      <c r="BJ161" s="14" t="s">
        <v>85</v>
      </c>
      <c r="BK161" s="114">
        <f t="shared" si="19"/>
        <v>0</v>
      </c>
      <c r="BL161" s="14" t="s">
        <v>490</v>
      </c>
      <c r="BM161" s="113" t="s">
        <v>4189</v>
      </c>
    </row>
    <row r="162" spans="1:65" s="2" customFormat="1" ht="16.5" customHeight="1">
      <c r="A162" s="28"/>
      <c r="B162" s="138"/>
      <c r="C162" s="199" t="s">
        <v>392</v>
      </c>
      <c r="D162" s="199" t="s">
        <v>242</v>
      </c>
      <c r="E162" s="200" t="s">
        <v>4190</v>
      </c>
      <c r="F162" s="201" t="s">
        <v>4191</v>
      </c>
      <c r="G162" s="202" t="s">
        <v>2072</v>
      </c>
      <c r="H162" s="203">
        <v>2</v>
      </c>
      <c r="I162" s="108"/>
      <c r="J162" s="204">
        <f t="shared" si="10"/>
        <v>0</v>
      </c>
      <c r="K162" s="201" t="s">
        <v>1709</v>
      </c>
      <c r="L162" s="29"/>
      <c r="M162" s="109" t="s">
        <v>1</v>
      </c>
      <c r="N162" s="110" t="s">
        <v>42</v>
      </c>
      <c r="O162" s="52"/>
      <c r="P162" s="111">
        <f t="shared" si="11"/>
        <v>0</v>
      </c>
      <c r="Q162" s="111">
        <v>0</v>
      </c>
      <c r="R162" s="111">
        <f t="shared" si="12"/>
        <v>0</v>
      </c>
      <c r="S162" s="111">
        <v>0</v>
      </c>
      <c r="T162" s="112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490</v>
      </c>
      <c r="AT162" s="113" t="s">
        <v>242</v>
      </c>
      <c r="AU162" s="113" t="s">
        <v>85</v>
      </c>
      <c r="AY162" s="14" t="s">
        <v>237</v>
      </c>
      <c r="BE162" s="114">
        <f t="shared" si="14"/>
        <v>0</v>
      </c>
      <c r="BF162" s="114">
        <f t="shared" si="15"/>
        <v>0</v>
      </c>
      <c r="BG162" s="114">
        <f t="shared" si="16"/>
        <v>0</v>
      </c>
      <c r="BH162" s="114">
        <f t="shared" si="17"/>
        <v>0</v>
      </c>
      <c r="BI162" s="114">
        <f t="shared" si="18"/>
        <v>0</v>
      </c>
      <c r="BJ162" s="14" t="s">
        <v>85</v>
      </c>
      <c r="BK162" s="114">
        <f t="shared" si="19"/>
        <v>0</v>
      </c>
      <c r="BL162" s="14" t="s">
        <v>490</v>
      </c>
      <c r="BM162" s="113" t="s">
        <v>4192</v>
      </c>
    </row>
    <row r="163" spans="1:65" s="2" customFormat="1" ht="16.5" customHeight="1">
      <c r="A163" s="28"/>
      <c r="B163" s="138"/>
      <c r="C163" s="205" t="s">
        <v>396</v>
      </c>
      <c r="D163" s="205" t="s">
        <v>290</v>
      </c>
      <c r="E163" s="206" t="s">
        <v>4193</v>
      </c>
      <c r="F163" s="207" t="s">
        <v>4191</v>
      </c>
      <c r="G163" s="208" t="s">
        <v>2072</v>
      </c>
      <c r="H163" s="209">
        <v>2</v>
      </c>
      <c r="I163" s="115"/>
      <c r="J163" s="210">
        <f t="shared" si="10"/>
        <v>0</v>
      </c>
      <c r="K163" s="207" t="s">
        <v>1709</v>
      </c>
      <c r="L163" s="116"/>
      <c r="M163" s="117" t="s">
        <v>1</v>
      </c>
      <c r="N163" s="118" t="s">
        <v>42</v>
      </c>
      <c r="O163" s="52"/>
      <c r="P163" s="111">
        <f t="shared" si="11"/>
        <v>0</v>
      </c>
      <c r="Q163" s="111">
        <v>0</v>
      </c>
      <c r="R163" s="111">
        <f t="shared" si="12"/>
        <v>0</v>
      </c>
      <c r="S163" s="111">
        <v>0</v>
      </c>
      <c r="T163" s="112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1303</v>
      </c>
      <c r="AT163" s="113" t="s">
        <v>290</v>
      </c>
      <c r="AU163" s="113" t="s">
        <v>85</v>
      </c>
      <c r="AY163" s="14" t="s">
        <v>237</v>
      </c>
      <c r="BE163" s="114">
        <f t="shared" si="14"/>
        <v>0</v>
      </c>
      <c r="BF163" s="114">
        <f t="shared" si="15"/>
        <v>0</v>
      </c>
      <c r="BG163" s="114">
        <f t="shared" si="16"/>
        <v>0</v>
      </c>
      <c r="BH163" s="114">
        <f t="shared" si="17"/>
        <v>0</v>
      </c>
      <c r="BI163" s="114">
        <f t="shared" si="18"/>
        <v>0</v>
      </c>
      <c r="BJ163" s="14" t="s">
        <v>85</v>
      </c>
      <c r="BK163" s="114">
        <f t="shared" si="19"/>
        <v>0</v>
      </c>
      <c r="BL163" s="14" t="s">
        <v>490</v>
      </c>
      <c r="BM163" s="113" t="s">
        <v>4194</v>
      </c>
    </row>
    <row r="164" spans="1:65" s="2" customFormat="1" ht="16.5" customHeight="1">
      <c r="A164" s="28"/>
      <c r="B164" s="138"/>
      <c r="C164" s="199" t="s">
        <v>400</v>
      </c>
      <c r="D164" s="199" t="s">
        <v>242</v>
      </c>
      <c r="E164" s="200" t="s">
        <v>4195</v>
      </c>
      <c r="F164" s="201" t="s">
        <v>4196</v>
      </c>
      <c r="G164" s="202" t="s">
        <v>2072</v>
      </c>
      <c r="H164" s="203">
        <v>4</v>
      </c>
      <c r="I164" s="108"/>
      <c r="J164" s="204">
        <f t="shared" si="10"/>
        <v>0</v>
      </c>
      <c r="K164" s="201" t="s">
        <v>1709</v>
      </c>
      <c r="L164" s="29"/>
      <c r="M164" s="109" t="s">
        <v>1</v>
      </c>
      <c r="N164" s="110" t="s">
        <v>42</v>
      </c>
      <c r="O164" s="52"/>
      <c r="P164" s="111">
        <f t="shared" si="11"/>
        <v>0</v>
      </c>
      <c r="Q164" s="111">
        <v>0</v>
      </c>
      <c r="R164" s="111">
        <f t="shared" si="12"/>
        <v>0</v>
      </c>
      <c r="S164" s="111">
        <v>0</v>
      </c>
      <c r="T164" s="112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490</v>
      </c>
      <c r="AT164" s="113" t="s">
        <v>242</v>
      </c>
      <c r="AU164" s="113" t="s">
        <v>85</v>
      </c>
      <c r="AY164" s="14" t="s">
        <v>237</v>
      </c>
      <c r="BE164" s="114">
        <f t="shared" si="14"/>
        <v>0</v>
      </c>
      <c r="BF164" s="114">
        <f t="shared" si="15"/>
        <v>0</v>
      </c>
      <c r="BG164" s="114">
        <f t="shared" si="16"/>
        <v>0</v>
      </c>
      <c r="BH164" s="114">
        <f t="shared" si="17"/>
        <v>0</v>
      </c>
      <c r="BI164" s="114">
        <f t="shared" si="18"/>
        <v>0</v>
      </c>
      <c r="BJ164" s="14" t="s">
        <v>85</v>
      </c>
      <c r="BK164" s="114">
        <f t="shared" si="19"/>
        <v>0</v>
      </c>
      <c r="BL164" s="14" t="s">
        <v>490</v>
      </c>
      <c r="BM164" s="113" t="s">
        <v>4197</v>
      </c>
    </row>
    <row r="165" spans="1:65" s="2" customFormat="1" ht="16.5" customHeight="1">
      <c r="A165" s="28"/>
      <c r="B165" s="138"/>
      <c r="C165" s="205" t="s">
        <v>404</v>
      </c>
      <c r="D165" s="205" t="s">
        <v>290</v>
      </c>
      <c r="E165" s="206" t="s">
        <v>4198</v>
      </c>
      <c r="F165" s="207" t="s">
        <v>4196</v>
      </c>
      <c r="G165" s="208" t="s">
        <v>2072</v>
      </c>
      <c r="H165" s="209">
        <v>4</v>
      </c>
      <c r="I165" s="115"/>
      <c r="J165" s="210">
        <f t="shared" si="10"/>
        <v>0</v>
      </c>
      <c r="K165" s="207" t="s">
        <v>1709</v>
      </c>
      <c r="L165" s="116"/>
      <c r="M165" s="117" t="s">
        <v>1</v>
      </c>
      <c r="N165" s="118" t="s">
        <v>42</v>
      </c>
      <c r="O165" s="52"/>
      <c r="P165" s="111">
        <f t="shared" si="11"/>
        <v>0</v>
      </c>
      <c r="Q165" s="111">
        <v>0</v>
      </c>
      <c r="R165" s="111">
        <f t="shared" si="12"/>
        <v>0</v>
      </c>
      <c r="S165" s="111">
        <v>0</v>
      </c>
      <c r="T165" s="112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13" t="s">
        <v>1303</v>
      </c>
      <c r="AT165" s="113" t="s">
        <v>290</v>
      </c>
      <c r="AU165" s="113" t="s">
        <v>85</v>
      </c>
      <c r="AY165" s="14" t="s">
        <v>237</v>
      </c>
      <c r="BE165" s="114">
        <f t="shared" si="14"/>
        <v>0</v>
      </c>
      <c r="BF165" s="114">
        <f t="shared" si="15"/>
        <v>0</v>
      </c>
      <c r="BG165" s="114">
        <f t="shared" si="16"/>
        <v>0</v>
      </c>
      <c r="BH165" s="114">
        <f t="shared" si="17"/>
        <v>0</v>
      </c>
      <c r="BI165" s="114">
        <f t="shared" si="18"/>
        <v>0</v>
      </c>
      <c r="BJ165" s="14" t="s">
        <v>85</v>
      </c>
      <c r="BK165" s="114">
        <f t="shared" si="19"/>
        <v>0</v>
      </c>
      <c r="BL165" s="14" t="s">
        <v>490</v>
      </c>
      <c r="BM165" s="113" t="s">
        <v>4199</v>
      </c>
    </row>
    <row r="166" spans="1:65" s="2" customFormat="1" ht="16.5" customHeight="1">
      <c r="A166" s="28"/>
      <c r="B166" s="138"/>
      <c r="C166" s="199" t="s">
        <v>408</v>
      </c>
      <c r="D166" s="199" t="s">
        <v>242</v>
      </c>
      <c r="E166" s="200" t="s">
        <v>4200</v>
      </c>
      <c r="F166" s="201" t="s">
        <v>4042</v>
      </c>
      <c r="G166" s="202" t="s">
        <v>1930</v>
      </c>
      <c r="H166" s="203">
        <v>1</v>
      </c>
      <c r="I166" s="108"/>
      <c r="J166" s="204">
        <f t="shared" si="10"/>
        <v>0</v>
      </c>
      <c r="K166" s="201" t="s">
        <v>1709</v>
      </c>
      <c r="L166" s="29"/>
      <c r="M166" s="109" t="s">
        <v>1</v>
      </c>
      <c r="N166" s="110" t="s">
        <v>42</v>
      </c>
      <c r="O166" s="52"/>
      <c r="P166" s="111">
        <f t="shared" si="11"/>
        <v>0</v>
      </c>
      <c r="Q166" s="111">
        <v>0</v>
      </c>
      <c r="R166" s="111">
        <f t="shared" si="12"/>
        <v>0</v>
      </c>
      <c r="S166" s="111">
        <v>0</v>
      </c>
      <c r="T166" s="112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13" t="s">
        <v>490</v>
      </c>
      <c r="AT166" s="113" t="s">
        <v>242</v>
      </c>
      <c r="AU166" s="113" t="s">
        <v>85</v>
      </c>
      <c r="AY166" s="14" t="s">
        <v>237</v>
      </c>
      <c r="BE166" s="114">
        <f t="shared" si="14"/>
        <v>0</v>
      </c>
      <c r="BF166" s="114">
        <f t="shared" si="15"/>
        <v>0</v>
      </c>
      <c r="BG166" s="114">
        <f t="shared" si="16"/>
        <v>0</v>
      </c>
      <c r="BH166" s="114">
        <f t="shared" si="17"/>
        <v>0</v>
      </c>
      <c r="BI166" s="114">
        <f t="shared" si="18"/>
        <v>0</v>
      </c>
      <c r="BJ166" s="14" t="s">
        <v>85</v>
      </c>
      <c r="BK166" s="114">
        <f t="shared" si="19"/>
        <v>0</v>
      </c>
      <c r="BL166" s="14" t="s">
        <v>490</v>
      </c>
      <c r="BM166" s="113" t="s">
        <v>4201</v>
      </c>
    </row>
    <row r="167" spans="1:65" s="2" customFormat="1" ht="16.5" customHeight="1">
      <c r="A167" s="28"/>
      <c r="B167" s="138"/>
      <c r="C167" s="205" t="s">
        <v>415</v>
      </c>
      <c r="D167" s="205" t="s">
        <v>290</v>
      </c>
      <c r="E167" s="206" t="s">
        <v>4202</v>
      </c>
      <c r="F167" s="207" t="s">
        <v>4042</v>
      </c>
      <c r="G167" s="208" t="s">
        <v>1930</v>
      </c>
      <c r="H167" s="209">
        <v>1</v>
      </c>
      <c r="I167" s="115"/>
      <c r="J167" s="210">
        <f t="shared" si="10"/>
        <v>0</v>
      </c>
      <c r="K167" s="207" t="s">
        <v>1709</v>
      </c>
      <c r="L167" s="116"/>
      <c r="M167" s="117" t="s">
        <v>1</v>
      </c>
      <c r="N167" s="118" t="s">
        <v>42</v>
      </c>
      <c r="O167" s="52"/>
      <c r="P167" s="111">
        <f t="shared" si="11"/>
        <v>0</v>
      </c>
      <c r="Q167" s="111">
        <v>0</v>
      </c>
      <c r="R167" s="111">
        <f t="shared" si="12"/>
        <v>0</v>
      </c>
      <c r="S167" s="111">
        <v>0</v>
      </c>
      <c r="T167" s="112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13" t="s">
        <v>1303</v>
      </c>
      <c r="AT167" s="113" t="s">
        <v>290</v>
      </c>
      <c r="AU167" s="113" t="s">
        <v>85</v>
      </c>
      <c r="AY167" s="14" t="s">
        <v>237</v>
      </c>
      <c r="BE167" s="114">
        <f t="shared" si="14"/>
        <v>0</v>
      </c>
      <c r="BF167" s="114">
        <f t="shared" si="15"/>
        <v>0</v>
      </c>
      <c r="BG167" s="114">
        <f t="shared" si="16"/>
        <v>0</v>
      </c>
      <c r="BH167" s="114">
        <f t="shared" si="17"/>
        <v>0</v>
      </c>
      <c r="BI167" s="114">
        <f t="shared" si="18"/>
        <v>0</v>
      </c>
      <c r="BJ167" s="14" t="s">
        <v>85</v>
      </c>
      <c r="BK167" s="114">
        <f t="shared" si="19"/>
        <v>0</v>
      </c>
      <c r="BL167" s="14" t="s">
        <v>490</v>
      </c>
      <c r="BM167" s="113" t="s">
        <v>4203</v>
      </c>
    </row>
    <row r="168" spans="1:65" s="2" customFormat="1" ht="16.5" customHeight="1">
      <c r="A168" s="28"/>
      <c r="B168" s="138"/>
      <c r="C168" s="199" t="s">
        <v>419</v>
      </c>
      <c r="D168" s="199" t="s">
        <v>242</v>
      </c>
      <c r="E168" s="200" t="s">
        <v>4204</v>
      </c>
      <c r="F168" s="201" t="s">
        <v>4205</v>
      </c>
      <c r="G168" s="202" t="s">
        <v>2072</v>
      </c>
      <c r="H168" s="203">
        <v>1</v>
      </c>
      <c r="I168" s="108"/>
      <c r="J168" s="204">
        <f t="shared" si="10"/>
        <v>0</v>
      </c>
      <c r="K168" s="201" t="s">
        <v>1709</v>
      </c>
      <c r="L168" s="29"/>
      <c r="M168" s="109" t="s">
        <v>1</v>
      </c>
      <c r="N168" s="110" t="s">
        <v>42</v>
      </c>
      <c r="O168" s="52"/>
      <c r="P168" s="111">
        <f t="shared" si="11"/>
        <v>0</v>
      </c>
      <c r="Q168" s="111">
        <v>0</v>
      </c>
      <c r="R168" s="111">
        <f t="shared" si="12"/>
        <v>0</v>
      </c>
      <c r="S168" s="111">
        <v>0</v>
      </c>
      <c r="T168" s="112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13" t="s">
        <v>490</v>
      </c>
      <c r="AT168" s="113" t="s">
        <v>242</v>
      </c>
      <c r="AU168" s="113" t="s">
        <v>85</v>
      </c>
      <c r="AY168" s="14" t="s">
        <v>237</v>
      </c>
      <c r="BE168" s="114">
        <f t="shared" si="14"/>
        <v>0</v>
      </c>
      <c r="BF168" s="114">
        <f t="shared" si="15"/>
        <v>0</v>
      </c>
      <c r="BG168" s="114">
        <f t="shared" si="16"/>
        <v>0</v>
      </c>
      <c r="BH168" s="114">
        <f t="shared" si="17"/>
        <v>0</v>
      </c>
      <c r="BI168" s="114">
        <f t="shared" si="18"/>
        <v>0</v>
      </c>
      <c r="BJ168" s="14" t="s">
        <v>85</v>
      </c>
      <c r="BK168" s="114">
        <f t="shared" si="19"/>
        <v>0</v>
      </c>
      <c r="BL168" s="14" t="s">
        <v>490</v>
      </c>
      <c r="BM168" s="113" t="s">
        <v>4206</v>
      </c>
    </row>
    <row r="169" spans="1:65" s="2" customFormat="1" ht="16.5" customHeight="1">
      <c r="A169" s="28"/>
      <c r="B169" s="138"/>
      <c r="C169" s="205" t="s">
        <v>423</v>
      </c>
      <c r="D169" s="205" t="s">
        <v>290</v>
      </c>
      <c r="E169" s="206" t="s">
        <v>4207</v>
      </c>
      <c r="F169" s="207" t="s">
        <v>4205</v>
      </c>
      <c r="G169" s="208" t="s">
        <v>2072</v>
      </c>
      <c r="H169" s="209">
        <v>1</v>
      </c>
      <c r="I169" s="115"/>
      <c r="J169" s="210">
        <f t="shared" si="10"/>
        <v>0</v>
      </c>
      <c r="K169" s="207" t="s">
        <v>1709</v>
      </c>
      <c r="L169" s="116"/>
      <c r="M169" s="117" t="s">
        <v>1</v>
      </c>
      <c r="N169" s="118" t="s">
        <v>42</v>
      </c>
      <c r="O169" s="52"/>
      <c r="P169" s="111">
        <f t="shared" si="11"/>
        <v>0</v>
      </c>
      <c r="Q169" s="111">
        <v>0</v>
      </c>
      <c r="R169" s="111">
        <f t="shared" si="12"/>
        <v>0</v>
      </c>
      <c r="S169" s="111">
        <v>0</v>
      </c>
      <c r="T169" s="112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13" t="s">
        <v>1303</v>
      </c>
      <c r="AT169" s="113" t="s">
        <v>290</v>
      </c>
      <c r="AU169" s="113" t="s">
        <v>85</v>
      </c>
      <c r="AY169" s="14" t="s">
        <v>237</v>
      </c>
      <c r="BE169" s="114">
        <f t="shared" si="14"/>
        <v>0</v>
      </c>
      <c r="BF169" s="114">
        <f t="shared" si="15"/>
        <v>0</v>
      </c>
      <c r="BG169" s="114">
        <f t="shared" si="16"/>
        <v>0</v>
      </c>
      <c r="BH169" s="114">
        <f t="shared" si="17"/>
        <v>0</v>
      </c>
      <c r="BI169" s="114">
        <f t="shared" si="18"/>
        <v>0</v>
      </c>
      <c r="BJ169" s="14" t="s">
        <v>85</v>
      </c>
      <c r="BK169" s="114">
        <f t="shared" si="19"/>
        <v>0</v>
      </c>
      <c r="BL169" s="14" t="s">
        <v>490</v>
      </c>
      <c r="BM169" s="113" t="s">
        <v>4208</v>
      </c>
    </row>
    <row r="170" spans="1:65" s="2" customFormat="1" ht="16.5" customHeight="1">
      <c r="A170" s="28"/>
      <c r="B170" s="138"/>
      <c r="C170" s="199" t="s">
        <v>427</v>
      </c>
      <c r="D170" s="199" t="s">
        <v>242</v>
      </c>
      <c r="E170" s="200" t="s">
        <v>4209</v>
      </c>
      <c r="F170" s="201" t="s">
        <v>4210</v>
      </c>
      <c r="G170" s="202" t="s">
        <v>2072</v>
      </c>
      <c r="H170" s="203">
        <v>1</v>
      </c>
      <c r="I170" s="108"/>
      <c r="J170" s="204">
        <f t="shared" si="10"/>
        <v>0</v>
      </c>
      <c r="K170" s="201" t="s">
        <v>1709</v>
      </c>
      <c r="L170" s="29"/>
      <c r="M170" s="109" t="s">
        <v>1</v>
      </c>
      <c r="N170" s="110" t="s">
        <v>42</v>
      </c>
      <c r="O170" s="52"/>
      <c r="P170" s="111">
        <f t="shared" si="11"/>
        <v>0</v>
      </c>
      <c r="Q170" s="111">
        <v>0</v>
      </c>
      <c r="R170" s="111">
        <f t="shared" si="12"/>
        <v>0</v>
      </c>
      <c r="S170" s="111">
        <v>0</v>
      </c>
      <c r="T170" s="112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13" t="s">
        <v>490</v>
      </c>
      <c r="AT170" s="113" t="s">
        <v>242</v>
      </c>
      <c r="AU170" s="113" t="s">
        <v>85</v>
      </c>
      <c r="AY170" s="14" t="s">
        <v>237</v>
      </c>
      <c r="BE170" s="114">
        <f t="shared" si="14"/>
        <v>0</v>
      </c>
      <c r="BF170" s="114">
        <f t="shared" si="15"/>
        <v>0</v>
      </c>
      <c r="BG170" s="114">
        <f t="shared" si="16"/>
        <v>0</v>
      </c>
      <c r="BH170" s="114">
        <f t="shared" si="17"/>
        <v>0</v>
      </c>
      <c r="BI170" s="114">
        <f t="shared" si="18"/>
        <v>0</v>
      </c>
      <c r="BJ170" s="14" t="s">
        <v>85</v>
      </c>
      <c r="BK170" s="114">
        <f t="shared" si="19"/>
        <v>0</v>
      </c>
      <c r="BL170" s="14" t="s">
        <v>490</v>
      </c>
      <c r="BM170" s="113" t="s">
        <v>4211</v>
      </c>
    </row>
    <row r="171" spans="1:65" s="2" customFormat="1" ht="16.5" customHeight="1">
      <c r="A171" s="28"/>
      <c r="B171" s="138"/>
      <c r="C171" s="205" t="s">
        <v>431</v>
      </c>
      <c r="D171" s="205" t="s">
        <v>290</v>
      </c>
      <c r="E171" s="206" t="s">
        <v>4212</v>
      </c>
      <c r="F171" s="207" t="s">
        <v>4210</v>
      </c>
      <c r="G171" s="208" t="s">
        <v>2072</v>
      </c>
      <c r="H171" s="209">
        <v>1</v>
      </c>
      <c r="I171" s="115"/>
      <c r="J171" s="210">
        <f t="shared" si="10"/>
        <v>0</v>
      </c>
      <c r="K171" s="207" t="s">
        <v>1709</v>
      </c>
      <c r="L171" s="116"/>
      <c r="M171" s="117" t="s">
        <v>1</v>
      </c>
      <c r="N171" s="118" t="s">
        <v>42</v>
      </c>
      <c r="O171" s="52"/>
      <c r="P171" s="111">
        <f t="shared" si="11"/>
        <v>0</v>
      </c>
      <c r="Q171" s="111">
        <v>0</v>
      </c>
      <c r="R171" s="111">
        <f t="shared" si="12"/>
        <v>0</v>
      </c>
      <c r="S171" s="111">
        <v>0</v>
      </c>
      <c r="T171" s="112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13" t="s">
        <v>1303</v>
      </c>
      <c r="AT171" s="113" t="s">
        <v>290</v>
      </c>
      <c r="AU171" s="113" t="s">
        <v>85</v>
      </c>
      <c r="AY171" s="14" t="s">
        <v>237</v>
      </c>
      <c r="BE171" s="114">
        <f t="shared" si="14"/>
        <v>0</v>
      </c>
      <c r="BF171" s="114">
        <f t="shared" si="15"/>
        <v>0</v>
      </c>
      <c r="BG171" s="114">
        <f t="shared" si="16"/>
        <v>0</v>
      </c>
      <c r="BH171" s="114">
        <f t="shared" si="17"/>
        <v>0</v>
      </c>
      <c r="BI171" s="114">
        <f t="shared" si="18"/>
        <v>0</v>
      </c>
      <c r="BJ171" s="14" t="s">
        <v>85</v>
      </c>
      <c r="BK171" s="114">
        <f t="shared" si="19"/>
        <v>0</v>
      </c>
      <c r="BL171" s="14" t="s">
        <v>490</v>
      </c>
      <c r="BM171" s="113" t="s">
        <v>4213</v>
      </c>
    </row>
    <row r="172" spans="1:65" s="2" customFormat="1" ht="16.5" customHeight="1">
      <c r="A172" s="28"/>
      <c r="B172" s="138"/>
      <c r="C172" s="199" t="s">
        <v>435</v>
      </c>
      <c r="D172" s="199" t="s">
        <v>242</v>
      </c>
      <c r="E172" s="200" t="s">
        <v>4214</v>
      </c>
      <c r="F172" s="201" t="s">
        <v>4215</v>
      </c>
      <c r="G172" s="202" t="s">
        <v>2676</v>
      </c>
      <c r="H172" s="203">
        <v>12</v>
      </c>
      <c r="I172" s="108"/>
      <c r="J172" s="204">
        <f t="shared" si="10"/>
        <v>0</v>
      </c>
      <c r="K172" s="201" t="s">
        <v>1709</v>
      </c>
      <c r="L172" s="29"/>
      <c r="M172" s="109" t="s">
        <v>1</v>
      </c>
      <c r="N172" s="110" t="s">
        <v>42</v>
      </c>
      <c r="O172" s="52"/>
      <c r="P172" s="111">
        <f t="shared" si="11"/>
        <v>0</v>
      </c>
      <c r="Q172" s="111">
        <v>0</v>
      </c>
      <c r="R172" s="111">
        <f t="shared" si="12"/>
        <v>0</v>
      </c>
      <c r="S172" s="111">
        <v>0</v>
      </c>
      <c r="T172" s="112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13" t="s">
        <v>490</v>
      </c>
      <c r="AT172" s="113" t="s">
        <v>242</v>
      </c>
      <c r="AU172" s="113" t="s">
        <v>85</v>
      </c>
      <c r="AY172" s="14" t="s">
        <v>237</v>
      </c>
      <c r="BE172" s="114">
        <f t="shared" si="14"/>
        <v>0</v>
      </c>
      <c r="BF172" s="114">
        <f t="shared" si="15"/>
        <v>0</v>
      </c>
      <c r="BG172" s="114">
        <f t="shared" si="16"/>
        <v>0</v>
      </c>
      <c r="BH172" s="114">
        <f t="shared" si="17"/>
        <v>0</v>
      </c>
      <c r="BI172" s="114">
        <f t="shared" si="18"/>
        <v>0</v>
      </c>
      <c r="BJ172" s="14" t="s">
        <v>85</v>
      </c>
      <c r="BK172" s="114">
        <f t="shared" si="19"/>
        <v>0</v>
      </c>
      <c r="BL172" s="14" t="s">
        <v>490</v>
      </c>
      <c r="BM172" s="113" t="s">
        <v>4216</v>
      </c>
    </row>
    <row r="173" spans="1:65" s="2" customFormat="1" ht="16.5" customHeight="1">
      <c r="A173" s="28"/>
      <c r="B173" s="138"/>
      <c r="C173" s="199" t="s">
        <v>439</v>
      </c>
      <c r="D173" s="199" t="s">
        <v>242</v>
      </c>
      <c r="E173" s="200" t="s">
        <v>4217</v>
      </c>
      <c r="F173" s="201" t="s">
        <v>4218</v>
      </c>
      <c r="G173" s="202" t="s">
        <v>2072</v>
      </c>
      <c r="H173" s="203">
        <v>1</v>
      </c>
      <c r="I173" s="108"/>
      <c r="J173" s="204">
        <f t="shared" si="10"/>
        <v>0</v>
      </c>
      <c r="K173" s="201" t="s">
        <v>1709</v>
      </c>
      <c r="L173" s="29"/>
      <c r="M173" s="109" t="s">
        <v>1</v>
      </c>
      <c r="N173" s="110" t="s">
        <v>42</v>
      </c>
      <c r="O173" s="52"/>
      <c r="P173" s="111">
        <f t="shared" si="11"/>
        <v>0</v>
      </c>
      <c r="Q173" s="111">
        <v>0</v>
      </c>
      <c r="R173" s="111">
        <f t="shared" si="12"/>
        <v>0</v>
      </c>
      <c r="S173" s="111">
        <v>0</v>
      </c>
      <c r="T173" s="112">
        <f t="shared" si="1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13" t="s">
        <v>490</v>
      </c>
      <c r="AT173" s="113" t="s">
        <v>242</v>
      </c>
      <c r="AU173" s="113" t="s">
        <v>85</v>
      </c>
      <c r="AY173" s="14" t="s">
        <v>237</v>
      </c>
      <c r="BE173" s="114">
        <f t="shared" si="14"/>
        <v>0</v>
      </c>
      <c r="BF173" s="114">
        <f t="shared" si="15"/>
        <v>0</v>
      </c>
      <c r="BG173" s="114">
        <f t="shared" si="16"/>
        <v>0</v>
      </c>
      <c r="BH173" s="114">
        <f t="shared" si="17"/>
        <v>0</v>
      </c>
      <c r="BI173" s="114">
        <f t="shared" si="18"/>
        <v>0</v>
      </c>
      <c r="BJ173" s="14" t="s">
        <v>85</v>
      </c>
      <c r="BK173" s="114">
        <f t="shared" si="19"/>
        <v>0</v>
      </c>
      <c r="BL173" s="14" t="s">
        <v>490</v>
      </c>
      <c r="BM173" s="113" t="s">
        <v>4219</v>
      </c>
    </row>
    <row r="174" spans="1:65" s="2" customFormat="1" ht="16.5" customHeight="1">
      <c r="A174" s="28"/>
      <c r="B174" s="138"/>
      <c r="C174" s="205" t="s">
        <v>443</v>
      </c>
      <c r="D174" s="205" t="s">
        <v>290</v>
      </c>
      <c r="E174" s="206" t="s">
        <v>4220</v>
      </c>
      <c r="F174" s="207" t="s">
        <v>4218</v>
      </c>
      <c r="G174" s="208" t="s">
        <v>2072</v>
      </c>
      <c r="H174" s="209">
        <v>1</v>
      </c>
      <c r="I174" s="115"/>
      <c r="J174" s="210">
        <f t="shared" si="10"/>
        <v>0</v>
      </c>
      <c r="K174" s="207" t="s">
        <v>1709</v>
      </c>
      <c r="L174" s="116"/>
      <c r="M174" s="117" t="s">
        <v>1</v>
      </c>
      <c r="N174" s="118" t="s">
        <v>42</v>
      </c>
      <c r="O174" s="52"/>
      <c r="P174" s="111">
        <f t="shared" si="11"/>
        <v>0</v>
      </c>
      <c r="Q174" s="111">
        <v>0</v>
      </c>
      <c r="R174" s="111">
        <f t="shared" si="12"/>
        <v>0</v>
      </c>
      <c r="S174" s="111">
        <v>0</v>
      </c>
      <c r="T174" s="112">
        <f t="shared" si="1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13" t="s">
        <v>1303</v>
      </c>
      <c r="AT174" s="113" t="s">
        <v>290</v>
      </c>
      <c r="AU174" s="113" t="s">
        <v>85</v>
      </c>
      <c r="AY174" s="14" t="s">
        <v>237</v>
      </c>
      <c r="BE174" s="114">
        <f t="shared" si="14"/>
        <v>0</v>
      </c>
      <c r="BF174" s="114">
        <f t="shared" si="15"/>
        <v>0</v>
      </c>
      <c r="BG174" s="114">
        <f t="shared" si="16"/>
        <v>0</v>
      </c>
      <c r="BH174" s="114">
        <f t="shared" si="17"/>
        <v>0</v>
      </c>
      <c r="BI174" s="114">
        <f t="shared" si="18"/>
        <v>0</v>
      </c>
      <c r="BJ174" s="14" t="s">
        <v>85</v>
      </c>
      <c r="BK174" s="114">
        <f t="shared" si="19"/>
        <v>0</v>
      </c>
      <c r="BL174" s="14" t="s">
        <v>490</v>
      </c>
      <c r="BM174" s="113" t="s">
        <v>4221</v>
      </c>
    </row>
    <row r="175" spans="1:65" s="2" customFormat="1" ht="16.5" customHeight="1">
      <c r="A175" s="28"/>
      <c r="B175" s="138"/>
      <c r="C175" s="199" t="s">
        <v>447</v>
      </c>
      <c r="D175" s="199" t="s">
        <v>242</v>
      </c>
      <c r="E175" s="200" t="s">
        <v>4222</v>
      </c>
      <c r="F175" s="201" t="s">
        <v>4223</v>
      </c>
      <c r="G175" s="202" t="s">
        <v>2072</v>
      </c>
      <c r="H175" s="203">
        <v>46</v>
      </c>
      <c r="I175" s="108"/>
      <c r="J175" s="204">
        <f t="shared" si="10"/>
        <v>0</v>
      </c>
      <c r="K175" s="201" t="s">
        <v>1709</v>
      </c>
      <c r="L175" s="29"/>
      <c r="M175" s="109" t="s">
        <v>1</v>
      </c>
      <c r="N175" s="110" t="s">
        <v>42</v>
      </c>
      <c r="O175" s="52"/>
      <c r="P175" s="111">
        <f t="shared" si="11"/>
        <v>0</v>
      </c>
      <c r="Q175" s="111">
        <v>0</v>
      </c>
      <c r="R175" s="111">
        <f t="shared" si="12"/>
        <v>0</v>
      </c>
      <c r="S175" s="111">
        <v>0</v>
      </c>
      <c r="T175" s="112">
        <f t="shared" si="1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13" t="s">
        <v>490</v>
      </c>
      <c r="AT175" s="113" t="s">
        <v>242</v>
      </c>
      <c r="AU175" s="113" t="s">
        <v>85</v>
      </c>
      <c r="AY175" s="14" t="s">
        <v>237</v>
      </c>
      <c r="BE175" s="114">
        <f t="shared" si="14"/>
        <v>0</v>
      </c>
      <c r="BF175" s="114">
        <f t="shared" si="15"/>
        <v>0</v>
      </c>
      <c r="BG175" s="114">
        <f t="shared" si="16"/>
        <v>0</v>
      </c>
      <c r="BH175" s="114">
        <f t="shared" si="17"/>
        <v>0</v>
      </c>
      <c r="BI175" s="114">
        <f t="shared" si="18"/>
        <v>0</v>
      </c>
      <c r="BJ175" s="14" t="s">
        <v>85</v>
      </c>
      <c r="BK175" s="114">
        <f t="shared" si="19"/>
        <v>0</v>
      </c>
      <c r="BL175" s="14" t="s">
        <v>490</v>
      </c>
      <c r="BM175" s="113" t="s">
        <v>4224</v>
      </c>
    </row>
    <row r="176" spans="1:65" s="2" customFormat="1" ht="16.5" customHeight="1">
      <c r="A176" s="28"/>
      <c r="B176" s="138"/>
      <c r="C176" s="205" t="s">
        <v>451</v>
      </c>
      <c r="D176" s="205" t="s">
        <v>290</v>
      </c>
      <c r="E176" s="206" t="s">
        <v>4225</v>
      </c>
      <c r="F176" s="207" t="s">
        <v>4223</v>
      </c>
      <c r="G176" s="208" t="s">
        <v>2072</v>
      </c>
      <c r="H176" s="209">
        <v>46</v>
      </c>
      <c r="I176" s="115"/>
      <c r="J176" s="210">
        <f t="shared" si="10"/>
        <v>0</v>
      </c>
      <c r="K176" s="207" t="s">
        <v>1709</v>
      </c>
      <c r="L176" s="116"/>
      <c r="M176" s="117" t="s">
        <v>1</v>
      </c>
      <c r="N176" s="118" t="s">
        <v>42</v>
      </c>
      <c r="O176" s="52"/>
      <c r="P176" s="111">
        <f t="shared" si="11"/>
        <v>0</v>
      </c>
      <c r="Q176" s="111">
        <v>0</v>
      </c>
      <c r="R176" s="111">
        <f t="shared" si="12"/>
        <v>0</v>
      </c>
      <c r="S176" s="111">
        <v>0</v>
      </c>
      <c r="T176" s="112">
        <f t="shared" si="1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13" t="s">
        <v>1303</v>
      </c>
      <c r="AT176" s="113" t="s">
        <v>290</v>
      </c>
      <c r="AU176" s="113" t="s">
        <v>85</v>
      </c>
      <c r="AY176" s="14" t="s">
        <v>237</v>
      </c>
      <c r="BE176" s="114">
        <f t="shared" si="14"/>
        <v>0</v>
      </c>
      <c r="BF176" s="114">
        <f t="shared" si="15"/>
        <v>0</v>
      </c>
      <c r="BG176" s="114">
        <f t="shared" si="16"/>
        <v>0</v>
      </c>
      <c r="BH176" s="114">
        <f t="shared" si="17"/>
        <v>0</v>
      </c>
      <c r="BI176" s="114">
        <f t="shared" si="18"/>
        <v>0</v>
      </c>
      <c r="BJ176" s="14" t="s">
        <v>85</v>
      </c>
      <c r="BK176" s="114">
        <f t="shared" si="19"/>
        <v>0</v>
      </c>
      <c r="BL176" s="14" t="s">
        <v>490</v>
      </c>
      <c r="BM176" s="113" t="s">
        <v>4226</v>
      </c>
    </row>
    <row r="177" spans="1:65" s="2" customFormat="1" ht="21.75" customHeight="1">
      <c r="A177" s="28"/>
      <c r="B177" s="138"/>
      <c r="C177" s="199" t="s">
        <v>455</v>
      </c>
      <c r="D177" s="199" t="s">
        <v>242</v>
      </c>
      <c r="E177" s="200" t="s">
        <v>4227</v>
      </c>
      <c r="F177" s="201" t="s">
        <v>4228</v>
      </c>
      <c r="G177" s="202" t="s">
        <v>2072</v>
      </c>
      <c r="H177" s="203">
        <v>3</v>
      </c>
      <c r="I177" s="108"/>
      <c r="J177" s="204">
        <f t="shared" si="10"/>
        <v>0</v>
      </c>
      <c r="K177" s="201" t="s">
        <v>1709</v>
      </c>
      <c r="L177" s="29"/>
      <c r="M177" s="109" t="s">
        <v>1</v>
      </c>
      <c r="N177" s="110" t="s">
        <v>42</v>
      </c>
      <c r="O177" s="52"/>
      <c r="P177" s="111">
        <f t="shared" si="11"/>
        <v>0</v>
      </c>
      <c r="Q177" s="111">
        <v>0</v>
      </c>
      <c r="R177" s="111">
        <f t="shared" si="12"/>
        <v>0</v>
      </c>
      <c r="S177" s="111">
        <v>0</v>
      </c>
      <c r="T177" s="112">
        <f t="shared" si="1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13" t="s">
        <v>490</v>
      </c>
      <c r="AT177" s="113" t="s">
        <v>242</v>
      </c>
      <c r="AU177" s="113" t="s">
        <v>85</v>
      </c>
      <c r="AY177" s="14" t="s">
        <v>237</v>
      </c>
      <c r="BE177" s="114">
        <f t="shared" si="14"/>
        <v>0</v>
      </c>
      <c r="BF177" s="114">
        <f t="shared" si="15"/>
        <v>0</v>
      </c>
      <c r="BG177" s="114">
        <f t="shared" si="16"/>
        <v>0</v>
      </c>
      <c r="BH177" s="114">
        <f t="shared" si="17"/>
        <v>0</v>
      </c>
      <c r="BI177" s="114">
        <f t="shared" si="18"/>
        <v>0</v>
      </c>
      <c r="BJ177" s="14" t="s">
        <v>85</v>
      </c>
      <c r="BK177" s="114">
        <f t="shared" si="19"/>
        <v>0</v>
      </c>
      <c r="BL177" s="14" t="s">
        <v>490</v>
      </c>
      <c r="BM177" s="113" t="s">
        <v>4229</v>
      </c>
    </row>
    <row r="178" spans="1:65" s="2" customFormat="1" ht="21.75" customHeight="1">
      <c r="A178" s="28"/>
      <c r="B178" s="138"/>
      <c r="C178" s="205" t="s">
        <v>459</v>
      </c>
      <c r="D178" s="205" t="s">
        <v>290</v>
      </c>
      <c r="E178" s="206" t="s">
        <v>4230</v>
      </c>
      <c r="F178" s="207" t="s">
        <v>4228</v>
      </c>
      <c r="G178" s="208" t="s">
        <v>2072</v>
      </c>
      <c r="H178" s="209">
        <v>3</v>
      </c>
      <c r="I178" s="115"/>
      <c r="J178" s="210">
        <f t="shared" si="10"/>
        <v>0</v>
      </c>
      <c r="K178" s="207" t="s">
        <v>1709</v>
      </c>
      <c r="L178" s="116"/>
      <c r="M178" s="117" t="s">
        <v>1</v>
      </c>
      <c r="N178" s="118" t="s">
        <v>42</v>
      </c>
      <c r="O178" s="52"/>
      <c r="P178" s="111">
        <f t="shared" si="11"/>
        <v>0</v>
      </c>
      <c r="Q178" s="111">
        <v>0</v>
      </c>
      <c r="R178" s="111">
        <f t="shared" si="12"/>
        <v>0</v>
      </c>
      <c r="S178" s="111">
        <v>0</v>
      </c>
      <c r="T178" s="112">
        <f t="shared" si="1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13" t="s">
        <v>1303</v>
      </c>
      <c r="AT178" s="113" t="s">
        <v>290</v>
      </c>
      <c r="AU178" s="113" t="s">
        <v>85</v>
      </c>
      <c r="AY178" s="14" t="s">
        <v>237</v>
      </c>
      <c r="BE178" s="114">
        <f t="shared" si="14"/>
        <v>0</v>
      </c>
      <c r="BF178" s="114">
        <f t="shared" si="15"/>
        <v>0</v>
      </c>
      <c r="BG178" s="114">
        <f t="shared" si="16"/>
        <v>0</v>
      </c>
      <c r="BH178" s="114">
        <f t="shared" si="17"/>
        <v>0</v>
      </c>
      <c r="BI178" s="114">
        <f t="shared" si="18"/>
        <v>0</v>
      </c>
      <c r="BJ178" s="14" t="s">
        <v>85</v>
      </c>
      <c r="BK178" s="114">
        <f t="shared" si="19"/>
        <v>0</v>
      </c>
      <c r="BL178" s="14" t="s">
        <v>490</v>
      </c>
      <c r="BM178" s="113" t="s">
        <v>4231</v>
      </c>
    </row>
    <row r="179" spans="1:65" s="2" customFormat="1" ht="16.5" customHeight="1">
      <c r="A179" s="28"/>
      <c r="B179" s="138"/>
      <c r="C179" s="199" t="s">
        <v>466</v>
      </c>
      <c r="D179" s="199" t="s">
        <v>242</v>
      </c>
      <c r="E179" s="200" t="s">
        <v>4232</v>
      </c>
      <c r="F179" s="201" t="s">
        <v>4233</v>
      </c>
      <c r="G179" s="202" t="s">
        <v>2072</v>
      </c>
      <c r="H179" s="203">
        <v>300</v>
      </c>
      <c r="I179" s="108"/>
      <c r="J179" s="204">
        <f t="shared" si="10"/>
        <v>0</v>
      </c>
      <c r="K179" s="201" t="s">
        <v>1709</v>
      </c>
      <c r="L179" s="29"/>
      <c r="M179" s="109" t="s">
        <v>1</v>
      </c>
      <c r="N179" s="110" t="s">
        <v>42</v>
      </c>
      <c r="O179" s="52"/>
      <c r="P179" s="111">
        <f t="shared" si="11"/>
        <v>0</v>
      </c>
      <c r="Q179" s="111">
        <v>0</v>
      </c>
      <c r="R179" s="111">
        <f t="shared" si="12"/>
        <v>0</v>
      </c>
      <c r="S179" s="111">
        <v>0</v>
      </c>
      <c r="T179" s="112">
        <f t="shared" si="1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13" t="s">
        <v>490</v>
      </c>
      <c r="AT179" s="113" t="s">
        <v>242</v>
      </c>
      <c r="AU179" s="113" t="s">
        <v>85</v>
      </c>
      <c r="AY179" s="14" t="s">
        <v>237</v>
      </c>
      <c r="BE179" s="114">
        <f t="shared" si="14"/>
        <v>0</v>
      </c>
      <c r="BF179" s="114">
        <f t="shared" si="15"/>
        <v>0</v>
      </c>
      <c r="BG179" s="114">
        <f t="shared" si="16"/>
        <v>0</v>
      </c>
      <c r="BH179" s="114">
        <f t="shared" si="17"/>
        <v>0</v>
      </c>
      <c r="BI179" s="114">
        <f t="shared" si="18"/>
        <v>0</v>
      </c>
      <c r="BJ179" s="14" t="s">
        <v>85</v>
      </c>
      <c r="BK179" s="114">
        <f t="shared" si="19"/>
        <v>0</v>
      </c>
      <c r="BL179" s="14" t="s">
        <v>490</v>
      </c>
      <c r="BM179" s="113" t="s">
        <v>4234</v>
      </c>
    </row>
    <row r="180" spans="1:65" s="2" customFormat="1" ht="16.5" customHeight="1">
      <c r="A180" s="28"/>
      <c r="B180" s="138"/>
      <c r="C180" s="205" t="s">
        <v>470</v>
      </c>
      <c r="D180" s="205" t="s">
        <v>290</v>
      </c>
      <c r="E180" s="206" t="s">
        <v>4235</v>
      </c>
      <c r="F180" s="207" t="s">
        <v>4233</v>
      </c>
      <c r="G180" s="208" t="s">
        <v>2072</v>
      </c>
      <c r="H180" s="209">
        <v>300</v>
      </c>
      <c r="I180" s="115"/>
      <c r="J180" s="210">
        <f t="shared" si="10"/>
        <v>0</v>
      </c>
      <c r="K180" s="207" t="s">
        <v>1709</v>
      </c>
      <c r="L180" s="116"/>
      <c r="M180" s="117" t="s">
        <v>1</v>
      </c>
      <c r="N180" s="118" t="s">
        <v>42</v>
      </c>
      <c r="O180" s="52"/>
      <c r="P180" s="111">
        <f t="shared" si="11"/>
        <v>0</v>
      </c>
      <c r="Q180" s="111">
        <v>0</v>
      </c>
      <c r="R180" s="111">
        <f t="shared" si="12"/>
        <v>0</v>
      </c>
      <c r="S180" s="111">
        <v>0</v>
      </c>
      <c r="T180" s="112">
        <f t="shared" si="1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13" t="s">
        <v>1303</v>
      </c>
      <c r="AT180" s="113" t="s">
        <v>290</v>
      </c>
      <c r="AU180" s="113" t="s">
        <v>85</v>
      </c>
      <c r="AY180" s="14" t="s">
        <v>237</v>
      </c>
      <c r="BE180" s="114">
        <f t="shared" si="14"/>
        <v>0</v>
      </c>
      <c r="BF180" s="114">
        <f t="shared" si="15"/>
        <v>0</v>
      </c>
      <c r="BG180" s="114">
        <f t="shared" si="16"/>
        <v>0</v>
      </c>
      <c r="BH180" s="114">
        <f t="shared" si="17"/>
        <v>0</v>
      </c>
      <c r="BI180" s="114">
        <f t="shared" si="18"/>
        <v>0</v>
      </c>
      <c r="BJ180" s="14" t="s">
        <v>85</v>
      </c>
      <c r="BK180" s="114">
        <f t="shared" si="19"/>
        <v>0</v>
      </c>
      <c r="BL180" s="14" t="s">
        <v>490</v>
      </c>
      <c r="BM180" s="113" t="s">
        <v>4236</v>
      </c>
    </row>
    <row r="181" spans="1:65" s="2" customFormat="1" ht="16.5" customHeight="1">
      <c r="A181" s="28"/>
      <c r="B181" s="138"/>
      <c r="C181" s="199" t="s">
        <v>474</v>
      </c>
      <c r="D181" s="199" t="s">
        <v>242</v>
      </c>
      <c r="E181" s="200" t="s">
        <v>4237</v>
      </c>
      <c r="F181" s="201" t="s">
        <v>4238</v>
      </c>
      <c r="G181" s="202" t="s">
        <v>1716</v>
      </c>
      <c r="H181" s="203">
        <v>0</v>
      </c>
      <c r="I181" s="108"/>
      <c r="J181" s="204">
        <f t="shared" si="10"/>
        <v>0</v>
      </c>
      <c r="K181" s="201" t="s">
        <v>1709</v>
      </c>
      <c r="L181" s="29"/>
      <c r="M181" s="109" t="s">
        <v>1</v>
      </c>
      <c r="N181" s="110" t="s">
        <v>42</v>
      </c>
      <c r="O181" s="52"/>
      <c r="P181" s="111">
        <f t="shared" si="11"/>
        <v>0</v>
      </c>
      <c r="Q181" s="111">
        <v>0</v>
      </c>
      <c r="R181" s="111">
        <f t="shared" si="12"/>
        <v>0</v>
      </c>
      <c r="S181" s="111">
        <v>0</v>
      </c>
      <c r="T181" s="112">
        <f t="shared" si="1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13" t="s">
        <v>490</v>
      </c>
      <c r="AT181" s="113" t="s">
        <v>242</v>
      </c>
      <c r="AU181" s="113" t="s">
        <v>85</v>
      </c>
      <c r="AY181" s="14" t="s">
        <v>237</v>
      </c>
      <c r="BE181" s="114">
        <f t="shared" si="14"/>
        <v>0</v>
      </c>
      <c r="BF181" s="114">
        <f t="shared" si="15"/>
        <v>0</v>
      </c>
      <c r="BG181" s="114">
        <f t="shared" si="16"/>
        <v>0</v>
      </c>
      <c r="BH181" s="114">
        <f t="shared" si="17"/>
        <v>0</v>
      </c>
      <c r="BI181" s="114">
        <f t="shared" si="18"/>
        <v>0</v>
      </c>
      <c r="BJ181" s="14" t="s">
        <v>85</v>
      </c>
      <c r="BK181" s="114">
        <f t="shared" si="19"/>
        <v>0</v>
      </c>
      <c r="BL181" s="14" t="s">
        <v>490</v>
      </c>
      <c r="BM181" s="113" t="s">
        <v>4239</v>
      </c>
    </row>
    <row r="182" spans="1:65" s="2" customFormat="1" ht="16.5" customHeight="1">
      <c r="A182" s="28"/>
      <c r="B182" s="138"/>
      <c r="C182" s="205" t="s">
        <v>478</v>
      </c>
      <c r="D182" s="205" t="s">
        <v>290</v>
      </c>
      <c r="E182" s="206" t="s">
        <v>4240</v>
      </c>
      <c r="F182" s="207" t="s">
        <v>4238</v>
      </c>
      <c r="G182" s="208" t="s">
        <v>1716</v>
      </c>
      <c r="H182" s="209">
        <v>5786</v>
      </c>
      <c r="I182" s="115"/>
      <c r="J182" s="210">
        <f t="shared" si="10"/>
        <v>0</v>
      </c>
      <c r="K182" s="207" t="s">
        <v>1709</v>
      </c>
      <c r="L182" s="116"/>
      <c r="M182" s="117" t="s">
        <v>1</v>
      </c>
      <c r="N182" s="118" t="s">
        <v>42</v>
      </c>
      <c r="O182" s="52"/>
      <c r="P182" s="111">
        <f t="shared" si="11"/>
        <v>0</v>
      </c>
      <c r="Q182" s="111">
        <v>0</v>
      </c>
      <c r="R182" s="111">
        <f t="shared" si="12"/>
        <v>0</v>
      </c>
      <c r="S182" s="111">
        <v>0</v>
      </c>
      <c r="T182" s="112">
        <f t="shared" si="1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13" t="s">
        <v>1303</v>
      </c>
      <c r="AT182" s="113" t="s">
        <v>290</v>
      </c>
      <c r="AU182" s="113" t="s">
        <v>85</v>
      </c>
      <c r="AY182" s="14" t="s">
        <v>237</v>
      </c>
      <c r="BE182" s="114">
        <f t="shared" si="14"/>
        <v>0</v>
      </c>
      <c r="BF182" s="114">
        <f t="shared" si="15"/>
        <v>0</v>
      </c>
      <c r="BG182" s="114">
        <f t="shared" si="16"/>
        <v>0</v>
      </c>
      <c r="BH182" s="114">
        <f t="shared" si="17"/>
        <v>0</v>
      </c>
      <c r="BI182" s="114">
        <f t="shared" si="18"/>
        <v>0</v>
      </c>
      <c r="BJ182" s="14" t="s">
        <v>85</v>
      </c>
      <c r="BK182" s="114">
        <f t="shared" si="19"/>
        <v>0</v>
      </c>
      <c r="BL182" s="14" t="s">
        <v>490</v>
      </c>
      <c r="BM182" s="113" t="s">
        <v>4241</v>
      </c>
    </row>
    <row r="183" spans="1:65" s="2" customFormat="1" ht="21.75" customHeight="1">
      <c r="A183" s="28"/>
      <c r="B183" s="138"/>
      <c r="C183" s="199" t="s">
        <v>482</v>
      </c>
      <c r="D183" s="199" t="s">
        <v>242</v>
      </c>
      <c r="E183" s="200" t="s">
        <v>4242</v>
      </c>
      <c r="F183" s="201" t="s">
        <v>4243</v>
      </c>
      <c r="G183" s="202" t="s">
        <v>1716</v>
      </c>
      <c r="H183" s="203">
        <v>850</v>
      </c>
      <c r="I183" s="108"/>
      <c r="J183" s="204">
        <f t="shared" si="10"/>
        <v>0</v>
      </c>
      <c r="K183" s="201" t="s">
        <v>1709</v>
      </c>
      <c r="L183" s="29"/>
      <c r="M183" s="109" t="s">
        <v>1</v>
      </c>
      <c r="N183" s="110" t="s">
        <v>42</v>
      </c>
      <c r="O183" s="52"/>
      <c r="P183" s="111">
        <f t="shared" si="11"/>
        <v>0</v>
      </c>
      <c r="Q183" s="111">
        <v>0</v>
      </c>
      <c r="R183" s="111">
        <f t="shared" si="12"/>
        <v>0</v>
      </c>
      <c r="S183" s="111">
        <v>0</v>
      </c>
      <c r="T183" s="112">
        <f t="shared" si="1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13" t="s">
        <v>490</v>
      </c>
      <c r="AT183" s="113" t="s">
        <v>242</v>
      </c>
      <c r="AU183" s="113" t="s">
        <v>85</v>
      </c>
      <c r="AY183" s="14" t="s">
        <v>237</v>
      </c>
      <c r="BE183" s="114">
        <f t="shared" si="14"/>
        <v>0</v>
      </c>
      <c r="BF183" s="114">
        <f t="shared" si="15"/>
        <v>0</v>
      </c>
      <c r="BG183" s="114">
        <f t="shared" si="16"/>
        <v>0</v>
      </c>
      <c r="BH183" s="114">
        <f t="shared" si="17"/>
        <v>0</v>
      </c>
      <c r="BI183" s="114">
        <f t="shared" si="18"/>
        <v>0</v>
      </c>
      <c r="BJ183" s="14" t="s">
        <v>85</v>
      </c>
      <c r="BK183" s="114">
        <f t="shared" si="19"/>
        <v>0</v>
      </c>
      <c r="BL183" s="14" t="s">
        <v>490</v>
      </c>
      <c r="BM183" s="113" t="s">
        <v>4244</v>
      </c>
    </row>
    <row r="184" spans="1:65" s="2" customFormat="1" ht="21.75" customHeight="1">
      <c r="A184" s="28"/>
      <c r="B184" s="138"/>
      <c r="C184" s="205" t="s">
        <v>486</v>
      </c>
      <c r="D184" s="205" t="s">
        <v>290</v>
      </c>
      <c r="E184" s="206" t="s">
        <v>4245</v>
      </c>
      <c r="F184" s="207" t="s">
        <v>4243</v>
      </c>
      <c r="G184" s="208" t="s">
        <v>1716</v>
      </c>
      <c r="H184" s="209">
        <v>850</v>
      </c>
      <c r="I184" s="115"/>
      <c r="J184" s="210">
        <f t="shared" si="10"/>
        <v>0</v>
      </c>
      <c r="K184" s="207" t="s">
        <v>1709</v>
      </c>
      <c r="L184" s="116"/>
      <c r="M184" s="117" t="s">
        <v>1</v>
      </c>
      <c r="N184" s="118" t="s">
        <v>42</v>
      </c>
      <c r="O184" s="52"/>
      <c r="P184" s="111">
        <f t="shared" si="11"/>
        <v>0</v>
      </c>
      <c r="Q184" s="111">
        <v>0</v>
      </c>
      <c r="R184" s="111">
        <f t="shared" si="12"/>
        <v>0</v>
      </c>
      <c r="S184" s="111">
        <v>0</v>
      </c>
      <c r="T184" s="112">
        <f t="shared" si="1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13" t="s">
        <v>1303</v>
      </c>
      <c r="AT184" s="113" t="s">
        <v>290</v>
      </c>
      <c r="AU184" s="113" t="s">
        <v>85</v>
      </c>
      <c r="AY184" s="14" t="s">
        <v>237</v>
      </c>
      <c r="BE184" s="114">
        <f t="shared" si="14"/>
        <v>0</v>
      </c>
      <c r="BF184" s="114">
        <f t="shared" si="15"/>
        <v>0</v>
      </c>
      <c r="BG184" s="114">
        <f t="shared" si="16"/>
        <v>0</v>
      </c>
      <c r="BH184" s="114">
        <f t="shared" si="17"/>
        <v>0</v>
      </c>
      <c r="BI184" s="114">
        <f t="shared" si="18"/>
        <v>0</v>
      </c>
      <c r="BJ184" s="14" t="s">
        <v>85</v>
      </c>
      <c r="BK184" s="114">
        <f t="shared" si="19"/>
        <v>0</v>
      </c>
      <c r="BL184" s="14" t="s">
        <v>490</v>
      </c>
      <c r="BM184" s="113" t="s">
        <v>4246</v>
      </c>
    </row>
    <row r="185" spans="1:65" s="2" customFormat="1" ht="33" customHeight="1">
      <c r="A185" s="28"/>
      <c r="B185" s="138"/>
      <c r="C185" s="199" t="s">
        <v>490</v>
      </c>
      <c r="D185" s="199" t="s">
        <v>242</v>
      </c>
      <c r="E185" s="200" t="s">
        <v>4247</v>
      </c>
      <c r="F185" s="201" t="s">
        <v>4248</v>
      </c>
      <c r="G185" s="202" t="s">
        <v>1716</v>
      </c>
      <c r="H185" s="203">
        <v>220</v>
      </c>
      <c r="I185" s="108"/>
      <c r="J185" s="204">
        <f t="shared" si="10"/>
        <v>0</v>
      </c>
      <c r="K185" s="201" t="s">
        <v>1709</v>
      </c>
      <c r="L185" s="29"/>
      <c r="M185" s="109" t="s">
        <v>1</v>
      </c>
      <c r="N185" s="110" t="s">
        <v>42</v>
      </c>
      <c r="O185" s="52"/>
      <c r="P185" s="111">
        <f t="shared" si="11"/>
        <v>0</v>
      </c>
      <c r="Q185" s="111">
        <v>0</v>
      </c>
      <c r="R185" s="111">
        <f t="shared" si="12"/>
        <v>0</v>
      </c>
      <c r="S185" s="111">
        <v>0</v>
      </c>
      <c r="T185" s="112">
        <f t="shared" si="13"/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13" t="s">
        <v>490</v>
      </c>
      <c r="AT185" s="113" t="s">
        <v>242</v>
      </c>
      <c r="AU185" s="113" t="s">
        <v>85</v>
      </c>
      <c r="AY185" s="14" t="s">
        <v>237</v>
      </c>
      <c r="BE185" s="114">
        <f t="shared" si="14"/>
        <v>0</v>
      </c>
      <c r="BF185" s="114">
        <f t="shared" si="15"/>
        <v>0</v>
      </c>
      <c r="BG185" s="114">
        <f t="shared" si="16"/>
        <v>0</v>
      </c>
      <c r="BH185" s="114">
        <f t="shared" si="17"/>
        <v>0</v>
      </c>
      <c r="BI185" s="114">
        <f t="shared" si="18"/>
        <v>0</v>
      </c>
      <c r="BJ185" s="14" t="s">
        <v>85</v>
      </c>
      <c r="BK185" s="114">
        <f t="shared" si="19"/>
        <v>0</v>
      </c>
      <c r="BL185" s="14" t="s">
        <v>490</v>
      </c>
      <c r="BM185" s="113" t="s">
        <v>4249</v>
      </c>
    </row>
    <row r="186" spans="1:65" s="2" customFormat="1" ht="33" customHeight="1">
      <c r="A186" s="28"/>
      <c r="B186" s="138"/>
      <c r="C186" s="205" t="s">
        <v>494</v>
      </c>
      <c r="D186" s="205" t="s">
        <v>290</v>
      </c>
      <c r="E186" s="206" t="s">
        <v>4250</v>
      </c>
      <c r="F186" s="207" t="s">
        <v>4248</v>
      </c>
      <c r="G186" s="208" t="s">
        <v>1716</v>
      </c>
      <c r="H186" s="209">
        <v>220</v>
      </c>
      <c r="I186" s="115"/>
      <c r="J186" s="210">
        <f t="shared" ref="J186:J190" si="20">ROUND(I186*H186,2)</f>
        <v>0</v>
      </c>
      <c r="K186" s="207" t="s">
        <v>1709</v>
      </c>
      <c r="L186" s="116"/>
      <c r="M186" s="117" t="s">
        <v>1</v>
      </c>
      <c r="N186" s="118" t="s">
        <v>42</v>
      </c>
      <c r="O186" s="52"/>
      <c r="P186" s="111">
        <f t="shared" ref="P186:P190" si="21">O186*H186</f>
        <v>0</v>
      </c>
      <c r="Q186" s="111">
        <v>0</v>
      </c>
      <c r="R186" s="111">
        <f t="shared" ref="R186:R190" si="22">Q186*H186</f>
        <v>0</v>
      </c>
      <c r="S186" s="111">
        <v>0</v>
      </c>
      <c r="T186" s="112">
        <f t="shared" ref="T186:T190" si="23">S186*H186</f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13" t="s">
        <v>1303</v>
      </c>
      <c r="AT186" s="113" t="s">
        <v>290</v>
      </c>
      <c r="AU186" s="113" t="s">
        <v>85</v>
      </c>
      <c r="AY186" s="14" t="s">
        <v>237</v>
      </c>
      <c r="BE186" s="114">
        <f t="shared" si="14"/>
        <v>0</v>
      </c>
      <c r="BF186" s="114">
        <f t="shared" si="15"/>
        <v>0</v>
      </c>
      <c r="BG186" s="114">
        <f t="shared" si="16"/>
        <v>0</v>
      </c>
      <c r="BH186" s="114">
        <f t="shared" si="17"/>
        <v>0</v>
      </c>
      <c r="BI186" s="114">
        <f t="shared" si="18"/>
        <v>0</v>
      </c>
      <c r="BJ186" s="14" t="s">
        <v>85</v>
      </c>
      <c r="BK186" s="114">
        <f t="shared" si="19"/>
        <v>0</v>
      </c>
      <c r="BL186" s="14" t="s">
        <v>490</v>
      </c>
      <c r="BM186" s="113" t="s">
        <v>4251</v>
      </c>
    </row>
    <row r="187" spans="1:65" s="2" customFormat="1" ht="21.75" customHeight="1">
      <c r="A187" s="28"/>
      <c r="B187" s="138"/>
      <c r="C187" s="199" t="s">
        <v>498</v>
      </c>
      <c r="D187" s="199" t="s">
        <v>242</v>
      </c>
      <c r="E187" s="200" t="s">
        <v>4252</v>
      </c>
      <c r="F187" s="201" t="s">
        <v>4253</v>
      </c>
      <c r="G187" s="202" t="s">
        <v>1716</v>
      </c>
      <c r="H187" s="203">
        <v>220</v>
      </c>
      <c r="I187" s="108"/>
      <c r="J187" s="204">
        <f t="shared" si="20"/>
        <v>0</v>
      </c>
      <c r="K187" s="201" t="s">
        <v>1709</v>
      </c>
      <c r="L187" s="29"/>
      <c r="M187" s="109" t="s">
        <v>1</v>
      </c>
      <c r="N187" s="110" t="s">
        <v>42</v>
      </c>
      <c r="O187" s="52"/>
      <c r="P187" s="111">
        <f t="shared" si="21"/>
        <v>0</v>
      </c>
      <c r="Q187" s="111">
        <v>0</v>
      </c>
      <c r="R187" s="111">
        <f t="shared" si="22"/>
        <v>0</v>
      </c>
      <c r="S187" s="111">
        <v>0</v>
      </c>
      <c r="T187" s="112">
        <f t="shared" si="2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13" t="s">
        <v>490</v>
      </c>
      <c r="AT187" s="113" t="s">
        <v>242</v>
      </c>
      <c r="AU187" s="113" t="s">
        <v>85</v>
      </c>
      <c r="AY187" s="14" t="s">
        <v>237</v>
      </c>
      <c r="BE187" s="114">
        <f t="shared" si="14"/>
        <v>0</v>
      </c>
      <c r="BF187" s="114">
        <f t="shared" si="15"/>
        <v>0</v>
      </c>
      <c r="BG187" s="114">
        <f t="shared" si="16"/>
        <v>0</v>
      </c>
      <c r="BH187" s="114">
        <f t="shared" si="17"/>
        <v>0</v>
      </c>
      <c r="BI187" s="114">
        <f t="shared" si="18"/>
        <v>0</v>
      </c>
      <c r="BJ187" s="14" t="s">
        <v>85</v>
      </c>
      <c r="BK187" s="114">
        <f t="shared" si="19"/>
        <v>0</v>
      </c>
      <c r="BL187" s="14" t="s">
        <v>490</v>
      </c>
      <c r="BM187" s="113" t="s">
        <v>4254</v>
      </c>
    </row>
    <row r="188" spans="1:65" s="2" customFormat="1" ht="21.75" customHeight="1">
      <c r="A188" s="28"/>
      <c r="B188" s="138"/>
      <c r="C188" s="205" t="s">
        <v>502</v>
      </c>
      <c r="D188" s="205" t="s">
        <v>290</v>
      </c>
      <c r="E188" s="206" t="s">
        <v>4255</v>
      </c>
      <c r="F188" s="207" t="s">
        <v>4253</v>
      </c>
      <c r="G188" s="208" t="s">
        <v>1716</v>
      </c>
      <c r="H188" s="209">
        <v>220</v>
      </c>
      <c r="I188" s="115"/>
      <c r="J188" s="210">
        <f t="shared" si="20"/>
        <v>0</v>
      </c>
      <c r="K188" s="207" t="s">
        <v>1709</v>
      </c>
      <c r="L188" s="116"/>
      <c r="M188" s="117" t="s">
        <v>1</v>
      </c>
      <c r="N188" s="118" t="s">
        <v>42</v>
      </c>
      <c r="O188" s="52"/>
      <c r="P188" s="111">
        <f t="shared" si="21"/>
        <v>0</v>
      </c>
      <c r="Q188" s="111">
        <v>0</v>
      </c>
      <c r="R188" s="111">
        <f t="shared" si="22"/>
        <v>0</v>
      </c>
      <c r="S188" s="111">
        <v>0</v>
      </c>
      <c r="T188" s="112">
        <f t="shared" si="2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13" t="s">
        <v>1303</v>
      </c>
      <c r="AT188" s="113" t="s">
        <v>290</v>
      </c>
      <c r="AU188" s="113" t="s">
        <v>85</v>
      </c>
      <c r="AY188" s="14" t="s">
        <v>237</v>
      </c>
      <c r="BE188" s="114">
        <f t="shared" si="14"/>
        <v>0</v>
      </c>
      <c r="BF188" s="114">
        <f t="shared" si="15"/>
        <v>0</v>
      </c>
      <c r="BG188" s="114">
        <f t="shared" si="16"/>
        <v>0</v>
      </c>
      <c r="BH188" s="114">
        <f t="shared" si="17"/>
        <v>0</v>
      </c>
      <c r="BI188" s="114">
        <f t="shared" si="18"/>
        <v>0</v>
      </c>
      <c r="BJ188" s="14" t="s">
        <v>85</v>
      </c>
      <c r="BK188" s="114">
        <f t="shared" si="19"/>
        <v>0</v>
      </c>
      <c r="BL188" s="14" t="s">
        <v>490</v>
      </c>
      <c r="BM188" s="113" t="s">
        <v>4256</v>
      </c>
    </row>
    <row r="189" spans="1:65" s="2" customFormat="1" ht="21.75" customHeight="1">
      <c r="A189" s="28"/>
      <c r="B189" s="138"/>
      <c r="C189" s="199" t="s">
        <v>506</v>
      </c>
      <c r="D189" s="199" t="s">
        <v>242</v>
      </c>
      <c r="E189" s="200" t="s">
        <v>4257</v>
      </c>
      <c r="F189" s="201" t="s">
        <v>4258</v>
      </c>
      <c r="G189" s="202" t="s">
        <v>1716</v>
      </c>
      <c r="H189" s="203">
        <v>60</v>
      </c>
      <c r="I189" s="108"/>
      <c r="J189" s="204">
        <f t="shared" si="20"/>
        <v>0</v>
      </c>
      <c r="K189" s="201" t="s">
        <v>1709</v>
      </c>
      <c r="L189" s="29"/>
      <c r="M189" s="109" t="s">
        <v>1</v>
      </c>
      <c r="N189" s="110" t="s">
        <v>42</v>
      </c>
      <c r="O189" s="52"/>
      <c r="P189" s="111">
        <f t="shared" si="21"/>
        <v>0</v>
      </c>
      <c r="Q189" s="111">
        <v>0</v>
      </c>
      <c r="R189" s="111">
        <f t="shared" si="22"/>
        <v>0</v>
      </c>
      <c r="S189" s="111">
        <v>0</v>
      </c>
      <c r="T189" s="112">
        <f t="shared" si="2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13" t="s">
        <v>490</v>
      </c>
      <c r="AT189" s="113" t="s">
        <v>242</v>
      </c>
      <c r="AU189" s="113" t="s">
        <v>85</v>
      </c>
      <c r="AY189" s="14" t="s">
        <v>237</v>
      </c>
      <c r="BE189" s="114">
        <f t="shared" si="14"/>
        <v>0</v>
      </c>
      <c r="BF189" s="114">
        <f t="shared" si="15"/>
        <v>0</v>
      </c>
      <c r="BG189" s="114">
        <f t="shared" si="16"/>
        <v>0</v>
      </c>
      <c r="BH189" s="114">
        <f t="shared" si="17"/>
        <v>0</v>
      </c>
      <c r="BI189" s="114">
        <f t="shared" si="18"/>
        <v>0</v>
      </c>
      <c r="BJ189" s="14" t="s">
        <v>85</v>
      </c>
      <c r="BK189" s="114">
        <f t="shared" si="19"/>
        <v>0</v>
      </c>
      <c r="BL189" s="14" t="s">
        <v>490</v>
      </c>
      <c r="BM189" s="113" t="s">
        <v>4259</v>
      </c>
    </row>
    <row r="190" spans="1:65" s="2" customFormat="1" ht="21.75" customHeight="1">
      <c r="A190" s="28"/>
      <c r="B190" s="138"/>
      <c r="C190" s="205" t="s">
        <v>513</v>
      </c>
      <c r="D190" s="205" t="s">
        <v>290</v>
      </c>
      <c r="E190" s="206" t="s">
        <v>4260</v>
      </c>
      <c r="F190" s="207" t="s">
        <v>4258</v>
      </c>
      <c r="G190" s="208" t="s">
        <v>1716</v>
      </c>
      <c r="H190" s="209">
        <v>60</v>
      </c>
      <c r="I190" s="115"/>
      <c r="J190" s="210">
        <f t="shared" si="20"/>
        <v>0</v>
      </c>
      <c r="K190" s="207" t="s">
        <v>1709</v>
      </c>
      <c r="L190" s="116"/>
      <c r="M190" s="117" t="s">
        <v>1</v>
      </c>
      <c r="N190" s="118" t="s">
        <v>42</v>
      </c>
      <c r="O190" s="52"/>
      <c r="P190" s="111">
        <f t="shared" si="21"/>
        <v>0</v>
      </c>
      <c r="Q190" s="111">
        <v>0</v>
      </c>
      <c r="R190" s="111">
        <f t="shared" si="22"/>
        <v>0</v>
      </c>
      <c r="S190" s="111">
        <v>0</v>
      </c>
      <c r="T190" s="112">
        <f t="shared" si="2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13" t="s">
        <v>1303</v>
      </c>
      <c r="AT190" s="113" t="s">
        <v>290</v>
      </c>
      <c r="AU190" s="113" t="s">
        <v>85</v>
      </c>
      <c r="AY190" s="14" t="s">
        <v>237</v>
      </c>
      <c r="BE190" s="114">
        <f t="shared" si="14"/>
        <v>0</v>
      </c>
      <c r="BF190" s="114">
        <f t="shared" si="15"/>
        <v>0</v>
      </c>
      <c r="BG190" s="114">
        <f t="shared" si="16"/>
        <v>0</v>
      </c>
      <c r="BH190" s="114">
        <f t="shared" si="17"/>
        <v>0</v>
      </c>
      <c r="BI190" s="114">
        <f t="shared" si="18"/>
        <v>0</v>
      </c>
      <c r="BJ190" s="14" t="s">
        <v>85</v>
      </c>
      <c r="BK190" s="114">
        <f t="shared" si="19"/>
        <v>0</v>
      </c>
      <c r="BL190" s="14" t="s">
        <v>490</v>
      </c>
      <c r="BM190" s="113" t="s">
        <v>4261</v>
      </c>
    </row>
    <row r="191" spans="1:65" s="12" customFormat="1" ht="25.9" customHeight="1">
      <c r="B191" s="192"/>
      <c r="C191" s="193"/>
      <c r="D191" s="194" t="s">
        <v>76</v>
      </c>
      <c r="E191" s="195" t="s">
        <v>663</v>
      </c>
      <c r="F191" s="195" t="s">
        <v>4262</v>
      </c>
      <c r="G191" s="193"/>
      <c r="H191" s="193"/>
      <c r="I191" s="101"/>
      <c r="J191" s="196">
        <f>BK191</f>
        <v>0</v>
      </c>
      <c r="K191" s="193"/>
      <c r="L191" s="99"/>
      <c r="M191" s="102"/>
      <c r="N191" s="103"/>
      <c r="O191" s="103"/>
      <c r="P191" s="104">
        <f>SUM(P192:P221)</f>
        <v>0</v>
      </c>
      <c r="Q191" s="103"/>
      <c r="R191" s="104">
        <f>SUM(R192:R221)</f>
        <v>0</v>
      </c>
      <c r="S191" s="103"/>
      <c r="T191" s="105">
        <f>SUM(T192:T221)</f>
        <v>0</v>
      </c>
      <c r="AR191" s="100" t="s">
        <v>247</v>
      </c>
      <c r="AT191" s="106" t="s">
        <v>76</v>
      </c>
      <c r="AU191" s="106" t="s">
        <v>77</v>
      </c>
      <c r="AY191" s="100" t="s">
        <v>237</v>
      </c>
      <c r="BK191" s="107">
        <f>SUM(BK192:BK221)</f>
        <v>0</v>
      </c>
    </row>
    <row r="192" spans="1:65" s="2" customFormat="1" ht="16.5" customHeight="1">
      <c r="A192" s="28"/>
      <c r="B192" s="138"/>
      <c r="C192" s="199" t="s">
        <v>517</v>
      </c>
      <c r="D192" s="199" t="s">
        <v>242</v>
      </c>
      <c r="E192" s="200" t="s">
        <v>4263</v>
      </c>
      <c r="F192" s="201" t="s">
        <v>4264</v>
      </c>
      <c r="G192" s="202" t="s">
        <v>1716</v>
      </c>
      <c r="H192" s="203">
        <v>140</v>
      </c>
      <c r="I192" s="108"/>
      <c r="J192" s="204">
        <f t="shared" ref="J192:J221" si="24">ROUND(I192*H192,2)</f>
        <v>0</v>
      </c>
      <c r="K192" s="201" t="s">
        <v>1709</v>
      </c>
      <c r="L192" s="29"/>
      <c r="M192" s="109" t="s">
        <v>1</v>
      </c>
      <c r="N192" s="110" t="s">
        <v>42</v>
      </c>
      <c r="O192" s="52"/>
      <c r="P192" s="111">
        <f t="shared" ref="P192:P221" si="25">O192*H192</f>
        <v>0</v>
      </c>
      <c r="Q192" s="111">
        <v>0</v>
      </c>
      <c r="R192" s="111">
        <f t="shared" ref="R192:R221" si="26">Q192*H192</f>
        <v>0</v>
      </c>
      <c r="S192" s="111">
        <v>0</v>
      </c>
      <c r="T192" s="112">
        <f t="shared" ref="T192:T221" si="27">S192*H192</f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13" t="s">
        <v>490</v>
      </c>
      <c r="AT192" s="113" t="s">
        <v>242</v>
      </c>
      <c r="AU192" s="113" t="s">
        <v>85</v>
      </c>
      <c r="AY192" s="14" t="s">
        <v>237</v>
      </c>
      <c r="BE192" s="114">
        <f t="shared" ref="BE192:BE221" si="28">IF(N192="základní",J192,0)</f>
        <v>0</v>
      </c>
      <c r="BF192" s="114">
        <f t="shared" ref="BF192:BF221" si="29">IF(N192="snížená",J192,0)</f>
        <v>0</v>
      </c>
      <c r="BG192" s="114">
        <f t="shared" ref="BG192:BG221" si="30">IF(N192="zákl. přenesená",J192,0)</f>
        <v>0</v>
      </c>
      <c r="BH192" s="114">
        <f t="shared" ref="BH192:BH221" si="31">IF(N192="sníž. přenesená",J192,0)</f>
        <v>0</v>
      </c>
      <c r="BI192" s="114">
        <f t="shared" ref="BI192:BI221" si="32">IF(N192="nulová",J192,0)</f>
        <v>0</v>
      </c>
      <c r="BJ192" s="14" t="s">
        <v>85</v>
      </c>
      <c r="BK192" s="114">
        <f t="shared" ref="BK192:BK221" si="33">ROUND(I192*H192,2)</f>
        <v>0</v>
      </c>
      <c r="BL192" s="14" t="s">
        <v>490</v>
      </c>
      <c r="BM192" s="113" t="s">
        <v>4265</v>
      </c>
    </row>
    <row r="193" spans="1:65" s="2" customFormat="1" ht="16.5" customHeight="1">
      <c r="A193" s="28"/>
      <c r="B193" s="138"/>
      <c r="C193" s="205" t="s">
        <v>521</v>
      </c>
      <c r="D193" s="205" t="s">
        <v>290</v>
      </c>
      <c r="E193" s="206" t="s">
        <v>4266</v>
      </c>
      <c r="F193" s="207" t="s">
        <v>4264</v>
      </c>
      <c r="G193" s="208" t="s">
        <v>1716</v>
      </c>
      <c r="H193" s="209">
        <v>140</v>
      </c>
      <c r="I193" s="115"/>
      <c r="J193" s="210">
        <f t="shared" si="24"/>
        <v>0</v>
      </c>
      <c r="K193" s="207" t="s">
        <v>1709</v>
      </c>
      <c r="L193" s="116"/>
      <c r="M193" s="117" t="s">
        <v>1</v>
      </c>
      <c r="N193" s="118" t="s">
        <v>42</v>
      </c>
      <c r="O193" s="52"/>
      <c r="P193" s="111">
        <f t="shared" si="25"/>
        <v>0</v>
      </c>
      <c r="Q193" s="111">
        <v>0</v>
      </c>
      <c r="R193" s="111">
        <f t="shared" si="26"/>
        <v>0</v>
      </c>
      <c r="S193" s="111">
        <v>0</v>
      </c>
      <c r="T193" s="112">
        <f t="shared" si="27"/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13" t="s">
        <v>1303</v>
      </c>
      <c r="AT193" s="113" t="s">
        <v>290</v>
      </c>
      <c r="AU193" s="113" t="s">
        <v>85</v>
      </c>
      <c r="AY193" s="14" t="s">
        <v>237</v>
      </c>
      <c r="BE193" s="114">
        <f t="shared" si="28"/>
        <v>0</v>
      </c>
      <c r="BF193" s="114">
        <f t="shared" si="29"/>
        <v>0</v>
      </c>
      <c r="BG193" s="114">
        <f t="shared" si="30"/>
        <v>0</v>
      </c>
      <c r="BH193" s="114">
        <f t="shared" si="31"/>
        <v>0</v>
      </c>
      <c r="BI193" s="114">
        <f t="shared" si="32"/>
        <v>0</v>
      </c>
      <c r="BJ193" s="14" t="s">
        <v>85</v>
      </c>
      <c r="BK193" s="114">
        <f t="shared" si="33"/>
        <v>0</v>
      </c>
      <c r="BL193" s="14" t="s">
        <v>490</v>
      </c>
      <c r="BM193" s="113" t="s">
        <v>4267</v>
      </c>
    </row>
    <row r="194" spans="1:65" s="2" customFormat="1" ht="16.5" customHeight="1">
      <c r="A194" s="28"/>
      <c r="B194" s="138"/>
      <c r="C194" s="199" t="s">
        <v>525</v>
      </c>
      <c r="D194" s="199" t="s">
        <v>242</v>
      </c>
      <c r="E194" s="200" t="s">
        <v>4268</v>
      </c>
      <c r="F194" s="201" t="s">
        <v>4269</v>
      </c>
      <c r="G194" s="202" t="s">
        <v>2072</v>
      </c>
      <c r="H194" s="203">
        <v>70</v>
      </c>
      <c r="I194" s="108"/>
      <c r="J194" s="204">
        <f t="shared" si="24"/>
        <v>0</v>
      </c>
      <c r="K194" s="201" t="s">
        <v>1709</v>
      </c>
      <c r="L194" s="29"/>
      <c r="M194" s="109" t="s">
        <v>1</v>
      </c>
      <c r="N194" s="110" t="s">
        <v>42</v>
      </c>
      <c r="O194" s="52"/>
      <c r="P194" s="111">
        <f t="shared" si="25"/>
        <v>0</v>
      </c>
      <c r="Q194" s="111">
        <v>0</v>
      </c>
      <c r="R194" s="111">
        <f t="shared" si="26"/>
        <v>0</v>
      </c>
      <c r="S194" s="111">
        <v>0</v>
      </c>
      <c r="T194" s="112">
        <f t="shared" si="27"/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13" t="s">
        <v>490</v>
      </c>
      <c r="AT194" s="113" t="s">
        <v>242</v>
      </c>
      <c r="AU194" s="113" t="s">
        <v>85</v>
      </c>
      <c r="AY194" s="14" t="s">
        <v>237</v>
      </c>
      <c r="BE194" s="114">
        <f t="shared" si="28"/>
        <v>0</v>
      </c>
      <c r="BF194" s="114">
        <f t="shared" si="29"/>
        <v>0</v>
      </c>
      <c r="BG194" s="114">
        <f t="shared" si="30"/>
        <v>0</v>
      </c>
      <c r="BH194" s="114">
        <f t="shared" si="31"/>
        <v>0</v>
      </c>
      <c r="BI194" s="114">
        <f t="shared" si="32"/>
        <v>0</v>
      </c>
      <c r="BJ194" s="14" t="s">
        <v>85</v>
      </c>
      <c r="BK194" s="114">
        <f t="shared" si="33"/>
        <v>0</v>
      </c>
      <c r="BL194" s="14" t="s">
        <v>490</v>
      </c>
      <c r="BM194" s="113" t="s">
        <v>4270</v>
      </c>
    </row>
    <row r="195" spans="1:65" s="2" customFormat="1" ht="16.5" customHeight="1">
      <c r="A195" s="28"/>
      <c r="B195" s="138"/>
      <c r="C195" s="205" t="s">
        <v>529</v>
      </c>
      <c r="D195" s="205" t="s">
        <v>290</v>
      </c>
      <c r="E195" s="206" t="s">
        <v>4271</v>
      </c>
      <c r="F195" s="207" t="s">
        <v>4269</v>
      </c>
      <c r="G195" s="208" t="s">
        <v>2072</v>
      </c>
      <c r="H195" s="209">
        <v>70</v>
      </c>
      <c r="I195" s="115"/>
      <c r="J195" s="210">
        <f t="shared" si="24"/>
        <v>0</v>
      </c>
      <c r="K195" s="207" t="s">
        <v>1709</v>
      </c>
      <c r="L195" s="116"/>
      <c r="M195" s="117" t="s">
        <v>1</v>
      </c>
      <c r="N195" s="118" t="s">
        <v>42</v>
      </c>
      <c r="O195" s="52"/>
      <c r="P195" s="111">
        <f t="shared" si="25"/>
        <v>0</v>
      </c>
      <c r="Q195" s="111">
        <v>0</v>
      </c>
      <c r="R195" s="111">
        <f t="shared" si="26"/>
        <v>0</v>
      </c>
      <c r="S195" s="111">
        <v>0</v>
      </c>
      <c r="T195" s="112">
        <f t="shared" si="27"/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13" t="s">
        <v>1303</v>
      </c>
      <c r="AT195" s="113" t="s">
        <v>290</v>
      </c>
      <c r="AU195" s="113" t="s">
        <v>85</v>
      </c>
      <c r="AY195" s="14" t="s">
        <v>237</v>
      </c>
      <c r="BE195" s="114">
        <f t="shared" si="28"/>
        <v>0</v>
      </c>
      <c r="BF195" s="114">
        <f t="shared" si="29"/>
        <v>0</v>
      </c>
      <c r="BG195" s="114">
        <f t="shared" si="30"/>
        <v>0</v>
      </c>
      <c r="BH195" s="114">
        <f t="shared" si="31"/>
        <v>0</v>
      </c>
      <c r="BI195" s="114">
        <f t="shared" si="32"/>
        <v>0</v>
      </c>
      <c r="BJ195" s="14" t="s">
        <v>85</v>
      </c>
      <c r="BK195" s="114">
        <f t="shared" si="33"/>
        <v>0</v>
      </c>
      <c r="BL195" s="14" t="s">
        <v>490</v>
      </c>
      <c r="BM195" s="113" t="s">
        <v>4272</v>
      </c>
    </row>
    <row r="196" spans="1:65" s="2" customFormat="1" ht="16.5" customHeight="1">
      <c r="A196" s="28"/>
      <c r="B196" s="138"/>
      <c r="C196" s="199" t="s">
        <v>533</v>
      </c>
      <c r="D196" s="199" t="s">
        <v>242</v>
      </c>
      <c r="E196" s="200" t="s">
        <v>4273</v>
      </c>
      <c r="F196" s="201" t="s">
        <v>4274</v>
      </c>
      <c r="G196" s="202" t="s">
        <v>2072</v>
      </c>
      <c r="H196" s="203">
        <v>8</v>
      </c>
      <c r="I196" s="108"/>
      <c r="J196" s="204">
        <f t="shared" si="24"/>
        <v>0</v>
      </c>
      <c r="K196" s="201" t="s">
        <v>1709</v>
      </c>
      <c r="L196" s="29"/>
      <c r="M196" s="109" t="s">
        <v>1</v>
      </c>
      <c r="N196" s="110" t="s">
        <v>42</v>
      </c>
      <c r="O196" s="52"/>
      <c r="P196" s="111">
        <f t="shared" si="25"/>
        <v>0</v>
      </c>
      <c r="Q196" s="111">
        <v>0</v>
      </c>
      <c r="R196" s="111">
        <f t="shared" si="26"/>
        <v>0</v>
      </c>
      <c r="S196" s="111">
        <v>0</v>
      </c>
      <c r="T196" s="112">
        <f t="shared" si="27"/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13" t="s">
        <v>490</v>
      </c>
      <c r="AT196" s="113" t="s">
        <v>242</v>
      </c>
      <c r="AU196" s="113" t="s">
        <v>85</v>
      </c>
      <c r="AY196" s="14" t="s">
        <v>237</v>
      </c>
      <c r="BE196" s="114">
        <f t="shared" si="28"/>
        <v>0</v>
      </c>
      <c r="BF196" s="114">
        <f t="shared" si="29"/>
        <v>0</v>
      </c>
      <c r="BG196" s="114">
        <f t="shared" si="30"/>
        <v>0</v>
      </c>
      <c r="BH196" s="114">
        <f t="shared" si="31"/>
        <v>0</v>
      </c>
      <c r="BI196" s="114">
        <f t="shared" si="32"/>
        <v>0</v>
      </c>
      <c r="BJ196" s="14" t="s">
        <v>85</v>
      </c>
      <c r="BK196" s="114">
        <f t="shared" si="33"/>
        <v>0</v>
      </c>
      <c r="BL196" s="14" t="s">
        <v>490</v>
      </c>
      <c r="BM196" s="113" t="s">
        <v>4275</v>
      </c>
    </row>
    <row r="197" spans="1:65" s="2" customFormat="1" ht="16.5" customHeight="1">
      <c r="A197" s="28"/>
      <c r="B197" s="138"/>
      <c r="C197" s="205" t="s">
        <v>540</v>
      </c>
      <c r="D197" s="205" t="s">
        <v>290</v>
      </c>
      <c r="E197" s="206" t="s">
        <v>4276</v>
      </c>
      <c r="F197" s="207" t="s">
        <v>4274</v>
      </c>
      <c r="G197" s="208" t="s">
        <v>2072</v>
      </c>
      <c r="H197" s="209">
        <v>8</v>
      </c>
      <c r="I197" s="115"/>
      <c r="J197" s="210">
        <f t="shared" si="24"/>
        <v>0</v>
      </c>
      <c r="K197" s="207" t="s">
        <v>1709</v>
      </c>
      <c r="L197" s="116"/>
      <c r="M197" s="117" t="s">
        <v>1</v>
      </c>
      <c r="N197" s="118" t="s">
        <v>42</v>
      </c>
      <c r="O197" s="52"/>
      <c r="P197" s="111">
        <f t="shared" si="25"/>
        <v>0</v>
      </c>
      <c r="Q197" s="111">
        <v>0</v>
      </c>
      <c r="R197" s="111">
        <f t="shared" si="26"/>
        <v>0</v>
      </c>
      <c r="S197" s="111">
        <v>0</v>
      </c>
      <c r="T197" s="112">
        <f t="shared" si="27"/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13" t="s">
        <v>1303</v>
      </c>
      <c r="AT197" s="113" t="s">
        <v>290</v>
      </c>
      <c r="AU197" s="113" t="s">
        <v>85</v>
      </c>
      <c r="AY197" s="14" t="s">
        <v>237</v>
      </c>
      <c r="BE197" s="114">
        <f t="shared" si="28"/>
        <v>0</v>
      </c>
      <c r="BF197" s="114">
        <f t="shared" si="29"/>
        <v>0</v>
      </c>
      <c r="BG197" s="114">
        <f t="shared" si="30"/>
        <v>0</v>
      </c>
      <c r="BH197" s="114">
        <f t="shared" si="31"/>
        <v>0</v>
      </c>
      <c r="BI197" s="114">
        <f t="shared" si="32"/>
        <v>0</v>
      </c>
      <c r="BJ197" s="14" t="s">
        <v>85</v>
      </c>
      <c r="BK197" s="114">
        <f t="shared" si="33"/>
        <v>0</v>
      </c>
      <c r="BL197" s="14" t="s">
        <v>490</v>
      </c>
      <c r="BM197" s="113" t="s">
        <v>4277</v>
      </c>
    </row>
    <row r="198" spans="1:65" s="2" customFormat="1" ht="16.5" customHeight="1">
      <c r="A198" s="28"/>
      <c r="B198" s="138"/>
      <c r="C198" s="199" t="s">
        <v>544</v>
      </c>
      <c r="D198" s="199" t="s">
        <v>242</v>
      </c>
      <c r="E198" s="200" t="s">
        <v>4278</v>
      </c>
      <c r="F198" s="201" t="s">
        <v>4279</v>
      </c>
      <c r="G198" s="202" t="s">
        <v>2072</v>
      </c>
      <c r="H198" s="203">
        <v>8</v>
      </c>
      <c r="I198" s="108"/>
      <c r="J198" s="204">
        <f t="shared" si="24"/>
        <v>0</v>
      </c>
      <c r="K198" s="201" t="s">
        <v>1709</v>
      </c>
      <c r="L198" s="29"/>
      <c r="M198" s="109" t="s">
        <v>1</v>
      </c>
      <c r="N198" s="110" t="s">
        <v>42</v>
      </c>
      <c r="O198" s="52"/>
      <c r="P198" s="111">
        <f t="shared" si="25"/>
        <v>0</v>
      </c>
      <c r="Q198" s="111">
        <v>0</v>
      </c>
      <c r="R198" s="111">
        <f t="shared" si="26"/>
        <v>0</v>
      </c>
      <c r="S198" s="111">
        <v>0</v>
      </c>
      <c r="T198" s="112">
        <f t="shared" si="27"/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13" t="s">
        <v>490</v>
      </c>
      <c r="AT198" s="113" t="s">
        <v>242</v>
      </c>
      <c r="AU198" s="113" t="s">
        <v>85</v>
      </c>
      <c r="AY198" s="14" t="s">
        <v>237</v>
      </c>
      <c r="BE198" s="114">
        <f t="shared" si="28"/>
        <v>0</v>
      </c>
      <c r="BF198" s="114">
        <f t="shared" si="29"/>
        <v>0</v>
      </c>
      <c r="BG198" s="114">
        <f t="shared" si="30"/>
        <v>0</v>
      </c>
      <c r="BH198" s="114">
        <f t="shared" si="31"/>
        <v>0</v>
      </c>
      <c r="BI198" s="114">
        <f t="shared" si="32"/>
        <v>0</v>
      </c>
      <c r="BJ198" s="14" t="s">
        <v>85</v>
      </c>
      <c r="BK198" s="114">
        <f t="shared" si="33"/>
        <v>0</v>
      </c>
      <c r="BL198" s="14" t="s">
        <v>490</v>
      </c>
      <c r="BM198" s="113" t="s">
        <v>4280</v>
      </c>
    </row>
    <row r="199" spans="1:65" s="2" customFormat="1" ht="16.5" customHeight="1">
      <c r="A199" s="28"/>
      <c r="B199" s="138"/>
      <c r="C199" s="205" t="s">
        <v>548</v>
      </c>
      <c r="D199" s="205" t="s">
        <v>290</v>
      </c>
      <c r="E199" s="206" t="s">
        <v>4281</v>
      </c>
      <c r="F199" s="207" t="s">
        <v>4279</v>
      </c>
      <c r="G199" s="208" t="s">
        <v>2072</v>
      </c>
      <c r="H199" s="209">
        <v>8</v>
      </c>
      <c r="I199" s="115"/>
      <c r="J199" s="210">
        <f t="shared" si="24"/>
        <v>0</v>
      </c>
      <c r="K199" s="207" t="s">
        <v>1709</v>
      </c>
      <c r="L199" s="116"/>
      <c r="M199" s="117" t="s">
        <v>1</v>
      </c>
      <c r="N199" s="118" t="s">
        <v>42</v>
      </c>
      <c r="O199" s="52"/>
      <c r="P199" s="111">
        <f t="shared" si="25"/>
        <v>0</v>
      </c>
      <c r="Q199" s="111">
        <v>0</v>
      </c>
      <c r="R199" s="111">
        <f t="shared" si="26"/>
        <v>0</v>
      </c>
      <c r="S199" s="111">
        <v>0</v>
      </c>
      <c r="T199" s="112">
        <f t="shared" si="27"/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13" t="s">
        <v>1303</v>
      </c>
      <c r="AT199" s="113" t="s">
        <v>290</v>
      </c>
      <c r="AU199" s="113" t="s">
        <v>85</v>
      </c>
      <c r="AY199" s="14" t="s">
        <v>237</v>
      </c>
      <c r="BE199" s="114">
        <f t="shared" si="28"/>
        <v>0</v>
      </c>
      <c r="BF199" s="114">
        <f t="shared" si="29"/>
        <v>0</v>
      </c>
      <c r="BG199" s="114">
        <f t="shared" si="30"/>
        <v>0</v>
      </c>
      <c r="BH199" s="114">
        <f t="shared" si="31"/>
        <v>0</v>
      </c>
      <c r="BI199" s="114">
        <f t="shared" si="32"/>
        <v>0</v>
      </c>
      <c r="BJ199" s="14" t="s">
        <v>85</v>
      </c>
      <c r="BK199" s="114">
        <f t="shared" si="33"/>
        <v>0</v>
      </c>
      <c r="BL199" s="14" t="s">
        <v>490</v>
      </c>
      <c r="BM199" s="113" t="s">
        <v>4282</v>
      </c>
    </row>
    <row r="200" spans="1:65" s="2" customFormat="1" ht="16.5" customHeight="1">
      <c r="A200" s="28"/>
      <c r="B200" s="138"/>
      <c r="C200" s="199" t="s">
        <v>552</v>
      </c>
      <c r="D200" s="199" t="s">
        <v>242</v>
      </c>
      <c r="E200" s="200" t="s">
        <v>4283</v>
      </c>
      <c r="F200" s="201" t="s">
        <v>4284</v>
      </c>
      <c r="G200" s="202" t="s">
        <v>2072</v>
      </c>
      <c r="H200" s="203">
        <v>70</v>
      </c>
      <c r="I200" s="108"/>
      <c r="J200" s="204">
        <f t="shared" si="24"/>
        <v>0</v>
      </c>
      <c r="K200" s="201" t="s">
        <v>1709</v>
      </c>
      <c r="L200" s="29"/>
      <c r="M200" s="109" t="s">
        <v>1</v>
      </c>
      <c r="N200" s="110" t="s">
        <v>42</v>
      </c>
      <c r="O200" s="52"/>
      <c r="P200" s="111">
        <f t="shared" si="25"/>
        <v>0</v>
      </c>
      <c r="Q200" s="111">
        <v>0</v>
      </c>
      <c r="R200" s="111">
        <f t="shared" si="26"/>
        <v>0</v>
      </c>
      <c r="S200" s="111">
        <v>0</v>
      </c>
      <c r="T200" s="112">
        <f t="shared" si="27"/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13" t="s">
        <v>490</v>
      </c>
      <c r="AT200" s="113" t="s">
        <v>242</v>
      </c>
      <c r="AU200" s="113" t="s">
        <v>85</v>
      </c>
      <c r="AY200" s="14" t="s">
        <v>237</v>
      </c>
      <c r="BE200" s="114">
        <f t="shared" si="28"/>
        <v>0</v>
      </c>
      <c r="BF200" s="114">
        <f t="shared" si="29"/>
        <v>0</v>
      </c>
      <c r="BG200" s="114">
        <f t="shared" si="30"/>
        <v>0</v>
      </c>
      <c r="BH200" s="114">
        <f t="shared" si="31"/>
        <v>0</v>
      </c>
      <c r="BI200" s="114">
        <f t="shared" si="32"/>
        <v>0</v>
      </c>
      <c r="BJ200" s="14" t="s">
        <v>85</v>
      </c>
      <c r="BK200" s="114">
        <f t="shared" si="33"/>
        <v>0</v>
      </c>
      <c r="BL200" s="14" t="s">
        <v>490</v>
      </c>
      <c r="BM200" s="113" t="s">
        <v>4285</v>
      </c>
    </row>
    <row r="201" spans="1:65" s="2" customFormat="1" ht="16.5" customHeight="1">
      <c r="A201" s="28"/>
      <c r="B201" s="138"/>
      <c r="C201" s="205" t="s">
        <v>556</v>
      </c>
      <c r="D201" s="205" t="s">
        <v>290</v>
      </c>
      <c r="E201" s="206" t="s">
        <v>4286</v>
      </c>
      <c r="F201" s="207" t="s">
        <v>4284</v>
      </c>
      <c r="G201" s="208" t="s">
        <v>2072</v>
      </c>
      <c r="H201" s="209">
        <v>70</v>
      </c>
      <c r="I201" s="115"/>
      <c r="J201" s="210">
        <f t="shared" si="24"/>
        <v>0</v>
      </c>
      <c r="K201" s="207" t="s">
        <v>1709</v>
      </c>
      <c r="L201" s="116"/>
      <c r="M201" s="117" t="s">
        <v>1</v>
      </c>
      <c r="N201" s="118" t="s">
        <v>42</v>
      </c>
      <c r="O201" s="52"/>
      <c r="P201" s="111">
        <f t="shared" si="25"/>
        <v>0</v>
      </c>
      <c r="Q201" s="111">
        <v>0</v>
      </c>
      <c r="R201" s="111">
        <f t="shared" si="26"/>
        <v>0</v>
      </c>
      <c r="S201" s="111">
        <v>0</v>
      </c>
      <c r="T201" s="112">
        <f t="shared" si="27"/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13" t="s">
        <v>1303</v>
      </c>
      <c r="AT201" s="113" t="s">
        <v>290</v>
      </c>
      <c r="AU201" s="113" t="s">
        <v>85</v>
      </c>
      <c r="AY201" s="14" t="s">
        <v>237</v>
      </c>
      <c r="BE201" s="114">
        <f t="shared" si="28"/>
        <v>0</v>
      </c>
      <c r="BF201" s="114">
        <f t="shared" si="29"/>
        <v>0</v>
      </c>
      <c r="BG201" s="114">
        <f t="shared" si="30"/>
        <v>0</v>
      </c>
      <c r="BH201" s="114">
        <f t="shared" si="31"/>
        <v>0</v>
      </c>
      <c r="BI201" s="114">
        <f t="shared" si="32"/>
        <v>0</v>
      </c>
      <c r="BJ201" s="14" t="s">
        <v>85</v>
      </c>
      <c r="BK201" s="114">
        <f t="shared" si="33"/>
        <v>0</v>
      </c>
      <c r="BL201" s="14" t="s">
        <v>490</v>
      </c>
      <c r="BM201" s="113" t="s">
        <v>4287</v>
      </c>
    </row>
    <row r="202" spans="1:65" s="2" customFormat="1" ht="16.5" customHeight="1">
      <c r="A202" s="28"/>
      <c r="B202" s="138"/>
      <c r="C202" s="199" t="s">
        <v>560</v>
      </c>
      <c r="D202" s="199" t="s">
        <v>242</v>
      </c>
      <c r="E202" s="200" t="s">
        <v>4288</v>
      </c>
      <c r="F202" s="201" t="s">
        <v>4289</v>
      </c>
      <c r="G202" s="202" t="s">
        <v>1716</v>
      </c>
      <c r="H202" s="203">
        <v>140</v>
      </c>
      <c r="I202" s="108"/>
      <c r="J202" s="204">
        <f t="shared" si="24"/>
        <v>0</v>
      </c>
      <c r="K202" s="201" t="s">
        <v>1709</v>
      </c>
      <c r="L202" s="29"/>
      <c r="M202" s="109" t="s">
        <v>1</v>
      </c>
      <c r="N202" s="110" t="s">
        <v>42</v>
      </c>
      <c r="O202" s="52"/>
      <c r="P202" s="111">
        <f t="shared" si="25"/>
        <v>0</v>
      </c>
      <c r="Q202" s="111">
        <v>0</v>
      </c>
      <c r="R202" s="111">
        <f t="shared" si="26"/>
        <v>0</v>
      </c>
      <c r="S202" s="111">
        <v>0</v>
      </c>
      <c r="T202" s="112">
        <f t="shared" si="27"/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13" t="s">
        <v>490</v>
      </c>
      <c r="AT202" s="113" t="s">
        <v>242</v>
      </c>
      <c r="AU202" s="113" t="s">
        <v>85</v>
      </c>
      <c r="AY202" s="14" t="s">
        <v>237</v>
      </c>
      <c r="BE202" s="114">
        <f t="shared" si="28"/>
        <v>0</v>
      </c>
      <c r="BF202" s="114">
        <f t="shared" si="29"/>
        <v>0</v>
      </c>
      <c r="BG202" s="114">
        <f t="shared" si="30"/>
        <v>0</v>
      </c>
      <c r="BH202" s="114">
        <f t="shared" si="31"/>
        <v>0</v>
      </c>
      <c r="BI202" s="114">
        <f t="shared" si="32"/>
        <v>0</v>
      </c>
      <c r="BJ202" s="14" t="s">
        <v>85</v>
      </c>
      <c r="BK202" s="114">
        <f t="shared" si="33"/>
        <v>0</v>
      </c>
      <c r="BL202" s="14" t="s">
        <v>490</v>
      </c>
      <c r="BM202" s="113" t="s">
        <v>4290</v>
      </c>
    </row>
    <row r="203" spans="1:65" s="2" customFormat="1" ht="16.5" customHeight="1">
      <c r="A203" s="28"/>
      <c r="B203" s="138"/>
      <c r="C203" s="205" t="s">
        <v>564</v>
      </c>
      <c r="D203" s="205" t="s">
        <v>290</v>
      </c>
      <c r="E203" s="206" t="s">
        <v>4291</v>
      </c>
      <c r="F203" s="207" t="s">
        <v>4289</v>
      </c>
      <c r="G203" s="208" t="s">
        <v>1716</v>
      </c>
      <c r="H203" s="209">
        <v>140</v>
      </c>
      <c r="I203" s="115"/>
      <c r="J203" s="210">
        <f t="shared" si="24"/>
        <v>0</v>
      </c>
      <c r="K203" s="207" t="s">
        <v>1709</v>
      </c>
      <c r="L203" s="116"/>
      <c r="M203" s="117" t="s">
        <v>1</v>
      </c>
      <c r="N203" s="118" t="s">
        <v>42</v>
      </c>
      <c r="O203" s="52"/>
      <c r="P203" s="111">
        <f t="shared" si="25"/>
        <v>0</v>
      </c>
      <c r="Q203" s="111">
        <v>0</v>
      </c>
      <c r="R203" s="111">
        <f t="shared" si="26"/>
        <v>0</v>
      </c>
      <c r="S203" s="111">
        <v>0</v>
      </c>
      <c r="T203" s="112">
        <f t="shared" si="27"/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13" t="s">
        <v>1303</v>
      </c>
      <c r="AT203" s="113" t="s">
        <v>290</v>
      </c>
      <c r="AU203" s="113" t="s">
        <v>85</v>
      </c>
      <c r="AY203" s="14" t="s">
        <v>237</v>
      </c>
      <c r="BE203" s="114">
        <f t="shared" si="28"/>
        <v>0</v>
      </c>
      <c r="BF203" s="114">
        <f t="shared" si="29"/>
        <v>0</v>
      </c>
      <c r="BG203" s="114">
        <f t="shared" si="30"/>
        <v>0</v>
      </c>
      <c r="BH203" s="114">
        <f t="shared" si="31"/>
        <v>0</v>
      </c>
      <c r="BI203" s="114">
        <f t="shared" si="32"/>
        <v>0</v>
      </c>
      <c r="BJ203" s="14" t="s">
        <v>85</v>
      </c>
      <c r="BK203" s="114">
        <f t="shared" si="33"/>
        <v>0</v>
      </c>
      <c r="BL203" s="14" t="s">
        <v>490</v>
      </c>
      <c r="BM203" s="113" t="s">
        <v>4292</v>
      </c>
    </row>
    <row r="204" spans="1:65" s="2" customFormat="1" ht="16.5" customHeight="1">
      <c r="A204" s="28"/>
      <c r="B204" s="138"/>
      <c r="C204" s="199" t="s">
        <v>571</v>
      </c>
      <c r="D204" s="199" t="s">
        <v>242</v>
      </c>
      <c r="E204" s="200" t="s">
        <v>4293</v>
      </c>
      <c r="F204" s="201" t="s">
        <v>4294</v>
      </c>
      <c r="G204" s="202" t="s">
        <v>2072</v>
      </c>
      <c r="H204" s="203">
        <v>170</v>
      </c>
      <c r="I204" s="108"/>
      <c r="J204" s="204">
        <f t="shared" si="24"/>
        <v>0</v>
      </c>
      <c r="K204" s="201" t="s">
        <v>1709</v>
      </c>
      <c r="L204" s="29"/>
      <c r="M204" s="109" t="s">
        <v>1</v>
      </c>
      <c r="N204" s="110" t="s">
        <v>42</v>
      </c>
      <c r="O204" s="52"/>
      <c r="P204" s="111">
        <f t="shared" si="25"/>
        <v>0</v>
      </c>
      <c r="Q204" s="111">
        <v>0</v>
      </c>
      <c r="R204" s="111">
        <f t="shared" si="26"/>
        <v>0</v>
      </c>
      <c r="S204" s="111">
        <v>0</v>
      </c>
      <c r="T204" s="112">
        <f t="shared" si="27"/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13" t="s">
        <v>490</v>
      </c>
      <c r="AT204" s="113" t="s">
        <v>242</v>
      </c>
      <c r="AU204" s="113" t="s">
        <v>85</v>
      </c>
      <c r="AY204" s="14" t="s">
        <v>237</v>
      </c>
      <c r="BE204" s="114">
        <f t="shared" si="28"/>
        <v>0</v>
      </c>
      <c r="BF204" s="114">
        <f t="shared" si="29"/>
        <v>0</v>
      </c>
      <c r="BG204" s="114">
        <f t="shared" si="30"/>
        <v>0</v>
      </c>
      <c r="BH204" s="114">
        <f t="shared" si="31"/>
        <v>0</v>
      </c>
      <c r="BI204" s="114">
        <f t="shared" si="32"/>
        <v>0</v>
      </c>
      <c r="BJ204" s="14" t="s">
        <v>85</v>
      </c>
      <c r="BK204" s="114">
        <f t="shared" si="33"/>
        <v>0</v>
      </c>
      <c r="BL204" s="14" t="s">
        <v>490</v>
      </c>
      <c r="BM204" s="113" t="s">
        <v>4295</v>
      </c>
    </row>
    <row r="205" spans="1:65" s="2" customFormat="1" ht="16.5" customHeight="1">
      <c r="A205" s="28"/>
      <c r="B205" s="138"/>
      <c r="C205" s="205" t="s">
        <v>578</v>
      </c>
      <c r="D205" s="205" t="s">
        <v>290</v>
      </c>
      <c r="E205" s="206" t="s">
        <v>4296</v>
      </c>
      <c r="F205" s="207" t="s">
        <v>4294</v>
      </c>
      <c r="G205" s="208" t="s">
        <v>2072</v>
      </c>
      <c r="H205" s="209">
        <v>170</v>
      </c>
      <c r="I205" s="115"/>
      <c r="J205" s="210">
        <f t="shared" si="24"/>
        <v>0</v>
      </c>
      <c r="K205" s="207" t="s">
        <v>1709</v>
      </c>
      <c r="L205" s="116"/>
      <c r="M205" s="117" t="s">
        <v>1</v>
      </c>
      <c r="N205" s="118" t="s">
        <v>42</v>
      </c>
      <c r="O205" s="52"/>
      <c r="P205" s="111">
        <f t="shared" si="25"/>
        <v>0</v>
      </c>
      <c r="Q205" s="111">
        <v>0</v>
      </c>
      <c r="R205" s="111">
        <f t="shared" si="26"/>
        <v>0</v>
      </c>
      <c r="S205" s="111">
        <v>0</v>
      </c>
      <c r="T205" s="112">
        <f t="shared" si="27"/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13" t="s">
        <v>1303</v>
      </c>
      <c r="AT205" s="113" t="s">
        <v>290</v>
      </c>
      <c r="AU205" s="113" t="s">
        <v>85</v>
      </c>
      <c r="AY205" s="14" t="s">
        <v>237</v>
      </c>
      <c r="BE205" s="114">
        <f t="shared" si="28"/>
        <v>0</v>
      </c>
      <c r="BF205" s="114">
        <f t="shared" si="29"/>
        <v>0</v>
      </c>
      <c r="BG205" s="114">
        <f t="shared" si="30"/>
        <v>0</v>
      </c>
      <c r="BH205" s="114">
        <f t="shared" si="31"/>
        <v>0</v>
      </c>
      <c r="BI205" s="114">
        <f t="shared" si="32"/>
        <v>0</v>
      </c>
      <c r="BJ205" s="14" t="s">
        <v>85</v>
      </c>
      <c r="BK205" s="114">
        <f t="shared" si="33"/>
        <v>0</v>
      </c>
      <c r="BL205" s="14" t="s">
        <v>490</v>
      </c>
      <c r="BM205" s="113" t="s">
        <v>4297</v>
      </c>
    </row>
    <row r="206" spans="1:65" s="2" customFormat="1" ht="16.5" customHeight="1">
      <c r="A206" s="28"/>
      <c r="B206" s="138"/>
      <c r="C206" s="199" t="s">
        <v>582</v>
      </c>
      <c r="D206" s="199" t="s">
        <v>242</v>
      </c>
      <c r="E206" s="200" t="s">
        <v>4298</v>
      </c>
      <c r="F206" s="201" t="s">
        <v>4299</v>
      </c>
      <c r="G206" s="202" t="s">
        <v>2072</v>
      </c>
      <c r="H206" s="203">
        <v>170</v>
      </c>
      <c r="I206" s="108"/>
      <c r="J206" s="204">
        <f t="shared" si="24"/>
        <v>0</v>
      </c>
      <c r="K206" s="201" t="s">
        <v>1709</v>
      </c>
      <c r="L206" s="29"/>
      <c r="M206" s="109" t="s">
        <v>1</v>
      </c>
      <c r="N206" s="110" t="s">
        <v>42</v>
      </c>
      <c r="O206" s="52"/>
      <c r="P206" s="111">
        <f t="shared" si="25"/>
        <v>0</v>
      </c>
      <c r="Q206" s="111">
        <v>0</v>
      </c>
      <c r="R206" s="111">
        <f t="shared" si="26"/>
        <v>0</v>
      </c>
      <c r="S206" s="111">
        <v>0</v>
      </c>
      <c r="T206" s="112">
        <f t="shared" si="27"/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13" t="s">
        <v>490</v>
      </c>
      <c r="AT206" s="113" t="s">
        <v>242</v>
      </c>
      <c r="AU206" s="113" t="s">
        <v>85</v>
      </c>
      <c r="AY206" s="14" t="s">
        <v>237</v>
      </c>
      <c r="BE206" s="114">
        <f t="shared" si="28"/>
        <v>0</v>
      </c>
      <c r="BF206" s="114">
        <f t="shared" si="29"/>
        <v>0</v>
      </c>
      <c r="BG206" s="114">
        <f t="shared" si="30"/>
        <v>0</v>
      </c>
      <c r="BH206" s="114">
        <f t="shared" si="31"/>
        <v>0</v>
      </c>
      <c r="BI206" s="114">
        <f t="shared" si="32"/>
        <v>0</v>
      </c>
      <c r="BJ206" s="14" t="s">
        <v>85</v>
      </c>
      <c r="BK206" s="114">
        <f t="shared" si="33"/>
        <v>0</v>
      </c>
      <c r="BL206" s="14" t="s">
        <v>490</v>
      </c>
      <c r="BM206" s="113" t="s">
        <v>4300</v>
      </c>
    </row>
    <row r="207" spans="1:65" s="2" customFormat="1" ht="16.5" customHeight="1">
      <c r="A207" s="28"/>
      <c r="B207" s="138"/>
      <c r="C207" s="205" t="s">
        <v>586</v>
      </c>
      <c r="D207" s="205" t="s">
        <v>290</v>
      </c>
      <c r="E207" s="206" t="s">
        <v>4301</v>
      </c>
      <c r="F207" s="207" t="s">
        <v>4299</v>
      </c>
      <c r="G207" s="208" t="s">
        <v>2072</v>
      </c>
      <c r="H207" s="209">
        <v>170</v>
      </c>
      <c r="I207" s="115"/>
      <c r="J207" s="210">
        <f t="shared" si="24"/>
        <v>0</v>
      </c>
      <c r="K207" s="207" t="s">
        <v>1709</v>
      </c>
      <c r="L207" s="116"/>
      <c r="M207" s="117" t="s">
        <v>1</v>
      </c>
      <c r="N207" s="118" t="s">
        <v>42</v>
      </c>
      <c r="O207" s="52"/>
      <c r="P207" s="111">
        <f t="shared" si="25"/>
        <v>0</v>
      </c>
      <c r="Q207" s="111">
        <v>0</v>
      </c>
      <c r="R207" s="111">
        <f t="shared" si="26"/>
        <v>0</v>
      </c>
      <c r="S207" s="111">
        <v>0</v>
      </c>
      <c r="T207" s="112">
        <f t="shared" si="27"/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13" t="s">
        <v>1303</v>
      </c>
      <c r="AT207" s="113" t="s">
        <v>290</v>
      </c>
      <c r="AU207" s="113" t="s">
        <v>85</v>
      </c>
      <c r="AY207" s="14" t="s">
        <v>237</v>
      </c>
      <c r="BE207" s="114">
        <f t="shared" si="28"/>
        <v>0</v>
      </c>
      <c r="BF207" s="114">
        <f t="shared" si="29"/>
        <v>0</v>
      </c>
      <c r="BG207" s="114">
        <f t="shared" si="30"/>
        <v>0</v>
      </c>
      <c r="BH207" s="114">
        <f t="shared" si="31"/>
        <v>0</v>
      </c>
      <c r="BI207" s="114">
        <f t="shared" si="32"/>
        <v>0</v>
      </c>
      <c r="BJ207" s="14" t="s">
        <v>85</v>
      </c>
      <c r="BK207" s="114">
        <f t="shared" si="33"/>
        <v>0</v>
      </c>
      <c r="BL207" s="14" t="s">
        <v>490</v>
      </c>
      <c r="BM207" s="113" t="s">
        <v>4302</v>
      </c>
    </row>
    <row r="208" spans="1:65" s="2" customFormat="1" ht="16.5" customHeight="1">
      <c r="A208" s="28"/>
      <c r="B208" s="138"/>
      <c r="C208" s="199" t="s">
        <v>593</v>
      </c>
      <c r="D208" s="199" t="s">
        <v>242</v>
      </c>
      <c r="E208" s="200" t="s">
        <v>4303</v>
      </c>
      <c r="F208" s="201" t="s">
        <v>4304</v>
      </c>
      <c r="G208" s="202" t="s">
        <v>2072</v>
      </c>
      <c r="H208" s="203">
        <v>680</v>
      </c>
      <c r="I208" s="108"/>
      <c r="J208" s="204">
        <f t="shared" si="24"/>
        <v>0</v>
      </c>
      <c r="K208" s="201" t="s">
        <v>1709</v>
      </c>
      <c r="L208" s="29"/>
      <c r="M208" s="109" t="s">
        <v>1</v>
      </c>
      <c r="N208" s="110" t="s">
        <v>42</v>
      </c>
      <c r="O208" s="52"/>
      <c r="P208" s="111">
        <f t="shared" si="25"/>
        <v>0</v>
      </c>
      <c r="Q208" s="111">
        <v>0</v>
      </c>
      <c r="R208" s="111">
        <f t="shared" si="26"/>
        <v>0</v>
      </c>
      <c r="S208" s="111">
        <v>0</v>
      </c>
      <c r="T208" s="112">
        <f t="shared" si="27"/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13" t="s">
        <v>490</v>
      </c>
      <c r="AT208" s="113" t="s">
        <v>242</v>
      </c>
      <c r="AU208" s="113" t="s">
        <v>85</v>
      </c>
      <c r="AY208" s="14" t="s">
        <v>237</v>
      </c>
      <c r="BE208" s="114">
        <f t="shared" si="28"/>
        <v>0</v>
      </c>
      <c r="BF208" s="114">
        <f t="shared" si="29"/>
        <v>0</v>
      </c>
      <c r="BG208" s="114">
        <f t="shared" si="30"/>
        <v>0</v>
      </c>
      <c r="BH208" s="114">
        <f t="shared" si="31"/>
        <v>0</v>
      </c>
      <c r="BI208" s="114">
        <f t="shared" si="32"/>
        <v>0</v>
      </c>
      <c r="BJ208" s="14" t="s">
        <v>85</v>
      </c>
      <c r="BK208" s="114">
        <f t="shared" si="33"/>
        <v>0</v>
      </c>
      <c r="BL208" s="14" t="s">
        <v>490</v>
      </c>
      <c r="BM208" s="113" t="s">
        <v>4305</v>
      </c>
    </row>
    <row r="209" spans="1:65" s="2" customFormat="1" ht="16.5" customHeight="1">
      <c r="A209" s="28"/>
      <c r="B209" s="138"/>
      <c r="C209" s="205" t="s">
        <v>597</v>
      </c>
      <c r="D209" s="205" t="s">
        <v>290</v>
      </c>
      <c r="E209" s="206" t="s">
        <v>4306</v>
      </c>
      <c r="F209" s="207" t="s">
        <v>4304</v>
      </c>
      <c r="G209" s="208" t="s">
        <v>2072</v>
      </c>
      <c r="H209" s="209">
        <v>680</v>
      </c>
      <c r="I209" s="115"/>
      <c r="J209" s="210">
        <f t="shared" si="24"/>
        <v>0</v>
      </c>
      <c r="K209" s="207" t="s">
        <v>1709</v>
      </c>
      <c r="L209" s="116"/>
      <c r="M209" s="117" t="s">
        <v>1</v>
      </c>
      <c r="N209" s="118" t="s">
        <v>42</v>
      </c>
      <c r="O209" s="52"/>
      <c r="P209" s="111">
        <f t="shared" si="25"/>
        <v>0</v>
      </c>
      <c r="Q209" s="111">
        <v>0</v>
      </c>
      <c r="R209" s="111">
        <f t="shared" si="26"/>
        <v>0</v>
      </c>
      <c r="S209" s="111">
        <v>0</v>
      </c>
      <c r="T209" s="112">
        <f t="shared" si="27"/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13" t="s">
        <v>1303</v>
      </c>
      <c r="AT209" s="113" t="s">
        <v>290</v>
      </c>
      <c r="AU209" s="113" t="s">
        <v>85</v>
      </c>
      <c r="AY209" s="14" t="s">
        <v>237</v>
      </c>
      <c r="BE209" s="114">
        <f t="shared" si="28"/>
        <v>0</v>
      </c>
      <c r="BF209" s="114">
        <f t="shared" si="29"/>
        <v>0</v>
      </c>
      <c r="BG209" s="114">
        <f t="shared" si="30"/>
        <v>0</v>
      </c>
      <c r="BH209" s="114">
        <f t="shared" si="31"/>
        <v>0</v>
      </c>
      <c r="BI209" s="114">
        <f t="shared" si="32"/>
        <v>0</v>
      </c>
      <c r="BJ209" s="14" t="s">
        <v>85</v>
      </c>
      <c r="BK209" s="114">
        <f t="shared" si="33"/>
        <v>0</v>
      </c>
      <c r="BL209" s="14" t="s">
        <v>490</v>
      </c>
      <c r="BM209" s="113" t="s">
        <v>4307</v>
      </c>
    </row>
    <row r="210" spans="1:65" s="2" customFormat="1" ht="16.5" customHeight="1">
      <c r="A210" s="28"/>
      <c r="B210" s="138"/>
      <c r="C210" s="199" t="s">
        <v>601</v>
      </c>
      <c r="D210" s="199" t="s">
        <v>242</v>
      </c>
      <c r="E210" s="200" t="s">
        <v>4308</v>
      </c>
      <c r="F210" s="201" t="s">
        <v>4309</v>
      </c>
      <c r="G210" s="202" t="s">
        <v>2072</v>
      </c>
      <c r="H210" s="203">
        <v>680</v>
      </c>
      <c r="I210" s="108"/>
      <c r="J210" s="204">
        <f t="shared" si="24"/>
        <v>0</v>
      </c>
      <c r="K210" s="201" t="s">
        <v>1709</v>
      </c>
      <c r="L210" s="29"/>
      <c r="M210" s="109" t="s">
        <v>1</v>
      </c>
      <c r="N210" s="110" t="s">
        <v>42</v>
      </c>
      <c r="O210" s="52"/>
      <c r="P210" s="111">
        <f t="shared" si="25"/>
        <v>0</v>
      </c>
      <c r="Q210" s="111">
        <v>0</v>
      </c>
      <c r="R210" s="111">
        <f t="shared" si="26"/>
        <v>0</v>
      </c>
      <c r="S210" s="111">
        <v>0</v>
      </c>
      <c r="T210" s="112">
        <f t="shared" si="27"/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13" t="s">
        <v>490</v>
      </c>
      <c r="AT210" s="113" t="s">
        <v>242</v>
      </c>
      <c r="AU210" s="113" t="s">
        <v>85</v>
      </c>
      <c r="AY210" s="14" t="s">
        <v>237</v>
      </c>
      <c r="BE210" s="114">
        <f t="shared" si="28"/>
        <v>0</v>
      </c>
      <c r="BF210" s="114">
        <f t="shared" si="29"/>
        <v>0</v>
      </c>
      <c r="BG210" s="114">
        <f t="shared" si="30"/>
        <v>0</v>
      </c>
      <c r="BH210" s="114">
        <f t="shared" si="31"/>
        <v>0</v>
      </c>
      <c r="BI210" s="114">
        <f t="shared" si="32"/>
        <v>0</v>
      </c>
      <c r="BJ210" s="14" t="s">
        <v>85</v>
      </c>
      <c r="BK210" s="114">
        <f t="shared" si="33"/>
        <v>0</v>
      </c>
      <c r="BL210" s="14" t="s">
        <v>490</v>
      </c>
      <c r="BM210" s="113" t="s">
        <v>4310</v>
      </c>
    </row>
    <row r="211" spans="1:65" s="2" customFormat="1" ht="16.5" customHeight="1">
      <c r="A211" s="28"/>
      <c r="B211" s="138"/>
      <c r="C211" s="205" t="s">
        <v>605</v>
      </c>
      <c r="D211" s="205" t="s">
        <v>290</v>
      </c>
      <c r="E211" s="206" t="s">
        <v>4311</v>
      </c>
      <c r="F211" s="207" t="s">
        <v>4309</v>
      </c>
      <c r="G211" s="208" t="s">
        <v>2072</v>
      </c>
      <c r="H211" s="209">
        <v>680</v>
      </c>
      <c r="I211" s="115"/>
      <c r="J211" s="210">
        <f t="shared" si="24"/>
        <v>0</v>
      </c>
      <c r="K211" s="207" t="s">
        <v>1709</v>
      </c>
      <c r="L211" s="116"/>
      <c r="M211" s="117" t="s">
        <v>1</v>
      </c>
      <c r="N211" s="118" t="s">
        <v>42</v>
      </c>
      <c r="O211" s="52"/>
      <c r="P211" s="111">
        <f t="shared" si="25"/>
        <v>0</v>
      </c>
      <c r="Q211" s="111">
        <v>0</v>
      </c>
      <c r="R211" s="111">
        <f t="shared" si="26"/>
        <v>0</v>
      </c>
      <c r="S211" s="111">
        <v>0</v>
      </c>
      <c r="T211" s="112">
        <f t="shared" si="27"/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13" t="s">
        <v>1303</v>
      </c>
      <c r="AT211" s="113" t="s">
        <v>290</v>
      </c>
      <c r="AU211" s="113" t="s">
        <v>85</v>
      </c>
      <c r="AY211" s="14" t="s">
        <v>237</v>
      </c>
      <c r="BE211" s="114">
        <f t="shared" si="28"/>
        <v>0</v>
      </c>
      <c r="BF211" s="114">
        <f t="shared" si="29"/>
        <v>0</v>
      </c>
      <c r="BG211" s="114">
        <f t="shared" si="30"/>
        <v>0</v>
      </c>
      <c r="BH211" s="114">
        <f t="shared" si="31"/>
        <v>0</v>
      </c>
      <c r="BI211" s="114">
        <f t="shared" si="32"/>
        <v>0</v>
      </c>
      <c r="BJ211" s="14" t="s">
        <v>85</v>
      </c>
      <c r="BK211" s="114">
        <f t="shared" si="33"/>
        <v>0</v>
      </c>
      <c r="BL211" s="14" t="s">
        <v>490</v>
      </c>
      <c r="BM211" s="113" t="s">
        <v>4312</v>
      </c>
    </row>
    <row r="212" spans="1:65" s="2" customFormat="1" ht="16.5" customHeight="1">
      <c r="A212" s="28"/>
      <c r="B212" s="138"/>
      <c r="C212" s="199" t="s">
        <v>609</v>
      </c>
      <c r="D212" s="199" t="s">
        <v>242</v>
      </c>
      <c r="E212" s="200" t="s">
        <v>4313</v>
      </c>
      <c r="F212" s="201" t="s">
        <v>4314</v>
      </c>
      <c r="G212" s="202" t="s">
        <v>2072</v>
      </c>
      <c r="H212" s="203">
        <v>680</v>
      </c>
      <c r="I212" s="108"/>
      <c r="J212" s="204">
        <f t="shared" si="24"/>
        <v>0</v>
      </c>
      <c r="K212" s="201" t="s">
        <v>1709</v>
      </c>
      <c r="L212" s="29"/>
      <c r="M212" s="109" t="s">
        <v>1</v>
      </c>
      <c r="N212" s="110" t="s">
        <v>42</v>
      </c>
      <c r="O212" s="52"/>
      <c r="P212" s="111">
        <f t="shared" si="25"/>
        <v>0</v>
      </c>
      <c r="Q212" s="111">
        <v>0</v>
      </c>
      <c r="R212" s="111">
        <f t="shared" si="26"/>
        <v>0</v>
      </c>
      <c r="S212" s="111">
        <v>0</v>
      </c>
      <c r="T212" s="112">
        <f t="shared" si="27"/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13" t="s">
        <v>490</v>
      </c>
      <c r="AT212" s="113" t="s">
        <v>242</v>
      </c>
      <c r="AU212" s="113" t="s">
        <v>85</v>
      </c>
      <c r="AY212" s="14" t="s">
        <v>237</v>
      </c>
      <c r="BE212" s="114">
        <f t="shared" si="28"/>
        <v>0</v>
      </c>
      <c r="BF212" s="114">
        <f t="shared" si="29"/>
        <v>0</v>
      </c>
      <c r="BG212" s="114">
        <f t="shared" si="30"/>
        <v>0</v>
      </c>
      <c r="BH212" s="114">
        <f t="shared" si="31"/>
        <v>0</v>
      </c>
      <c r="BI212" s="114">
        <f t="shared" si="32"/>
        <v>0</v>
      </c>
      <c r="BJ212" s="14" t="s">
        <v>85</v>
      </c>
      <c r="BK212" s="114">
        <f t="shared" si="33"/>
        <v>0</v>
      </c>
      <c r="BL212" s="14" t="s">
        <v>490</v>
      </c>
      <c r="BM212" s="113" t="s">
        <v>4315</v>
      </c>
    </row>
    <row r="213" spans="1:65" s="2" customFormat="1" ht="16.5" customHeight="1">
      <c r="A213" s="28"/>
      <c r="B213" s="138"/>
      <c r="C213" s="205" t="s">
        <v>613</v>
      </c>
      <c r="D213" s="205" t="s">
        <v>290</v>
      </c>
      <c r="E213" s="206" t="s">
        <v>4316</v>
      </c>
      <c r="F213" s="207" t="s">
        <v>4314</v>
      </c>
      <c r="G213" s="208" t="s">
        <v>2072</v>
      </c>
      <c r="H213" s="209">
        <v>680</v>
      </c>
      <c r="I213" s="115"/>
      <c r="J213" s="210">
        <f t="shared" si="24"/>
        <v>0</v>
      </c>
      <c r="K213" s="207" t="s">
        <v>1709</v>
      </c>
      <c r="L213" s="116"/>
      <c r="M213" s="117" t="s">
        <v>1</v>
      </c>
      <c r="N213" s="118" t="s">
        <v>42</v>
      </c>
      <c r="O213" s="52"/>
      <c r="P213" s="111">
        <f t="shared" si="25"/>
        <v>0</v>
      </c>
      <c r="Q213" s="111">
        <v>0</v>
      </c>
      <c r="R213" s="111">
        <f t="shared" si="26"/>
        <v>0</v>
      </c>
      <c r="S213" s="111">
        <v>0</v>
      </c>
      <c r="T213" s="112">
        <f t="shared" si="27"/>
        <v>0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13" t="s">
        <v>1303</v>
      </c>
      <c r="AT213" s="113" t="s">
        <v>290</v>
      </c>
      <c r="AU213" s="113" t="s">
        <v>85</v>
      </c>
      <c r="AY213" s="14" t="s">
        <v>237</v>
      </c>
      <c r="BE213" s="114">
        <f t="shared" si="28"/>
        <v>0</v>
      </c>
      <c r="BF213" s="114">
        <f t="shared" si="29"/>
        <v>0</v>
      </c>
      <c r="BG213" s="114">
        <f t="shared" si="30"/>
        <v>0</v>
      </c>
      <c r="BH213" s="114">
        <f t="shared" si="31"/>
        <v>0</v>
      </c>
      <c r="BI213" s="114">
        <f t="shared" si="32"/>
        <v>0</v>
      </c>
      <c r="BJ213" s="14" t="s">
        <v>85</v>
      </c>
      <c r="BK213" s="114">
        <f t="shared" si="33"/>
        <v>0</v>
      </c>
      <c r="BL213" s="14" t="s">
        <v>490</v>
      </c>
      <c r="BM213" s="113" t="s">
        <v>4317</v>
      </c>
    </row>
    <row r="214" spans="1:65" s="2" customFormat="1" ht="21.75" customHeight="1">
      <c r="A214" s="28"/>
      <c r="B214" s="138"/>
      <c r="C214" s="199" t="s">
        <v>617</v>
      </c>
      <c r="D214" s="199" t="s">
        <v>242</v>
      </c>
      <c r="E214" s="200" t="s">
        <v>4318</v>
      </c>
      <c r="F214" s="201" t="s">
        <v>4319</v>
      </c>
      <c r="G214" s="202" t="s">
        <v>2072</v>
      </c>
      <c r="H214" s="203">
        <v>1450</v>
      </c>
      <c r="I214" s="108"/>
      <c r="J214" s="204">
        <f t="shared" si="24"/>
        <v>0</v>
      </c>
      <c r="K214" s="201" t="s">
        <v>1709</v>
      </c>
      <c r="L214" s="29"/>
      <c r="M214" s="109" t="s">
        <v>1</v>
      </c>
      <c r="N214" s="110" t="s">
        <v>42</v>
      </c>
      <c r="O214" s="52"/>
      <c r="P214" s="111">
        <f t="shared" si="25"/>
        <v>0</v>
      </c>
      <c r="Q214" s="111">
        <v>0</v>
      </c>
      <c r="R214" s="111">
        <f t="shared" si="26"/>
        <v>0</v>
      </c>
      <c r="S214" s="111">
        <v>0</v>
      </c>
      <c r="T214" s="112">
        <f t="shared" si="27"/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13" t="s">
        <v>490</v>
      </c>
      <c r="AT214" s="113" t="s">
        <v>242</v>
      </c>
      <c r="AU214" s="113" t="s">
        <v>85</v>
      </c>
      <c r="AY214" s="14" t="s">
        <v>237</v>
      </c>
      <c r="BE214" s="114">
        <f t="shared" si="28"/>
        <v>0</v>
      </c>
      <c r="BF214" s="114">
        <f t="shared" si="29"/>
        <v>0</v>
      </c>
      <c r="BG214" s="114">
        <f t="shared" si="30"/>
        <v>0</v>
      </c>
      <c r="BH214" s="114">
        <f t="shared" si="31"/>
        <v>0</v>
      </c>
      <c r="BI214" s="114">
        <f t="shared" si="32"/>
        <v>0</v>
      </c>
      <c r="BJ214" s="14" t="s">
        <v>85</v>
      </c>
      <c r="BK214" s="114">
        <f t="shared" si="33"/>
        <v>0</v>
      </c>
      <c r="BL214" s="14" t="s">
        <v>490</v>
      </c>
      <c r="BM214" s="113" t="s">
        <v>4320</v>
      </c>
    </row>
    <row r="215" spans="1:65" s="2" customFormat="1" ht="21.75" customHeight="1">
      <c r="A215" s="28"/>
      <c r="B215" s="138"/>
      <c r="C215" s="205" t="s">
        <v>621</v>
      </c>
      <c r="D215" s="205" t="s">
        <v>290</v>
      </c>
      <c r="E215" s="206" t="s">
        <v>4321</v>
      </c>
      <c r="F215" s="207" t="s">
        <v>4319</v>
      </c>
      <c r="G215" s="208" t="s">
        <v>2072</v>
      </c>
      <c r="H215" s="209">
        <v>1450</v>
      </c>
      <c r="I215" s="115"/>
      <c r="J215" s="210">
        <f t="shared" si="24"/>
        <v>0</v>
      </c>
      <c r="K215" s="207" t="s">
        <v>1709</v>
      </c>
      <c r="L215" s="116"/>
      <c r="M215" s="117" t="s">
        <v>1</v>
      </c>
      <c r="N215" s="118" t="s">
        <v>42</v>
      </c>
      <c r="O215" s="52"/>
      <c r="P215" s="111">
        <f t="shared" si="25"/>
        <v>0</v>
      </c>
      <c r="Q215" s="111">
        <v>0</v>
      </c>
      <c r="R215" s="111">
        <f t="shared" si="26"/>
        <v>0</v>
      </c>
      <c r="S215" s="111">
        <v>0</v>
      </c>
      <c r="T215" s="112">
        <f t="shared" si="27"/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13" t="s">
        <v>1303</v>
      </c>
      <c r="AT215" s="113" t="s">
        <v>290</v>
      </c>
      <c r="AU215" s="113" t="s">
        <v>85</v>
      </c>
      <c r="AY215" s="14" t="s">
        <v>237</v>
      </c>
      <c r="BE215" s="114">
        <f t="shared" si="28"/>
        <v>0</v>
      </c>
      <c r="BF215" s="114">
        <f t="shared" si="29"/>
        <v>0</v>
      </c>
      <c r="BG215" s="114">
        <f t="shared" si="30"/>
        <v>0</v>
      </c>
      <c r="BH215" s="114">
        <f t="shared" si="31"/>
        <v>0</v>
      </c>
      <c r="BI215" s="114">
        <f t="shared" si="32"/>
        <v>0</v>
      </c>
      <c r="BJ215" s="14" t="s">
        <v>85</v>
      </c>
      <c r="BK215" s="114">
        <f t="shared" si="33"/>
        <v>0</v>
      </c>
      <c r="BL215" s="14" t="s">
        <v>490</v>
      </c>
      <c r="BM215" s="113" t="s">
        <v>4322</v>
      </c>
    </row>
    <row r="216" spans="1:65" s="2" customFormat="1" ht="16.5" customHeight="1">
      <c r="A216" s="28"/>
      <c r="B216" s="138"/>
      <c r="C216" s="199" t="s">
        <v>625</v>
      </c>
      <c r="D216" s="199" t="s">
        <v>242</v>
      </c>
      <c r="E216" s="200" t="s">
        <v>4323</v>
      </c>
      <c r="F216" s="201" t="s">
        <v>4324</v>
      </c>
      <c r="G216" s="202" t="s">
        <v>2072</v>
      </c>
      <c r="H216" s="203">
        <v>1450</v>
      </c>
      <c r="I216" s="108"/>
      <c r="J216" s="204">
        <f t="shared" si="24"/>
        <v>0</v>
      </c>
      <c r="K216" s="201" t="s">
        <v>1709</v>
      </c>
      <c r="L216" s="29"/>
      <c r="M216" s="109" t="s">
        <v>1</v>
      </c>
      <c r="N216" s="110" t="s">
        <v>42</v>
      </c>
      <c r="O216" s="52"/>
      <c r="P216" s="111">
        <f t="shared" si="25"/>
        <v>0</v>
      </c>
      <c r="Q216" s="111">
        <v>0</v>
      </c>
      <c r="R216" s="111">
        <f t="shared" si="26"/>
        <v>0</v>
      </c>
      <c r="S216" s="111">
        <v>0</v>
      </c>
      <c r="T216" s="112">
        <f t="shared" si="27"/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13" t="s">
        <v>490</v>
      </c>
      <c r="AT216" s="113" t="s">
        <v>242</v>
      </c>
      <c r="AU216" s="113" t="s">
        <v>85</v>
      </c>
      <c r="AY216" s="14" t="s">
        <v>237</v>
      </c>
      <c r="BE216" s="114">
        <f t="shared" si="28"/>
        <v>0</v>
      </c>
      <c r="BF216" s="114">
        <f t="shared" si="29"/>
        <v>0</v>
      </c>
      <c r="BG216" s="114">
        <f t="shared" si="30"/>
        <v>0</v>
      </c>
      <c r="BH216" s="114">
        <f t="shared" si="31"/>
        <v>0</v>
      </c>
      <c r="BI216" s="114">
        <f t="shared" si="32"/>
        <v>0</v>
      </c>
      <c r="BJ216" s="14" t="s">
        <v>85</v>
      </c>
      <c r="BK216" s="114">
        <f t="shared" si="33"/>
        <v>0</v>
      </c>
      <c r="BL216" s="14" t="s">
        <v>490</v>
      </c>
      <c r="BM216" s="113" t="s">
        <v>4325</v>
      </c>
    </row>
    <row r="217" spans="1:65" s="2" customFormat="1" ht="16.5" customHeight="1">
      <c r="A217" s="28"/>
      <c r="B217" s="138"/>
      <c r="C217" s="205" t="s">
        <v>629</v>
      </c>
      <c r="D217" s="205" t="s">
        <v>290</v>
      </c>
      <c r="E217" s="206" t="s">
        <v>4326</v>
      </c>
      <c r="F217" s="207" t="s">
        <v>4324</v>
      </c>
      <c r="G217" s="208" t="s">
        <v>2072</v>
      </c>
      <c r="H217" s="209">
        <v>1450</v>
      </c>
      <c r="I217" s="115"/>
      <c r="J217" s="210">
        <f t="shared" si="24"/>
        <v>0</v>
      </c>
      <c r="K217" s="207" t="s">
        <v>1709</v>
      </c>
      <c r="L217" s="116"/>
      <c r="M217" s="117" t="s">
        <v>1</v>
      </c>
      <c r="N217" s="118" t="s">
        <v>42</v>
      </c>
      <c r="O217" s="52"/>
      <c r="P217" s="111">
        <f t="shared" si="25"/>
        <v>0</v>
      </c>
      <c r="Q217" s="111">
        <v>0</v>
      </c>
      <c r="R217" s="111">
        <f t="shared" si="26"/>
        <v>0</v>
      </c>
      <c r="S217" s="111">
        <v>0</v>
      </c>
      <c r="T217" s="112">
        <f t="shared" si="27"/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13" t="s">
        <v>1303</v>
      </c>
      <c r="AT217" s="113" t="s">
        <v>290</v>
      </c>
      <c r="AU217" s="113" t="s">
        <v>85</v>
      </c>
      <c r="AY217" s="14" t="s">
        <v>237</v>
      </c>
      <c r="BE217" s="114">
        <f t="shared" si="28"/>
        <v>0</v>
      </c>
      <c r="BF217" s="114">
        <f t="shared" si="29"/>
        <v>0</v>
      </c>
      <c r="BG217" s="114">
        <f t="shared" si="30"/>
        <v>0</v>
      </c>
      <c r="BH217" s="114">
        <f t="shared" si="31"/>
        <v>0</v>
      </c>
      <c r="BI217" s="114">
        <f t="shared" si="32"/>
        <v>0</v>
      </c>
      <c r="BJ217" s="14" t="s">
        <v>85</v>
      </c>
      <c r="BK217" s="114">
        <f t="shared" si="33"/>
        <v>0</v>
      </c>
      <c r="BL217" s="14" t="s">
        <v>490</v>
      </c>
      <c r="BM217" s="113" t="s">
        <v>4327</v>
      </c>
    </row>
    <row r="218" spans="1:65" s="2" customFormat="1" ht="16.5" customHeight="1">
      <c r="A218" s="28"/>
      <c r="B218" s="138"/>
      <c r="C218" s="199" t="s">
        <v>633</v>
      </c>
      <c r="D218" s="199" t="s">
        <v>242</v>
      </c>
      <c r="E218" s="200" t="s">
        <v>4328</v>
      </c>
      <c r="F218" s="201" t="s">
        <v>4329</v>
      </c>
      <c r="G218" s="202" t="s">
        <v>1716</v>
      </c>
      <c r="H218" s="203">
        <v>180</v>
      </c>
      <c r="I218" s="108"/>
      <c r="J218" s="204">
        <f t="shared" si="24"/>
        <v>0</v>
      </c>
      <c r="K218" s="201" t="s">
        <v>1709</v>
      </c>
      <c r="L218" s="29"/>
      <c r="M218" s="109" t="s">
        <v>1</v>
      </c>
      <c r="N218" s="110" t="s">
        <v>42</v>
      </c>
      <c r="O218" s="52"/>
      <c r="P218" s="111">
        <f t="shared" si="25"/>
        <v>0</v>
      </c>
      <c r="Q218" s="111">
        <v>0</v>
      </c>
      <c r="R218" s="111">
        <f t="shared" si="26"/>
        <v>0</v>
      </c>
      <c r="S218" s="111">
        <v>0</v>
      </c>
      <c r="T218" s="112">
        <f t="shared" si="27"/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13" t="s">
        <v>490</v>
      </c>
      <c r="AT218" s="113" t="s">
        <v>242</v>
      </c>
      <c r="AU218" s="113" t="s">
        <v>85</v>
      </c>
      <c r="AY218" s="14" t="s">
        <v>237</v>
      </c>
      <c r="BE218" s="114">
        <f t="shared" si="28"/>
        <v>0</v>
      </c>
      <c r="BF218" s="114">
        <f t="shared" si="29"/>
        <v>0</v>
      </c>
      <c r="BG218" s="114">
        <f t="shared" si="30"/>
        <v>0</v>
      </c>
      <c r="BH218" s="114">
        <f t="shared" si="31"/>
        <v>0</v>
      </c>
      <c r="BI218" s="114">
        <f t="shared" si="32"/>
        <v>0</v>
      </c>
      <c r="BJ218" s="14" t="s">
        <v>85</v>
      </c>
      <c r="BK218" s="114">
        <f t="shared" si="33"/>
        <v>0</v>
      </c>
      <c r="BL218" s="14" t="s">
        <v>490</v>
      </c>
      <c r="BM218" s="113" t="s">
        <v>4330</v>
      </c>
    </row>
    <row r="219" spans="1:65" s="2" customFormat="1" ht="16.5" customHeight="1">
      <c r="A219" s="28"/>
      <c r="B219" s="138"/>
      <c r="C219" s="205" t="s">
        <v>637</v>
      </c>
      <c r="D219" s="205" t="s">
        <v>290</v>
      </c>
      <c r="E219" s="206" t="s">
        <v>4331</v>
      </c>
      <c r="F219" s="207" t="s">
        <v>4329</v>
      </c>
      <c r="G219" s="208" t="s">
        <v>1716</v>
      </c>
      <c r="H219" s="209">
        <v>180</v>
      </c>
      <c r="I219" s="115"/>
      <c r="J219" s="210">
        <f t="shared" si="24"/>
        <v>0</v>
      </c>
      <c r="K219" s="207" t="s">
        <v>1709</v>
      </c>
      <c r="L219" s="116"/>
      <c r="M219" s="117" t="s">
        <v>1</v>
      </c>
      <c r="N219" s="118" t="s">
        <v>42</v>
      </c>
      <c r="O219" s="52"/>
      <c r="P219" s="111">
        <f t="shared" si="25"/>
        <v>0</v>
      </c>
      <c r="Q219" s="111">
        <v>0</v>
      </c>
      <c r="R219" s="111">
        <f t="shared" si="26"/>
        <v>0</v>
      </c>
      <c r="S219" s="111">
        <v>0</v>
      </c>
      <c r="T219" s="112">
        <f t="shared" si="27"/>
        <v>0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R219" s="113" t="s">
        <v>1303</v>
      </c>
      <c r="AT219" s="113" t="s">
        <v>290</v>
      </c>
      <c r="AU219" s="113" t="s">
        <v>85</v>
      </c>
      <c r="AY219" s="14" t="s">
        <v>237</v>
      </c>
      <c r="BE219" s="114">
        <f t="shared" si="28"/>
        <v>0</v>
      </c>
      <c r="BF219" s="114">
        <f t="shared" si="29"/>
        <v>0</v>
      </c>
      <c r="BG219" s="114">
        <f t="shared" si="30"/>
        <v>0</v>
      </c>
      <c r="BH219" s="114">
        <f t="shared" si="31"/>
        <v>0</v>
      </c>
      <c r="BI219" s="114">
        <f t="shared" si="32"/>
        <v>0</v>
      </c>
      <c r="BJ219" s="14" t="s">
        <v>85</v>
      </c>
      <c r="BK219" s="114">
        <f t="shared" si="33"/>
        <v>0</v>
      </c>
      <c r="BL219" s="14" t="s">
        <v>490</v>
      </c>
      <c r="BM219" s="113" t="s">
        <v>4332</v>
      </c>
    </row>
    <row r="220" spans="1:65" s="2" customFormat="1" ht="16.5" customHeight="1">
      <c r="A220" s="28"/>
      <c r="B220" s="138"/>
      <c r="C220" s="199" t="s">
        <v>642</v>
      </c>
      <c r="D220" s="199" t="s">
        <v>242</v>
      </c>
      <c r="E220" s="200" t="s">
        <v>4333</v>
      </c>
      <c r="F220" s="201" t="s">
        <v>4334</v>
      </c>
      <c r="G220" s="202" t="s">
        <v>2072</v>
      </c>
      <c r="H220" s="203">
        <v>180</v>
      </c>
      <c r="I220" s="108"/>
      <c r="J220" s="204">
        <f t="shared" si="24"/>
        <v>0</v>
      </c>
      <c r="K220" s="201" t="s">
        <v>1709</v>
      </c>
      <c r="L220" s="29"/>
      <c r="M220" s="109" t="s">
        <v>1</v>
      </c>
      <c r="N220" s="110" t="s">
        <v>42</v>
      </c>
      <c r="O220" s="52"/>
      <c r="P220" s="111">
        <f t="shared" si="25"/>
        <v>0</v>
      </c>
      <c r="Q220" s="111">
        <v>0</v>
      </c>
      <c r="R220" s="111">
        <f t="shared" si="26"/>
        <v>0</v>
      </c>
      <c r="S220" s="111">
        <v>0</v>
      </c>
      <c r="T220" s="112">
        <f t="shared" si="27"/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13" t="s">
        <v>490</v>
      </c>
      <c r="AT220" s="113" t="s">
        <v>242</v>
      </c>
      <c r="AU220" s="113" t="s">
        <v>85</v>
      </c>
      <c r="AY220" s="14" t="s">
        <v>237</v>
      </c>
      <c r="BE220" s="114">
        <f t="shared" si="28"/>
        <v>0</v>
      </c>
      <c r="BF220" s="114">
        <f t="shared" si="29"/>
        <v>0</v>
      </c>
      <c r="BG220" s="114">
        <f t="shared" si="30"/>
        <v>0</v>
      </c>
      <c r="BH220" s="114">
        <f t="shared" si="31"/>
        <v>0</v>
      </c>
      <c r="BI220" s="114">
        <f t="shared" si="32"/>
        <v>0</v>
      </c>
      <c r="BJ220" s="14" t="s">
        <v>85</v>
      </c>
      <c r="BK220" s="114">
        <f t="shared" si="33"/>
        <v>0</v>
      </c>
      <c r="BL220" s="14" t="s">
        <v>490</v>
      </c>
      <c r="BM220" s="113" t="s">
        <v>4335</v>
      </c>
    </row>
    <row r="221" spans="1:65" s="2" customFormat="1" ht="16.5" customHeight="1">
      <c r="A221" s="28"/>
      <c r="B221" s="138"/>
      <c r="C221" s="205" t="s">
        <v>644</v>
      </c>
      <c r="D221" s="205" t="s">
        <v>290</v>
      </c>
      <c r="E221" s="206" t="s">
        <v>4336</v>
      </c>
      <c r="F221" s="207" t="s">
        <v>4334</v>
      </c>
      <c r="G221" s="208" t="s">
        <v>2072</v>
      </c>
      <c r="H221" s="209">
        <v>180</v>
      </c>
      <c r="I221" s="115"/>
      <c r="J221" s="210">
        <f t="shared" si="24"/>
        <v>0</v>
      </c>
      <c r="K221" s="207" t="s">
        <v>1709</v>
      </c>
      <c r="L221" s="116"/>
      <c r="M221" s="117" t="s">
        <v>1</v>
      </c>
      <c r="N221" s="118" t="s">
        <v>42</v>
      </c>
      <c r="O221" s="52"/>
      <c r="P221" s="111">
        <f t="shared" si="25"/>
        <v>0</v>
      </c>
      <c r="Q221" s="111">
        <v>0</v>
      </c>
      <c r="R221" s="111">
        <f t="shared" si="26"/>
        <v>0</v>
      </c>
      <c r="S221" s="111">
        <v>0</v>
      </c>
      <c r="T221" s="112">
        <f t="shared" si="27"/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13" t="s">
        <v>1303</v>
      </c>
      <c r="AT221" s="113" t="s">
        <v>290</v>
      </c>
      <c r="AU221" s="113" t="s">
        <v>85</v>
      </c>
      <c r="AY221" s="14" t="s">
        <v>237</v>
      </c>
      <c r="BE221" s="114">
        <f t="shared" si="28"/>
        <v>0</v>
      </c>
      <c r="BF221" s="114">
        <f t="shared" si="29"/>
        <v>0</v>
      </c>
      <c r="BG221" s="114">
        <f t="shared" si="30"/>
        <v>0</v>
      </c>
      <c r="BH221" s="114">
        <f t="shared" si="31"/>
        <v>0</v>
      </c>
      <c r="BI221" s="114">
        <f t="shared" si="32"/>
        <v>0</v>
      </c>
      <c r="BJ221" s="14" t="s">
        <v>85</v>
      </c>
      <c r="BK221" s="114">
        <f t="shared" si="33"/>
        <v>0</v>
      </c>
      <c r="BL221" s="14" t="s">
        <v>490</v>
      </c>
      <c r="BM221" s="113" t="s">
        <v>4337</v>
      </c>
    </row>
    <row r="222" spans="1:65" s="12" customFormat="1" ht="25.9" customHeight="1">
      <c r="B222" s="192"/>
      <c r="C222" s="193"/>
      <c r="D222" s="194" t="s">
        <v>76</v>
      </c>
      <c r="E222" s="195" t="s">
        <v>1336</v>
      </c>
      <c r="F222" s="195" t="s">
        <v>4338</v>
      </c>
      <c r="G222" s="193"/>
      <c r="H222" s="193"/>
      <c r="I222" s="101"/>
      <c r="J222" s="196">
        <f>BK222</f>
        <v>0</v>
      </c>
      <c r="K222" s="193"/>
      <c r="L222" s="99"/>
      <c r="M222" s="102"/>
      <c r="N222" s="103"/>
      <c r="O222" s="103"/>
      <c r="P222" s="104">
        <f>SUM(P223:P228)</f>
        <v>0</v>
      </c>
      <c r="Q222" s="103"/>
      <c r="R222" s="104">
        <f>SUM(R223:R228)</f>
        <v>0</v>
      </c>
      <c r="S222" s="103"/>
      <c r="T222" s="105">
        <f>SUM(T223:T228)</f>
        <v>0</v>
      </c>
      <c r="AR222" s="100" t="s">
        <v>247</v>
      </c>
      <c r="AT222" s="106" t="s">
        <v>76</v>
      </c>
      <c r="AU222" s="106" t="s">
        <v>77</v>
      </c>
      <c r="AY222" s="100" t="s">
        <v>237</v>
      </c>
      <c r="BK222" s="107">
        <f>SUM(BK223:BK228)</f>
        <v>0</v>
      </c>
    </row>
    <row r="223" spans="1:65" s="2" customFormat="1" ht="16.5" customHeight="1">
      <c r="A223" s="28"/>
      <c r="B223" s="138"/>
      <c r="C223" s="199" t="s">
        <v>648</v>
      </c>
      <c r="D223" s="199" t="s">
        <v>242</v>
      </c>
      <c r="E223" s="200" t="s">
        <v>4339</v>
      </c>
      <c r="F223" s="201" t="s">
        <v>4340</v>
      </c>
      <c r="G223" s="202" t="s">
        <v>1716</v>
      </c>
      <c r="H223" s="203">
        <v>44</v>
      </c>
      <c r="I223" s="108"/>
      <c r="J223" s="204">
        <f t="shared" ref="J223:J228" si="34">ROUND(I223*H223,2)</f>
        <v>0</v>
      </c>
      <c r="K223" s="201" t="s">
        <v>1709</v>
      </c>
      <c r="L223" s="29"/>
      <c r="M223" s="109" t="s">
        <v>1</v>
      </c>
      <c r="N223" s="110" t="s">
        <v>42</v>
      </c>
      <c r="O223" s="52"/>
      <c r="P223" s="111">
        <f t="shared" ref="P223:P228" si="35">O223*H223</f>
        <v>0</v>
      </c>
      <c r="Q223" s="111">
        <v>0</v>
      </c>
      <c r="R223" s="111">
        <f t="shared" ref="R223:R228" si="36">Q223*H223</f>
        <v>0</v>
      </c>
      <c r="S223" s="111">
        <v>0</v>
      </c>
      <c r="T223" s="112">
        <f t="shared" ref="T223:T228" si="37">S223*H223</f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13" t="s">
        <v>490</v>
      </c>
      <c r="AT223" s="113" t="s">
        <v>242</v>
      </c>
      <c r="AU223" s="113" t="s">
        <v>85</v>
      </c>
      <c r="AY223" s="14" t="s">
        <v>237</v>
      </c>
      <c r="BE223" s="114">
        <f t="shared" ref="BE223:BE228" si="38">IF(N223="základní",J223,0)</f>
        <v>0</v>
      </c>
      <c r="BF223" s="114">
        <f t="shared" ref="BF223:BF228" si="39">IF(N223="snížená",J223,0)</f>
        <v>0</v>
      </c>
      <c r="BG223" s="114">
        <f t="shared" ref="BG223:BG228" si="40">IF(N223="zákl. přenesená",J223,0)</f>
        <v>0</v>
      </c>
      <c r="BH223" s="114">
        <f t="shared" ref="BH223:BH228" si="41">IF(N223="sníž. přenesená",J223,0)</f>
        <v>0</v>
      </c>
      <c r="BI223" s="114">
        <f t="shared" ref="BI223:BI228" si="42">IF(N223="nulová",J223,0)</f>
        <v>0</v>
      </c>
      <c r="BJ223" s="14" t="s">
        <v>85</v>
      </c>
      <c r="BK223" s="114">
        <f t="shared" ref="BK223:BK228" si="43">ROUND(I223*H223,2)</f>
        <v>0</v>
      </c>
      <c r="BL223" s="14" t="s">
        <v>490</v>
      </c>
      <c r="BM223" s="113" t="s">
        <v>4341</v>
      </c>
    </row>
    <row r="224" spans="1:65" s="2" customFormat="1" ht="16.5" customHeight="1">
      <c r="A224" s="28"/>
      <c r="B224" s="138"/>
      <c r="C224" s="205" t="s">
        <v>655</v>
      </c>
      <c r="D224" s="205" t="s">
        <v>290</v>
      </c>
      <c r="E224" s="206" t="s">
        <v>4342</v>
      </c>
      <c r="F224" s="207" t="s">
        <v>4340</v>
      </c>
      <c r="G224" s="208" t="s">
        <v>1716</v>
      </c>
      <c r="H224" s="209">
        <v>44</v>
      </c>
      <c r="I224" s="115"/>
      <c r="J224" s="210">
        <f t="shared" si="34"/>
        <v>0</v>
      </c>
      <c r="K224" s="207" t="s">
        <v>1709</v>
      </c>
      <c r="L224" s="116"/>
      <c r="M224" s="117" t="s">
        <v>1</v>
      </c>
      <c r="N224" s="118" t="s">
        <v>42</v>
      </c>
      <c r="O224" s="52"/>
      <c r="P224" s="111">
        <f t="shared" si="35"/>
        <v>0</v>
      </c>
      <c r="Q224" s="111">
        <v>0</v>
      </c>
      <c r="R224" s="111">
        <f t="shared" si="36"/>
        <v>0</v>
      </c>
      <c r="S224" s="111">
        <v>0</v>
      </c>
      <c r="T224" s="112">
        <f t="shared" si="37"/>
        <v>0</v>
      </c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R224" s="113" t="s">
        <v>1303</v>
      </c>
      <c r="AT224" s="113" t="s">
        <v>290</v>
      </c>
      <c r="AU224" s="113" t="s">
        <v>85</v>
      </c>
      <c r="AY224" s="14" t="s">
        <v>237</v>
      </c>
      <c r="BE224" s="114">
        <f t="shared" si="38"/>
        <v>0</v>
      </c>
      <c r="BF224" s="114">
        <f t="shared" si="39"/>
        <v>0</v>
      </c>
      <c r="BG224" s="114">
        <f t="shared" si="40"/>
        <v>0</v>
      </c>
      <c r="BH224" s="114">
        <f t="shared" si="41"/>
        <v>0</v>
      </c>
      <c r="BI224" s="114">
        <f t="shared" si="42"/>
        <v>0</v>
      </c>
      <c r="BJ224" s="14" t="s">
        <v>85</v>
      </c>
      <c r="BK224" s="114">
        <f t="shared" si="43"/>
        <v>0</v>
      </c>
      <c r="BL224" s="14" t="s">
        <v>490</v>
      </c>
      <c r="BM224" s="113" t="s">
        <v>4343</v>
      </c>
    </row>
    <row r="225" spans="1:65" s="2" customFormat="1" ht="16.5" customHeight="1">
      <c r="A225" s="28"/>
      <c r="B225" s="138"/>
      <c r="C225" s="199" t="s">
        <v>659</v>
      </c>
      <c r="D225" s="199" t="s">
        <v>242</v>
      </c>
      <c r="E225" s="200" t="s">
        <v>4344</v>
      </c>
      <c r="F225" s="201" t="s">
        <v>4345</v>
      </c>
      <c r="G225" s="202" t="s">
        <v>2072</v>
      </c>
      <c r="H225" s="203">
        <v>15</v>
      </c>
      <c r="I225" s="108"/>
      <c r="J225" s="204">
        <f t="shared" si="34"/>
        <v>0</v>
      </c>
      <c r="K225" s="201" t="s">
        <v>1709</v>
      </c>
      <c r="L225" s="29"/>
      <c r="M225" s="109" t="s">
        <v>1</v>
      </c>
      <c r="N225" s="110" t="s">
        <v>42</v>
      </c>
      <c r="O225" s="52"/>
      <c r="P225" s="111">
        <f t="shared" si="35"/>
        <v>0</v>
      </c>
      <c r="Q225" s="111">
        <v>0</v>
      </c>
      <c r="R225" s="111">
        <f t="shared" si="36"/>
        <v>0</v>
      </c>
      <c r="S225" s="111">
        <v>0</v>
      </c>
      <c r="T225" s="112">
        <f t="shared" si="37"/>
        <v>0</v>
      </c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R225" s="113" t="s">
        <v>490</v>
      </c>
      <c r="AT225" s="113" t="s">
        <v>242</v>
      </c>
      <c r="AU225" s="113" t="s">
        <v>85</v>
      </c>
      <c r="AY225" s="14" t="s">
        <v>237</v>
      </c>
      <c r="BE225" s="114">
        <f t="shared" si="38"/>
        <v>0</v>
      </c>
      <c r="BF225" s="114">
        <f t="shared" si="39"/>
        <v>0</v>
      </c>
      <c r="BG225" s="114">
        <f t="shared" si="40"/>
        <v>0</v>
      </c>
      <c r="BH225" s="114">
        <f t="shared" si="41"/>
        <v>0</v>
      </c>
      <c r="BI225" s="114">
        <f t="shared" si="42"/>
        <v>0</v>
      </c>
      <c r="BJ225" s="14" t="s">
        <v>85</v>
      </c>
      <c r="BK225" s="114">
        <f t="shared" si="43"/>
        <v>0</v>
      </c>
      <c r="BL225" s="14" t="s">
        <v>490</v>
      </c>
      <c r="BM225" s="113" t="s">
        <v>4346</v>
      </c>
    </row>
    <row r="226" spans="1:65" s="2" customFormat="1" ht="16.5" customHeight="1">
      <c r="A226" s="28"/>
      <c r="B226" s="138"/>
      <c r="C226" s="205" t="s">
        <v>667</v>
      </c>
      <c r="D226" s="205" t="s">
        <v>290</v>
      </c>
      <c r="E226" s="206" t="s">
        <v>4347</v>
      </c>
      <c r="F226" s="207" t="s">
        <v>4345</v>
      </c>
      <c r="G226" s="208" t="s">
        <v>2072</v>
      </c>
      <c r="H226" s="209">
        <v>15</v>
      </c>
      <c r="I226" s="115"/>
      <c r="J226" s="210">
        <f t="shared" si="34"/>
        <v>0</v>
      </c>
      <c r="K226" s="207" t="s">
        <v>1709</v>
      </c>
      <c r="L226" s="116"/>
      <c r="M226" s="117" t="s">
        <v>1</v>
      </c>
      <c r="N226" s="118" t="s">
        <v>42</v>
      </c>
      <c r="O226" s="52"/>
      <c r="P226" s="111">
        <f t="shared" si="35"/>
        <v>0</v>
      </c>
      <c r="Q226" s="111">
        <v>0</v>
      </c>
      <c r="R226" s="111">
        <f t="shared" si="36"/>
        <v>0</v>
      </c>
      <c r="S226" s="111">
        <v>0</v>
      </c>
      <c r="T226" s="112">
        <f t="shared" si="37"/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13" t="s">
        <v>1303</v>
      </c>
      <c r="AT226" s="113" t="s">
        <v>290</v>
      </c>
      <c r="AU226" s="113" t="s">
        <v>85</v>
      </c>
      <c r="AY226" s="14" t="s">
        <v>237</v>
      </c>
      <c r="BE226" s="114">
        <f t="shared" si="38"/>
        <v>0</v>
      </c>
      <c r="BF226" s="114">
        <f t="shared" si="39"/>
        <v>0</v>
      </c>
      <c r="BG226" s="114">
        <f t="shared" si="40"/>
        <v>0</v>
      </c>
      <c r="BH226" s="114">
        <f t="shared" si="41"/>
        <v>0</v>
      </c>
      <c r="BI226" s="114">
        <f t="shared" si="42"/>
        <v>0</v>
      </c>
      <c r="BJ226" s="14" t="s">
        <v>85</v>
      </c>
      <c r="BK226" s="114">
        <f t="shared" si="43"/>
        <v>0</v>
      </c>
      <c r="BL226" s="14" t="s">
        <v>490</v>
      </c>
      <c r="BM226" s="113" t="s">
        <v>4348</v>
      </c>
    </row>
    <row r="227" spans="1:65" s="2" customFormat="1" ht="16.5" customHeight="1">
      <c r="A227" s="28"/>
      <c r="B227" s="138"/>
      <c r="C227" s="199" t="s">
        <v>671</v>
      </c>
      <c r="D227" s="199" t="s">
        <v>242</v>
      </c>
      <c r="E227" s="200" t="s">
        <v>4349</v>
      </c>
      <c r="F227" s="201" t="s">
        <v>4350</v>
      </c>
      <c r="G227" s="202" t="s">
        <v>2072</v>
      </c>
      <c r="H227" s="203">
        <v>8</v>
      </c>
      <c r="I227" s="108"/>
      <c r="J227" s="204">
        <f t="shared" si="34"/>
        <v>0</v>
      </c>
      <c r="K227" s="201" t="s">
        <v>1709</v>
      </c>
      <c r="L227" s="29"/>
      <c r="M227" s="109" t="s">
        <v>1</v>
      </c>
      <c r="N227" s="110" t="s">
        <v>42</v>
      </c>
      <c r="O227" s="52"/>
      <c r="P227" s="111">
        <f t="shared" si="35"/>
        <v>0</v>
      </c>
      <c r="Q227" s="111">
        <v>0</v>
      </c>
      <c r="R227" s="111">
        <f t="shared" si="36"/>
        <v>0</v>
      </c>
      <c r="S227" s="111">
        <v>0</v>
      </c>
      <c r="T227" s="112">
        <f t="shared" si="37"/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13" t="s">
        <v>490</v>
      </c>
      <c r="AT227" s="113" t="s">
        <v>242</v>
      </c>
      <c r="AU227" s="113" t="s">
        <v>85</v>
      </c>
      <c r="AY227" s="14" t="s">
        <v>237</v>
      </c>
      <c r="BE227" s="114">
        <f t="shared" si="38"/>
        <v>0</v>
      </c>
      <c r="BF227" s="114">
        <f t="shared" si="39"/>
        <v>0</v>
      </c>
      <c r="BG227" s="114">
        <f t="shared" si="40"/>
        <v>0</v>
      </c>
      <c r="BH227" s="114">
        <f t="shared" si="41"/>
        <v>0</v>
      </c>
      <c r="BI227" s="114">
        <f t="shared" si="42"/>
        <v>0</v>
      </c>
      <c r="BJ227" s="14" t="s">
        <v>85</v>
      </c>
      <c r="BK227" s="114">
        <f t="shared" si="43"/>
        <v>0</v>
      </c>
      <c r="BL227" s="14" t="s">
        <v>490</v>
      </c>
      <c r="BM227" s="113" t="s">
        <v>4351</v>
      </c>
    </row>
    <row r="228" spans="1:65" s="2" customFormat="1" ht="16.5" customHeight="1">
      <c r="A228" s="28"/>
      <c r="B228" s="138"/>
      <c r="C228" s="205" t="s">
        <v>675</v>
      </c>
      <c r="D228" s="205" t="s">
        <v>290</v>
      </c>
      <c r="E228" s="206" t="s">
        <v>4352</v>
      </c>
      <c r="F228" s="207" t="s">
        <v>4350</v>
      </c>
      <c r="G228" s="208" t="s">
        <v>2072</v>
      </c>
      <c r="H228" s="209">
        <v>8</v>
      </c>
      <c r="I228" s="115"/>
      <c r="J228" s="210">
        <f t="shared" si="34"/>
        <v>0</v>
      </c>
      <c r="K228" s="207" t="s">
        <v>1709</v>
      </c>
      <c r="L228" s="116"/>
      <c r="M228" s="117" t="s">
        <v>1</v>
      </c>
      <c r="N228" s="118" t="s">
        <v>42</v>
      </c>
      <c r="O228" s="52"/>
      <c r="P228" s="111">
        <f t="shared" si="35"/>
        <v>0</v>
      </c>
      <c r="Q228" s="111">
        <v>0</v>
      </c>
      <c r="R228" s="111">
        <f t="shared" si="36"/>
        <v>0</v>
      </c>
      <c r="S228" s="111">
        <v>0</v>
      </c>
      <c r="T228" s="112">
        <f t="shared" si="37"/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13" t="s">
        <v>1303</v>
      </c>
      <c r="AT228" s="113" t="s">
        <v>290</v>
      </c>
      <c r="AU228" s="113" t="s">
        <v>85</v>
      </c>
      <c r="AY228" s="14" t="s">
        <v>237</v>
      </c>
      <c r="BE228" s="114">
        <f t="shared" si="38"/>
        <v>0</v>
      </c>
      <c r="BF228" s="114">
        <f t="shared" si="39"/>
        <v>0</v>
      </c>
      <c r="BG228" s="114">
        <f t="shared" si="40"/>
        <v>0</v>
      </c>
      <c r="BH228" s="114">
        <f t="shared" si="41"/>
        <v>0</v>
      </c>
      <c r="BI228" s="114">
        <f t="shared" si="42"/>
        <v>0</v>
      </c>
      <c r="BJ228" s="14" t="s">
        <v>85</v>
      </c>
      <c r="BK228" s="114">
        <f t="shared" si="43"/>
        <v>0</v>
      </c>
      <c r="BL228" s="14" t="s">
        <v>490</v>
      </c>
      <c r="BM228" s="113" t="s">
        <v>4353</v>
      </c>
    </row>
    <row r="229" spans="1:65" s="12" customFormat="1" ht="25.9" customHeight="1">
      <c r="B229" s="192"/>
      <c r="C229" s="193"/>
      <c r="D229" s="194" t="s">
        <v>76</v>
      </c>
      <c r="E229" s="195" t="s">
        <v>1348</v>
      </c>
      <c r="F229" s="195" t="s">
        <v>3702</v>
      </c>
      <c r="G229" s="193"/>
      <c r="H229" s="193"/>
      <c r="I229" s="101"/>
      <c r="J229" s="196">
        <f>BK229</f>
        <v>0</v>
      </c>
      <c r="K229" s="193"/>
      <c r="L229" s="99"/>
      <c r="M229" s="102"/>
      <c r="N229" s="103"/>
      <c r="O229" s="103"/>
      <c r="P229" s="104">
        <f>SUM(P230:P237)</f>
        <v>0</v>
      </c>
      <c r="Q229" s="103"/>
      <c r="R229" s="104">
        <f>SUM(R230:R237)</f>
        <v>0</v>
      </c>
      <c r="S229" s="103"/>
      <c r="T229" s="105">
        <f>SUM(T230:T237)</f>
        <v>0</v>
      </c>
      <c r="AR229" s="100" t="s">
        <v>247</v>
      </c>
      <c r="AT229" s="106" t="s">
        <v>76</v>
      </c>
      <c r="AU229" s="106" t="s">
        <v>77</v>
      </c>
      <c r="AY229" s="100" t="s">
        <v>237</v>
      </c>
      <c r="BK229" s="107">
        <f>SUM(BK230:BK237)</f>
        <v>0</v>
      </c>
    </row>
    <row r="230" spans="1:65" s="2" customFormat="1" ht="16.5" customHeight="1">
      <c r="A230" s="28"/>
      <c r="B230" s="138"/>
      <c r="C230" s="199" t="s">
        <v>679</v>
      </c>
      <c r="D230" s="199" t="s">
        <v>242</v>
      </c>
      <c r="E230" s="200" t="s">
        <v>4354</v>
      </c>
      <c r="F230" s="201" t="s">
        <v>4355</v>
      </c>
      <c r="G230" s="202" t="s">
        <v>2676</v>
      </c>
      <c r="H230" s="203">
        <v>32</v>
      </c>
      <c r="I230" s="108"/>
      <c r="J230" s="204">
        <f t="shared" ref="J230:J237" si="44">ROUND(I230*H230,2)</f>
        <v>0</v>
      </c>
      <c r="K230" s="201" t="s">
        <v>1709</v>
      </c>
      <c r="L230" s="29"/>
      <c r="M230" s="109" t="s">
        <v>1</v>
      </c>
      <c r="N230" s="110" t="s">
        <v>42</v>
      </c>
      <c r="O230" s="52"/>
      <c r="P230" s="111">
        <f t="shared" ref="P230:P237" si="45">O230*H230</f>
        <v>0</v>
      </c>
      <c r="Q230" s="111">
        <v>0</v>
      </c>
      <c r="R230" s="111">
        <f t="shared" ref="R230:R237" si="46">Q230*H230</f>
        <v>0</v>
      </c>
      <c r="S230" s="111">
        <v>0</v>
      </c>
      <c r="T230" s="112">
        <f t="shared" ref="T230:T237" si="47">S230*H230</f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13" t="s">
        <v>490</v>
      </c>
      <c r="AT230" s="113" t="s">
        <v>242</v>
      </c>
      <c r="AU230" s="113" t="s">
        <v>85</v>
      </c>
      <c r="AY230" s="14" t="s">
        <v>237</v>
      </c>
      <c r="BE230" s="114">
        <f t="shared" ref="BE230:BE237" si="48">IF(N230="základní",J230,0)</f>
        <v>0</v>
      </c>
      <c r="BF230" s="114">
        <f t="shared" ref="BF230:BF237" si="49">IF(N230="snížená",J230,0)</f>
        <v>0</v>
      </c>
      <c r="BG230" s="114">
        <f t="shared" ref="BG230:BG237" si="50">IF(N230="zákl. přenesená",J230,0)</f>
        <v>0</v>
      </c>
      <c r="BH230" s="114">
        <f t="shared" ref="BH230:BH237" si="51">IF(N230="sníž. přenesená",J230,0)</f>
        <v>0</v>
      </c>
      <c r="BI230" s="114">
        <f t="shared" ref="BI230:BI237" si="52">IF(N230="nulová",J230,0)</f>
        <v>0</v>
      </c>
      <c r="BJ230" s="14" t="s">
        <v>85</v>
      </c>
      <c r="BK230" s="114">
        <f t="shared" ref="BK230:BK237" si="53">ROUND(I230*H230,2)</f>
        <v>0</v>
      </c>
      <c r="BL230" s="14" t="s">
        <v>490</v>
      </c>
      <c r="BM230" s="113" t="s">
        <v>4356</v>
      </c>
    </row>
    <row r="231" spans="1:65" s="2" customFormat="1" ht="16.5" customHeight="1">
      <c r="A231" s="28"/>
      <c r="B231" s="138"/>
      <c r="C231" s="205" t="s">
        <v>683</v>
      </c>
      <c r="D231" s="205" t="s">
        <v>290</v>
      </c>
      <c r="E231" s="206" t="s">
        <v>4357</v>
      </c>
      <c r="F231" s="207" t="s">
        <v>4355</v>
      </c>
      <c r="G231" s="208" t="s">
        <v>2676</v>
      </c>
      <c r="H231" s="209">
        <v>32</v>
      </c>
      <c r="I231" s="115"/>
      <c r="J231" s="210">
        <f t="shared" si="44"/>
        <v>0</v>
      </c>
      <c r="K231" s="207" t="s">
        <v>1709</v>
      </c>
      <c r="L231" s="116"/>
      <c r="M231" s="117" t="s">
        <v>1</v>
      </c>
      <c r="N231" s="118" t="s">
        <v>42</v>
      </c>
      <c r="O231" s="52"/>
      <c r="P231" s="111">
        <f t="shared" si="45"/>
        <v>0</v>
      </c>
      <c r="Q231" s="111">
        <v>0</v>
      </c>
      <c r="R231" s="111">
        <f t="shared" si="46"/>
        <v>0</v>
      </c>
      <c r="S231" s="111">
        <v>0</v>
      </c>
      <c r="T231" s="112">
        <f t="shared" si="47"/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13" t="s">
        <v>1303</v>
      </c>
      <c r="AT231" s="113" t="s">
        <v>290</v>
      </c>
      <c r="AU231" s="113" t="s">
        <v>85</v>
      </c>
      <c r="AY231" s="14" t="s">
        <v>237</v>
      </c>
      <c r="BE231" s="114">
        <f t="shared" si="48"/>
        <v>0</v>
      </c>
      <c r="BF231" s="114">
        <f t="shared" si="49"/>
        <v>0</v>
      </c>
      <c r="BG231" s="114">
        <f t="shared" si="50"/>
        <v>0</v>
      </c>
      <c r="BH231" s="114">
        <f t="shared" si="51"/>
        <v>0</v>
      </c>
      <c r="BI231" s="114">
        <f t="shared" si="52"/>
        <v>0</v>
      </c>
      <c r="BJ231" s="14" t="s">
        <v>85</v>
      </c>
      <c r="BK231" s="114">
        <f t="shared" si="53"/>
        <v>0</v>
      </c>
      <c r="BL231" s="14" t="s">
        <v>490</v>
      </c>
      <c r="BM231" s="113" t="s">
        <v>4358</v>
      </c>
    </row>
    <row r="232" spans="1:65" s="2" customFormat="1" ht="16.5" customHeight="1">
      <c r="A232" s="28"/>
      <c r="B232" s="138"/>
      <c r="C232" s="199" t="s">
        <v>687</v>
      </c>
      <c r="D232" s="199" t="s">
        <v>242</v>
      </c>
      <c r="E232" s="200" t="s">
        <v>4359</v>
      </c>
      <c r="F232" s="201" t="s">
        <v>3806</v>
      </c>
      <c r="G232" s="202" t="s">
        <v>2676</v>
      </c>
      <c r="H232" s="203">
        <v>24</v>
      </c>
      <c r="I232" s="108"/>
      <c r="J232" s="204">
        <f t="shared" si="44"/>
        <v>0</v>
      </c>
      <c r="K232" s="201" t="s">
        <v>1709</v>
      </c>
      <c r="L232" s="29"/>
      <c r="M232" s="109" t="s">
        <v>1</v>
      </c>
      <c r="N232" s="110" t="s">
        <v>42</v>
      </c>
      <c r="O232" s="52"/>
      <c r="P232" s="111">
        <f t="shared" si="45"/>
        <v>0</v>
      </c>
      <c r="Q232" s="111">
        <v>0</v>
      </c>
      <c r="R232" s="111">
        <f t="shared" si="46"/>
        <v>0</v>
      </c>
      <c r="S232" s="111">
        <v>0</v>
      </c>
      <c r="T232" s="112">
        <f t="shared" si="47"/>
        <v>0</v>
      </c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R232" s="113" t="s">
        <v>490</v>
      </c>
      <c r="AT232" s="113" t="s">
        <v>242</v>
      </c>
      <c r="AU232" s="113" t="s">
        <v>85</v>
      </c>
      <c r="AY232" s="14" t="s">
        <v>237</v>
      </c>
      <c r="BE232" s="114">
        <f t="shared" si="48"/>
        <v>0</v>
      </c>
      <c r="BF232" s="114">
        <f t="shared" si="49"/>
        <v>0</v>
      </c>
      <c r="BG232" s="114">
        <f t="shared" si="50"/>
        <v>0</v>
      </c>
      <c r="BH232" s="114">
        <f t="shared" si="51"/>
        <v>0</v>
      </c>
      <c r="BI232" s="114">
        <f t="shared" si="52"/>
        <v>0</v>
      </c>
      <c r="BJ232" s="14" t="s">
        <v>85</v>
      </c>
      <c r="BK232" s="114">
        <f t="shared" si="53"/>
        <v>0</v>
      </c>
      <c r="BL232" s="14" t="s">
        <v>490</v>
      </c>
      <c r="BM232" s="113" t="s">
        <v>4360</v>
      </c>
    </row>
    <row r="233" spans="1:65" s="2" customFormat="1" ht="16.5" customHeight="1">
      <c r="A233" s="28"/>
      <c r="B233" s="138"/>
      <c r="C233" s="199" t="s">
        <v>691</v>
      </c>
      <c r="D233" s="199" t="s">
        <v>242</v>
      </c>
      <c r="E233" s="200" t="s">
        <v>4361</v>
      </c>
      <c r="F233" s="201" t="s">
        <v>3815</v>
      </c>
      <c r="G233" s="202" t="s">
        <v>2676</v>
      </c>
      <c r="H233" s="203">
        <v>60</v>
      </c>
      <c r="I233" s="108"/>
      <c r="J233" s="204">
        <f t="shared" si="44"/>
        <v>0</v>
      </c>
      <c r="K233" s="201" t="s">
        <v>1709</v>
      </c>
      <c r="L233" s="29"/>
      <c r="M233" s="109" t="s">
        <v>1</v>
      </c>
      <c r="N233" s="110" t="s">
        <v>42</v>
      </c>
      <c r="O233" s="52"/>
      <c r="P233" s="111">
        <f t="shared" si="45"/>
        <v>0</v>
      </c>
      <c r="Q233" s="111">
        <v>0</v>
      </c>
      <c r="R233" s="111">
        <f t="shared" si="46"/>
        <v>0</v>
      </c>
      <c r="S233" s="111">
        <v>0</v>
      </c>
      <c r="T233" s="112">
        <f t="shared" si="47"/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13" t="s">
        <v>490</v>
      </c>
      <c r="AT233" s="113" t="s">
        <v>242</v>
      </c>
      <c r="AU233" s="113" t="s">
        <v>85</v>
      </c>
      <c r="AY233" s="14" t="s">
        <v>237</v>
      </c>
      <c r="BE233" s="114">
        <f t="shared" si="48"/>
        <v>0</v>
      </c>
      <c r="BF233" s="114">
        <f t="shared" si="49"/>
        <v>0</v>
      </c>
      <c r="BG233" s="114">
        <f t="shared" si="50"/>
        <v>0</v>
      </c>
      <c r="BH233" s="114">
        <f t="shared" si="51"/>
        <v>0</v>
      </c>
      <c r="BI233" s="114">
        <f t="shared" si="52"/>
        <v>0</v>
      </c>
      <c r="BJ233" s="14" t="s">
        <v>85</v>
      </c>
      <c r="BK233" s="114">
        <f t="shared" si="53"/>
        <v>0</v>
      </c>
      <c r="BL233" s="14" t="s">
        <v>490</v>
      </c>
      <c r="BM233" s="113" t="s">
        <v>4362</v>
      </c>
    </row>
    <row r="234" spans="1:65" s="2" customFormat="1" ht="16.5" customHeight="1">
      <c r="A234" s="28"/>
      <c r="B234" s="138"/>
      <c r="C234" s="199" t="s">
        <v>695</v>
      </c>
      <c r="D234" s="199" t="s">
        <v>242</v>
      </c>
      <c r="E234" s="200" t="s">
        <v>4363</v>
      </c>
      <c r="F234" s="201" t="s">
        <v>3524</v>
      </c>
      <c r="G234" s="202" t="s">
        <v>2676</v>
      </c>
      <c r="H234" s="203">
        <v>80</v>
      </c>
      <c r="I234" s="108"/>
      <c r="J234" s="204">
        <f t="shared" si="44"/>
        <v>0</v>
      </c>
      <c r="K234" s="201" t="s">
        <v>1709</v>
      </c>
      <c r="L234" s="29"/>
      <c r="M234" s="109" t="s">
        <v>1</v>
      </c>
      <c r="N234" s="110" t="s">
        <v>42</v>
      </c>
      <c r="O234" s="52"/>
      <c r="P234" s="111">
        <f t="shared" si="45"/>
        <v>0</v>
      </c>
      <c r="Q234" s="111">
        <v>0</v>
      </c>
      <c r="R234" s="111">
        <f t="shared" si="46"/>
        <v>0</v>
      </c>
      <c r="S234" s="111">
        <v>0</v>
      </c>
      <c r="T234" s="112">
        <f t="shared" si="47"/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13" t="s">
        <v>490</v>
      </c>
      <c r="AT234" s="113" t="s">
        <v>242</v>
      </c>
      <c r="AU234" s="113" t="s">
        <v>85</v>
      </c>
      <c r="AY234" s="14" t="s">
        <v>237</v>
      </c>
      <c r="BE234" s="114">
        <f t="shared" si="48"/>
        <v>0</v>
      </c>
      <c r="BF234" s="114">
        <f t="shared" si="49"/>
        <v>0</v>
      </c>
      <c r="BG234" s="114">
        <f t="shared" si="50"/>
        <v>0</v>
      </c>
      <c r="BH234" s="114">
        <f t="shared" si="51"/>
        <v>0</v>
      </c>
      <c r="BI234" s="114">
        <f t="shared" si="52"/>
        <v>0</v>
      </c>
      <c r="BJ234" s="14" t="s">
        <v>85</v>
      </c>
      <c r="BK234" s="114">
        <f t="shared" si="53"/>
        <v>0</v>
      </c>
      <c r="BL234" s="14" t="s">
        <v>490</v>
      </c>
      <c r="BM234" s="113" t="s">
        <v>4364</v>
      </c>
    </row>
    <row r="235" spans="1:65" s="2" customFormat="1" ht="16.5" customHeight="1">
      <c r="A235" s="28"/>
      <c r="B235" s="138"/>
      <c r="C235" s="199" t="s">
        <v>701</v>
      </c>
      <c r="D235" s="199" t="s">
        <v>242</v>
      </c>
      <c r="E235" s="200" t="s">
        <v>4365</v>
      </c>
      <c r="F235" s="201" t="s">
        <v>3527</v>
      </c>
      <c r="G235" s="202" t="s">
        <v>2676</v>
      </c>
      <c r="H235" s="203">
        <v>24</v>
      </c>
      <c r="I235" s="108"/>
      <c r="J235" s="204">
        <f t="shared" si="44"/>
        <v>0</v>
      </c>
      <c r="K235" s="201" t="s">
        <v>1709</v>
      </c>
      <c r="L235" s="29"/>
      <c r="M235" s="109" t="s">
        <v>1</v>
      </c>
      <c r="N235" s="110" t="s">
        <v>42</v>
      </c>
      <c r="O235" s="52"/>
      <c r="P235" s="111">
        <f t="shared" si="45"/>
        <v>0</v>
      </c>
      <c r="Q235" s="111">
        <v>0</v>
      </c>
      <c r="R235" s="111">
        <f t="shared" si="46"/>
        <v>0</v>
      </c>
      <c r="S235" s="111">
        <v>0</v>
      </c>
      <c r="T235" s="112">
        <f t="shared" si="47"/>
        <v>0</v>
      </c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R235" s="113" t="s">
        <v>490</v>
      </c>
      <c r="AT235" s="113" t="s">
        <v>242</v>
      </c>
      <c r="AU235" s="113" t="s">
        <v>85</v>
      </c>
      <c r="AY235" s="14" t="s">
        <v>237</v>
      </c>
      <c r="BE235" s="114">
        <f t="shared" si="48"/>
        <v>0</v>
      </c>
      <c r="BF235" s="114">
        <f t="shared" si="49"/>
        <v>0</v>
      </c>
      <c r="BG235" s="114">
        <f t="shared" si="50"/>
        <v>0</v>
      </c>
      <c r="BH235" s="114">
        <f t="shared" si="51"/>
        <v>0</v>
      </c>
      <c r="BI235" s="114">
        <f t="shared" si="52"/>
        <v>0</v>
      </c>
      <c r="BJ235" s="14" t="s">
        <v>85</v>
      </c>
      <c r="BK235" s="114">
        <f t="shared" si="53"/>
        <v>0</v>
      </c>
      <c r="BL235" s="14" t="s">
        <v>490</v>
      </c>
      <c r="BM235" s="113" t="s">
        <v>4366</v>
      </c>
    </row>
    <row r="236" spans="1:65" s="2" customFormat="1" ht="16.5" customHeight="1">
      <c r="A236" s="28"/>
      <c r="B236" s="138"/>
      <c r="C236" s="199" t="s">
        <v>705</v>
      </c>
      <c r="D236" s="199" t="s">
        <v>242</v>
      </c>
      <c r="E236" s="200" t="s">
        <v>4367</v>
      </c>
      <c r="F236" s="201" t="s">
        <v>3822</v>
      </c>
      <c r="G236" s="202" t="s">
        <v>2676</v>
      </c>
      <c r="H236" s="203">
        <v>36</v>
      </c>
      <c r="I236" s="108"/>
      <c r="J236" s="204">
        <f t="shared" si="44"/>
        <v>0</v>
      </c>
      <c r="K236" s="201" t="s">
        <v>1709</v>
      </c>
      <c r="L236" s="29"/>
      <c r="M236" s="109" t="s">
        <v>1</v>
      </c>
      <c r="N236" s="110" t="s">
        <v>42</v>
      </c>
      <c r="O236" s="52"/>
      <c r="P236" s="111">
        <f t="shared" si="45"/>
        <v>0</v>
      </c>
      <c r="Q236" s="111">
        <v>0</v>
      </c>
      <c r="R236" s="111">
        <f t="shared" si="46"/>
        <v>0</v>
      </c>
      <c r="S236" s="111">
        <v>0</v>
      </c>
      <c r="T236" s="112">
        <f t="shared" si="47"/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13" t="s">
        <v>490</v>
      </c>
      <c r="AT236" s="113" t="s">
        <v>242</v>
      </c>
      <c r="AU236" s="113" t="s">
        <v>85</v>
      </c>
      <c r="AY236" s="14" t="s">
        <v>237</v>
      </c>
      <c r="BE236" s="114">
        <f t="shared" si="48"/>
        <v>0</v>
      </c>
      <c r="BF236" s="114">
        <f t="shared" si="49"/>
        <v>0</v>
      </c>
      <c r="BG236" s="114">
        <f t="shared" si="50"/>
        <v>0</v>
      </c>
      <c r="BH236" s="114">
        <f t="shared" si="51"/>
        <v>0</v>
      </c>
      <c r="BI236" s="114">
        <f t="shared" si="52"/>
        <v>0</v>
      </c>
      <c r="BJ236" s="14" t="s">
        <v>85</v>
      </c>
      <c r="BK236" s="114">
        <f t="shared" si="53"/>
        <v>0</v>
      </c>
      <c r="BL236" s="14" t="s">
        <v>490</v>
      </c>
      <c r="BM236" s="113" t="s">
        <v>4368</v>
      </c>
    </row>
    <row r="237" spans="1:65" s="2" customFormat="1" ht="16.5" customHeight="1">
      <c r="A237" s="28"/>
      <c r="B237" s="138"/>
      <c r="C237" s="199" t="s">
        <v>711</v>
      </c>
      <c r="D237" s="199" t="s">
        <v>242</v>
      </c>
      <c r="E237" s="200" t="s">
        <v>4369</v>
      </c>
      <c r="F237" s="201" t="s">
        <v>3530</v>
      </c>
      <c r="G237" s="202" t="s">
        <v>2676</v>
      </c>
      <c r="H237" s="203">
        <v>16</v>
      </c>
      <c r="I237" s="108"/>
      <c r="J237" s="204">
        <f t="shared" si="44"/>
        <v>0</v>
      </c>
      <c r="K237" s="201" t="s">
        <v>1709</v>
      </c>
      <c r="L237" s="29"/>
      <c r="M237" s="121" t="s">
        <v>1</v>
      </c>
      <c r="N237" s="122" t="s">
        <v>42</v>
      </c>
      <c r="O237" s="123"/>
      <c r="P237" s="124">
        <f t="shared" si="45"/>
        <v>0</v>
      </c>
      <c r="Q237" s="124">
        <v>0</v>
      </c>
      <c r="R237" s="124">
        <f t="shared" si="46"/>
        <v>0</v>
      </c>
      <c r="S237" s="124">
        <v>0</v>
      </c>
      <c r="T237" s="125">
        <f t="shared" si="47"/>
        <v>0</v>
      </c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R237" s="113" t="s">
        <v>490</v>
      </c>
      <c r="AT237" s="113" t="s">
        <v>242</v>
      </c>
      <c r="AU237" s="113" t="s">
        <v>85</v>
      </c>
      <c r="AY237" s="14" t="s">
        <v>237</v>
      </c>
      <c r="BE237" s="114">
        <f t="shared" si="48"/>
        <v>0</v>
      </c>
      <c r="BF237" s="114">
        <f t="shared" si="49"/>
        <v>0</v>
      </c>
      <c r="BG237" s="114">
        <f t="shared" si="50"/>
        <v>0</v>
      </c>
      <c r="BH237" s="114">
        <f t="shared" si="51"/>
        <v>0</v>
      </c>
      <c r="BI237" s="114">
        <f t="shared" si="52"/>
        <v>0</v>
      </c>
      <c r="BJ237" s="14" t="s">
        <v>85</v>
      </c>
      <c r="BK237" s="114">
        <f t="shared" si="53"/>
        <v>0</v>
      </c>
      <c r="BL237" s="14" t="s">
        <v>490</v>
      </c>
      <c r="BM237" s="113" t="s">
        <v>4370</v>
      </c>
    </row>
    <row r="238" spans="1:65" s="2" customFormat="1" ht="6.95" customHeight="1">
      <c r="A238" s="28"/>
      <c r="B238" s="168"/>
      <c r="C238" s="169"/>
      <c r="D238" s="169"/>
      <c r="E238" s="169"/>
      <c r="F238" s="169"/>
      <c r="G238" s="169"/>
      <c r="H238" s="169"/>
      <c r="I238" s="169"/>
      <c r="J238" s="169"/>
      <c r="K238" s="169"/>
      <c r="L238" s="29"/>
      <c r="M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</row>
  </sheetData>
  <sheetProtection algorithmName="SHA-512" hashValue="/wVU5qF2wWQGOGfQta1wSC1e8Qe5ZRegpXs4jZ2mRBpzfNawPzMR2GsCsIDrOEHoU8iTi4jX2aHFT/wP1MlE3Q==" saltValue="MXa91xuaPYI8NQjY4Wonag==" spinCount="100000" sheet="1" objects="1" scenarios="1"/>
  <autoFilter ref="C119:K237" xr:uid="{00000000-0009-0000-0000-00000A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244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117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4371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ROUND(J119,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ROUND((SUM(BE119:BE243)),  2)</f>
        <v>0</v>
      </c>
      <c r="G33" s="139"/>
      <c r="H33" s="139"/>
      <c r="I33" s="151">
        <v>0.21</v>
      </c>
      <c r="J33" s="150">
        <f>ROUND(((SUM(BE119:BE243))*I33),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ROUND((SUM(BF119:BF243)),  2)</f>
        <v>0</v>
      </c>
      <c r="G34" s="139"/>
      <c r="H34" s="139"/>
      <c r="I34" s="151">
        <v>0.15</v>
      </c>
      <c r="J34" s="150">
        <f>ROUND(((SUM(BF119:BF243))*I34),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ROUND((SUM(BG119:BG243)),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ROUND((SUM(BH119:BH243)),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ROUND((SUM(BI119:BI243)),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11 - SLABOPROUD_KT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J119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4372</v>
      </c>
      <c r="E97" s="179"/>
      <c r="F97" s="179"/>
      <c r="G97" s="179"/>
      <c r="H97" s="179"/>
      <c r="I97" s="179"/>
      <c r="J97" s="180">
        <f>J120</f>
        <v>0</v>
      </c>
      <c r="K97" s="177"/>
      <c r="L97" s="92"/>
    </row>
    <row r="98" spans="1:31" s="9" customFormat="1" ht="24.95" customHeight="1">
      <c r="B98" s="176"/>
      <c r="C98" s="177"/>
      <c r="D98" s="178" t="s">
        <v>4373</v>
      </c>
      <c r="E98" s="179"/>
      <c r="F98" s="179"/>
      <c r="G98" s="179"/>
      <c r="H98" s="179"/>
      <c r="I98" s="179"/>
      <c r="J98" s="180">
        <f>J209</f>
        <v>0</v>
      </c>
      <c r="K98" s="177"/>
      <c r="L98" s="92"/>
    </row>
    <row r="99" spans="1:31" s="9" customFormat="1" ht="24.95" customHeight="1">
      <c r="B99" s="176"/>
      <c r="C99" s="177"/>
      <c r="D99" s="178" t="s">
        <v>4374</v>
      </c>
      <c r="E99" s="179"/>
      <c r="F99" s="179"/>
      <c r="G99" s="179"/>
      <c r="H99" s="179"/>
      <c r="I99" s="179"/>
      <c r="J99" s="180">
        <f>J235</f>
        <v>0</v>
      </c>
      <c r="K99" s="177"/>
      <c r="L99" s="92"/>
    </row>
    <row r="100" spans="1:31" s="2" customFormat="1" ht="21.75" customHeight="1">
      <c r="A100" s="28"/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37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s="2" customFormat="1" ht="6.95" customHeight="1">
      <c r="A101" s="28"/>
      <c r="B101" s="168"/>
      <c r="C101" s="169"/>
      <c r="D101" s="169"/>
      <c r="E101" s="169"/>
      <c r="F101" s="169"/>
      <c r="G101" s="169"/>
      <c r="H101" s="169"/>
      <c r="I101" s="169"/>
      <c r="J101" s="169"/>
      <c r="K101" s="169"/>
      <c r="L101" s="37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31"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</row>
    <row r="104" spans="1:31"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</row>
    <row r="105" spans="1:31" s="2" customFormat="1" ht="6.95" customHeight="1">
      <c r="A105" s="28"/>
      <c r="B105" s="170"/>
      <c r="C105" s="171"/>
      <c r="D105" s="171"/>
      <c r="E105" s="171"/>
      <c r="F105" s="171"/>
      <c r="G105" s="171"/>
      <c r="H105" s="171"/>
      <c r="I105" s="171"/>
      <c r="J105" s="171"/>
      <c r="K105" s="171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24.95" customHeight="1">
      <c r="A106" s="28"/>
      <c r="B106" s="138"/>
      <c r="C106" s="136" t="s">
        <v>222</v>
      </c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6.95" customHeight="1">
      <c r="A107" s="28"/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138"/>
      <c r="C108" s="137" t="s">
        <v>16</v>
      </c>
      <c r="D108" s="139"/>
      <c r="E108" s="139"/>
      <c r="F108" s="139"/>
      <c r="G108" s="139"/>
      <c r="H108" s="139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138"/>
      <c r="C109" s="139"/>
      <c r="D109" s="139"/>
      <c r="E109" s="254" t="str">
        <f>E7</f>
        <v>STAVEBNÍ ÚPRAVY OBJEKTU PODNIKOVÉHO ŘEDITELSTVÍ DOPRAVNÍHO PODNIKU OSTRAVA a.s</v>
      </c>
      <c r="F109" s="255"/>
      <c r="G109" s="255"/>
      <c r="H109" s="255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138"/>
      <c r="C110" s="137" t="s">
        <v>171</v>
      </c>
      <c r="D110" s="139"/>
      <c r="E110" s="139"/>
      <c r="F110" s="139"/>
      <c r="G110" s="139"/>
      <c r="H110" s="139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6.5" customHeight="1">
      <c r="A111" s="28"/>
      <c r="B111" s="138"/>
      <c r="C111" s="139"/>
      <c r="D111" s="139"/>
      <c r="E111" s="252" t="str">
        <f>E9</f>
        <v>11 - SLABOPROUD_KT</v>
      </c>
      <c r="F111" s="253"/>
      <c r="G111" s="253"/>
      <c r="H111" s="253"/>
      <c r="I111" s="139"/>
      <c r="J111" s="139"/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138"/>
      <c r="C113" s="137" t="s">
        <v>20</v>
      </c>
      <c r="D113" s="139"/>
      <c r="E113" s="139"/>
      <c r="F113" s="140" t="str">
        <f>F12</f>
        <v xml:space="preserve"> </v>
      </c>
      <c r="G113" s="139"/>
      <c r="H113" s="139"/>
      <c r="I113" s="137" t="s">
        <v>22</v>
      </c>
      <c r="J113" s="141" t="str">
        <f>IF(J12="","",J12)</f>
        <v>15. 1. 2020</v>
      </c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6.95" customHeight="1">
      <c r="A114" s="28"/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5.2" customHeight="1">
      <c r="A115" s="28"/>
      <c r="B115" s="138"/>
      <c r="C115" s="137" t="s">
        <v>24</v>
      </c>
      <c r="D115" s="139"/>
      <c r="E115" s="139"/>
      <c r="F115" s="140" t="str">
        <f>E15</f>
        <v>Dopravní podnik Ostrava a.s.</v>
      </c>
      <c r="G115" s="139"/>
      <c r="H115" s="139"/>
      <c r="I115" s="137" t="s">
        <v>30</v>
      </c>
      <c r="J115" s="172" t="str">
        <f>E21</f>
        <v>SPAN s.r.o.</v>
      </c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5.2" customHeight="1">
      <c r="A116" s="28"/>
      <c r="B116" s="138"/>
      <c r="C116" s="137" t="s">
        <v>28</v>
      </c>
      <c r="D116" s="139"/>
      <c r="E116" s="139"/>
      <c r="F116" s="140" t="str">
        <f>IF(E18="","",E18)</f>
        <v>Vyplň údaj</v>
      </c>
      <c r="G116" s="139"/>
      <c r="H116" s="139"/>
      <c r="I116" s="137" t="s">
        <v>33</v>
      </c>
      <c r="J116" s="172" t="str">
        <f>E24</f>
        <v>SPAN s.r.o.</v>
      </c>
      <c r="K116" s="139"/>
      <c r="L116" s="37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0.35" customHeight="1">
      <c r="A117" s="28"/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37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11" customFormat="1" ht="29.25" customHeight="1">
      <c r="A118" s="94"/>
      <c r="B118" s="186"/>
      <c r="C118" s="187" t="s">
        <v>223</v>
      </c>
      <c r="D118" s="188" t="s">
        <v>62</v>
      </c>
      <c r="E118" s="188" t="s">
        <v>58</v>
      </c>
      <c r="F118" s="188" t="s">
        <v>59</v>
      </c>
      <c r="G118" s="188" t="s">
        <v>224</v>
      </c>
      <c r="H118" s="188" t="s">
        <v>225</v>
      </c>
      <c r="I118" s="188" t="s">
        <v>226</v>
      </c>
      <c r="J118" s="188" t="s">
        <v>175</v>
      </c>
      <c r="K118" s="189" t="s">
        <v>227</v>
      </c>
      <c r="L118" s="95"/>
      <c r="M118" s="56" t="s">
        <v>1</v>
      </c>
      <c r="N118" s="57" t="s">
        <v>41</v>
      </c>
      <c r="O118" s="57" t="s">
        <v>228</v>
      </c>
      <c r="P118" s="57" t="s">
        <v>229</v>
      </c>
      <c r="Q118" s="57" t="s">
        <v>230</v>
      </c>
      <c r="R118" s="57" t="s">
        <v>231</v>
      </c>
      <c r="S118" s="57" t="s">
        <v>232</v>
      </c>
      <c r="T118" s="58" t="s">
        <v>233</v>
      </c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</row>
    <row r="119" spans="1:65" s="2" customFormat="1" ht="22.9" customHeight="1">
      <c r="A119" s="28"/>
      <c r="B119" s="138"/>
      <c r="C119" s="190" t="s">
        <v>234</v>
      </c>
      <c r="D119" s="139"/>
      <c r="E119" s="139"/>
      <c r="F119" s="139"/>
      <c r="G119" s="139"/>
      <c r="H119" s="139"/>
      <c r="I119" s="139"/>
      <c r="J119" s="191">
        <f>BK119</f>
        <v>0</v>
      </c>
      <c r="K119" s="139"/>
      <c r="L119" s="29"/>
      <c r="M119" s="59"/>
      <c r="N119" s="50"/>
      <c r="O119" s="60"/>
      <c r="P119" s="96">
        <f>P120+P209+P235</f>
        <v>0</v>
      </c>
      <c r="Q119" s="60"/>
      <c r="R119" s="96">
        <f>R120+R209+R235</f>
        <v>0</v>
      </c>
      <c r="S119" s="60"/>
      <c r="T119" s="97">
        <f>T120+T209+T235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T119" s="14" t="s">
        <v>76</v>
      </c>
      <c r="AU119" s="14" t="s">
        <v>177</v>
      </c>
      <c r="BK119" s="98">
        <f>BK120+BK209+BK235</f>
        <v>0</v>
      </c>
    </row>
    <row r="120" spans="1:65" s="12" customFormat="1" ht="25.9" customHeight="1">
      <c r="B120" s="192"/>
      <c r="C120" s="193"/>
      <c r="D120" s="194" t="s">
        <v>76</v>
      </c>
      <c r="E120" s="195" t="s">
        <v>238</v>
      </c>
      <c r="F120" s="195" t="s">
        <v>4375</v>
      </c>
      <c r="G120" s="193"/>
      <c r="H120" s="193"/>
      <c r="I120" s="193"/>
      <c r="J120" s="196">
        <f>BK120</f>
        <v>0</v>
      </c>
      <c r="K120" s="193"/>
      <c r="L120" s="99"/>
      <c r="M120" s="102"/>
      <c r="N120" s="103"/>
      <c r="O120" s="103"/>
      <c r="P120" s="104">
        <f>SUM(P121:P208)</f>
        <v>0</v>
      </c>
      <c r="Q120" s="103"/>
      <c r="R120" s="104">
        <f>SUM(R121:R208)</f>
        <v>0</v>
      </c>
      <c r="S120" s="103"/>
      <c r="T120" s="105">
        <f>SUM(T121:T208)</f>
        <v>0</v>
      </c>
      <c r="AR120" s="100" t="s">
        <v>247</v>
      </c>
      <c r="AT120" s="106" t="s">
        <v>76</v>
      </c>
      <c r="AU120" s="106" t="s">
        <v>77</v>
      </c>
      <c r="AY120" s="100" t="s">
        <v>237</v>
      </c>
      <c r="BK120" s="107">
        <f>SUM(BK121:BK208)</f>
        <v>0</v>
      </c>
    </row>
    <row r="121" spans="1:65" s="2" customFormat="1" ht="16.5" customHeight="1">
      <c r="A121" s="28"/>
      <c r="B121" s="138"/>
      <c r="C121" s="199" t="s">
        <v>85</v>
      </c>
      <c r="D121" s="199" t="s">
        <v>242</v>
      </c>
      <c r="E121" s="200" t="s">
        <v>4376</v>
      </c>
      <c r="F121" s="201" t="s">
        <v>4377</v>
      </c>
      <c r="G121" s="202" t="s">
        <v>1716</v>
      </c>
      <c r="H121" s="203">
        <v>20</v>
      </c>
      <c r="I121" s="108"/>
      <c r="J121" s="204">
        <f t="shared" ref="J121:J152" si="0">ROUND(I121*H121,2)</f>
        <v>0</v>
      </c>
      <c r="K121" s="201" t="s">
        <v>1709</v>
      </c>
      <c r="L121" s="29"/>
      <c r="M121" s="109" t="s">
        <v>1</v>
      </c>
      <c r="N121" s="110" t="s">
        <v>42</v>
      </c>
      <c r="O121" s="52"/>
      <c r="P121" s="111">
        <f t="shared" ref="P121:P152" si="1">O121*H121</f>
        <v>0</v>
      </c>
      <c r="Q121" s="111">
        <v>0</v>
      </c>
      <c r="R121" s="111">
        <f t="shared" ref="R121:R152" si="2">Q121*H121</f>
        <v>0</v>
      </c>
      <c r="S121" s="111">
        <v>0</v>
      </c>
      <c r="T121" s="112">
        <f t="shared" ref="T121:T152" si="3"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490</v>
      </c>
      <c r="AT121" s="113" t="s">
        <v>242</v>
      </c>
      <c r="AU121" s="113" t="s">
        <v>85</v>
      </c>
      <c r="AY121" s="14" t="s">
        <v>237</v>
      </c>
      <c r="BE121" s="114">
        <f t="shared" ref="BE121:BE152" si="4">IF(N121="základní",J121,0)</f>
        <v>0</v>
      </c>
      <c r="BF121" s="114">
        <f t="shared" ref="BF121:BF152" si="5">IF(N121="snížená",J121,0)</f>
        <v>0</v>
      </c>
      <c r="BG121" s="114">
        <f t="shared" ref="BG121:BG152" si="6">IF(N121="zákl. přenesená",J121,0)</f>
        <v>0</v>
      </c>
      <c r="BH121" s="114">
        <f t="shared" ref="BH121:BH152" si="7">IF(N121="sníž. přenesená",J121,0)</f>
        <v>0</v>
      </c>
      <c r="BI121" s="114">
        <f t="shared" ref="BI121:BI152" si="8">IF(N121="nulová",J121,0)</f>
        <v>0</v>
      </c>
      <c r="BJ121" s="14" t="s">
        <v>85</v>
      </c>
      <c r="BK121" s="114">
        <f t="shared" ref="BK121:BK152" si="9">ROUND(I121*H121,2)</f>
        <v>0</v>
      </c>
      <c r="BL121" s="14" t="s">
        <v>490</v>
      </c>
      <c r="BM121" s="113" t="s">
        <v>4378</v>
      </c>
    </row>
    <row r="122" spans="1:65" s="2" customFormat="1" ht="16.5" customHeight="1">
      <c r="A122" s="28"/>
      <c r="B122" s="138"/>
      <c r="C122" s="205" t="s">
        <v>87</v>
      </c>
      <c r="D122" s="205" t="s">
        <v>290</v>
      </c>
      <c r="E122" s="206" t="s">
        <v>4379</v>
      </c>
      <c r="F122" s="207" t="s">
        <v>4377</v>
      </c>
      <c r="G122" s="208" t="s">
        <v>1716</v>
      </c>
      <c r="H122" s="209">
        <v>20</v>
      </c>
      <c r="I122" s="115"/>
      <c r="J122" s="210">
        <f t="shared" si="0"/>
        <v>0</v>
      </c>
      <c r="K122" s="207" t="s">
        <v>1709</v>
      </c>
      <c r="L122" s="116"/>
      <c r="M122" s="117" t="s">
        <v>1</v>
      </c>
      <c r="N122" s="118" t="s">
        <v>42</v>
      </c>
      <c r="O122" s="52"/>
      <c r="P122" s="111">
        <f t="shared" si="1"/>
        <v>0</v>
      </c>
      <c r="Q122" s="111">
        <v>0</v>
      </c>
      <c r="R122" s="111">
        <f t="shared" si="2"/>
        <v>0</v>
      </c>
      <c r="S122" s="111">
        <v>0</v>
      </c>
      <c r="T122" s="112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1303</v>
      </c>
      <c r="AT122" s="113" t="s">
        <v>290</v>
      </c>
      <c r="AU122" s="113" t="s">
        <v>85</v>
      </c>
      <c r="AY122" s="14" t="s">
        <v>237</v>
      </c>
      <c r="BE122" s="114">
        <f t="shared" si="4"/>
        <v>0</v>
      </c>
      <c r="BF122" s="114">
        <f t="shared" si="5"/>
        <v>0</v>
      </c>
      <c r="BG122" s="114">
        <f t="shared" si="6"/>
        <v>0</v>
      </c>
      <c r="BH122" s="114">
        <f t="shared" si="7"/>
        <v>0</v>
      </c>
      <c r="BI122" s="114">
        <f t="shared" si="8"/>
        <v>0</v>
      </c>
      <c r="BJ122" s="14" t="s">
        <v>85</v>
      </c>
      <c r="BK122" s="114">
        <f t="shared" si="9"/>
        <v>0</v>
      </c>
      <c r="BL122" s="14" t="s">
        <v>490</v>
      </c>
      <c r="BM122" s="113" t="s">
        <v>4380</v>
      </c>
    </row>
    <row r="123" spans="1:65" s="2" customFormat="1" ht="16.5" customHeight="1">
      <c r="A123" s="28"/>
      <c r="B123" s="138"/>
      <c r="C123" s="199" t="s">
        <v>247</v>
      </c>
      <c r="D123" s="199" t="s">
        <v>242</v>
      </c>
      <c r="E123" s="200" t="s">
        <v>4381</v>
      </c>
      <c r="F123" s="201" t="s">
        <v>4382</v>
      </c>
      <c r="G123" s="202" t="s">
        <v>1716</v>
      </c>
      <c r="H123" s="203">
        <v>20</v>
      </c>
      <c r="I123" s="108"/>
      <c r="J123" s="204">
        <f t="shared" si="0"/>
        <v>0</v>
      </c>
      <c r="K123" s="201" t="s">
        <v>1709</v>
      </c>
      <c r="L123" s="29"/>
      <c r="M123" s="109" t="s">
        <v>1</v>
      </c>
      <c r="N123" s="110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490</v>
      </c>
      <c r="AT123" s="113" t="s">
        <v>242</v>
      </c>
      <c r="AU123" s="113" t="s">
        <v>85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490</v>
      </c>
      <c r="BM123" s="113" t="s">
        <v>4383</v>
      </c>
    </row>
    <row r="124" spans="1:65" s="2" customFormat="1" ht="16.5" customHeight="1">
      <c r="A124" s="28"/>
      <c r="B124" s="138"/>
      <c r="C124" s="205" t="s">
        <v>246</v>
      </c>
      <c r="D124" s="205" t="s">
        <v>290</v>
      </c>
      <c r="E124" s="206" t="s">
        <v>4384</v>
      </c>
      <c r="F124" s="207" t="s">
        <v>4382</v>
      </c>
      <c r="G124" s="208" t="s">
        <v>1716</v>
      </c>
      <c r="H124" s="209">
        <v>20</v>
      </c>
      <c r="I124" s="115"/>
      <c r="J124" s="210">
        <f t="shared" si="0"/>
        <v>0</v>
      </c>
      <c r="K124" s="207" t="s">
        <v>1709</v>
      </c>
      <c r="L124" s="116"/>
      <c r="M124" s="117" t="s">
        <v>1</v>
      </c>
      <c r="N124" s="118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1303</v>
      </c>
      <c r="AT124" s="113" t="s">
        <v>290</v>
      </c>
      <c r="AU124" s="113" t="s">
        <v>85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490</v>
      </c>
      <c r="BM124" s="113" t="s">
        <v>4385</v>
      </c>
    </row>
    <row r="125" spans="1:65" s="2" customFormat="1" ht="16.5" customHeight="1">
      <c r="A125" s="28"/>
      <c r="B125" s="138"/>
      <c r="C125" s="199" t="s">
        <v>259</v>
      </c>
      <c r="D125" s="199" t="s">
        <v>242</v>
      </c>
      <c r="E125" s="200" t="s">
        <v>4386</v>
      </c>
      <c r="F125" s="201" t="s">
        <v>4387</v>
      </c>
      <c r="G125" s="202" t="s">
        <v>2072</v>
      </c>
      <c r="H125" s="203">
        <v>10</v>
      </c>
      <c r="I125" s="108"/>
      <c r="J125" s="204">
        <f t="shared" si="0"/>
        <v>0</v>
      </c>
      <c r="K125" s="201" t="s">
        <v>1709</v>
      </c>
      <c r="L125" s="29"/>
      <c r="M125" s="109" t="s">
        <v>1</v>
      </c>
      <c r="N125" s="110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490</v>
      </c>
      <c r="AT125" s="113" t="s">
        <v>242</v>
      </c>
      <c r="AU125" s="113" t="s">
        <v>85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490</v>
      </c>
      <c r="BM125" s="113" t="s">
        <v>4388</v>
      </c>
    </row>
    <row r="126" spans="1:65" s="2" customFormat="1" ht="16.5" customHeight="1">
      <c r="A126" s="28"/>
      <c r="B126" s="138"/>
      <c r="C126" s="205" t="s">
        <v>263</v>
      </c>
      <c r="D126" s="205" t="s">
        <v>290</v>
      </c>
      <c r="E126" s="206" t="s">
        <v>4389</v>
      </c>
      <c r="F126" s="207" t="s">
        <v>4387</v>
      </c>
      <c r="G126" s="208" t="s">
        <v>2072</v>
      </c>
      <c r="H126" s="209">
        <v>10</v>
      </c>
      <c r="I126" s="115"/>
      <c r="J126" s="210">
        <f t="shared" si="0"/>
        <v>0</v>
      </c>
      <c r="K126" s="207" t="s">
        <v>1709</v>
      </c>
      <c r="L126" s="116"/>
      <c r="M126" s="117" t="s">
        <v>1</v>
      </c>
      <c r="N126" s="118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1303</v>
      </c>
      <c r="AT126" s="113" t="s">
        <v>290</v>
      </c>
      <c r="AU126" s="113" t="s">
        <v>85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490</v>
      </c>
      <c r="BM126" s="113" t="s">
        <v>4390</v>
      </c>
    </row>
    <row r="127" spans="1:65" s="2" customFormat="1" ht="16.5" customHeight="1">
      <c r="A127" s="28"/>
      <c r="B127" s="138"/>
      <c r="C127" s="199" t="s">
        <v>267</v>
      </c>
      <c r="D127" s="199" t="s">
        <v>242</v>
      </c>
      <c r="E127" s="200" t="s">
        <v>4391</v>
      </c>
      <c r="F127" s="201" t="s">
        <v>4392</v>
      </c>
      <c r="G127" s="202" t="s">
        <v>2072</v>
      </c>
      <c r="H127" s="203">
        <v>10</v>
      </c>
      <c r="I127" s="108"/>
      <c r="J127" s="204">
        <f t="shared" si="0"/>
        <v>0</v>
      </c>
      <c r="K127" s="201" t="s">
        <v>1709</v>
      </c>
      <c r="L127" s="29"/>
      <c r="M127" s="109" t="s">
        <v>1</v>
      </c>
      <c r="N127" s="110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490</v>
      </c>
      <c r="AT127" s="113" t="s">
        <v>242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490</v>
      </c>
      <c r="BM127" s="113" t="s">
        <v>4393</v>
      </c>
    </row>
    <row r="128" spans="1:65" s="2" customFormat="1" ht="16.5" customHeight="1">
      <c r="A128" s="28"/>
      <c r="B128" s="138"/>
      <c r="C128" s="205" t="s">
        <v>271</v>
      </c>
      <c r="D128" s="205" t="s">
        <v>290</v>
      </c>
      <c r="E128" s="206" t="s">
        <v>4394</v>
      </c>
      <c r="F128" s="207" t="s">
        <v>4392</v>
      </c>
      <c r="G128" s="208" t="s">
        <v>2072</v>
      </c>
      <c r="H128" s="209">
        <v>10</v>
      </c>
      <c r="I128" s="115"/>
      <c r="J128" s="210">
        <f t="shared" si="0"/>
        <v>0</v>
      </c>
      <c r="K128" s="207" t="s">
        <v>1709</v>
      </c>
      <c r="L128" s="116"/>
      <c r="M128" s="117" t="s">
        <v>1</v>
      </c>
      <c r="N128" s="118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1303</v>
      </c>
      <c r="AT128" s="113" t="s">
        <v>290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4395</v>
      </c>
    </row>
    <row r="129" spans="1:65" s="2" customFormat="1" ht="16.5" customHeight="1">
      <c r="A129" s="28"/>
      <c r="B129" s="138"/>
      <c r="C129" s="199" t="s">
        <v>275</v>
      </c>
      <c r="D129" s="199" t="s">
        <v>242</v>
      </c>
      <c r="E129" s="200" t="s">
        <v>4396</v>
      </c>
      <c r="F129" s="201" t="s">
        <v>4397</v>
      </c>
      <c r="G129" s="202" t="s">
        <v>1716</v>
      </c>
      <c r="H129" s="203">
        <v>20</v>
      </c>
      <c r="I129" s="108"/>
      <c r="J129" s="204">
        <f t="shared" si="0"/>
        <v>0</v>
      </c>
      <c r="K129" s="201" t="s">
        <v>1709</v>
      </c>
      <c r="L129" s="29"/>
      <c r="M129" s="109" t="s">
        <v>1</v>
      </c>
      <c r="N129" s="110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490</v>
      </c>
      <c r="AT129" s="113" t="s">
        <v>242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4398</v>
      </c>
    </row>
    <row r="130" spans="1:65" s="2" customFormat="1" ht="16.5" customHeight="1">
      <c r="A130" s="28"/>
      <c r="B130" s="138"/>
      <c r="C130" s="205" t="s">
        <v>112</v>
      </c>
      <c r="D130" s="205" t="s">
        <v>290</v>
      </c>
      <c r="E130" s="206" t="s">
        <v>4399</v>
      </c>
      <c r="F130" s="207" t="s">
        <v>4397</v>
      </c>
      <c r="G130" s="208" t="s">
        <v>1716</v>
      </c>
      <c r="H130" s="209">
        <v>20</v>
      </c>
      <c r="I130" s="115"/>
      <c r="J130" s="210">
        <f t="shared" si="0"/>
        <v>0</v>
      </c>
      <c r="K130" s="207" t="s">
        <v>1709</v>
      </c>
      <c r="L130" s="116"/>
      <c r="M130" s="117" t="s">
        <v>1</v>
      </c>
      <c r="N130" s="118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1303</v>
      </c>
      <c r="AT130" s="113" t="s">
        <v>290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4400</v>
      </c>
    </row>
    <row r="131" spans="1:65" s="2" customFormat="1" ht="16.5" customHeight="1">
      <c r="A131" s="28"/>
      <c r="B131" s="138"/>
      <c r="C131" s="199" t="s">
        <v>115</v>
      </c>
      <c r="D131" s="199" t="s">
        <v>242</v>
      </c>
      <c r="E131" s="200" t="s">
        <v>4401</v>
      </c>
      <c r="F131" s="201" t="s">
        <v>4402</v>
      </c>
      <c r="G131" s="202" t="s">
        <v>1716</v>
      </c>
      <c r="H131" s="203">
        <v>1560</v>
      </c>
      <c r="I131" s="108"/>
      <c r="J131" s="204">
        <f t="shared" si="0"/>
        <v>0</v>
      </c>
      <c r="K131" s="201" t="s">
        <v>1709</v>
      </c>
      <c r="L131" s="29"/>
      <c r="M131" s="109" t="s">
        <v>1</v>
      </c>
      <c r="N131" s="110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490</v>
      </c>
      <c r="AT131" s="113" t="s">
        <v>242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4403</v>
      </c>
    </row>
    <row r="132" spans="1:65" s="2" customFormat="1" ht="16.5" customHeight="1">
      <c r="A132" s="28"/>
      <c r="B132" s="138"/>
      <c r="C132" s="205" t="s">
        <v>118</v>
      </c>
      <c r="D132" s="205" t="s">
        <v>290</v>
      </c>
      <c r="E132" s="206" t="s">
        <v>4404</v>
      </c>
      <c r="F132" s="207" t="s">
        <v>4402</v>
      </c>
      <c r="G132" s="208" t="s">
        <v>1716</v>
      </c>
      <c r="H132" s="209">
        <v>1560</v>
      </c>
      <c r="I132" s="115"/>
      <c r="J132" s="210">
        <f t="shared" si="0"/>
        <v>0</v>
      </c>
      <c r="K132" s="207" t="s">
        <v>1709</v>
      </c>
      <c r="L132" s="116"/>
      <c r="M132" s="117" t="s">
        <v>1</v>
      </c>
      <c r="N132" s="118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1303</v>
      </c>
      <c r="AT132" s="113" t="s">
        <v>290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4405</v>
      </c>
    </row>
    <row r="133" spans="1:65" s="2" customFormat="1" ht="16.5" customHeight="1">
      <c r="A133" s="28"/>
      <c r="B133" s="138"/>
      <c r="C133" s="199" t="s">
        <v>121</v>
      </c>
      <c r="D133" s="199" t="s">
        <v>242</v>
      </c>
      <c r="E133" s="200" t="s">
        <v>4406</v>
      </c>
      <c r="F133" s="201" t="s">
        <v>4407</v>
      </c>
      <c r="G133" s="202" t="s">
        <v>1716</v>
      </c>
      <c r="H133" s="203">
        <v>2880</v>
      </c>
      <c r="I133" s="108"/>
      <c r="J133" s="204">
        <f t="shared" si="0"/>
        <v>0</v>
      </c>
      <c r="K133" s="201" t="s">
        <v>1709</v>
      </c>
      <c r="L133" s="29"/>
      <c r="M133" s="109" t="s">
        <v>1</v>
      </c>
      <c r="N133" s="110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490</v>
      </c>
      <c r="AT133" s="113" t="s">
        <v>242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4408</v>
      </c>
    </row>
    <row r="134" spans="1:65" s="2" customFormat="1" ht="16.5" customHeight="1">
      <c r="A134" s="28"/>
      <c r="B134" s="138"/>
      <c r="C134" s="205" t="s">
        <v>124</v>
      </c>
      <c r="D134" s="205" t="s">
        <v>290</v>
      </c>
      <c r="E134" s="206" t="s">
        <v>4409</v>
      </c>
      <c r="F134" s="207" t="s">
        <v>4407</v>
      </c>
      <c r="G134" s="208" t="s">
        <v>1716</v>
      </c>
      <c r="H134" s="209">
        <v>2880</v>
      </c>
      <c r="I134" s="115"/>
      <c r="J134" s="210">
        <f t="shared" si="0"/>
        <v>0</v>
      </c>
      <c r="K134" s="207" t="s">
        <v>1709</v>
      </c>
      <c r="L134" s="116"/>
      <c r="M134" s="117" t="s">
        <v>1</v>
      </c>
      <c r="N134" s="118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1303</v>
      </c>
      <c r="AT134" s="113" t="s">
        <v>290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4410</v>
      </c>
    </row>
    <row r="135" spans="1:65" s="2" customFormat="1" ht="16.5" customHeight="1">
      <c r="A135" s="28"/>
      <c r="B135" s="138"/>
      <c r="C135" s="199" t="s">
        <v>8</v>
      </c>
      <c r="D135" s="199" t="s">
        <v>242</v>
      </c>
      <c r="E135" s="200" t="s">
        <v>4411</v>
      </c>
      <c r="F135" s="201" t="s">
        <v>4412</v>
      </c>
      <c r="G135" s="202" t="s">
        <v>1716</v>
      </c>
      <c r="H135" s="203">
        <v>420</v>
      </c>
      <c r="I135" s="108"/>
      <c r="J135" s="204">
        <f t="shared" si="0"/>
        <v>0</v>
      </c>
      <c r="K135" s="201" t="s">
        <v>1709</v>
      </c>
      <c r="L135" s="29"/>
      <c r="M135" s="109" t="s">
        <v>1</v>
      </c>
      <c r="N135" s="110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490</v>
      </c>
      <c r="AT135" s="113" t="s">
        <v>242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4413</v>
      </c>
    </row>
    <row r="136" spans="1:65" s="2" customFormat="1" ht="16.5" customHeight="1">
      <c r="A136" s="28"/>
      <c r="B136" s="138"/>
      <c r="C136" s="205" t="s">
        <v>129</v>
      </c>
      <c r="D136" s="205" t="s">
        <v>290</v>
      </c>
      <c r="E136" s="206" t="s">
        <v>4414</v>
      </c>
      <c r="F136" s="207" t="s">
        <v>4412</v>
      </c>
      <c r="G136" s="208" t="s">
        <v>1716</v>
      </c>
      <c r="H136" s="209">
        <v>420</v>
      </c>
      <c r="I136" s="115"/>
      <c r="J136" s="210">
        <f t="shared" si="0"/>
        <v>0</v>
      </c>
      <c r="K136" s="207" t="s">
        <v>1709</v>
      </c>
      <c r="L136" s="116"/>
      <c r="M136" s="117" t="s">
        <v>1</v>
      </c>
      <c r="N136" s="118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1303</v>
      </c>
      <c r="AT136" s="113" t="s">
        <v>290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4415</v>
      </c>
    </row>
    <row r="137" spans="1:65" s="2" customFormat="1" ht="16.5" customHeight="1">
      <c r="A137" s="28"/>
      <c r="B137" s="138"/>
      <c r="C137" s="199" t="s">
        <v>132</v>
      </c>
      <c r="D137" s="199" t="s">
        <v>242</v>
      </c>
      <c r="E137" s="200" t="s">
        <v>4416</v>
      </c>
      <c r="F137" s="201" t="s">
        <v>4417</v>
      </c>
      <c r="G137" s="202" t="s">
        <v>1716</v>
      </c>
      <c r="H137" s="203">
        <v>140</v>
      </c>
      <c r="I137" s="108"/>
      <c r="J137" s="204">
        <f t="shared" si="0"/>
        <v>0</v>
      </c>
      <c r="K137" s="201" t="s">
        <v>1709</v>
      </c>
      <c r="L137" s="29"/>
      <c r="M137" s="109" t="s">
        <v>1</v>
      </c>
      <c r="N137" s="110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490</v>
      </c>
      <c r="AT137" s="113" t="s">
        <v>242</v>
      </c>
      <c r="AU137" s="113" t="s">
        <v>85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490</v>
      </c>
      <c r="BM137" s="113" t="s">
        <v>4418</v>
      </c>
    </row>
    <row r="138" spans="1:65" s="2" customFormat="1" ht="16.5" customHeight="1">
      <c r="A138" s="28"/>
      <c r="B138" s="138"/>
      <c r="C138" s="205" t="s">
        <v>135</v>
      </c>
      <c r="D138" s="205" t="s">
        <v>290</v>
      </c>
      <c r="E138" s="206" t="s">
        <v>4419</v>
      </c>
      <c r="F138" s="207" t="s">
        <v>4417</v>
      </c>
      <c r="G138" s="208" t="s">
        <v>1716</v>
      </c>
      <c r="H138" s="209">
        <v>140</v>
      </c>
      <c r="I138" s="115"/>
      <c r="J138" s="210">
        <f t="shared" si="0"/>
        <v>0</v>
      </c>
      <c r="K138" s="207" t="s">
        <v>1709</v>
      </c>
      <c r="L138" s="116"/>
      <c r="M138" s="117" t="s">
        <v>1</v>
      </c>
      <c r="N138" s="118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1303</v>
      </c>
      <c r="AT138" s="113" t="s">
        <v>290</v>
      </c>
      <c r="AU138" s="113" t="s">
        <v>85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490</v>
      </c>
      <c r="BM138" s="113" t="s">
        <v>4420</v>
      </c>
    </row>
    <row r="139" spans="1:65" s="2" customFormat="1" ht="16.5" customHeight="1">
      <c r="A139" s="28"/>
      <c r="B139" s="138"/>
      <c r="C139" s="199" t="s">
        <v>138</v>
      </c>
      <c r="D139" s="199" t="s">
        <v>242</v>
      </c>
      <c r="E139" s="200" t="s">
        <v>4421</v>
      </c>
      <c r="F139" s="201" t="s">
        <v>4422</v>
      </c>
      <c r="G139" s="202" t="s">
        <v>1716</v>
      </c>
      <c r="H139" s="203">
        <v>80</v>
      </c>
      <c r="I139" s="108"/>
      <c r="J139" s="204">
        <f t="shared" si="0"/>
        <v>0</v>
      </c>
      <c r="K139" s="201" t="s">
        <v>1709</v>
      </c>
      <c r="L139" s="29"/>
      <c r="M139" s="109" t="s">
        <v>1</v>
      </c>
      <c r="N139" s="110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490</v>
      </c>
      <c r="AT139" s="113" t="s">
        <v>242</v>
      </c>
      <c r="AU139" s="113" t="s">
        <v>85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490</v>
      </c>
      <c r="BM139" s="113" t="s">
        <v>4423</v>
      </c>
    </row>
    <row r="140" spans="1:65" s="2" customFormat="1" ht="16.5" customHeight="1">
      <c r="A140" s="28"/>
      <c r="B140" s="138"/>
      <c r="C140" s="205" t="s">
        <v>141</v>
      </c>
      <c r="D140" s="205" t="s">
        <v>290</v>
      </c>
      <c r="E140" s="206" t="s">
        <v>4424</v>
      </c>
      <c r="F140" s="207" t="s">
        <v>4422</v>
      </c>
      <c r="G140" s="208" t="s">
        <v>1716</v>
      </c>
      <c r="H140" s="209">
        <v>80</v>
      </c>
      <c r="I140" s="115"/>
      <c r="J140" s="210">
        <f t="shared" si="0"/>
        <v>0</v>
      </c>
      <c r="K140" s="207" t="s">
        <v>1709</v>
      </c>
      <c r="L140" s="116"/>
      <c r="M140" s="117" t="s">
        <v>1</v>
      </c>
      <c r="N140" s="118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1303</v>
      </c>
      <c r="AT140" s="113" t="s">
        <v>290</v>
      </c>
      <c r="AU140" s="113" t="s">
        <v>85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490</v>
      </c>
      <c r="BM140" s="113" t="s">
        <v>4425</v>
      </c>
    </row>
    <row r="141" spans="1:65" s="2" customFormat="1" ht="16.5" customHeight="1">
      <c r="A141" s="28"/>
      <c r="B141" s="138"/>
      <c r="C141" s="199" t="s">
        <v>7</v>
      </c>
      <c r="D141" s="199" t="s">
        <v>242</v>
      </c>
      <c r="E141" s="200" t="s">
        <v>4426</v>
      </c>
      <c r="F141" s="201" t="s">
        <v>4427</v>
      </c>
      <c r="G141" s="202" t="s">
        <v>2072</v>
      </c>
      <c r="H141" s="203">
        <v>460</v>
      </c>
      <c r="I141" s="108"/>
      <c r="J141" s="204">
        <f t="shared" si="0"/>
        <v>0</v>
      </c>
      <c r="K141" s="201" t="s">
        <v>1709</v>
      </c>
      <c r="L141" s="29"/>
      <c r="M141" s="109" t="s">
        <v>1</v>
      </c>
      <c r="N141" s="110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490</v>
      </c>
      <c r="AT141" s="113" t="s">
        <v>242</v>
      </c>
      <c r="AU141" s="113" t="s">
        <v>85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490</v>
      </c>
      <c r="BM141" s="113" t="s">
        <v>4428</v>
      </c>
    </row>
    <row r="142" spans="1:65" s="2" customFormat="1" ht="16.5" customHeight="1">
      <c r="A142" s="28"/>
      <c r="B142" s="138"/>
      <c r="C142" s="205" t="s">
        <v>146</v>
      </c>
      <c r="D142" s="205" t="s">
        <v>290</v>
      </c>
      <c r="E142" s="206" t="s">
        <v>4429</v>
      </c>
      <c r="F142" s="207" t="s">
        <v>4427</v>
      </c>
      <c r="G142" s="208" t="s">
        <v>2072</v>
      </c>
      <c r="H142" s="209">
        <v>460</v>
      </c>
      <c r="I142" s="115"/>
      <c r="J142" s="210">
        <f t="shared" si="0"/>
        <v>0</v>
      </c>
      <c r="K142" s="207" t="s">
        <v>1709</v>
      </c>
      <c r="L142" s="116"/>
      <c r="M142" s="117" t="s">
        <v>1</v>
      </c>
      <c r="N142" s="118" t="s">
        <v>42</v>
      </c>
      <c r="O142" s="52"/>
      <c r="P142" s="111">
        <f t="shared" si="1"/>
        <v>0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1303</v>
      </c>
      <c r="AT142" s="113" t="s">
        <v>290</v>
      </c>
      <c r="AU142" s="113" t="s">
        <v>85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490</v>
      </c>
      <c r="BM142" s="113" t="s">
        <v>4430</v>
      </c>
    </row>
    <row r="143" spans="1:65" s="2" customFormat="1" ht="16.5" customHeight="1">
      <c r="A143" s="28"/>
      <c r="B143" s="138"/>
      <c r="C143" s="199" t="s">
        <v>149</v>
      </c>
      <c r="D143" s="199" t="s">
        <v>242</v>
      </c>
      <c r="E143" s="200" t="s">
        <v>4431</v>
      </c>
      <c r="F143" s="201" t="s">
        <v>4432</v>
      </c>
      <c r="G143" s="202" t="s">
        <v>2072</v>
      </c>
      <c r="H143" s="203">
        <v>50</v>
      </c>
      <c r="I143" s="108"/>
      <c r="J143" s="204">
        <f t="shared" si="0"/>
        <v>0</v>
      </c>
      <c r="K143" s="201" t="s">
        <v>1709</v>
      </c>
      <c r="L143" s="29"/>
      <c r="M143" s="109" t="s">
        <v>1</v>
      </c>
      <c r="N143" s="110" t="s">
        <v>42</v>
      </c>
      <c r="O143" s="52"/>
      <c r="P143" s="111">
        <f t="shared" si="1"/>
        <v>0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490</v>
      </c>
      <c r="AT143" s="113" t="s">
        <v>242</v>
      </c>
      <c r="AU143" s="113" t="s">
        <v>85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490</v>
      </c>
      <c r="BM143" s="113" t="s">
        <v>4433</v>
      </c>
    </row>
    <row r="144" spans="1:65" s="2" customFormat="1" ht="16.5" customHeight="1">
      <c r="A144" s="28"/>
      <c r="B144" s="138"/>
      <c r="C144" s="205" t="s">
        <v>152</v>
      </c>
      <c r="D144" s="205" t="s">
        <v>290</v>
      </c>
      <c r="E144" s="206" t="s">
        <v>4434</v>
      </c>
      <c r="F144" s="207" t="s">
        <v>4432</v>
      </c>
      <c r="G144" s="208" t="s">
        <v>2072</v>
      </c>
      <c r="H144" s="209">
        <v>50</v>
      </c>
      <c r="I144" s="115"/>
      <c r="J144" s="210">
        <f t="shared" si="0"/>
        <v>0</v>
      </c>
      <c r="K144" s="207" t="s">
        <v>1709</v>
      </c>
      <c r="L144" s="116"/>
      <c r="M144" s="117" t="s">
        <v>1</v>
      </c>
      <c r="N144" s="118" t="s">
        <v>42</v>
      </c>
      <c r="O144" s="52"/>
      <c r="P144" s="111">
        <f t="shared" si="1"/>
        <v>0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1303</v>
      </c>
      <c r="AT144" s="113" t="s">
        <v>290</v>
      </c>
      <c r="AU144" s="113" t="s">
        <v>85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490</v>
      </c>
      <c r="BM144" s="113" t="s">
        <v>4435</v>
      </c>
    </row>
    <row r="145" spans="1:65" s="2" customFormat="1" ht="16.5" customHeight="1">
      <c r="A145" s="28"/>
      <c r="B145" s="138"/>
      <c r="C145" s="199" t="s">
        <v>155</v>
      </c>
      <c r="D145" s="199" t="s">
        <v>242</v>
      </c>
      <c r="E145" s="200" t="s">
        <v>4436</v>
      </c>
      <c r="F145" s="201" t="s">
        <v>4437</v>
      </c>
      <c r="G145" s="202" t="s">
        <v>2072</v>
      </c>
      <c r="H145" s="203">
        <v>140</v>
      </c>
      <c r="I145" s="108"/>
      <c r="J145" s="204">
        <f t="shared" si="0"/>
        <v>0</v>
      </c>
      <c r="K145" s="201" t="s">
        <v>1709</v>
      </c>
      <c r="L145" s="29"/>
      <c r="M145" s="109" t="s">
        <v>1</v>
      </c>
      <c r="N145" s="110" t="s">
        <v>42</v>
      </c>
      <c r="O145" s="52"/>
      <c r="P145" s="111">
        <f t="shared" si="1"/>
        <v>0</v>
      </c>
      <c r="Q145" s="111">
        <v>0</v>
      </c>
      <c r="R145" s="111">
        <f t="shared" si="2"/>
        <v>0</v>
      </c>
      <c r="S145" s="111">
        <v>0</v>
      </c>
      <c r="T145" s="11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490</v>
      </c>
      <c r="AT145" s="113" t="s">
        <v>242</v>
      </c>
      <c r="AU145" s="113" t="s">
        <v>85</v>
      </c>
      <c r="AY145" s="14" t="s">
        <v>237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4" t="s">
        <v>85</v>
      </c>
      <c r="BK145" s="114">
        <f t="shared" si="9"/>
        <v>0</v>
      </c>
      <c r="BL145" s="14" t="s">
        <v>490</v>
      </c>
      <c r="BM145" s="113" t="s">
        <v>4438</v>
      </c>
    </row>
    <row r="146" spans="1:65" s="2" customFormat="1" ht="16.5" customHeight="1">
      <c r="A146" s="28"/>
      <c r="B146" s="138"/>
      <c r="C146" s="205" t="s">
        <v>158</v>
      </c>
      <c r="D146" s="205" t="s">
        <v>290</v>
      </c>
      <c r="E146" s="206" t="s">
        <v>4439</v>
      </c>
      <c r="F146" s="207" t="s">
        <v>4437</v>
      </c>
      <c r="G146" s="208" t="s">
        <v>2072</v>
      </c>
      <c r="H146" s="209">
        <v>140</v>
      </c>
      <c r="I146" s="115"/>
      <c r="J146" s="210">
        <f t="shared" si="0"/>
        <v>0</v>
      </c>
      <c r="K146" s="207" t="s">
        <v>1709</v>
      </c>
      <c r="L146" s="116"/>
      <c r="M146" s="117" t="s">
        <v>1</v>
      </c>
      <c r="N146" s="118" t="s">
        <v>42</v>
      </c>
      <c r="O146" s="52"/>
      <c r="P146" s="111">
        <f t="shared" si="1"/>
        <v>0</v>
      </c>
      <c r="Q146" s="111">
        <v>0</v>
      </c>
      <c r="R146" s="111">
        <f t="shared" si="2"/>
        <v>0</v>
      </c>
      <c r="S146" s="111">
        <v>0</v>
      </c>
      <c r="T146" s="11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1303</v>
      </c>
      <c r="AT146" s="113" t="s">
        <v>290</v>
      </c>
      <c r="AU146" s="113" t="s">
        <v>85</v>
      </c>
      <c r="AY146" s="14" t="s">
        <v>237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4" t="s">
        <v>85</v>
      </c>
      <c r="BK146" s="114">
        <f t="shared" si="9"/>
        <v>0</v>
      </c>
      <c r="BL146" s="14" t="s">
        <v>490</v>
      </c>
      <c r="BM146" s="113" t="s">
        <v>4440</v>
      </c>
    </row>
    <row r="147" spans="1:65" s="2" customFormat="1" ht="16.5" customHeight="1">
      <c r="A147" s="28"/>
      <c r="B147" s="138"/>
      <c r="C147" s="199" t="s">
        <v>161</v>
      </c>
      <c r="D147" s="199" t="s">
        <v>242</v>
      </c>
      <c r="E147" s="200" t="s">
        <v>4441</v>
      </c>
      <c r="F147" s="201" t="s">
        <v>4442</v>
      </c>
      <c r="G147" s="202" t="s">
        <v>2072</v>
      </c>
      <c r="H147" s="203">
        <v>21</v>
      </c>
      <c r="I147" s="108"/>
      <c r="J147" s="204">
        <f t="shared" si="0"/>
        <v>0</v>
      </c>
      <c r="K147" s="201" t="s">
        <v>1709</v>
      </c>
      <c r="L147" s="29"/>
      <c r="M147" s="109" t="s">
        <v>1</v>
      </c>
      <c r="N147" s="110" t="s">
        <v>42</v>
      </c>
      <c r="O147" s="52"/>
      <c r="P147" s="111">
        <f t="shared" si="1"/>
        <v>0</v>
      </c>
      <c r="Q147" s="111">
        <v>0</v>
      </c>
      <c r="R147" s="111">
        <f t="shared" si="2"/>
        <v>0</v>
      </c>
      <c r="S147" s="111">
        <v>0</v>
      </c>
      <c r="T147" s="11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490</v>
      </c>
      <c r="AT147" s="113" t="s">
        <v>242</v>
      </c>
      <c r="AU147" s="113" t="s">
        <v>85</v>
      </c>
      <c r="AY147" s="14" t="s">
        <v>237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4" t="s">
        <v>85</v>
      </c>
      <c r="BK147" s="114">
        <f t="shared" si="9"/>
        <v>0</v>
      </c>
      <c r="BL147" s="14" t="s">
        <v>490</v>
      </c>
      <c r="BM147" s="113" t="s">
        <v>4443</v>
      </c>
    </row>
    <row r="148" spans="1:65" s="2" customFormat="1" ht="16.5" customHeight="1">
      <c r="A148" s="28"/>
      <c r="B148" s="138"/>
      <c r="C148" s="205" t="s">
        <v>164</v>
      </c>
      <c r="D148" s="205" t="s">
        <v>290</v>
      </c>
      <c r="E148" s="206" t="s">
        <v>4444</v>
      </c>
      <c r="F148" s="207" t="s">
        <v>4442</v>
      </c>
      <c r="G148" s="208" t="s">
        <v>2072</v>
      </c>
      <c r="H148" s="209">
        <v>21</v>
      </c>
      <c r="I148" s="115"/>
      <c r="J148" s="210">
        <f t="shared" si="0"/>
        <v>0</v>
      </c>
      <c r="K148" s="207" t="s">
        <v>1709</v>
      </c>
      <c r="L148" s="116"/>
      <c r="M148" s="117" t="s">
        <v>1</v>
      </c>
      <c r="N148" s="118" t="s">
        <v>42</v>
      </c>
      <c r="O148" s="52"/>
      <c r="P148" s="111">
        <f t="shared" si="1"/>
        <v>0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1303</v>
      </c>
      <c r="AT148" s="113" t="s">
        <v>290</v>
      </c>
      <c r="AU148" s="113" t="s">
        <v>85</v>
      </c>
      <c r="AY148" s="14" t="s">
        <v>237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4" t="s">
        <v>85</v>
      </c>
      <c r="BK148" s="114">
        <f t="shared" si="9"/>
        <v>0</v>
      </c>
      <c r="BL148" s="14" t="s">
        <v>490</v>
      </c>
      <c r="BM148" s="113" t="s">
        <v>4445</v>
      </c>
    </row>
    <row r="149" spans="1:65" s="2" customFormat="1" ht="16.5" customHeight="1">
      <c r="A149" s="28"/>
      <c r="B149" s="138"/>
      <c r="C149" s="199" t="s">
        <v>167</v>
      </c>
      <c r="D149" s="199" t="s">
        <v>242</v>
      </c>
      <c r="E149" s="200" t="s">
        <v>4446</v>
      </c>
      <c r="F149" s="201" t="s">
        <v>4447</v>
      </c>
      <c r="G149" s="202" t="s">
        <v>2072</v>
      </c>
      <c r="H149" s="203">
        <v>30</v>
      </c>
      <c r="I149" s="108"/>
      <c r="J149" s="204">
        <f t="shared" si="0"/>
        <v>0</v>
      </c>
      <c r="K149" s="201" t="s">
        <v>1709</v>
      </c>
      <c r="L149" s="29"/>
      <c r="M149" s="109" t="s">
        <v>1</v>
      </c>
      <c r="N149" s="110" t="s">
        <v>42</v>
      </c>
      <c r="O149" s="52"/>
      <c r="P149" s="111">
        <f t="shared" si="1"/>
        <v>0</v>
      </c>
      <c r="Q149" s="111">
        <v>0</v>
      </c>
      <c r="R149" s="111">
        <f t="shared" si="2"/>
        <v>0</v>
      </c>
      <c r="S149" s="111">
        <v>0</v>
      </c>
      <c r="T149" s="11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490</v>
      </c>
      <c r="AT149" s="113" t="s">
        <v>242</v>
      </c>
      <c r="AU149" s="113" t="s">
        <v>85</v>
      </c>
      <c r="AY149" s="14" t="s">
        <v>237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4" t="s">
        <v>85</v>
      </c>
      <c r="BK149" s="114">
        <f t="shared" si="9"/>
        <v>0</v>
      </c>
      <c r="BL149" s="14" t="s">
        <v>490</v>
      </c>
      <c r="BM149" s="113" t="s">
        <v>4448</v>
      </c>
    </row>
    <row r="150" spans="1:65" s="2" customFormat="1" ht="16.5" customHeight="1">
      <c r="A150" s="28"/>
      <c r="B150" s="138"/>
      <c r="C150" s="205" t="s">
        <v>348</v>
      </c>
      <c r="D150" s="205" t="s">
        <v>290</v>
      </c>
      <c r="E150" s="206" t="s">
        <v>4449</v>
      </c>
      <c r="F150" s="207" t="s">
        <v>4447</v>
      </c>
      <c r="G150" s="208" t="s">
        <v>2072</v>
      </c>
      <c r="H150" s="209">
        <v>30</v>
      </c>
      <c r="I150" s="115"/>
      <c r="J150" s="210">
        <f t="shared" si="0"/>
        <v>0</v>
      </c>
      <c r="K150" s="207" t="s">
        <v>1709</v>
      </c>
      <c r="L150" s="116"/>
      <c r="M150" s="117" t="s">
        <v>1</v>
      </c>
      <c r="N150" s="118" t="s">
        <v>42</v>
      </c>
      <c r="O150" s="52"/>
      <c r="P150" s="111">
        <f t="shared" si="1"/>
        <v>0</v>
      </c>
      <c r="Q150" s="111">
        <v>0</v>
      </c>
      <c r="R150" s="111">
        <f t="shared" si="2"/>
        <v>0</v>
      </c>
      <c r="S150" s="111">
        <v>0</v>
      </c>
      <c r="T150" s="11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1303</v>
      </c>
      <c r="AT150" s="113" t="s">
        <v>290</v>
      </c>
      <c r="AU150" s="113" t="s">
        <v>85</v>
      </c>
      <c r="AY150" s="14" t="s">
        <v>237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4" t="s">
        <v>85</v>
      </c>
      <c r="BK150" s="114">
        <f t="shared" si="9"/>
        <v>0</v>
      </c>
      <c r="BL150" s="14" t="s">
        <v>490</v>
      </c>
      <c r="BM150" s="113" t="s">
        <v>4450</v>
      </c>
    </row>
    <row r="151" spans="1:65" s="2" customFormat="1" ht="16.5" customHeight="1">
      <c r="A151" s="28"/>
      <c r="B151" s="138"/>
      <c r="C151" s="199" t="s">
        <v>352</v>
      </c>
      <c r="D151" s="199" t="s">
        <v>242</v>
      </c>
      <c r="E151" s="200" t="s">
        <v>4451</v>
      </c>
      <c r="F151" s="201" t="s">
        <v>4452</v>
      </c>
      <c r="G151" s="202" t="s">
        <v>1716</v>
      </c>
      <c r="H151" s="203">
        <v>210</v>
      </c>
      <c r="I151" s="108"/>
      <c r="J151" s="204">
        <f t="shared" si="0"/>
        <v>0</v>
      </c>
      <c r="K151" s="201" t="s">
        <v>1709</v>
      </c>
      <c r="L151" s="29"/>
      <c r="M151" s="109" t="s">
        <v>1</v>
      </c>
      <c r="N151" s="110" t="s">
        <v>42</v>
      </c>
      <c r="O151" s="52"/>
      <c r="P151" s="111">
        <f t="shared" si="1"/>
        <v>0</v>
      </c>
      <c r="Q151" s="111">
        <v>0</v>
      </c>
      <c r="R151" s="111">
        <f t="shared" si="2"/>
        <v>0</v>
      </c>
      <c r="S151" s="111">
        <v>0</v>
      </c>
      <c r="T151" s="112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490</v>
      </c>
      <c r="AT151" s="113" t="s">
        <v>242</v>
      </c>
      <c r="AU151" s="113" t="s">
        <v>85</v>
      </c>
      <c r="AY151" s="14" t="s">
        <v>237</v>
      </c>
      <c r="BE151" s="114">
        <f t="shared" si="4"/>
        <v>0</v>
      </c>
      <c r="BF151" s="114">
        <f t="shared" si="5"/>
        <v>0</v>
      </c>
      <c r="BG151" s="114">
        <f t="shared" si="6"/>
        <v>0</v>
      </c>
      <c r="BH151" s="114">
        <f t="shared" si="7"/>
        <v>0</v>
      </c>
      <c r="BI151" s="114">
        <f t="shared" si="8"/>
        <v>0</v>
      </c>
      <c r="BJ151" s="14" t="s">
        <v>85</v>
      </c>
      <c r="BK151" s="114">
        <f t="shared" si="9"/>
        <v>0</v>
      </c>
      <c r="BL151" s="14" t="s">
        <v>490</v>
      </c>
      <c r="BM151" s="113" t="s">
        <v>4453</v>
      </c>
    </row>
    <row r="152" spans="1:65" s="2" customFormat="1" ht="16.5" customHeight="1">
      <c r="A152" s="28"/>
      <c r="B152" s="138"/>
      <c r="C152" s="205" t="s">
        <v>356</v>
      </c>
      <c r="D152" s="205" t="s">
        <v>290</v>
      </c>
      <c r="E152" s="206" t="s">
        <v>4454</v>
      </c>
      <c r="F152" s="207" t="s">
        <v>4452</v>
      </c>
      <c r="G152" s="208" t="s">
        <v>1716</v>
      </c>
      <c r="H152" s="209">
        <v>210</v>
      </c>
      <c r="I152" s="115"/>
      <c r="J152" s="210">
        <f t="shared" si="0"/>
        <v>0</v>
      </c>
      <c r="K152" s="207" t="s">
        <v>1709</v>
      </c>
      <c r="L152" s="116"/>
      <c r="M152" s="117" t="s">
        <v>1</v>
      </c>
      <c r="N152" s="118" t="s">
        <v>42</v>
      </c>
      <c r="O152" s="52"/>
      <c r="P152" s="111">
        <f t="shared" si="1"/>
        <v>0</v>
      </c>
      <c r="Q152" s="111">
        <v>0</v>
      </c>
      <c r="R152" s="111">
        <f t="shared" si="2"/>
        <v>0</v>
      </c>
      <c r="S152" s="111">
        <v>0</v>
      </c>
      <c r="T152" s="112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1303</v>
      </c>
      <c r="AT152" s="113" t="s">
        <v>290</v>
      </c>
      <c r="AU152" s="113" t="s">
        <v>85</v>
      </c>
      <c r="AY152" s="14" t="s">
        <v>237</v>
      </c>
      <c r="BE152" s="114">
        <f t="shared" si="4"/>
        <v>0</v>
      </c>
      <c r="BF152" s="114">
        <f t="shared" si="5"/>
        <v>0</v>
      </c>
      <c r="BG152" s="114">
        <f t="shared" si="6"/>
        <v>0</v>
      </c>
      <c r="BH152" s="114">
        <f t="shared" si="7"/>
        <v>0</v>
      </c>
      <c r="BI152" s="114">
        <f t="shared" si="8"/>
        <v>0</v>
      </c>
      <c r="BJ152" s="14" t="s">
        <v>85</v>
      </c>
      <c r="BK152" s="114">
        <f t="shared" si="9"/>
        <v>0</v>
      </c>
      <c r="BL152" s="14" t="s">
        <v>490</v>
      </c>
      <c r="BM152" s="113" t="s">
        <v>4455</v>
      </c>
    </row>
    <row r="153" spans="1:65" s="2" customFormat="1" ht="16.5" customHeight="1">
      <c r="A153" s="28"/>
      <c r="B153" s="138"/>
      <c r="C153" s="199" t="s">
        <v>360</v>
      </c>
      <c r="D153" s="199" t="s">
        <v>242</v>
      </c>
      <c r="E153" s="200" t="s">
        <v>4456</v>
      </c>
      <c r="F153" s="201" t="s">
        <v>4457</v>
      </c>
      <c r="G153" s="202" t="s">
        <v>1716</v>
      </c>
      <c r="H153" s="203">
        <v>240</v>
      </c>
      <c r="I153" s="108"/>
      <c r="J153" s="204">
        <f t="shared" ref="J153:J184" si="10">ROUND(I153*H153,2)</f>
        <v>0</v>
      </c>
      <c r="K153" s="201" t="s">
        <v>1709</v>
      </c>
      <c r="L153" s="29"/>
      <c r="M153" s="109" t="s">
        <v>1</v>
      </c>
      <c r="N153" s="110" t="s">
        <v>42</v>
      </c>
      <c r="O153" s="52"/>
      <c r="P153" s="111">
        <f t="shared" ref="P153:P184" si="11">O153*H153</f>
        <v>0</v>
      </c>
      <c r="Q153" s="111">
        <v>0</v>
      </c>
      <c r="R153" s="111">
        <f t="shared" ref="R153:R184" si="12">Q153*H153</f>
        <v>0</v>
      </c>
      <c r="S153" s="111">
        <v>0</v>
      </c>
      <c r="T153" s="112">
        <f t="shared" ref="T153:T184" si="13"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490</v>
      </c>
      <c r="AT153" s="113" t="s">
        <v>242</v>
      </c>
      <c r="AU153" s="113" t="s">
        <v>85</v>
      </c>
      <c r="AY153" s="14" t="s">
        <v>237</v>
      </c>
      <c r="BE153" s="114">
        <f t="shared" ref="BE153:BE184" si="14">IF(N153="základní",J153,0)</f>
        <v>0</v>
      </c>
      <c r="BF153" s="114">
        <f t="shared" ref="BF153:BF184" si="15">IF(N153="snížená",J153,0)</f>
        <v>0</v>
      </c>
      <c r="BG153" s="114">
        <f t="shared" ref="BG153:BG184" si="16">IF(N153="zákl. přenesená",J153,0)</f>
        <v>0</v>
      </c>
      <c r="BH153" s="114">
        <f t="shared" ref="BH153:BH184" si="17">IF(N153="sníž. přenesená",J153,0)</f>
        <v>0</v>
      </c>
      <c r="BI153" s="114">
        <f t="shared" ref="BI153:BI184" si="18">IF(N153="nulová",J153,0)</f>
        <v>0</v>
      </c>
      <c r="BJ153" s="14" t="s">
        <v>85</v>
      </c>
      <c r="BK153" s="114">
        <f t="shared" ref="BK153:BK184" si="19">ROUND(I153*H153,2)</f>
        <v>0</v>
      </c>
      <c r="BL153" s="14" t="s">
        <v>490</v>
      </c>
      <c r="BM153" s="113" t="s">
        <v>4458</v>
      </c>
    </row>
    <row r="154" spans="1:65" s="2" customFormat="1" ht="16.5" customHeight="1">
      <c r="A154" s="28"/>
      <c r="B154" s="138"/>
      <c r="C154" s="205" t="s">
        <v>364</v>
      </c>
      <c r="D154" s="205" t="s">
        <v>290</v>
      </c>
      <c r="E154" s="206" t="s">
        <v>4459</v>
      </c>
      <c r="F154" s="207" t="s">
        <v>4457</v>
      </c>
      <c r="G154" s="208" t="s">
        <v>1716</v>
      </c>
      <c r="H154" s="209">
        <v>240</v>
      </c>
      <c r="I154" s="115"/>
      <c r="J154" s="210">
        <f t="shared" si="10"/>
        <v>0</v>
      </c>
      <c r="K154" s="207" t="s">
        <v>1709</v>
      </c>
      <c r="L154" s="116"/>
      <c r="M154" s="117" t="s">
        <v>1</v>
      </c>
      <c r="N154" s="118" t="s">
        <v>42</v>
      </c>
      <c r="O154" s="52"/>
      <c r="P154" s="111">
        <f t="shared" si="11"/>
        <v>0</v>
      </c>
      <c r="Q154" s="111">
        <v>0</v>
      </c>
      <c r="R154" s="111">
        <f t="shared" si="12"/>
        <v>0</v>
      </c>
      <c r="S154" s="111">
        <v>0</v>
      </c>
      <c r="T154" s="112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1303</v>
      </c>
      <c r="AT154" s="113" t="s">
        <v>290</v>
      </c>
      <c r="AU154" s="113" t="s">
        <v>85</v>
      </c>
      <c r="AY154" s="14" t="s">
        <v>237</v>
      </c>
      <c r="BE154" s="114">
        <f t="shared" si="14"/>
        <v>0</v>
      </c>
      <c r="BF154" s="114">
        <f t="shared" si="15"/>
        <v>0</v>
      </c>
      <c r="BG154" s="114">
        <f t="shared" si="16"/>
        <v>0</v>
      </c>
      <c r="BH154" s="114">
        <f t="shared" si="17"/>
        <v>0</v>
      </c>
      <c r="BI154" s="114">
        <f t="shared" si="18"/>
        <v>0</v>
      </c>
      <c r="BJ154" s="14" t="s">
        <v>85</v>
      </c>
      <c r="BK154" s="114">
        <f t="shared" si="19"/>
        <v>0</v>
      </c>
      <c r="BL154" s="14" t="s">
        <v>490</v>
      </c>
      <c r="BM154" s="113" t="s">
        <v>4460</v>
      </c>
    </row>
    <row r="155" spans="1:65" s="2" customFormat="1" ht="16.5" customHeight="1">
      <c r="A155" s="28"/>
      <c r="B155" s="138"/>
      <c r="C155" s="199" t="s">
        <v>368</v>
      </c>
      <c r="D155" s="199" t="s">
        <v>242</v>
      </c>
      <c r="E155" s="200" t="s">
        <v>4461</v>
      </c>
      <c r="F155" s="201" t="s">
        <v>4462</v>
      </c>
      <c r="G155" s="202" t="s">
        <v>1716</v>
      </c>
      <c r="H155" s="203">
        <v>44</v>
      </c>
      <c r="I155" s="108"/>
      <c r="J155" s="204">
        <f t="shared" si="10"/>
        <v>0</v>
      </c>
      <c r="K155" s="201" t="s">
        <v>1709</v>
      </c>
      <c r="L155" s="29"/>
      <c r="M155" s="109" t="s">
        <v>1</v>
      </c>
      <c r="N155" s="110" t="s">
        <v>42</v>
      </c>
      <c r="O155" s="52"/>
      <c r="P155" s="111">
        <f t="shared" si="11"/>
        <v>0</v>
      </c>
      <c r="Q155" s="111">
        <v>0</v>
      </c>
      <c r="R155" s="111">
        <f t="shared" si="12"/>
        <v>0</v>
      </c>
      <c r="S155" s="111">
        <v>0</v>
      </c>
      <c r="T155" s="112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490</v>
      </c>
      <c r="AT155" s="113" t="s">
        <v>242</v>
      </c>
      <c r="AU155" s="113" t="s">
        <v>85</v>
      </c>
      <c r="AY155" s="14" t="s">
        <v>237</v>
      </c>
      <c r="BE155" s="114">
        <f t="shared" si="14"/>
        <v>0</v>
      </c>
      <c r="BF155" s="114">
        <f t="shared" si="15"/>
        <v>0</v>
      </c>
      <c r="BG155" s="114">
        <f t="shared" si="16"/>
        <v>0</v>
      </c>
      <c r="BH155" s="114">
        <f t="shared" si="17"/>
        <v>0</v>
      </c>
      <c r="BI155" s="114">
        <f t="shared" si="18"/>
        <v>0</v>
      </c>
      <c r="BJ155" s="14" t="s">
        <v>85</v>
      </c>
      <c r="BK155" s="114">
        <f t="shared" si="19"/>
        <v>0</v>
      </c>
      <c r="BL155" s="14" t="s">
        <v>490</v>
      </c>
      <c r="BM155" s="113" t="s">
        <v>4463</v>
      </c>
    </row>
    <row r="156" spans="1:65" s="2" customFormat="1" ht="16.5" customHeight="1">
      <c r="A156" s="28"/>
      <c r="B156" s="138"/>
      <c r="C156" s="205" t="s">
        <v>372</v>
      </c>
      <c r="D156" s="205" t="s">
        <v>290</v>
      </c>
      <c r="E156" s="206" t="s">
        <v>4464</v>
      </c>
      <c r="F156" s="207" t="s">
        <v>4462</v>
      </c>
      <c r="G156" s="208" t="s">
        <v>1716</v>
      </c>
      <c r="H156" s="209">
        <v>44</v>
      </c>
      <c r="I156" s="115"/>
      <c r="J156" s="210">
        <f t="shared" si="10"/>
        <v>0</v>
      </c>
      <c r="K156" s="207" t="s">
        <v>1709</v>
      </c>
      <c r="L156" s="116"/>
      <c r="M156" s="117" t="s">
        <v>1</v>
      </c>
      <c r="N156" s="118" t="s">
        <v>42</v>
      </c>
      <c r="O156" s="52"/>
      <c r="P156" s="111">
        <f t="shared" si="11"/>
        <v>0</v>
      </c>
      <c r="Q156" s="111">
        <v>0</v>
      </c>
      <c r="R156" s="111">
        <f t="shared" si="12"/>
        <v>0</v>
      </c>
      <c r="S156" s="111">
        <v>0</v>
      </c>
      <c r="T156" s="112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1303</v>
      </c>
      <c r="AT156" s="113" t="s">
        <v>290</v>
      </c>
      <c r="AU156" s="113" t="s">
        <v>85</v>
      </c>
      <c r="AY156" s="14" t="s">
        <v>237</v>
      </c>
      <c r="BE156" s="114">
        <f t="shared" si="14"/>
        <v>0</v>
      </c>
      <c r="BF156" s="114">
        <f t="shared" si="15"/>
        <v>0</v>
      </c>
      <c r="BG156" s="114">
        <f t="shared" si="16"/>
        <v>0</v>
      </c>
      <c r="BH156" s="114">
        <f t="shared" si="17"/>
        <v>0</v>
      </c>
      <c r="BI156" s="114">
        <f t="shared" si="18"/>
        <v>0</v>
      </c>
      <c r="BJ156" s="14" t="s">
        <v>85</v>
      </c>
      <c r="BK156" s="114">
        <f t="shared" si="19"/>
        <v>0</v>
      </c>
      <c r="BL156" s="14" t="s">
        <v>490</v>
      </c>
      <c r="BM156" s="113" t="s">
        <v>4465</v>
      </c>
    </row>
    <row r="157" spans="1:65" s="2" customFormat="1" ht="16.5" customHeight="1">
      <c r="A157" s="28"/>
      <c r="B157" s="138"/>
      <c r="C157" s="199" t="s">
        <v>376</v>
      </c>
      <c r="D157" s="199" t="s">
        <v>242</v>
      </c>
      <c r="E157" s="200" t="s">
        <v>4466</v>
      </c>
      <c r="F157" s="201" t="s">
        <v>4467</v>
      </c>
      <c r="G157" s="202" t="s">
        <v>2072</v>
      </c>
      <c r="H157" s="203">
        <v>450</v>
      </c>
      <c r="I157" s="108"/>
      <c r="J157" s="204">
        <f t="shared" si="10"/>
        <v>0</v>
      </c>
      <c r="K157" s="201" t="s">
        <v>1709</v>
      </c>
      <c r="L157" s="29"/>
      <c r="M157" s="109" t="s">
        <v>1</v>
      </c>
      <c r="N157" s="110" t="s">
        <v>42</v>
      </c>
      <c r="O157" s="52"/>
      <c r="P157" s="111">
        <f t="shared" si="11"/>
        <v>0</v>
      </c>
      <c r="Q157" s="111">
        <v>0</v>
      </c>
      <c r="R157" s="111">
        <f t="shared" si="12"/>
        <v>0</v>
      </c>
      <c r="S157" s="111">
        <v>0</v>
      </c>
      <c r="T157" s="112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490</v>
      </c>
      <c r="AT157" s="113" t="s">
        <v>242</v>
      </c>
      <c r="AU157" s="113" t="s">
        <v>85</v>
      </c>
      <c r="AY157" s="14" t="s">
        <v>237</v>
      </c>
      <c r="BE157" s="114">
        <f t="shared" si="14"/>
        <v>0</v>
      </c>
      <c r="BF157" s="114">
        <f t="shared" si="15"/>
        <v>0</v>
      </c>
      <c r="BG157" s="114">
        <f t="shared" si="16"/>
        <v>0</v>
      </c>
      <c r="BH157" s="114">
        <f t="shared" si="17"/>
        <v>0</v>
      </c>
      <c r="BI157" s="114">
        <f t="shared" si="18"/>
        <v>0</v>
      </c>
      <c r="BJ157" s="14" t="s">
        <v>85</v>
      </c>
      <c r="BK157" s="114">
        <f t="shared" si="19"/>
        <v>0</v>
      </c>
      <c r="BL157" s="14" t="s">
        <v>490</v>
      </c>
      <c r="BM157" s="113" t="s">
        <v>4468</v>
      </c>
    </row>
    <row r="158" spans="1:65" s="2" customFormat="1" ht="16.5" customHeight="1">
      <c r="A158" s="28"/>
      <c r="B158" s="138"/>
      <c r="C158" s="205" t="s">
        <v>380</v>
      </c>
      <c r="D158" s="205" t="s">
        <v>290</v>
      </c>
      <c r="E158" s="206" t="s">
        <v>4469</v>
      </c>
      <c r="F158" s="207" t="s">
        <v>4467</v>
      </c>
      <c r="G158" s="208" t="s">
        <v>2072</v>
      </c>
      <c r="H158" s="209">
        <v>450</v>
      </c>
      <c r="I158" s="115"/>
      <c r="J158" s="210">
        <f t="shared" si="10"/>
        <v>0</v>
      </c>
      <c r="K158" s="207" t="s">
        <v>1709</v>
      </c>
      <c r="L158" s="116"/>
      <c r="M158" s="117" t="s">
        <v>1</v>
      </c>
      <c r="N158" s="118" t="s">
        <v>42</v>
      </c>
      <c r="O158" s="52"/>
      <c r="P158" s="111">
        <f t="shared" si="11"/>
        <v>0</v>
      </c>
      <c r="Q158" s="111">
        <v>0</v>
      </c>
      <c r="R158" s="111">
        <f t="shared" si="12"/>
        <v>0</v>
      </c>
      <c r="S158" s="111">
        <v>0</v>
      </c>
      <c r="T158" s="112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1303</v>
      </c>
      <c r="AT158" s="113" t="s">
        <v>290</v>
      </c>
      <c r="AU158" s="113" t="s">
        <v>85</v>
      </c>
      <c r="AY158" s="14" t="s">
        <v>237</v>
      </c>
      <c r="BE158" s="114">
        <f t="shared" si="14"/>
        <v>0</v>
      </c>
      <c r="BF158" s="114">
        <f t="shared" si="15"/>
        <v>0</v>
      </c>
      <c r="BG158" s="114">
        <f t="shared" si="16"/>
        <v>0</v>
      </c>
      <c r="BH158" s="114">
        <f t="shared" si="17"/>
        <v>0</v>
      </c>
      <c r="BI158" s="114">
        <f t="shared" si="18"/>
        <v>0</v>
      </c>
      <c r="BJ158" s="14" t="s">
        <v>85</v>
      </c>
      <c r="BK158" s="114">
        <f t="shared" si="19"/>
        <v>0</v>
      </c>
      <c r="BL158" s="14" t="s">
        <v>490</v>
      </c>
      <c r="BM158" s="113" t="s">
        <v>4470</v>
      </c>
    </row>
    <row r="159" spans="1:65" s="2" customFormat="1" ht="16.5" customHeight="1">
      <c r="A159" s="28"/>
      <c r="B159" s="138"/>
      <c r="C159" s="199" t="s">
        <v>384</v>
      </c>
      <c r="D159" s="199" t="s">
        <v>242</v>
      </c>
      <c r="E159" s="200" t="s">
        <v>4471</v>
      </c>
      <c r="F159" s="201" t="s">
        <v>4472</v>
      </c>
      <c r="G159" s="202" t="s">
        <v>2072</v>
      </c>
      <c r="H159" s="203">
        <v>1800</v>
      </c>
      <c r="I159" s="108"/>
      <c r="J159" s="204">
        <f t="shared" si="10"/>
        <v>0</v>
      </c>
      <c r="K159" s="201" t="s">
        <v>1709</v>
      </c>
      <c r="L159" s="29"/>
      <c r="M159" s="109" t="s">
        <v>1</v>
      </c>
      <c r="N159" s="110" t="s">
        <v>42</v>
      </c>
      <c r="O159" s="52"/>
      <c r="P159" s="111">
        <f t="shared" si="11"/>
        <v>0</v>
      </c>
      <c r="Q159" s="111">
        <v>0</v>
      </c>
      <c r="R159" s="111">
        <f t="shared" si="12"/>
        <v>0</v>
      </c>
      <c r="S159" s="111">
        <v>0</v>
      </c>
      <c r="T159" s="112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490</v>
      </c>
      <c r="AT159" s="113" t="s">
        <v>242</v>
      </c>
      <c r="AU159" s="113" t="s">
        <v>85</v>
      </c>
      <c r="AY159" s="14" t="s">
        <v>237</v>
      </c>
      <c r="BE159" s="114">
        <f t="shared" si="14"/>
        <v>0</v>
      </c>
      <c r="BF159" s="114">
        <f t="shared" si="15"/>
        <v>0</v>
      </c>
      <c r="BG159" s="114">
        <f t="shared" si="16"/>
        <v>0</v>
      </c>
      <c r="BH159" s="114">
        <f t="shared" si="17"/>
        <v>0</v>
      </c>
      <c r="BI159" s="114">
        <f t="shared" si="18"/>
        <v>0</v>
      </c>
      <c r="BJ159" s="14" t="s">
        <v>85</v>
      </c>
      <c r="BK159" s="114">
        <f t="shared" si="19"/>
        <v>0</v>
      </c>
      <c r="BL159" s="14" t="s">
        <v>490</v>
      </c>
      <c r="BM159" s="113" t="s">
        <v>4473</v>
      </c>
    </row>
    <row r="160" spans="1:65" s="2" customFormat="1" ht="16.5" customHeight="1">
      <c r="A160" s="28"/>
      <c r="B160" s="138"/>
      <c r="C160" s="205" t="s">
        <v>388</v>
      </c>
      <c r="D160" s="205" t="s">
        <v>290</v>
      </c>
      <c r="E160" s="206" t="s">
        <v>4474</v>
      </c>
      <c r="F160" s="207" t="s">
        <v>4472</v>
      </c>
      <c r="G160" s="208" t="s">
        <v>2072</v>
      </c>
      <c r="H160" s="209">
        <v>1800</v>
      </c>
      <c r="I160" s="115"/>
      <c r="J160" s="210">
        <f t="shared" si="10"/>
        <v>0</v>
      </c>
      <c r="K160" s="207" t="s">
        <v>1709</v>
      </c>
      <c r="L160" s="116"/>
      <c r="M160" s="117" t="s">
        <v>1</v>
      </c>
      <c r="N160" s="118" t="s">
        <v>42</v>
      </c>
      <c r="O160" s="52"/>
      <c r="P160" s="111">
        <f t="shared" si="11"/>
        <v>0</v>
      </c>
      <c r="Q160" s="111">
        <v>0</v>
      </c>
      <c r="R160" s="111">
        <f t="shared" si="12"/>
        <v>0</v>
      </c>
      <c r="S160" s="111">
        <v>0</v>
      </c>
      <c r="T160" s="112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1303</v>
      </c>
      <c r="AT160" s="113" t="s">
        <v>290</v>
      </c>
      <c r="AU160" s="113" t="s">
        <v>85</v>
      </c>
      <c r="AY160" s="14" t="s">
        <v>237</v>
      </c>
      <c r="BE160" s="114">
        <f t="shared" si="14"/>
        <v>0</v>
      </c>
      <c r="BF160" s="114">
        <f t="shared" si="15"/>
        <v>0</v>
      </c>
      <c r="BG160" s="114">
        <f t="shared" si="16"/>
        <v>0</v>
      </c>
      <c r="BH160" s="114">
        <f t="shared" si="17"/>
        <v>0</v>
      </c>
      <c r="BI160" s="114">
        <f t="shared" si="18"/>
        <v>0</v>
      </c>
      <c r="BJ160" s="14" t="s">
        <v>85</v>
      </c>
      <c r="BK160" s="114">
        <f t="shared" si="19"/>
        <v>0</v>
      </c>
      <c r="BL160" s="14" t="s">
        <v>490</v>
      </c>
      <c r="BM160" s="113" t="s">
        <v>4475</v>
      </c>
    </row>
    <row r="161" spans="1:65" s="2" customFormat="1" ht="16.5" customHeight="1">
      <c r="A161" s="28"/>
      <c r="B161" s="138"/>
      <c r="C161" s="199" t="s">
        <v>392</v>
      </c>
      <c r="D161" s="199" t="s">
        <v>242</v>
      </c>
      <c r="E161" s="200" t="s">
        <v>4476</v>
      </c>
      <c r="F161" s="201" t="s">
        <v>4477</v>
      </c>
      <c r="G161" s="202" t="s">
        <v>1716</v>
      </c>
      <c r="H161" s="203">
        <v>150</v>
      </c>
      <c r="I161" s="108"/>
      <c r="J161" s="204">
        <f t="shared" si="10"/>
        <v>0</v>
      </c>
      <c r="K161" s="201" t="s">
        <v>1709</v>
      </c>
      <c r="L161" s="29"/>
      <c r="M161" s="109" t="s">
        <v>1</v>
      </c>
      <c r="N161" s="110" t="s">
        <v>42</v>
      </c>
      <c r="O161" s="52"/>
      <c r="P161" s="111">
        <f t="shared" si="11"/>
        <v>0</v>
      </c>
      <c r="Q161" s="111">
        <v>0</v>
      </c>
      <c r="R161" s="111">
        <f t="shared" si="12"/>
        <v>0</v>
      </c>
      <c r="S161" s="111">
        <v>0</v>
      </c>
      <c r="T161" s="112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490</v>
      </c>
      <c r="AT161" s="113" t="s">
        <v>242</v>
      </c>
      <c r="AU161" s="113" t="s">
        <v>85</v>
      </c>
      <c r="AY161" s="14" t="s">
        <v>237</v>
      </c>
      <c r="BE161" s="114">
        <f t="shared" si="14"/>
        <v>0</v>
      </c>
      <c r="BF161" s="114">
        <f t="shared" si="15"/>
        <v>0</v>
      </c>
      <c r="BG161" s="114">
        <f t="shared" si="16"/>
        <v>0</v>
      </c>
      <c r="BH161" s="114">
        <f t="shared" si="17"/>
        <v>0</v>
      </c>
      <c r="BI161" s="114">
        <f t="shared" si="18"/>
        <v>0</v>
      </c>
      <c r="BJ161" s="14" t="s">
        <v>85</v>
      </c>
      <c r="BK161" s="114">
        <f t="shared" si="19"/>
        <v>0</v>
      </c>
      <c r="BL161" s="14" t="s">
        <v>490</v>
      </c>
      <c r="BM161" s="113" t="s">
        <v>4478</v>
      </c>
    </row>
    <row r="162" spans="1:65" s="2" customFormat="1" ht="16.5" customHeight="1">
      <c r="A162" s="28"/>
      <c r="B162" s="138"/>
      <c r="C162" s="205" t="s">
        <v>396</v>
      </c>
      <c r="D162" s="205" t="s">
        <v>290</v>
      </c>
      <c r="E162" s="206" t="s">
        <v>4479</v>
      </c>
      <c r="F162" s="207" t="s">
        <v>4477</v>
      </c>
      <c r="G162" s="208" t="s">
        <v>1716</v>
      </c>
      <c r="H162" s="209">
        <v>150</v>
      </c>
      <c r="I162" s="115"/>
      <c r="J162" s="210">
        <f t="shared" si="10"/>
        <v>0</v>
      </c>
      <c r="K162" s="207" t="s">
        <v>1709</v>
      </c>
      <c r="L162" s="116"/>
      <c r="M162" s="117" t="s">
        <v>1</v>
      </c>
      <c r="N162" s="118" t="s">
        <v>42</v>
      </c>
      <c r="O162" s="52"/>
      <c r="P162" s="111">
        <f t="shared" si="11"/>
        <v>0</v>
      </c>
      <c r="Q162" s="111">
        <v>0</v>
      </c>
      <c r="R162" s="111">
        <f t="shared" si="12"/>
        <v>0</v>
      </c>
      <c r="S162" s="111">
        <v>0</v>
      </c>
      <c r="T162" s="112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1303</v>
      </c>
      <c r="AT162" s="113" t="s">
        <v>290</v>
      </c>
      <c r="AU162" s="113" t="s">
        <v>85</v>
      </c>
      <c r="AY162" s="14" t="s">
        <v>237</v>
      </c>
      <c r="BE162" s="114">
        <f t="shared" si="14"/>
        <v>0</v>
      </c>
      <c r="BF162" s="114">
        <f t="shared" si="15"/>
        <v>0</v>
      </c>
      <c r="BG162" s="114">
        <f t="shared" si="16"/>
        <v>0</v>
      </c>
      <c r="BH162" s="114">
        <f t="shared" si="17"/>
        <v>0</v>
      </c>
      <c r="BI162" s="114">
        <f t="shared" si="18"/>
        <v>0</v>
      </c>
      <c r="BJ162" s="14" t="s">
        <v>85</v>
      </c>
      <c r="BK162" s="114">
        <f t="shared" si="19"/>
        <v>0</v>
      </c>
      <c r="BL162" s="14" t="s">
        <v>490</v>
      </c>
      <c r="BM162" s="113" t="s">
        <v>4480</v>
      </c>
    </row>
    <row r="163" spans="1:65" s="2" customFormat="1" ht="16.5" customHeight="1">
      <c r="A163" s="28"/>
      <c r="B163" s="138"/>
      <c r="C163" s="199" t="s">
        <v>400</v>
      </c>
      <c r="D163" s="199" t="s">
        <v>242</v>
      </c>
      <c r="E163" s="200" t="s">
        <v>4481</v>
      </c>
      <c r="F163" s="201" t="s">
        <v>4482</v>
      </c>
      <c r="G163" s="202" t="s">
        <v>1716</v>
      </c>
      <c r="H163" s="203">
        <v>120</v>
      </c>
      <c r="I163" s="108"/>
      <c r="J163" s="204">
        <f t="shared" si="10"/>
        <v>0</v>
      </c>
      <c r="K163" s="201" t="s">
        <v>1709</v>
      </c>
      <c r="L163" s="29"/>
      <c r="M163" s="109" t="s">
        <v>1</v>
      </c>
      <c r="N163" s="110" t="s">
        <v>42</v>
      </c>
      <c r="O163" s="52"/>
      <c r="P163" s="111">
        <f t="shared" si="11"/>
        <v>0</v>
      </c>
      <c r="Q163" s="111">
        <v>0</v>
      </c>
      <c r="R163" s="111">
        <f t="shared" si="12"/>
        <v>0</v>
      </c>
      <c r="S163" s="111">
        <v>0</v>
      </c>
      <c r="T163" s="112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490</v>
      </c>
      <c r="AT163" s="113" t="s">
        <v>242</v>
      </c>
      <c r="AU163" s="113" t="s">
        <v>85</v>
      </c>
      <c r="AY163" s="14" t="s">
        <v>237</v>
      </c>
      <c r="BE163" s="114">
        <f t="shared" si="14"/>
        <v>0</v>
      </c>
      <c r="BF163" s="114">
        <f t="shared" si="15"/>
        <v>0</v>
      </c>
      <c r="BG163" s="114">
        <f t="shared" si="16"/>
        <v>0</v>
      </c>
      <c r="BH163" s="114">
        <f t="shared" si="17"/>
        <v>0</v>
      </c>
      <c r="BI163" s="114">
        <f t="shared" si="18"/>
        <v>0</v>
      </c>
      <c r="BJ163" s="14" t="s">
        <v>85</v>
      </c>
      <c r="BK163" s="114">
        <f t="shared" si="19"/>
        <v>0</v>
      </c>
      <c r="BL163" s="14" t="s">
        <v>490</v>
      </c>
      <c r="BM163" s="113" t="s">
        <v>4483</v>
      </c>
    </row>
    <row r="164" spans="1:65" s="2" customFormat="1" ht="16.5" customHeight="1">
      <c r="A164" s="28"/>
      <c r="B164" s="138"/>
      <c r="C164" s="205" t="s">
        <v>404</v>
      </c>
      <c r="D164" s="205" t="s">
        <v>290</v>
      </c>
      <c r="E164" s="206" t="s">
        <v>4484</v>
      </c>
      <c r="F164" s="207" t="s">
        <v>4482</v>
      </c>
      <c r="G164" s="208" t="s">
        <v>1716</v>
      </c>
      <c r="H164" s="209">
        <v>120</v>
      </c>
      <c r="I164" s="115"/>
      <c r="J164" s="210">
        <f t="shared" si="10"/>
        <v>0</v>
      </c>
      <c r="K164" s="207" t="s">
        <v>1709</v>
      </c>
      <c r="L164" s="116"/>
      <c r="M164" s="117" t="s">
        <v>1</v>
      </c>
      <c r="N164" s="118" t="s">
        <v>42</v>
      </c>
      <c r="O164" s="52"/>
      <c r="P164" s="111">
        <f t="shared" si="11"/>
        <v>0</v>
      </c>
      <c r="Q164" s="111">
        <v>0</v>
      </c>
      <c r="R164" s="111">
        <f t="shared" si="12"/>
        <v>0</v>
      </c>
      <c r="S164" s="111">
        <v>0</v>
      </c>
      <c r="T164" s="112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1303</v>
      </c>
      <c r="AT164" s="113" t="s">
        <v>290</v>
      </c>
      <c r="AU164" s="113" t="s">
        <v>85</v>
      </c>
      <c r="AY164" s="14" t="s">
        <v>237</v>
      </c>
      <c r="BE164" s="114">
        <f t="shared" si="14"/>
        <v>0</v>
      </c>
      <c r="BF164" s="114">
        <f t="shared" si="15"/>
        <v>0</v>
      </c>
      <c r="BG164" s="114">
        <f t="shared" si="16"/>
        <v>0</v>
      </c>
      <c r="BH164" s="114">
        <f t="shared" si="17"/>
        <v>0</v>
      </c>
      <c r="BI164" s="114">
        <f t="shared" si="18"/>
        <v>0</v>
      </c>
      <c r="BJ164" s="14" t="s">
        <v>85</v>
      </c>
      <c r="BK164" s="114">
        <f t="shared" si="19"/>
        <v>0</v>
      </c>
      <c r="BL164" s="14" t="s">
        <v>490</v>
      </c>
      <c r="BM164" s="113" t="s">
        <v>4485</v>
      </c>
    </row>
    <row r="165" spans="1:65" s="2" customFormat="1" ht="16.5" customHeight="1">
      <c r="A165" s="28"/>
      <c r="B165" s="138"/>
      <c r="C165" s="199" t="s">
        <v>408</v>
      </c>
      <c r="D165" s="199" t="s">
        <v>242</v>
      </c>
      <c r="E165" s="200" t="s">
        <v>4486</v>
      </c>
      <c r="F165" s="201" t="s">
        <v>4487</v>
      </c>
      <c r="G165" s="202" t="s">
        <v>1716</v>
      </c>
      <c r="H165" s="203">
        <v>450</v>
      </c>
      <c r="I165" s="108"/>
      <c r="J165" s="204">
        <f t="shared" si="10"/>
        <v>0</v>
      </c>
      <c r="K165" s="201" t="s">
        <v>1709</v>
      </c>
      <c r="L165" s="29"/>
      <c r="M165" s="109" t="s">
        <v>1</v>
      </c>
      <c r="N165" s="110" t="s">
        <v>42</v>
      </c>
      <c r="O165" s="52"/>
      <c r="P165" s="111">
        <f t="shared" si="11"/>
        <v>0</v>
      </c>
      <c r="Q165" s="111">
        <v>0</v>
      </c>
      <c r="R165" s="111">
        <f t="shared" si="12"/>
        <v>0</v>
      </c>
      <c r="S165" s="111">
        <v>0</v>
      </c>
      <c r="T165" s="112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13" t="s">
        <v>490</v>
      </c>
      <c r="AT165" s="113" t="s">
        <v>242</v>
      </c>
      <c r="AU165" s="113" t="s">
        <v>85</v>
      </c>
      <c r="AY165" s="14" t="s">
        <v>237</v>
      </c>
      <c r="BE165" s="114">
        <f t="shared" si="14"/>
        <v>0</v>
      </c>
      <c r="BF165" s="114">
        <f t="shared" si="15"/>
        <v>0</v>
      </c>
      <c r="BG165" s="114">
        <f t="shared" si="16"/>
        <v>0</v>
      </c>
      <c r="BH165" s="114">
        <f t="shared" si="17"/>
        <v>0</v>
      </c>
      <c r="BI165" s="114">
        <f t="shared" si="18"/>
        <v>0</v>
      </c>
      <c r="BJ165" s="14" t="s">
        <v>85</v>
      </c>
      <c r="BK165" s="114">
        <f t="shared" si="19"/>
        <v>0</v>
      </c>
      <c r="BL165" s="14" t="s">
        <v>490</v>
      </c>
      <c r="BM165" s="113" t="s">
        <v>4488</v>
      </c>
    </row>
    <row r="166" spans="1:65" s="2" customFormat="1" ht="16.5" customHeight="1">
      <c r="A166" s="28"/>
      <c r="B166" s="138"/>
      <c r="C166" s="205" t="s">
        <v>415</v>
      </c>
      <c r="D166" s="205" t="s">
        <v>290</v>
      </c>
      <c r="E166" s="206" t="s">
        <v>4489</v>
      </c>
      <c r="F166" s="207" t="s">
        <v>4487</v>
      </c>
      <c r="G166" s="208" t="s">
        <v>1716</v>
      </c>
      <c r="H166" s="209">
        <v>450</v>
      </c>
      <c r="I166" s="115"/>
      <c r="J166" s="210">
        <f t="shared" si="10"/>
        <v>0</v>
      </c>
      <c r="K166" s="207" t="s">
        <v>1709</v>
      </c>
      <c r="L166" s="116"/>
      <c r="M166" s="117" t="s">
        <v>1</v>
      </c>
      <c r="N166" s="118" t="s">
        <v>42</v>
      </c>
      <c r="O166" s="52"/>
      <c r="P166" s="111">
        <f t="shared" si="11"/>
        <v>0</v>
      </c>
      <c r="Q166" s="111">
        <v>0</v>
      </c>
      <c r="R166" s="111">
        <f t="shared" si="12"/>
        <v>0</v>
      </c>
      <c r="S166" s="111">
        <v>0</v>
      </c>
      <c r="T166" s="112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13" t="s">
        <v>1303</v>
      </c>
      <c r="AT166" s="113" t="s">
        <v>290</v>
      </c>
      <c r="AU166" s="113" t="s">
        <v>85</v>
      </c>
      <c r="AY166" s="14" t="s">
        <v>237</v>
      </c>
      <c r="BE166" s="114">
        <f t="shared" si="14"/>
        <v>0</v>
      </c>
      <c r="BF166" s="114">
        <f t="shared" si="15"/>
        <v>0</v>
      </c>
      <c r="BG166" s="114">
        <f t="shared" si="16"/>
        <v>0</v>
      </c>
      <c r="BH166" s="114">
        <f t="shared" si="17"/>
        <v>0</v>
      </c>
      <c r="BI166" s="114">
        <f t="shared" si="18"/>
        <v>0</v>
      </c>
      <c r="BJ166" s="14" t="s">
        <v>85</v>
      </c>
      <c r="BK166" s="114">
        <f t="shared" si="19"/>
        <v>0</v>
      </c>
      <c r="BL166" s="14" t="s">
        <v>490</v>
      </c>
      <c r="BM166" s="113" t="s">
        <v>4490</v>
      </c>
    </row>
    <row r="167" spans="1:65" s="2" customFormat="1" ht="16.5" customHeight="1">
      <c r="A167" s="28"/>
      <c r="B167" s="138"/>
      <c r="C167" s="199" t="s">
        <v>419</v>
      </c>
      <c r="D167" s="199" t="s">
        <v>242</v>
      </c>
      <c r="E167" s="200" t="s">
        <v>4491</v>
      </c>
      <c r="F167" s="201" t="s">
        <v>4492</v>
      </c>
      <c r="G167" s="202" t="s">
        <v>1716</v>
      </c>
      <c r="H167" s="203">
        <v>250</v>
      </c>
      <c r="I167" s="108"/>
      <c r="J167" s="204">
        <f t="shared" si="10"/>
        <v>0</v>
      </c>
      <c r="K167" s="201" t="s">
        <v>1709</v>
      </c>
      <c r="L167" s="29"/>
      <c r="M167" s="109" t="s">
        <v>1</v>
      </c>
      <c r="N167" s="110" t="s">
        <v>42</v>
      </c>
      <c r="O167" s="52"/>
      <c r="P167" s="111">
        <f t="shared" si="11"/>
        <v>0</v>
      </c>
      <c r="Q167" s="111">
        <v>0</v>
      </c>
      <c r="R167" s="111">
        <f t="shared" si="12"/>
        <v>0</v>
      </c>
      <c r="S167" s="111">
        <v>0</v>
      </c>
      <c r="T167" s="112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13" t="s">
        <v>490</v>
      </c>
      <c r="AT167" s="113" t="s">
        <v>242</v>
      </c>
      <c r="AU167" s="113" t="s">
        <v>85</v>
      </c>
      <c r="AY167" s="14" t="s">
        <v>237</v>
      </c>
      <c r="BE167" s="114">
        <f t="shared" si="14"/>
        <v>0</v>
      </c>
      <c r="BF167" s="114">
        <f t="shared" si="15"/>
        <v>0</v>
      </c>
      <c r="BG167" s="114">
        <f t="shared" si="16"/>
        <v>0</v>
      </c>
      <c r="BH167" s="114">
        <f t="shared" si="17"/>
        <v>0</v>
      </c>
      <c r="BI167" s="114">
        <f t="shared" si="18"/>
        <v>0</v>
      </c>
      <c r="BJ167" s="14" t="s">
        <v>85</v>
      </c>
      <c r="BK167" s="114">
        <f t="shared" si="19"/>
        <v>0</v>
      </c>
      <c r="BL167" s="14" t="s">
        <v>490</v>
      </c>
      <c r="BM167" s="113" t="s">
        <v>4493</v>
      </c>
    </row>
    <row r="168" spans="1:65" s="2" customFormat="1" ht="16.5" customHeight="1">
      <c r="A168" s="28"/>
      <c r="B168" s="138"/>
      <c r="C168" s="205" t="s">
        <v>423</v>
      </c>
      <c r="D168" s="205" t="s">
        <v>290</v>
      </c>
      <c r="E168" s="206" t="s">
        <v>4494</v>
      </c>
      <c r="F168" s="207" t="s">
        <v>4492</v>
      </c>
      <c r="G168" s="208" t="s">
        <v>1716</v>
      </c>
      <c r="H168" s="209">
        <v>250</v>
      </c>
      <c r="I168" s="115"/>
      <c r="J168" s="210">
        <f t="shared" si="10"/>
        <v>0</v>
      </c>
      <c r="K168" s="207" t="s">
        <v>1709</v>
      </c>
      <c r="L168" s="116"/>
      <c r="M168" s="117" t="s">
        <v>1</v>
      </c>
      <c r="N168" s="118" t="s">
        <v>42</v>
      </c>
      <c r="O168" s="52"/>
      <c r="P168" s="111">
        <f t="shared" si="11"/>
        <v>0</v>
      </c>
      <c r="Q168" s="111">
        <v>0</v>
      </c>
      <c r="R168" s="111">
        <f t="shared" si="12"/>
        <v>0</v>
      </c>
      <c r="S168" s="111">
        <v>0</v>
      </c>
      <c r="T168" s="112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13" t="s">
        <v>1303</v>
      </c>
      <c r="AT168" s="113" t="s">
        <v>290</v>
      </c>
      <c r="AU168" s="113" t="s">
        <v>85</v>
      </c>
      <c r="AY168" s="14" t="s">
        <v>237</v>
      </c>
      <c r="BE168" s="114">
        <f t="shared" si="14"/>
        <v>0</v>
      </c>
      <c r="BF168" s="114">
        <f t="shared" si="15"/>
        <v>0</v>
      </c>
      <c r="BG168" s="114">
        <f t="shared" si="16"/>
        <v>0</v>
      </c>
      <c r="BH168" s="114">
        <f t="shared" si="17"/>
        <v>0</v>
      </c>
      <c r="BI168" s="114">
        <f t="shared" si="18"/>
        <v>0</v>
      </c>
      <c r="BJ168" s="14" t="s">
        <v>85</v>
      </c>
      <c r="BK168" s="114">
        <f t="shared" si="19"/>
        <v>0</v>
      </c>
      <c r="BL168" s="14" t="s">
        <v>490</v>
      </c>
      <c r="BM168" s="113" t="s">
        <v>4495</v>
      </c>
    </row>
    <row r="169" spans="1:65" s="2" customFormat="1" ht="16.5" customHeight="1">
      <c r="A169" s="28"/>
      <c r="B169" s="138"/>
      <c r="C169" s="199" t="s">
        <v>427</v>
      </c>
      <c r="D169" s="199" t="s">
        <v>242</v>
      </c>
      <c r="E169" s="200" t="s">
        <v>4496</v>
      </c>
      <c r="F169" s="201" t="s">
        <v>4497</v>
      </c>
      <c r="G169" s="202" t="s">
        <v>2072</v>
      </c>
      <c r="H169" s="203">
        <v>520</v>
      </c>
      <c r="I169" s="108"/>
      <c r="J169" s="204">
        <f t="shared" si="10"/>
        <v>0</v>
      </c>
      <c r="K169" s="201" t="s">
        <v>1709</v>
      </c>
      <c r="L169" s="29"/>
      <c r="M169" s="109" t="s">
        <v>1</v>
      </c>
      <c r="N169" s="110" t="s">
        <v>42</v>
      </c>
      <c r="O169" s="52"/>
      <c r="P169" s="111">
        <f t="shared" si="11"/>
        <v>0</v>
      </c>
      <c r="Q169" s="111">
        <v>0</v>
      </c>
      <c r="R169" s="111">
        <f t="shared" si="12"/>
        <v>0</v>
      </c>
      <c r="S169" s="111">
        <v>0</v>
      </c>
      <c r="T169" s="112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13" t="s">
        <v>490</v>
      </c>
      <c r="AT169" s="113" t="s">
        <v>242</v>
      </c>
      <c r="AU169" s="113" t="s">
        <v>85</v>
      </c>
      <c r="AY169" s="14" t="s">
        <v>237</v>
      </c>
      <c r="BE169" s="114">
        <f t="shared" si="14"/>
        <v>0</v>
      </c>
      <c r="BF169" s="114">
        <f t="shared" si="15"/>
        <v>0</v>
      </c>
      <c r="BG169" s="114">
        <f t="shared" si="16"/>
        <v>0</v>
      </c>
      <c r="BH169" s="114">
        <f t="shared" si="17"/>
        <v>0</v>
      </c>
      <c r="BI169" s="114">
        <f t="shared" si="18"/>
        <v>0</v>
      </c>
      <c r="BJ169" s="14" t="s">
        <v>85</v>
      </c>
      <c r="BK169" s="114">
        <f t="shared" si="19"/>
        <v>0</v>
      </c>
      <c r="BL169" s="14" t="s">
        <v>490</v>
      </c>
      <c r="BM169" s="113" t="s">
        <v>4498</v>
      </c>
    </row>
    <row r="170" spans="1:65" s="2" customFormat="1" ht="16.5" customHeight="1">
      <c r="A170" s="28"/>
      <c r="B170" s="138"/>
      <c r="C170" s="205" t="s">
        <v>431</v>
      </c>
      <c r="D170" s="205" t="s">
        <v>290</v>
      </c>
      <c r="E170" s="206" t="s">
        <v>4499</v>
      </c>
      <c r="F170" s="207" t="s">
        <v>4497</v>
      </c>
      <c r="G170" s="208" t="s">
        <v>2072</v>
      </c>
      <c r="H170" s="209">
        <v>520</v>
      </c>
      <c r="I170" s="115"/>
      <c r="J170" s="210">
        <f t="shared" si="10"/>
        <v>0</v>
      </c>
      <c r="K170" s="207" t="s">
        <v>1709</v>
      </c>
      <c r="L170" s="116"/>
      <c r="M170" s="117" t="s">
        <v>1</v>
      </c>
      <c r="N170" s="118" t="s">
        <v>42</v>
      </c>
      <c r="O170" s="52"/>
      <c r="P170" s="111">
        <f t="shared" si="11"/>
        <v>0</v>
      </c>
      <c r="Q170" s="111">
        <v>0</v>
      </c>
      <c r="R170" s="111">
        <f t="shared" si="12"/>
        <v>0</v>
      </c>
      <c r="S170" s="111">
        <v>0</v>
      </c>
      <c r="T170" s="112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13" t="s">
        <v>1303</v>
      </c>
      <c r="AT170" s="113" t="s">
        <v>290</v>
      </c>
      <c r="AU170" s="113" t="s">
        <v>85</v>
      </c>
      <c r="AY170" s="14" t="s">
        <v>237</v>
      </c>
      <c r="BE170" s="114">
        <f t="shared" si="14"/>
        <v>0</v>
      </c>
      <c r="BF170" s="114">
        <f t="shared" si="15"/>
        <v>0</v>
      </c>
      <c r="BG170" s="114">
        <f t="shared" si="16"/>
        <v>0</v>
      </c>
      <c r="BH170" s="114">
        <f t="shared" si="17"/>
        <v>0</v>
      </c>
      <c r="BI170" s="114">
        <f t="shared" si="18"/>
        <v>0</v>
      </c>
      <c r="BJ170" s="14" t="s">
        <v>85</v>
      </c>
      <c r="BK170" s="114">
        <f t="shared" si="19"/>
        <v>0</v>
      </c>
      <c r="BL170" s="14" t="s">
        <v>490</v>
      </c>
      <c r="BM170" s="113" t="s">
        <v>4500</v>
      </c>
    </row>
    <row r="171" spans="1:65" s="2" customFormat="1" ht="16.5" customHeight="1">
      <c r="A171" s="28"/>
      <c r="B171" s="138"/>
      <c r="C171" s="199" t="s">
        <v>435</v>
      </c>
      <c r="D171" s="199" t="s">
        <v>242</v>
      </c>
      <c r="E171" s="200" t="s">
        <v>4501</v>
      </c>
      <c r="F171" s="201" t="s">
        <v>4502</v>
      </c>
      <c r="G171" s="202" t="s">
        <v>2072</v>
      </c>
      <c r="H171" s="203">
        <v>780</v>
      </c>
      <c r="I171" s="108"/>
      <c r="J171" s="204">
        <f t="shared" si="10"/>
        <v>0</v>
      </c>
      <c r="K171" s="201" t="s">
        <v>1709</v>
      </c>
      <c r="L171" s="29"/>
      <c r="M171" s="109" t="s">
        <v>1</v>
      </c>
      <c r="N171" s="110" t="s">
        <v>42</v>
      </c>
      <c r="O171" s="52"/>
      <c r="P171" s="111">
        <f t="shared" si="11"/>
        <v>0</v>
      </c>
      <c r="Q171" s="111">
        <v>0</v>
      </c>
      <c r="R171" s="111">
        <f t="shared" si="12"/>
        <v>0</v>
      </c>
      <c r="S171" s="111">
        <v>0</v>
      </c>
      <c r="T171" s="112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13" t="s">
        <v>490</v>
      </c>
      <c r="AT171" s="113" t="s">
        <v>242</v>
      </c>
      <c r="AU171" s="113" t="s">
        <v>85</v>
      </c>
      <c r="AY171" s="14" t="s">
        <v>237</v>
      </c>
      <c r="BE171" s="114">
        <f t="shared" si="14"/>
        <v>0</v>
      </c>
      <c r="BF171" s="114">
        <f t="shared" si="15"/>
        <v>0</v>
      </c>
      <c r="BG171" s="114">
        <f t="shared" si="16"/>
        <v>0</v>
      </c>
      <c r="BH171" s="114">
        <f t="shared" si="17"/>
        <v>0</v>
      </c>
      <c r="BI171" s="114">
        <f t="shared" si="18"/>
        <v>0</v>
      </c>
      <c r="BJ171" s="14" t="s">
        <v>85</v>
      </c>
      <c r="BK171" s="114">
        <f t="shared" si="19"/>
        <v>0</v>
      </c>
      <c r="BL171" s="14" t="s">
        <v>490</v>
      </c>
      <c r="BM171" s="113" t="s">
        <v>4503</v>
      </c>
    </row>
    <row r="172" spans="1:65" s="2" customFormat="1" ht="16.5" customHeight="1">
      <c r="A172" s="28"/>
      <c r="B172" s="138"/>
      <c r="C172" s="205" t="s">
        <v>439</v>
      </c>
      <c r="D172" s="205" t="s">
        <v>290</v>
      </c>
      <c r="E172" s="206" t="s">
        <v>4504</v>
      </c>
      <c r="F172" s="207" t="s">
        <v>4502</v>
      </c>
      <c r="G172" s="208" t="s">
        <v>2072</v>
      </c>
      <c r="H172" s="209">
        <v>780</v>
      </c>
      <c r="I172" s="115"/>
      <c r="J172" s="210">
        <f t="shared" si="10"/>
        <v>0</v>
      </c>
      <c r="K172" s="207" t="s">
        <v>1709</v>
      </c>
      <c r="L172" s="116"/>
      <c r="M172" s="117" t="s">
        <v>1</v>
      </c>
      <c r="N172" s="118" t="s">
        <v>42</v>
      </c>
      <c r="O172" s="52"/>
      <c r="P172" s="111">
        <f t="shared" si="11"/>
        <v>0</v>
      </c>
      <c r="Q172" s="111">
        <v>0</v>
      </c>
      <c r="R172" s="111">
        <f t="shared" si="12"/>
        <v>0</v>
      </c>
      <c r="S172" s="111">
        <v>0</v>
      </c>
      <c r="T172" s="112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13" t="s">
        <v>1303</v>
      </c>
      <c r="AT172" s="113" t="s">
        <v>290</v>
      </c>
      <c r="AU172" s="113" t="s">
        <v>85</v>
      </c>
      <c r="AY172" s="14" t="s">
        <v>237</v>
      </c>
      <c r="BE172" s="114">
        <f t="shared" si="14"/>
        <v>0</v>
      </c>
      <c r="BF172" s="114">
        <f t="shared" si="15"/>
        <v>0</v>
      </c>
      <c r="BG172" s="114">
        <f t="shared" si="16"/>
        <v>0</v>
      </c>
      <c r="BH172" s="114">
        <f t="shared" si="17"/>
        <v>0</v>
      </c>
      <c r="BI172" s="114">
        <f t="shared" si="18"/>
        <v>0</v>
      </c>
      <c r="BJ172" s="14" t="s">
        <v>85</v>
      </c>
      <c r="BK172" s="114">
        <f t="shared" si="19"/>
        <v>0</v>
      </c>
      <c r="BL172" s="14" t="s">
        <v>490</v>
      </c>
      <c r="BM172" s="113" t="s">
        <v>4505</v>
      </c>
    </row>
    <row r="173" spans="1:65" s="2" customFormat="1" ht="16.5" customHeight="1">
      <c r="A173" s="28"/>
      <c r="B173" s="138"/>
      <c r="C173" s="199" t="s">
        <v>443</v>
      </c>
      <c r="D173" s="199" t="s">
        <v>242</v>
      </c>
      <c r="E173" s="200" t="s">
        <v>4506</v>
      </c>
      <c r="F173" s="201" t="s">
        <v>4507</v>
      </c>
      <c r="G173" s="202" t="s">
        <v>2072</v>
      </c>
      <c r="H173" s="203">
        <v>18</v>
      </c>
      <c r="I173" s="108"/>
      <c r="J173" s="204">
        <f t="shared" si="10"/>
        <v>0</v>
      </c>
      <c r="K173" s="201" t="s">
        <v>1709</v>
      </c>
      <c r="L173" s="29"/>
      <c r="M173" s="109" t="s">
        <v>1</v>
      </c>
      <c r="N173" s="110" t="s">
        <v>42</v>
      </c>
      <c r="O173" s="52"/>
      <c r="P173" s="111">
        <f t="shared" si="11"/>
        <v>0</v>
      </c>
      <c r="Q173" s="111">
        <v>0</v>
      </c>
      <c r="R173" s="111">
        <f t="shared" si="12"/>
        <v>0</v>
      </c>
      <c r="S173" s="111">
        <v>0</v>
      </c>
      <c r="T173" s="112">
        <f t="shared" si="1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13" t="s">
        <v>490</v>
      </c>
      <c r="AT173" s="113" t="s">
        <v>242</v>
      </c>
      <c r="AU173" s="113" t="s">
        <v>85</v>
      </c>
      <c r="AY173" s="14" t="s">
        <v>237</v>
      </c>
      <c r="BE173" s="114">
        <f t="shared" si="14"/>
        <v>0</v>
      </c>
      <c r="BF173" s="114">
        <f t="shared" si="15"/>
        <v>0</v>
      </c>
      <c r="BG173" s="114">
        <f t="shared" si="16"/>
        <v>0</v>
      </c>
      <c r="BH173" s="114">
        <f t="shared" si="17"/>
        <v>0</v>
      </c>
      <c r="BI173" s="114">
        <f t="shared" si="18"/>
        <v>0</v>
      </c>
      <c r="BJ173" s="14" t="s">
        <v>85</v>
      </c>
      <c r="BK173" s="114">
        <f t="shared" si="19"/>
        <v>0</v>
      </c>
      <c r="BL173" s="14" t="s">
        <v>490</v>
      </c>
      <c r="BM173" s="113" t="s">
        <v>4508</v>
      </c>
    </row>
    <row r="174" spans="1:65" s="2" customFormat="1" ht="16.5" customHeight="1">
      <c r="A174" s="28"/>
      <c r="B174" s="138"/>
      <c r="C174" s="205" t="s">
        <v>447</v>
      </c>
      <c r="D174" s="205" t="s">
        <v>290</v>
      </c>
      <c r="E174" s="206" t="s">
        <v>4504</v>
      </c>
      <c r="F174" s="207" t="s">
        <v>4502</v>
      </c>
      <c r="G174" s="208" t="s">
        <v>2072</v>
      </c>
      <c r="H174" s="209">
        <v>18</v>
      </c>
      <c r="I174" s="115"/>
      <c r="J174" s="210">
        <f t="shared" si="10"/>
        <v>0</v>
      </c>
      <c r="K174" s="207" t="s">
        <v>1709</v>
      </c>
      <c r="L174" s="116"/>
      <c r="M174" s="117" t="s">
        <v>1</v>
      </c>
      <c r="N174" s="118" t="s">
        <v>42</v>
      </c>
      <c r="O174" s="52"/>
      <c r="P174" s="111">
        <f t="shared" si="11"/>
        <v>0</v>
      </c>
      <c r="Q174" s="111">
        <v>0</v>
      </c>
      <c r="R174" s="111">
        <f t="shared" si="12"/>
        <v>0</v>
      </c>
      <c r="S174" s="111">
        <v>0</v>
      </c>
      <c r="T174" s="112">
        <f t="shared" si="1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13" t="s">
        <v>1303</v>
      </c>
      <c r="AT174" s="113" t="s">
        <v>290</v>
      </c>
      <c r="AU174" s="113" t="s">
        <v>85</v>
      </c>
      <c r="AY174" s="14" t="s">
        <v>237</v>
      </c>
      <c r="BE174" s="114">
        <f t="shared" si="14"/>
        <v>0</v>
      </c>
      <c r="BF174" s="114">
        <f t="shared" si="15"/>
        <v>0</v>
      </c>
      <c r="BG174" s="114">
        <f t="shared" si="16"/>
        <v>0</v>
      </c>
      <c r="BH174" s="114">
        <f t="shared" si="17"/>
        <v>0</v>
      </c>
      <c r="BI174" s="114">
        <f t="shared" si="18"/>
        <v>0</v>
      </c>
      <c r="BJ174" s="14" t="s">
        <v>85</v>
      </c>
      <c r="BK174" s="114">
        <f t="shared" si="19"/>
        <v>0</v>
      </c>
      <c r="BL174" s="14" t="s">
        <v>490</v>
      </c>
      <c r="BM174" s="113" t="s">
        <v>4509</v>
      </c>
    </row>
    <row r="175" spans="1:65" s="2" customFormat="1" ht="16.5" customHeight="1">
      <c r="A175" s="28"/>
      <c r="B175" s="138"/>
      <c r="C175" s="199" t="s">
        <v>451</v>
      </c>
      <c r="D175" s="199" t="s">
        <v>242</v>
      </c>
      <c r="E175" s="200" t="s">
        <v>4510</v>
      </c>
      <c r="F175" s="201" t="s">
        <v>4511</v>
      </c>
      <c r="G175" s="202" t="s">
        <v>2072</v>
      </c>
      <c r="H175" s="203">
        <v>3250</v>
      </c>
      <c r="I175" s="108"/>
      <c r="J175" s="204">
        <f t="shared" si="10"/>
        <v>0</v>
      </c>
      <c r="K175" s="201" t="s">
        <v>1709</v>
      </c>
      <c r="L175" s="29"/>
      <c r="M175" s="109" t="s">
        <v>1</v>
      </c>
      <c r="N175" s="110" t="s">
        <v>42</v>
      </c>
      <c r="O175" s="52"/>
      <c r="P175" s="111">
        <f t="shared" si="11"/>
        <v>0</v>
      </c>
      <c r="Q175" s="111">
        <v>0</v>
      </c>
      <c r="R175" s="111">
        <f t="shared" si="12"/>
        <v>0</v>
      </c>
      <c r="S175" s="111">
        <v>0</v>
      </c>
      <c r="T175" s="112">
        <f t="shared" si="1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13" t="s">
        <v>490</v>
      </c>
      <c r="AT175" s="113" t="s">
        <v>242</v>
      </c>
      <c r="AU175" s="113" t="s">
        <v>85</v>
      </c>
      <c r="AY175" s="14" t="s">
        <v>237</v>
      </c>
      <c r="BE175" s="114">
        <f t="shared" si="14"/>
        <v>0</v>
      </c>
      <c r="BF175" s="114">
        <f t="shared" si="15"/>
        <v>0</v>
      </c>
      <c r="BG175" s="114">
        <f t="shared" si="16"/>
        <v>0</v>
      </c>
      <c r="BH175" s="114">
        <f t="shared" si="17"/>
        <v>0</v>
      </c>
      <c r="BI175" s="114">
        <f t="shared" si="18"/>
        <v>0</v>
      </c>
      <c r="BJ175" s="14" t="s">
        <v>85</v>
      </c>
      <c r="BK175" s="114">
        <f t="shared" si="19"/>
        <v>0</v>
      </c>
      <c r="BL175" s="14" t="s">
        <v>490</v>
      </c>
      <c r="BM175" s="113" t="s">
        <v>4512</v>
      </c>
    </row>
    <row r="176" spans="1:65" s="2" customFormat="1" ht="16.5" customHeight="1">
      <c r="A176" s="28"/>
      <c r="B176" s="138"/>
      <c r="C176" s="205" t="s">
        <v>455</v>
      </c>
      <c r="D176" s="205" t="s">
        <v>290</v>
      </c>
      <c r="E176" s="206" t="s">
        <v>4513</v>
      </c>
      <c r="F176" s="207" t="s">
        <v>4511</v>
      </c>
      <c r="G176" s="208" t="s">
        <v>2072</v>
      </c>
      <c r="H176" s="209">
        <v>3250</v>
      </c>
      <c r="I176" s="115"/>
      <c r="J176" s="210">
        <f t="shared" si="10"/>
        <v>0</v>
      </c>
      <c r="K176" s="207" t="s">
        <v>1709</v>
      </c>
      <c r="L176" s="116"/>
      <c r="M176" s="117" t="s">
        <v>1</v>
      </c>
      <c r="N176" s="118" t="s">
        <v>42</v>
      </c>
      <c r="O176" s="52"/>
      <c r="P176" s="111">
        <f t="shared" si="11"/>
        <v>0</v>
      </c>
      <c r="Q176" s="111">
        <v>0</v>
      </c>
      <c r="R176" s="111">
        <f t="shared" si="12"/>
        <v>0</v>
      </c>
      <c r="S176" s="111">
        <v>0</v>
      </c>
      <c r="T176" s="112">
        <f t="shared" si="1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13" t="s">
        <v>1303</v>
      </c>
      <c r="AT176" s="113" t="s">
        <v>290</v>
      </c>
      <c r="AU176" s="113" t="s">
        <v>85</v>
      </c>
      <c r="AY176" s="14" t="s">
        <v>237</v>
      </c>
      <c r="BE176" s="114">
        <f t="shared" si="14"/>
        <v>0</v>
      </c>
      <c r="BF176" s="114">
        <f t="shared" si="15"/>
        <v>0</v>
      </c>
      <c r="BG176" s="114">
        <f t="shared" si="16"/>
        <v>0</v>
      </c>
      <c r="BH176" s="114">
        <f t="shared" si="17"/>
        <v>0</v>
      </c>
      <c r="BI176" s="114">
        <f t="shared" si="18"/>
        <v>0</v>
      </c>
      <c r="BJ176" s="14" t="s">
        <v>85</v>
      </c>
      <c r="BK176" s="114">
        <f t="shared" si="19"/>
        <v>0</v>
      </c>
      <c r="BL176" s="14" t="s">
        <v>490</v>
      </c>
      <c r="BM176" s="113" t="s">
        <v>4514</v>
      </c>
    </row>
    <row r="177" spans="1:65" s="2" customFormat="1" ht="16.5" customHeight="1">
      <c r="A177" s="28"/>
      <c r="B177" s="138"/>
      <c r="C177" s="199" t="s">
        <v>459</v>
      </c>
      <c r="D177" s="199" t="s">
        <v>242</v>
      </c>
      <c r="E177" s="200" t="s">
        <v>4515</v>
      </c>
      <c r="F177" s="201" t="s">
        <v>4516</v>
      </c>
      <c r="G177" s="202" t="s">
        <v>2072</v>
      </c>
      <c r="H177" s="203">
        <v>5780</v>
      </c>
      <c r="I177" s="108"/>
      <c r="J177" s="204">
        <f t="shared" si="10"/>
        <v>0</v>
      </c>
      <c r="K177" s="201" t="s">
        <v>1709</v>
      </c>
      <c r="L177" s="29"/>
      <c r="M177" s="109" t="s">
        <v>1</v>
      </c>
      <c r="N177" s="110" t="s">
        <v>42</v>
      </c>
      <c r="O177" s="52"/>
      <c r="P177" s="111">
        <f t="shared" si="11"/>
        <v>0</v>
      </c>
      <c r="Q177" s="111">
        <v>0</v>
      </c>
      <c r="R177" s="111">
        <f t="shared" si="12"/>
        <v>0</v>
      </c>
      <c r="S177" s="111">
        <v>0</v>
      </c>
      <c r="T177" s="112">
        <f t="shared" si="1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13" t="s">
        <v>490</v>
      </c>
      <c r="AT177" s="113" t="s">
        <v>242</v>
      </c>
      <c r="AU177" s="113" t="s">
        <v>85</v>
      </c>
      <c r="AY177" s="14" t="s">
        <v>237</v>
      </c>
      <c r="BE177" s="114">
        <f t="shared" si="14"/>
        <v>0</v>
      </c>
      <c r="BF177" s="114">
        <f t="shared" si="15"/>
        <v>0</v>
      </c>
      <c r="BG177" s="114">
        <f t="shared" si="16"/>
        <v>0</v>
      </c>
      <c r="BH177" s="114">
        <f t="shared" si="17"/>
        <v>0</v>
      </c>
      <c r="BI177" s="114">
        <f t="shared" si="18"/>
        <v>0</v>
      </c>
      <c r="BJ177" s="14" t="s">
        <v>85</v>
      </c>
      <c r="BK177" s="114">
        <f t="shared" si="19"/>
        <v>0</v>
      </c>
      <c r="BL177" s="14" t="s">
        <v>490</v>
      </c>
      <c r="BM177" s="113" t="s">
        <v>4517</v>
      </c>
    </row>
    <row r="178" spans="1:65" s="2" customFormat="1" ht="16.5" customHeight="1">
      <c r="A178" s="28"/>
      <c r="B178" s="138"/>
      <c r="C178" s="205" t="s">
        <v>466</v>
      </c>
      <c r="D178" s="205" t="s">
        <v>290</v>
      </c>
      <c r="E178" s="206" t="s">
        <v>4518</v>
      </c>
      <c r="F178" s="207" t="s">
        <v>4516</v>
      </c>
      <c r="G178" s="208" t="s">
        <v>2072</v>
      </c>
      <c r="H178" s="209">
        <v>5780</v>
      </c>
      <c r="I178" s="115"/>
      <c r="J178" s="210">
        <f t="shared" si="10"/>
        <v>0</v>
      </c>
      <c r="K178" s="207" t="s">
        <v>1709</v>
      </c>
      <c r="L178" s="116"/>
      <c r="M178" s="117" t="s">
        <v>1</v>
      </c>
      <c r="N178" s="118" t="s">
        <v>42</v>
      </c>
      <c r="O178" s="52"/>
      <c r="P178" s="111">
        <f t="shared" si="11"/>
        <v>0</v>
      </c>
      <c r="Q178" s="111">
        <v>0</v>
      </c>
      <c r="R178" s="111">
        <f t="shared" si="12"/>
        <v>0</v>
      </c>
      <c r="S178" s="111">
        <v>0</v>
      </c>
      <c r="T178" s="112">
        <f t="shared" si="1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13" t="s">
        <v>1303</v>
      </c>
      <c r="AT178" s="113" t="s">
        <v>290</v>
      </c>
      <c r="AU178" s="113" t="s">
        <v>85</v>
      </c>
      <c r="AY178" s="14" t="s">
        <v>237</v>
      </c>
      <c r="BE178" s="114">
        <f t="shared" si="14"/>
        <v>0</v>
      </c>
      <c r="BF178" s="114">
        <f t="shared" si="15"/>
        <v>0</v>
      </c>
      <c r="BG178" s="114">
        <f t="shared" si="16"/>
        <v>0</v>
      </c>
      <c r="BH178" s="114">
        <f t="shared" si="17"/>
        <v>0</v>
      </c>
      <c r="BI178" s="114">
        <f t="shared" si="18"/>
        <v>0</v>
      </c>
      <c r="BJ178" s="14" t="s">
        <v>85</v>
      </c>
      <c r="BK178" s="114">
        <f t="shared" si="19"/>
        <v>0</v>
      </c>
      <c r="BL178" s="14" t="s">
        <v>490</v>
      </c>
      <c r="BM178" s="113" t="s">
        <v>4519</v>
      </c>
    </row>
    <row r="179" spans="1:65" s="2" customFormat="1" ht="16.5" customHeight="1">
      <c r="A179" s="28"/>
      <c r="B179" s="138"/>
      <c r="C179" s="199" t="s">
        <v>470</v>
      </c>
      <c r="D179" s="199" t="s">
        <v>242</v>
      </c>
      <c r="E179" s="200" t="s">
        <v>4520</v>
      </c>
      <c r="F179" s="201" t="s">
        <v>4521</v>
      </c>
      <c r="G179" s="202" t="s">
        <v>2072</v>
      </c>
      <c r="H179" s="203">
        <v>6</v>
      </c>
      <c r="I179" s="108"/>
      <c r="J179" s="204">
        <f t="shared" si="10"/>
        <v>0</v>
      </c>
      <c r="K179" s="201" t="s">
        <v>1709</v>
      </c>
      <c r="L179" s="29"/>
      <c r="M179" s="109" t="s">
        <v>1</v>
      </c>
      <c r="N179" s="110" t="s">
        <v>42</v>
      </c>
      <c r="O179" s="52"/>
      <c r="P179" s="111">
        <f t="shared" si="11"/>
        <v>0</v>
      </c>
      <c r="Q179" s="111">
        <v>0</v>
      </c>
      <c r="R179" s="111">
        <f t="shared" si="12"/>
        <v>0</v>
      </c>
      <c r="S179" s="111">
        <v>0</v>
      </c>
      <c r="T179" s="112">
        <f t="shared" si="1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13" t="s">
        <v>490</v>
      </c>
      <c r="AT179" s="113" t="s">
        <v>242</v>
      </c>
      <c r="AU179" s="113" t="s">
        <v>85</v>
      </c>
      <c r="AY179" s="14" t="s">
        <v>237</v>
      </c>
      <c r="BE179" s="114">
        <f t="shared" si="14"/>
        <v>0</v>
      </c>
      <c r="BF179" s="114">
        <f t="shared" si="15"/>
        <v>0</v>
      </c>
      <c r="BG179" s="114">
        <f t="shared" si="16"/>
        <v>0</v>
      </c>
      <c r="BH179" s="114">
        <f t="shared" si="17"/>
        <v>0</v>
      </c>
      <c r="BI179" s="114">
        <f t="shared" si="18"/>
        <v>0</v>
      </c>
      <c r="BJ179" s="14" t="s">
        <v>85</v>
      </c>
      <c r="BK179" s="114">
        <f t="shared" si="19"/>
        <v>0</v>
      </c>
      <c r="BL179" s="14" t="s">
        <v>490</v>
      </c>
      <c r="BM179" s="113" t="s">
        <v>4522</v>
      </c>
    </row>
    <row r="180" spans="1:65" s="2" customFormat="1" ht="16.5" customHeight="1">
      <c r="A180" s="28"/>
      <c r="B180" s="138"/>
      <c r="C180" s="205" t="s">
        <v>474</v>
      </c>
      <c r="D180" s="205" t="s">
        <v>290</v>
      </c>
      <c r="E180" s="206" t="s">
        <v>4523</v>
      </c>
      <c r="F180" s="207" t="s">
        <v>4521</v>
      </c>
      <c r="G180" s="208" t="s">
        <v>2072</v>
      </c>
      <c r="H180" s="209">
        <v>6</v>
      </c>
      <c r="I180" s="115"/>
      <c r="J180" s="210">
        <f t="shared" si="10"/>
        <v>0</v>
      </c>
      <c r="K180" s="207" t="s">
        <v>1709</v>
      </c>
      <c r="L180" s="116"/>
      <c r="M180" s="117" t="s">
        <v>1</v>
      </c>
      <c r="N180" s="118" t="s">
        <v>42</v>
      </c>
      <c r="O180" s="52"/>
      <c r="P180" s="111">
        <f t="shared" si="11"/>
        <v>0</v>
      </c>
      <c r="Q180" s="111">
        <v>0</v>
      </c>
      <c r="R180" s="111">
        <f t="shared" si="12"/>
        <v>0</v>
      </c>
      <c r="S180" s="111">
        <v>0</v>
      </c>
      <c r="T180" s="112">
        <f t="shared" si="1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13" t="s">
        <v>1303</v>
      </c>
      <c r="AT180" s="113" t="s">
        <v>290</v>
      </c>
      <c r="AU180" s="113" t="s">
        <v>85</v>
      </c>
      <c r="AY180" s="14" t="s">
        <v>237</v>
      </c>
      <c r="BE180" s="114">
        <f t="shared" si="14"/>
        <v>0</v>
      </c>
      <c r="BF180" s="114">
        <f t="shared" si="15"/>
        <v>0</v>
      </c>
      <c r="BG180" s="114">
        <f t="shared" si="16"/>
        <v>0</v>
      </c>
      <c r="BH180" s="114">
        <f t="shared" si="17"/>
        <v>0</v>
      </c>
      <c r="BI180" s="114">
        <f t="shared" si="18"/>
        <v>0</v>
      </c>
      <c r="BJ180" s="14" t="s">
        <v>85</v>
      </c>
      <c r="BK180" s="114">
        <f t="shared" si="19"/>
        <v>0</v>
      </c>
      <c r="BL180" s="14" t="s">
        <v>490</v>
      </c>
      <c r="BM180" s="113" t="s">
        <v>4524</v>
      </c>
    </row>
    <row r="181" spans="1:65" s="2" customFormat="1" ht="16.5" customHeight="1">
      <c r="A181" s="28"/>
      <c r="B181" s="138"/>
      <c r="C181" s="199" t="s">
        <v>478</v>
      </c>
      <c r="D181" s="199" t="s">
        <v>242</v>
      </c>
      <c r="E181" s="200" t="s">
        <v>4525</v>
      </c>
      <c r="F181" s="201" t="s">
        <v>4526</v>
      </c>
      <c r="G181" s="202" t="s">
        <v>2072</v>
      </c>
      <c r="H181" s="203">
        <v>22</v>
      </c>
      <c r="I181" s="108"/>
      <c r="J181" s="204">
        <f t="shared" si="10"/>
        <v>0</v>
      </c>
      <c r="K181" s="201" t="s">
        <v>1709</v>
      </c>
      <c r="L181" s="29"/>
      <c r="M181" s="109" t="s">
        <v>1</v>
      </c>
      <c r="N181" s="110" t="s">
        <v>42</v>
      </c>
      <c r="O181" s="52"/>
      <c r="P181" s="111">
        <f t="shared" si="11"/>
        <v>0</v>
      </c>
      <c r="Q181" s="111">
        <v>0</v>
      </c>
      <c r="R181" s="111">
        <f t="shared" si="12"/>
        <v>0</v>
      </c>
      <c r="S181" s="111">
        <v>0</v>
      </c>
      <c r="T181" s="112">
        <f t="shared" si="1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13" t="s">
        <v>490</v>
      </c>
      <c r="AT181" s="113" t="s">
        <v>242</v>
      </c>
      <c r="AU181" s="113" t="s">
        <v>85</v>
      </c>
      <c r="AY181" s="14" t="s">
        <v>237</v>
      </c>
      <c r="BE181" s="114">
        <f t="shared" si="14"/>
        <v>0</v>
      </c>
      <c r="BF181" s="114">
        <f t="shared" si="15"/>
        <v>0</v>
      </c>
      <c r="BG181" s="114">
        <f t="shared" si="16"/>
        <v>0</v>
      </c>
      <c r="BH181" s="114">
        <f t="shared" si="17"/>
        <v>0</v>
      </c>
      <c r="BI181" s="114">
        <f t="shared" si="18"/>
        <v>0</v>
      </c>
      <c r="BJ181" s="14" t="s">
        <v>85</v>
      </c>
      <c r="BK181" s="114">
        <f t="shared" si="19"/>
        <v>0</v>
      </c>
      <c r="BL181" s="14" t="s">
        <v>490</v>
      </c>
      <c r="BM181" s="113" t="s">
        <v>4527</v>
      </c>
    </row>
    <row r="182" spans="1:65" s="2" customFormat="1" ht="16.5" customHeight="1">
      <c r="A182" s="28"/>
      <c r="B182" s="138"/>
      <c r="C182" s="205" t="s">
        <v>482</v>
      </c>
      <c r="D182" s="205" t="s">
        <v>290</v>
      </c>
      <c r="E182" s="206" t="s">
        <v>4525</v>
      </c>
      <c r="F182" s="207" t="s">
        <v>4526</v>
      </c>
      <c r="G182" s="208" t="s">
        <v>2072</v>
      </c>
      <c r="H182" s="209">
        <v>22</v>
      </c>
      <c r="I182" s="115"/>
      <c r="J182" s="210">
        <f t="shared" si="10"/>
        <v>0</v>
      </c>
      <c r="K182" s="207" t="s">
        <v>1709</v>
      </c>
      <c r="L182" s="116"/>
      <c r="M182" s="117" t="s">
        <v>1</v>
      </c>
      <c r="N182" s="118" t="s">
        <v>42</v>
      </c>
      <c r="O182" s="52"/>
      <c r="P182" s="111">
        <f t="shared" si="11"/>
        <v>0</v>
      </c>
      <c r="Q182" s="111">
        <v>0</v>
      </c>
      <c r="R182" s="111">
        <f t="shared" si="12"/>
        <v>0</v>
      </c>
      <c r="S182" s="111">
        <v>0</v>
      </c>
      <c r="T182" s="112">
        <f t="shared" si="1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13" t="s">
        <v>1303</v>
      </c>
      <c r="AT182" s="113" t="s">
        <v>290</v>
      </c>
      <c r="AU182" s="113" t="s">
        <v>85</v>
      </c>
      <c r="AY182" s="14" t="s">
        <v>237</v>
      </c>
      <c r="BE182" s="114">
        <f t="shared" si="14"/>
        <v>0</v>
      </c>
      <c r="BF182" s="114">
        <f t="shared" si="15"/>
        <v>0</v>
      </c>
      <c r="BG182" s="114">
        <f t="shared" si="16"/>
        <v>0</v>
      </c>
      <c r="BH182" s="114">
        <f t="shared" si="17"/>
        <v>0</v>
      </c>
      <c r="BI182" s="114">
        <f t="shared" si="18"/>
        <v>0</v>
      </c>
      <c r="BJ182" s="14" t="s">
        <v>85</v>
      </c>
      <c r="BK182" s="114">
        <f t="shared" si="19"/>
        <v>0</v>
      </c>
      <c r="BL182" s="14" t="s">
        <v>490</v>
      </c>
      <c r="BM182" s="113" t="s">
        <v>4528</v>
      </c>
    </row>
    <row r="183" spans="1:65" s="2" customFormat="1" ht="16.5" customHeight="1">
      <c r="A183" s="28"/>
      <c r="B183" s="138"/>
      <c r="C183" s="199" t="s">
        <v>486</v>
      </c>
      <c r="D183" s="199" t="s">
        <v>242</v>
      </c>
      <c r="E183" s="200" t="s">
        <v>4529</v>
      </c>
      <c r="F183" s="201" t="s">
        <v>4530</v>
      </c>
      <c r="G183" s="202" t="s">
        <v>1716</v>
      </c>
      <c r="H183" s="203">
        <v>128</v>
      </c>
      <c r="I183" s="108"/>
      <c r="J183" s="204">
        <f t="shared" si="10"/>
        <v>0</v>
      </c>
      <c r="K183" s="201" t="s">
        <v>1709</v>
      </c>
      <c r="L183" s="29"/>
      <c r="M183" s="109" t="s">
        <v>1</v>
      </c>
      <c r="N183" s="110" t="s">
        <v>42</v>
      </c>
      <c r="O183" s="52"/>
      <c r="P183" s="111">
        <f t="shared" si="11"/>
        <v>0</v>
      </c>
      <c r="Q183" s="111">
        <v>0</v>
      </c>
      <c r="R183" s="111">
        <f t="shared" si="12"/>
        <v>0</v>
      </c>
      <c r="S183" s="111">
        <v>0</v>
      </c>
      <c r="T183" s="112">
        <f t="shared" si="1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13" t="s">
        <v>490</v>
      </c>
      <c r="AT183" s="113" t="s">
        <v>242</v>
      </c>
      <c r="AU183" s="113" t="s">
        <v>85</v>
      </c>
      <c r="AY183" s="14" t="s">
        <v>237</v>
      </c>
      <c r="BE183" s="114">
        <f t="shared" si="14"/>
        <v>0</v>
      </c>
      <c r="BF183" s="114">
        <f t="shared" si="15"/>
        <v>0</v>
      </c>
      <c r="BG183" s="114">
        <f t="shared" si="16"/>
        <v>0</v>
      </c>
      <c r="BH183" s="114">
        <f t="shared" si="17"/>
        <v>0</v>
      </c>
      <c r="BI183" s="114">
        <f t="shared" si="18"/>
        <v>0</v>
      </c>
      <c r="BJ183" s="14" t="s">
        <v>85</v>
      </c>
      <c r="BK183" s="114">
        <f t="shared" si="19"/>
        <v>0</v>
      </c>
      <c r="BL183" s="14" t="s">
        <v>490</v>
      </c>
      <c r="BM183" s="113" t="s">
        <v>4531</v>
      </c>
    </row>
    <row r="184" spans="1:65" s="2" customFormat="1" ht="16.5" customHeight="1">
      <c r="A184" s="28"/>
      <c r="B184" s="138"/>
      <c r="C184" s="205" t="s">
        <v>490</v>
      </c>
      <c r="D184" s="205" t="s">
        <v>290</v>
      </c>
      <c r="E184" s="206" t="s">
        <v>4532</v>
      </c>
      <c r="F184" s="207" t="s">
        <v>4530</v>
      </c>
      <c r="G184" s="208" t="s">
        <v>1716</v>
      </c>
      <c r="H184" s="209">
        <v>128</v>
      </c>
      <c r="I184" s="115"/>
      <c r="J184" s="210">
        <f t="shared" si="10"/>
        <v>0</v>
      </c>
      <c r="K184" s="207" t="s">
        <v>1709</v>
      </c>
      <c r="L184" s="116"/>
      <c r="M184" s="117" t="s">
        <v>1</v>
      </c>
      <c r="N184" s="118" t="s">
        <v>42</v>
      </c>
      <c r="O184" s="52"/>
      <c r="P184" s="111">
        <f t="shared" si="11"/>
        <v>0</v>
      </c>
      <c r="Q184" s="111">
        <v>0</v>
      </c>
      <c r="R184" s="111">
        <f t="shared" si="12"/>
        <v>0</v>
      </c>
      <c r="S184" s="111">
        <v>0</v>
      </c>
      <c r="T184" s="112">
        <f t="shared" si="1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13" t="s">
        <v>1303</v>
      </c>
      <c r="AT184" s="113" t="s">
        <v>290</v>
      </c>
      <c r="AU184" s="113" t="s">
        <v>85</v>
      </c>
      <c r="AY184" s="14" t="s">
        <v>237</v>
      </c>
      <c r="BE184" s="114">
        <f t="shared" si="14"/>
        <v>0</v>
      </c>
      <c r="BF184" s="114">
        <f t="shared" si="15"/>
        <v>0</v>
      </c>
      <c r="BG184" s="114">
        <f t="shared" si="16"/>
        <v>0</v>
      </c>
      <c r="BH184" s="114">
        <f t="shared" si="17"/>
        <v>0</v>
      </c>
      <c r="BI184" s="114">
        <f t="shared" si="18"/>
        <v>0</v>
      </c>
      <c r="BJ184" s="14" t="s">
        <v>85</v>
      </c>
      <c r="BK184" s="114">
        <f t="shared" si="19"/>
        <v>0</v>
      </c>
      <c r="BL184" s="14" t="s">
        <v>490</v>
      </c>
      <c r="BM184" s="113" t="s">
        <v>4533</v>
      </c>
    </row>
    <row r="185" spans="1:65" s="2" customFormat="1" ht="16.5" customHeight="1">
      <c r="A185" s="28"/>
      <c r="B185" s="138"/>
      <c r="C185" s="199" t="s">
        <v>494</v>
      </c>
      <c r="D185" s="199" t="s">
        <v>242</v>
      </c>
      <c r="E185" s="200" t="s">
        <v>4534</v>
      </c>
      <c r="F185" s="201" t="s">
        <v>4535</v>
      </c>
      <c r="G185" s="202" t="s">
        <v>2072</v>
      </c>
      <c r="H185" s="203">
        <v>6</v>
      </c>
      <c r="I185" s="108"/>
      <c r="J185" s="204">
        <f t="shared" ref="J185:J208" si="20">ROUND(I185*H185,2)</f>
        <v>0</v>
      </c>
      <c r="K185" s="201" t="s">
        <v>1709</v>
      </c>
      <c r="L185" s="29"/>
      <c r="M185" s="109" t="s">
        <v>1</v>
      </c>
      <c r="N185" s="110" t="s">
        <v>42</v>
      </c>
      <c r="O185" s="52"/>
      <c r="P185" s="111">
        <f t="shared" ref="P185:P208" si="21">O185*H185</f>
        <v>0</v>
      </c>
      <c r="Q185" s="111">
        <v>0</v>
      </c>
      <c r="R185" s="111">
        <f t="shared" ref="R185:R208" si="22">Q185*H185</f>
        <v>0</v>
      </c>
      <c r="S185" s="111">
        <v>0</v>
      </c>
      <c r="T185" s="112">
        <f t="shared" ref="T185:T208" si="23">S185*H185</f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13" t="s">
        <v>490</v>
      </c>
      <c r="AT185" s="113" t="s">
        <v>242</v>
      </c>
      <c r="AU185" s="113" t="s">
        <v>85</v>
      </c>
      <c r="AY185" s="14" t="s">
        <v>237</v>
      </c>
      <c r="BE185" s="114">
        <f t="shared" ref="BE185:BE208" si="24">IF(N185="základní",J185,0)</f>
        <v>0</v>
      </c>
      <c r="BF185" s="114">
        <f t="shared" ref="BF185:BF208" si="25">IF(N185="snížená",J185,0)</f>
        <v>0</v>
      </c>
      <c r="BG185" s="114">
        <f t="shared" ref="BG185:BG208" si="26">IF(N185="zákl. přenesená",J185,0)</f>
        <v>0</v>
      </c>
      <c r="BH185" s="114">
        <f t="shared" ref="BH185:BH208" si="27">IF(N185="sníž. přenesená",J185,0)</f>
        <v>0</v>
      </c>
      <c r="BI185" s="114">
        <f t="shared" ref="BI185:BI208" si="28">IF(N185="nulová",J185,0)</f>
        <v>0</v>
      </c>
      <c r="BJ185" s="14" t="s">
        <v>85</v>
      </c>
      <c r="BK185" s="114">
        <f t="shared" ref="BK185:BK208" si="29">ROUND(I185*H185,2)</f>
        <v>0</v>
      </c>
      <c r="BL185" s="14" t="s">
        <v>490</v>
      </c>
      <c r="BM185" s="113" t="s">
        <v>4536</v>
      </c>
    </row>
    <row r="186" spans="1:65" s="2" customFormat="1" ht="16.5" customHeight="1">
      <c r="A186" s="28"/>
      <c r="B186" s="138"/>
      <c r="C186" s="205" t="s">
        <v>498</v>
      </c>
      <c r="D186" s="205" t="s">
        <v>290</v>
      </c>
      <c r="E186" s="206" t="s">
        <v>4537</v>
      </c>
      <c r="F186" s="207" t="s">
        <v>4535</v>
      </c>
      <c r="G186" s="208" t="s">
        <v>2072</v>
      </c>
      <c r="H186" s="209">
        <v>6</v>
      </c>
      <c r="I186" s="115"/>
      <c r="J186" s="210">
        <f t="shared" si="20"/>
        <v>0</v>
      </c>
      <c r="K186" s="207" t="s">
        <v>1709</v>
      </c>
      <c r="L186" s="116"/>
      <c r="M186" s="117" t="s">
        <v>1</v>
      </c>
      <c r="N186" s="118" t="s">
        <v>42</v>
      </c>
      <c r="O186" s="52"/>
      <c r="P186" s="111">
        <f t="shared" si="21"/>
        <v>0</v>
      </c>
      <c r="Q186" s="111">
        <v>0</v>
      </c>
      <c r="R186" s="111">
        <f t="shared" si="22"/>
        <v>0</v>
      </c>
      <c r="S186" s="111">
        <v>0</v>
      </c>
      <c r="T186" s="112">
        <f t="shared" si="23"/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13" t="s">
        <v>1303</v>
      </c>
      <c r="AT186" s="113" t="s">
        <v>290</v>
      </c>
      <c r="AU186" s="113" t="s">
        <v>85</v>
      </c>
      <c r="AY186" s="14" t="s">
        <v>237</v>
      </c>
      <c r="BE186" s="114">
        <f t="shared" si="24"/>
        <v>0</v>
      </c>
      <c r="BF186" s="114">
        <f t="shared" si="25"/>
        <v>0</v>
      </c>
      <c r="BG186" s="114">
        <f t="shared" si="26"/>
        <v>0</v>
      </c>
      <c r="BH186" s="114">
        <f t="shared" si="27"/>
        <v>0</v>
      </c>
      <c r="BI186" s="114">
        <f t="shared" si="28"/>
        <v>0</v>
      </c>
      <c r="BJ186" s="14" t="s">
        <v>85</v>
      </c>
      <c r="BK186" s="114">
        <f t="shared" si="29"/>
        <v>0</v>
      </c>
      <c r="BL186" s="14" t="s">
        <v>490</v>
      </c>
      <c r="BM186" s="113" t="s">
        <v>4538</v>
      </c>
    </row>
    <row r="187" spans="1:65" s="2" customFormat="1" ht="16.5" customHeight="1">
      <c r="A187" s="28"/>
      <c r="B187" s="138"/>
      <c r="C187" s="199" t="s">
        <v>502</v>
      </c>
      <c r="D187" s="199" t="s">
        <v>242</v>
      </c>
      <c r="E187" s="200" t="s">
        <v>4539</v>
      </c>
      <c r="F187" s="201" t="s">
        <v>4540</v>
      </c>
      <c r="G187" s="202" t="s">
        <v>2072</v>
      </c>
      <c r="H187" s="203">
        <v>25</v>
      </c>
      <c r="I187" s="108"/>
      <c r="J187" s="204">
        <f t="shared" si="20"/>
        <v>0</v>
      </c>
      <c r="K187" s="201" t="s">
        <v>1709</v>
      </c>
      <c r="L187" s="29"/>
      <c r="M187" s="109" t="s">
        <v>1</v>
      </c>
      <c r="N187" s="110" t="s">
        <v>42</v>
      </c>
      <c r="O187" s="52"/>
      <c r="P187" s="111">
        <f t="shared" si="21"/>
        <v>0</v>
      </c>
      <c r="Q187" s="111">
        <v>0</v>
      </c>
      <c r="R187" s="111">
        <f t="shared" si="22"/>
        <v>0</v>
      </c>
      <c r="S187" s="111">
        <v>0</v>
      </c>
      <c r="T187" s="112">
        <f t="shared" si="2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13" t="s">
        <v>490</v>
      </c>
      <c r="AT187" s="113" t="s">
        <v>242</v>
      </c>
      <c r="AU187" s="113" t="s">
        <v>85</v>
      </c>
      <c r="AY187" s="14" t="s">
        <v>237</v>
      </c>
      <c r="BE187" s="114">
        <f t="shared" si="24"/>
        <v>0</v>
      </c>
      <c r="BF187" s="114">
        <f t="shared" si="25"/>
        <v>0</v>
      </c>
      <c r="BG187" s="114">
        <f t="shared" si="26"/>
        <v>0</v>
      </c>
      <c r="BH187" s="114">
        <f t="shared" si="27"/>
        <v>0</v>
      </c>
      <c r="BI187" s="114">
        <f t="shared" si="28"/>
        <v>0</v>
      </c>
      <c r="BJ187" s="14" t="s">
        <v>85</v>
      </c>
      <c r="BK187" s="114">
        <f t="shared" si="29"/>
        <v>0</v>
      </c>
      <c r="BL187" s="14" t="s">
        <v>490</v>
      </c>
      <c r="BM187" s="113" t="s">
        <v>4541</v>
      </c>
    </row>
    <row r="188" spans="1:65" s="2" customFormat="1" ht="16.5" customHeight="1">
      <c r="A188" s="28"/>
      <c r="B188" s="138"/>
      <c r="C188" s="205" t="s">
        <v>506</v>
      </c>
      <c r="D188" s="205" t="s">
        <v>290</v>
      </c>
      <c r="E188" s="206" t="s">
        <v>4542</v>
      </c>
      <c r="F188" s="207" t="s">
        <v>4540</v>
      </c>
      <c r="G188" s="208" t="s">
        <v>2072</v>
      </c>
      <c r="H188" s="209">
        <v>25</v>
      </c>
      <c r="I188" s="115"/>
      <c r="J188" s="210">
        <f t="shared" si="20"/>
        <v>0</v>
      </c>
      <c r="K188" s="207" t="s">
        <v>1709</v>
      </c>
      <c r="L188" s="116"/>
      <c r="M188" s="117" t="s">
        <v>1</v>
      </c>
      <c r="N188" s="118" t="s">
        <v>42</v>
      </c>
      <c r="O188" s="52"/>
      <c r="P188" s="111">
        <f t="shared" si="21"/>
        <v>0</v>
      </c>
      <c r="Q188" s="111">
        <v>0</v>
      </c>
      <c r="R188" s="111">
        <f t="shared" si="22"/>
        <v>0</v>
      </c>
      <c r="S188" s="111">
        <v>0</v>
      </c>
      <c r="T188" s="112">
        <f t="shared" si="2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13" t="s">
        <v>1303</v>
      </c>
      <c r="AT188" s="113" t="s">
        <v>290</v>
      </c>
      <c r="AU188" s="113" t="s">
        <v>85</v>
      </c>
      <c r="AY188" s="14" t="s">
        <v>237</v>
      </c>
      <c r="BE188" s="114">
        <f t="shared" si="24"/>
        <v>0</v>
      </c>
      <c r="BF188" s="114">
        <f t="shared" si="25"/>
        <v>0</v>
      </c>
      <c r="BG188" s="114">
        <f t="shared" si="26"/>
        <v>0</v>
      </c>
      <c r="BH188" s="114">
        <f t="shared" si="27"/>
        <v>0</v>
      </c>
      <c r="BI188" s="114">
        <f t="shared" si="28"/>
        <v>0</v>
      </c>
      <c r="BJ188" s="14" t="s">
        <v>85</v>
      </c>
      <c r="BK188" s="114">
        <f t="shared" si="29"/>
        <v>0</v>
      </c>
      <c r="BL188" s="14" t="s">
        <v>490</v>
      </c>
      <c r="BM188" s="113" t="s">
        <v>4543</v>
      </c>
    </row>
    <row r="189" spans="1:65" s="2" customFormat="1" ht="16.5" customHeight="1">
      <c r="A189" s="28"/>
      <c r="B189" s="138"/>
      <c r="C189" s="199" t="s">
        <v>513</v>
      </c>
      <c r="D189" s="199" t="s">
        <v>242</v>
      </c>
      <c r="E189" s="200" t="s">
        <v>4544</v>
      </c>
      <c r="F189" s="201" t="s">
        <v>4545</v>
      </c>
      <c r="G189" s="202" t="s">
        <v>2072</v>
      </c>
      <c r="H189" s="203">
        <v>3</v>
      </c>
      <c r="I189" s="108"/>
      <c r="J189" s="204">
        <f t="shared" si="20"/>
        <v>0</v>
      </c>
      <c r="K189" s="201" t="s">
        <v>1709</v>
      </c>
      <c r="L189" s="29"/>
      <c r="M189" s="109" t="s">
        <v>1</v>
      </c>
      <c r="N189" s="110" t="s">
        <v>42</v>
      </c>
      <c r="O189" s="52"/>
      <c r="P189" s="111">
        <f t="shared" si="21"/>
        <v>0</v>
      </c>
      <c r="Q189" s="111">
        <v>0</v>
      </c>
      <c r="R189" s="111">
        <f t="shared" si="22"/>
        <v>0</v>
      </c>
      <c r="S189" s="111">
        <v>0</v>
      </c>
      <c r="T189" s="112">
        <f t="shared" si="2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13" t="s">
        <v>490</v>
      </c>
      <c r="AT189" s="113" t="s">
        <v>242</v>
      </c>
      <c r="AU189" s="113" t="s">
        <v>85</v>
      </c>
      <c r="AY189" s="14" t="s">
        <v>237</v>
      </c>
      <c r="BE189" s="114">
        <f t="shared" si="24"/>
        <v>0</v>
      </c>
      <c r="BF189" s="114">
        <f t="shared" si="25"/>
        <v>0</v>
      </c>
      <c r="BG189" s="114">
        <f t="shared" si="26"/>
        <v>0</v>
      </c>
      <c r="BH189" s="114">
        <f t="shared" si="27"/>
        <v>0</v>
      </c>
      <c r="BI189" s="114">
        <f t="shared" si="28"/>
        <v>0</v>
      </c>
      <c r="BJ189" s="14" t="s">
        <v>85</v>
      </c>
      <c r="BK189" s="114">
        <f t="shared" si="29"/>
        <v>0</v>
      </c>
      <c r="BL189" s="14" t="s">
        <v>490</v>
      </c>
      <c r="BM189" s="113" t="s">
        <v>4546</v>
      </c>
    </row>
    <row r="190" spans="1:65" s="2" customFormat="1" ht="16.5" customHeight="1">
      <c r="A190" s="28"/>
      <c r="B190" s="138"/>
      <c r="C190" s="205" t="s">
        <v>517</v>
      </c>
      <c r="D190" s="205" t="s">
        <v>290</v>
      </c>
      <c r="E190" s="206" t="s">
        <v>4547</v>
      </c>
      <c r="F190" s="207" t="s">
        <v>4545</v>
      </c>
      <c r="G190" s="208" t="s">
        <v>2072</v>
      </c>
      <c r="H190" s="209">
        <v>3</v>
      </c>
      <c r="I190" s="115"/>
      <c r="J190" s="210">
        <f t="shared" si="20"/>
        <v>0</v>
      </c>
      <c r="K190" s="207" t="s">
        <v>1709</v>
      </c>
      <c r="L190" s="116"/>
      <c r="M190" s="117" t="s">
        <v>1</v>
      </c>
      <c r="N190" s="118" t="s">
        <v>42</v>
      </c>
      <c r="O190" s="52"/>
      <c r="P190" s="111">
        <f t="shared" si="21"/>
        <v>0</v>
      </c>
      <c r="Q190" s="111">
        <v>0</v>
      </c>
      <c r="R190" s="111">
        <f t="shared" si="22"/>
        <v>0</v>
      </c>
      <c r="S190" s="111">
        <v>0</v>
      </c>
      <c r="T190" s="112">
        <f t="shared" si="2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13" t="s">
        <v>1303</v>
      </c>
      <c r="AT190" s="113" t="s">
        <v>290</v>
      </c>
      <c r="AU190" s="113" t="s">
        <v>85</v>
      </c>
      <c r="AY190" s="14" t="s">
        <v>237</v>
      </c>
      <c r="BE190" s="114">
        <f t="shared" si="24"/>
        <v>0</v>
      </c>
      <c r="BF190" s="114">
        <f t="shared" si="25"/>
        <v>0</v>
      </c>
      <c r="BG190" s="114">
        <f t="shared" si="26"/>
        <v>0</v>
      </c>
      <c r="BH190" s="114">
        <f t="shared" si="27"/>
        <v>0</v>
      </c>
      <c r="BI190" s="114">
        <f t="shared" si="28"/>
        <v>0</v>
      </c>
      <c r="BJ190" s="14" t="s">
        <v>85</v>
      </c>
      <c r="BK190" s="114">
        <f t="shared" si="29"/>
        <v>0</v>
      </c>
      <c r="BL190" s="14" t="s">
        <v>490</v>
      </c>
      <c r="BM190" s="113" t="s">
        <v>4548</v>
      </c>
    </row>
    <row r="191" spans="1:65" s="2" customFormat="1" ht="16.5" customHeight="1">
      <c r="A191" s="28"/>
      <c r="B191" s="138"/>
      <c r="C191" s="199" t="s">
        <v>521</v>
      </c>
      <c r="D191" s="199" t="s">
        <v>242</v>
      </c>
      <c r="E191" s="200" t="s">
        <v>4549</v>
      </c>
      <c r="F191" s="201" t="s">
        <v>4550</v>
      </c>
      <c r="G191" s="202" t="s">
        <v>2072</v>
      </c>
      <c r="H191" s="203">
        <v>6</v>
      </c>
      <c r="I191" s="108"/>
      <c r="J191" s="204">
        <f t="shared" si="20"/>
        <v>0</v>
      </c>
      <c r="K191" s="201" t="s">
        <v>1709</v>
      </c>
      <c r="L191" s="29"/>
      <c r="M191" s="109" t="s">
        <v>1</v>
      </c>
      <c r="N191" s="110" t="s">
        <v>42</v>
      </c>
      <c r="O191" s="52"/>
      <c r="P191" s="111">
        <f t="shared" si="21"/>
        <v>0</v>
      </c>
      <c r="Q191" s="111">
        <v>0</v>
      </c>
      <c r="R191" s="111">
        <f t="shared" si="22"/>
        <v>0</v>
      </c>
      <c r="S191" s="111">
        <v>0</v>
      </c>
      <c r="T191" s="112">
        <f t="shared" si="23"/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13" t="s">
        <v>490</v>
      </c>
      <c r="AT191" s="113" t="s">
        <v>242</v>
      </c>
      <c r="AU191" s="113" t="s">
        <v>85</v>
      </c>
      <c r="AY191" s="14" t="s">
        <v>237</v>
      </c>
      <c r="BE191" s="114">
        <f t="shared" si="24"/>
        <v>0</v>
      </c>
      <c r="BF191" s="114">
        <f t="shared" si="25"/>
        <v>0</v>
      </c>
      <c r="BG191" s="114">
        <f t="shared" si="26"/>
        <v>0</v>
      </c>
      <c r="BH191" s="114">
        <f t="shared" si="27"/>
        <v>0</v>
      </c>
      <c r="BI191" s="114">
        <f t="shared" si="28"/>
        <v>0</v>
      </c>
      <c r="BJ191" s="14" t="s">
        <v>85</v>
      </c>
      <c r="BK191" s="114">
        <f t="shared" si="29"/>
        <v>0</v>
      </c>
      <c r="BL191" s="14" t="s">
        <v>490</v>
      </c>
      <c r="BM191" s="113" t="s">
        <v>4551</v>
      </c>
    </row>
    <row r="192" spans="1:65" s="2" customFormat="1" ht="16.5" customHeight="1">
      <c r="A192" s="28"/>
      <c r="B192" s="138"/>
      <c r="C192" s="205" t="s">
        <v>525</v>
      </c>
      <c r="D192" s="205" t="s">
        <v>290</v>
      </c>
      <c r="E192" s="206" t="s">
        <v>4552</v>
      </c>
      <c r="F192" s="207" t="s">
        <v>4550</v>
      </c>
      <c r="G192" s="208" t="s">
        <v>2072</v>
      </c>
      <c r="H192" s="209">
        <v>6</v>
      </c>
      <c r="I192" s="115"/>
      <c r="J192" s="210">
        <f t="shared" si="20"/>
        <v>0</v>
      </c>
      <c r="K192" s="207" t="s">
        <v>1709</v>
      </c>
      <c r="L192" s="116"/>
      <c r="M192" s="117" t="s">
        <v>1</v>
      </c>
      <c r="N192" s="118" t="s">
        <v>42</v>
      </c>
      <c r="O192" s="52"/>
      <c r="P192" s="111">
        <f t="shared" si="21"/>
        <v>0</v>
      </c>
      <c r="Q192" s="111">
        <v>0</v>
      </c>
      <c r="R192" s="111">
        <f t="shared" si="22"/>
        <v>0</v>
      </c>
      <c r="S192" s="111">
        <v>0</v>
      </c>
      <c r="T192" s="112">
        <f t="shared" si="23"/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13" t="s">
        <v>1303</v>
      </c>
      <c r="AT192" s="113" t="s">
        <v>290</v>
      </c>
      <c r="AU192" s="113" t="s">
        <v>85</v>
      </c>
      <c r="AY192" s="14" t="s">
        <v>237</v>
      </c>
      <c r="BE192" s="114">
        <f t="shared" si="24"/>
        <v>0</v>
      </c>
      <c r="BF192" s="114">
        <f t="shared" si="25"/>
        <v>0</v>
      </c>
      <c r="BG192" s="114">
        <f t="shared" si="26"/>
        <v>0</v>
      </c>
      <c r="BH192" s="114">
        <f t="shared" si="27"/>
        <v>0</v>
      </c>
      <c r="BI192" s="114">
        <f t="shared" si="28"/>
        <v>0</v>
      </c>
      <c r="BJ192" s="14" t="s">
        <v>85</v>
      </c>
      <c r="BK192" s="114">
        <f t="shared" si="29"/>
        <v>0</v>
      </c>
      <c r="BL192" s="14" t="s">
        <v>490</v>
      </c>
      <c r="BM192" s="113" t="s">
        <v>4553</v>
      </c>
    </row>
    <row r="193" spans="1:65" s="2" customFormat="1" ht="16.5" customHeight="1">
      <c r="A193" s="28"/>
      <c r="B193" s="138"/>
      <c r="C193" s="199" t="s">
        <v>529</v>
      </c>
      <c r="D193" s="199" t="s">
        <v>242</v>
      </c>
      <c r="E193" s="200" t="s">
        <v>4554</v>
      </c>
      <c r="F193" s="201" t="s">
        <v>4555</v>
      </c>
      <c r="G193" s="202" t="s">
        <v>1716</v>
      </c>
      <c r="H193" s="203">
        <v>4860</v>
      </c>
      <c r="I193" s="108"/>
      <c r="J193" s="204">
        <f t="shared" si="20"/>
        <v>0</v>
      </c>
      <c r="K193" s="201" t="s">
        <v>1709</v>
      </c>
      <c r="L193" s="29"/>
      <c r="M193" s="109" t="s">
        <v>1</v>
      </c>
      <c r="N193" s="110" t="s">
        <v>42</v>
      </c>
      <c r="O193" s="52"/>
      <c r="P193" s="111">
        <f t="shared" si="21"/>
        <v>0</v>
      </c>
      <c r="Q193" s="111">
        <v>0</v>
      </c>
      <c r="R193" s="111">
        <f t="shared" si="22"/>
        <v>0</v>
      </c>
      <c r="S193" s="111">
        <v>0</v>
      </c>
      <c r="T193" s="112">
        <f t="shared" si="23"/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13" t="s">
        <v>490</v>
      </c>
      <c r="AT193" s="113" t="s">
        <v>242</v>
      </c>
      <c r="AU193" s="113" t="s">
        <v>85</v>
      </c>
      <c r="AY193" s="14" t="s">
        <v>237</v>
      </c>
      <c r="BE193" s="114">
        <f t="shared" si="24"/>
        <v>0</v>
      </c>
      <c r="BF193" s="114">
        <f t="shared" si="25"/>
        <v>0</v>
      </c>
      <c r="BG193" s="114">
        <f t="shared" si="26"/>
        <v>0</v>
      </c>
      <c r="BH193" s="114">
        <f t="shared" si="27"/>
        <v>0</v>
      </c>
      <c r="BI193" s="114">
        <f t="shared" si="28"/>
        <v>0</v>
      </c>
      <c r="BJ193" s="14" t="s">
        <v>85</v>
      </c>
      <c r="BK193" s="114">
        <f t="shared" si="29"/>
        <v>0</v>
      </c>
      <c r="BL193" s="14" t="s">
        <v>490</v>
      </c>
      <c r="BM193" s="113" t="s">
        <v>4556</v>
      </c>
    </row>
    <row r="194" spans="1:65" s="2" customFormat="1" ht="16.5" customHeight="1">
      <c r="A194" s="28"/>
      <c r="B194" s="138"/>
      <c r="C194" s="199" t="s">
        <v>533</v>
      </c>
      <c r="D194" s="199" t="s">
        <v>242</v>
      </c>
      <c r="E194" s="200" t="s">
        <v>4557</v>
      </c>
      <c r="F194" s="201" t="s">
        <v>4558</v>
      </c>
      <c r="G194" s="202" t="s">
        <v>2072</v>
      </c>
      <c r="H194" s="203">
        <v>510</v>
      </c>
      <c r="I194" s="108"/>
      <c r="J194" s="204">
        <f t="shared" si="20"/>
        <v>0</v>
      </c>
      <c r="K194" s="201" t="s">
        <v>1709</v>
      </c>
      <c r="L194" s="29"/>
      <c r="M194" s="109" t="s">
        <v>1</v>
      </c>
      <c r="N194" s="110" t="s">
        <v>42</v>
      </c>
      <c r="O194" s="52"/>
      <c r="P194" s="111">
        <f t="shared" si="21"/>
        <v>0</v>
      </c>
      <c r="Q194" s="111">
        <v>0</v>
      </c>
      <c r="R194" s="111">
        <f t="shared" si="22"/>
        <v>0</v>
      </c>
      <c r="S194" s="111">
        <v>0</v>
      </c>
      <c r="T194" s="112">
        <f t="shared" si="23"/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13" t="s">
        <v>490</v>
      </c>
      <c r="AT194" s="113" t="s">
        <v>242</v>
      </c>
      <c r="AU194" s="113" t="s">
        <v>85</v>
      </c>
      <c r="AY194" s="14" t="s">
        <v>237</v>
      </c>
      <c r="BE194" s="114">
        <f t="shared" si="24"/>
        <v>0</v>
      </c>
      <c r="BF194" s="114">
        <f t="shared" si="25"/>
        <v>0</v>
      </c>
      <c r="BG194" s="114">
        <f t="shared" si="26"/>
        <v>0</v>
      </c>
      <c r="BH194" s="114">
        <f t="shared" si="27"/>
        <v>0</v>
      </c>
      <c r="BI194" s="114">
        <f t="shared" si="28"/>
        <v>0</v>
      </c>
      <c r="BJ194" s="14" t="s">
        <v>85</v>
      </c>
      <c r="BK194" s="114">
        <f t="shared" si="29"/>
        <v>0</v>
      </c>
      <c r="BL194" s="14" t="s">
        <v>490</v>
      </c>
      <c r="BM194" s="113" t="s">
        <v>4559</v>
      </c>
    </row>
    <row r="195" spans="1:65" s="2" customFormat="1" ht="16.5" customHeight="1">
      <c r="A195" s="28"/>
      <c r="B195" s="138"/>
      <c r="C195" s="199" t="s">
        <v>540</v>
      </c>
      <c r="D195" s="199" t="s">
        <v>242</v>
      </c>
      <c r="E195" s="200" t="s">
        <v>4560</v>
      </c>
      <c r="F195" s="201" t="s">
        <v>4561</v>
      </c>
      <c r="G195" s="202" t="s">
        <v>2072</v>
      </c>
      <c r="H195" s="203">
        <v>51</v>
      </c>
      <c r="I195" s="108"/>
      <c r="J195" s="204">
        <f t="shared" si="20"/>
        <v>0</v>
      </c>
      <c r="K195" s="201" t="s">
        <v>1709</v>
      </c>
      <c r="L195" s="29"/>
      <c r="M195" s="109" t="s">
        <v>1</v>
      </c>
      <c r="N195" s="110" t="s">
        <v>42</v>
      </c>
      <c r="O195" s="52"/>
      <c r="P195" s="111">
        <f t="shared" si="21"/>
        <v>0</v>
      </c>
      <c r="Q195" s="111">
        <v>0</v>
      </c>
      <c r="R195" s="111">
        <f t="shared" si="22"/>
        <v>0</v>
      </c>
      <c r="S195" s="111">
        <v>0</v>
      </c>
      <c r="T195" s="112">
        <f t="shared" si="23"/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13" t="s">
        <v>490</v>
      </c>
      <c r="AT195" s="113" t="s">
        <v>242</v>
      </c>
      <c r="AU195" s="113" t="s">
        <v>85</v>
      </c>
      <c r="AY195" s="14" t="s">
        <v>237</v>
      </c>
      <c r="BE195" s="114">
        <f t="shared" si="24"/>
        <v>0</v>
      </c>
      <c r="BF195" s="114">
        <f t="shared" si="25"/>
        <v>0</v>
      </c>
      <c r="BG195" s="114">
        <f t="shared" si="26"/>
        <v>0</v>
      </c>
      <c r="BH195" s="114">
        <f t="shared" si="27"/>
        <v>0</v>
      </c>
      <c r="BI195" s="114">
        <f t="shared" si="28"/>
        <v>0</v>
      </c>
      <c r="BJ195" s="14" t="s">
        <v>85</v>
      </c>
      <c r="BK195" s="114">
        <f t="shared" si="29"/>
        <v>0</v>
      </c>
      <c r="BL195" s="14" t="s">
        <v>490</v>
      </c>
      <c r="BM195" s="113" t="s">
        <v>4562</v>
      </c>
    </row>
    <row r="196" spans="1:65" s="2" customFormat="1" ht="16.5" customHeight="1">
      <c r="A196" s="28"/>
      <c r="B196" s="138"/>
      <c r="C196" s="199" t="s">
        <v>544</v>
      </c>
      <c r="D196" s="199" t="s">
        <v>242</v>
      </c>
      <c r="E196" s="200" t="s">
        <v>4563</v>
      </c>
      <c r="F196" s="201" t="s">
        <v>4564</v>
      </c>
      <c r="G196" s="202" t="s">
        <v>1716</v>
      </c>
      <c r="H196" s="203">
        <v>4440</v>
      </c>
      <c r="I196" s="108"/>
      <c r="J196" s="204">
        <f t="shared" si="20"/>
        <v>0</v>
      </c>
      <c r="K196" s="201" t="s">
        <v>1709</v>
      </c>
      <c r="L196" s="29"/>
      <c r="M196" s="109" t="s">
        <v>1</v>
      </c>
      <c r="N196" s="110" t="s">
        <v>42</v>
      </c>
      <c r="O196" s="52"/>
      <c r="P196" s="111">
        <f t="shared" si="21"/>
        <v>0</v>
      </c>
      <c r="Q196" s="111">
        <v>0</v>
      </c>
      <c r="R196" s="111">
        <f t="shared" si="22"/>
        <v>0</v>
      </c>
      <c r="S196" s="111">
        <v>0</v>
      </c>
      <c r="T196" s="112">
        <f t="shared" si="23"/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13" t="s">
        <v>490</v>
      </c>
      <c r="AT196" s="113" t="s">
        <v>242</v>
      </c>
      <c r="AU196" s="113" t="s">
        <v>85</v>
      </c>
      <c r="AY196" s="14" t="s">
        <v>237</v>
      </c>
      <c r="BE196" s="114">
        <f t="shared" si="24"/>
        <v>0</v>
      </c>
      <c r="BF196" s="114">
        <f t="shared" si="25"/>
        <v>0</v>
      </c>
      <c r="BG196" s="114">
        <f t="shared" si="26"/>
        <v>0</v>
      </c>
      <c r="BH196" s="114">
        <f t="shared" si="27"/>
        <v>0</v>
      </c>
      <c r="BI196" s="114">
        <f t="shared" si="28"/>
        <v>0</v>
      </c>
      <c r="BJ196" s="14" t="s">
        <v>85</v>
      </c>
      <c r="BK196" s="114">
        <f t="shared" si="29"/>
        <v>0</v>
      </c>
      <c r="BL196" s="14" t="s">
        <v>490</v>
      </c>
      <c r="BM196" s="113" t="s">
        <v>4565</v>
      </c>
    </row>
    <row r="197" spans="1:65" s="2" customFormat="1" ht="16.5" customHeight="1">
      <c r="A197" s="28"/>
      <c r="B197" s="138"/>
      <c r="C197" s="199" t="s">
        <v>548</v>
      </c>
      <c r="D197" s="199" t="s">
        <v>242</v>
      </c>
      <c r="E197" s="200" t="s">
        <v>4566</v>
      </c>
      <c r="F197" s="201" t="s">
        <v>4567</v>
      </c>
      <c r="G197" s="202" t="s">
        <v>2072</v>
      </c>
      <c r="H197" s="203">
        <v>420</v>
      </c>
      <c r="I197" s="108"/>
      <c r="J197" s="204">
        <f t="shared" si="20"/>
        <v>0</v>
      </c>
      <c r="K197" s="201" t="s">
        <v>1709</v>
      </c>
      <c r="L197" s="29"/>
      <c r="M197" s="109" t="s">
        <v>1</v>
      </c>
      <c r="N197" s="110" t="s">
        <v>42</v>
      </c>
      <c r="O197" s="52"/>
      <c r="P197" s="111">
        <f t="shared" si="21"/>
        <v>0</v>
      </c>
      <c r="Q197" s="111">
        <v>0</v>
      </c>
      <c r="R197" s="111">
        <f t="shared" si="22"/>
        <v>0</v>
      </c>
      <c r="S197" s="111">
        <v>0</v>
      </c>
      <c r="T197" s="112">
        <f t="shared" si="23"/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13" t="s">
        <v>490</v>
      </c>
      <c r="AT197" s="113" t="s">
        <v>242</v>
      </c>
      <c r="AU197" s="113" t="s">
        <v>85</v>
      </c>
      <c r="AY197" s="14" t="s">
        <v>237</v>
      </c>
      <c r="BE197" s="114">
        <f t="shared" si="24"/>
        <v>0</v>
      </c>
      <c r="BF197" s="114">
        <f t="shared" si="25"/>
        <v>0</v>
      </c>
      <c r="BG197" s="114">
        <f t="shared" si="26"/>
        <v>0</v>
      </c>
      <c r="BH197" s="114">
        <f t="shared" si="27"/>
        <v>0</v>
      </c>
      <c r="BI197" s="114">
        <f t="shared" si="28"/>
        <v>0</v>
      </c>
      <c r="BJ197" s="14" t="s">
        <v>85</v>
      </c>
      <c r="BK197" s="114">
        <f t="shared" si="29"/>
        <v>0</v>
      </c>
      <c r="BL197" s="14" t="s">
        <v>490</v>
      </c>
      <c r="BM197" s="113" t="s">
        <v>4568</v>
      </c>
    </row>
    <row r="198" spans="1:65" s="2" customFormat="1" ht="16.5" customHeight="1">
      <c r="A198" s="28"/>
      <c r="B198" s="138"/>
      <c r="C198" s="199" t="s">
        <v>552</v>
      </c>
      <c r="D198" s="199" t="s">
        <v>242</v>
      </c>
      <c r="E198" s="200" t="s">
        <v>4569</v>
      </c>
      <c r="F198" s="201" t="s">
        <v>4570</v>
      </c>
      <c r="G198" s="202" t="s">
        <v>1716</v>
      </c>
      <c r="H198" s="203">
        <v>4860</v>
      </c>
      <c r="I198" s="108"/>
      <c r="J198" s="204">
        <f t="shared" si="20"/>
        <v>0</v>
      </c>
      <c r="K198" s="201" t="s">
        <v>1709</v>
      </c>
      <c r="L198" s="29"/>
      <c r="M198" s="109" t="s">
        <v>1</v>
      </c>
      <c r="N198" s="110" t="s">
        <v>42</v>
      </c>
      <c r="O198" s="52"/>
      <c r="P198" s="111">
        <f t="shared" si="21"/>
        <v>0</v>
      </c>
      <c r="Q198" s="111">
        <v>0</v>
      </c>
      <c r="R198" s="111">
        <f t="shared" si="22"/>
        <v>0</v>
      </c>
      <c r="S198" s="111">
        <v>0</v>
      </c>
      <c r="T198" s="112">
        <f t="shared" si="23"/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13" t="s">
        <v>490</v>
      </c>
      <c r="AT198" s="113" t="s">
        <v>242</v>
      </c>
      <c r="AU198" s="113" t="s">
        <v>85</v>
      </c>
      <c r="AY198" s="14" t="s">
        <v>237</v>
      </c>
      <c r="BE198" s="114">
        <f t="shared" si="24"/>
        <v>0</v>
      </c>
      <c r="BF198" s="114">
        <f t="shared" si="25"/>
        <v>0</v>
      </c>
      <c r="BG198" s="114">
        <f t="shared" si="26"/>
        <v>0</v>
      </c>
      <c r="BH198" s="114">
        <f t="shared" si="27"/>
        <v>0</v>
      </c>
      <c r="BI198" s="114">
        <f t="shared" si="28"/>
        <v>0</v>
      </c>
      <c r="BJ198" s="14" t="s">
        <v>85</v>
      </c>
      <c r="BK198" s="114">
        <f t="shared" si="29"/>
        <v>0</v>
      </c>
      <c r="BL198" s="14" t="s">
        <v>490</v>
      </c>
      <c r="BM198" s="113" t="s">
        <v>4571</v>
      </c>
    </row>
    <row r="199" spans="1:65" s="2" customFormat="1" ht="16.5" customHeight="1">
      <c r="A199" s="28"/>
      <c r="B199" s="138"/>
      <c r="C199" s="199" t="s">
        <v>556</v>
      </c>
      <c r="D199" s="199" t="s">
        <v>242</v>
      </c>
      <c r="E199" s="200" t="s">
        <v>4572</v>
      </c>
      <c r="F199" s="201" t="s">
        <v>4573</v>
      </c>
      <c r="G199" s="202" t="s">
        <v>2137</v>
      </c>
      <c r="H199" s="203">
        <v>10.199999999999999</v>
      </c>
      <c r="I199" s="108"/>
      <c r="J199" s="204">
        <f t="shared" si="20"/>
        <v>0</v>
      </c>
      <c r="K199" s="201" t="s">
        <v>1709</v>
      </c>
      <c r="L199" s="29"/>
      <c r="M199" s="109" t="s">
        <v>1</v>
      </c>
      <c r="N199" s="110" t="s">
        <v>42</v>
      </c>
      <c r="O199" s="52"/>
      <c r="P199" s="111">
        <f t="shared" si="21"/>
        <v>0</v>
      </c>
      <c r="Q199" s="111">
        <v>0</v>
      </c>
      <c r="R199" s="111">
        <f t="shared" si="22"/>
        <v>0</v>
      </c>
      <c r="S199" s="111">
        <v>0</v>
      </c>
      <c r="T199" s="112">
        <f t="shared" si="23"/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13" t="s">
        <v>490</v>
      </c>
      <c r="AT199" s="113" t="s">
        <v>242</v>
      </c>
      <c r="AU199" s="113" t="s">
        <v>85</v>
      </c>
      <c r="AY199" s="14" t="s">
        <v>237</v>
      </c>
      <c r="BE199" s="114">
        <f t="shared" si="24"/>
        <v>0</v>
      </c>
      <c r="BF199" s="114">
        <f t="shared" si="25"/>
        <v>0</v>
      </c>
      <c r="BG199" s="114">
        <f t="shared" si="26"/>
        <v>0</v>
      </c>
      <c r="BH199" s="114">
        <f t="shared" si="27"/>
        <v>0</v>
      </c>
      <c r="BI199" s="114">
        <f t="shared" si="28"/>
        <v>0</v>
      </c>
      <c r="BJ199" s="14" t="s">
        <v>85</v>
      </c>
      <c r="BK199" s="114">
        <f t="shared" si="29"/>
        <v>0</v>
      </c>
      <c r="BL199" s="14" t="s">
        <v>490</v>
      </c>
      <c r="BM199" s="113" t="s">
        <v>4574</v>
      </c>
    </row>
    <row r="200" spans="1:65" s="2" customFormat="1" ht="16.5" customHeight="1">
      <c r="A200" s="28"/>
      <c r="B200" s="138"/>
      <c r="C200" s="205" t="s">
        <v>560</v>
      </c>
      <c r="D200" s="205" t="s">
        <v>290</v>
      </c>
      <c r="E200" s="206" t="s">
        <v>4575</v>
      </c>
      <c r="F200" s="207" t="s">
        <v>4573</v>
      </c>
      <c r="G200" s="208" t="s">
        <v>2137</v>
      </c>
      <c r="H200" s="209">
        <v>10.199999999999999</v>
      </c>
      <c r="I200" s="115"/>
      <c r="J200" s="210">
        <f t="shared" si="20"/>
        <v>0</v>
      </c>
      <c r="K200" s="207" t="s">
        <v>1709</v>
      </c>
      <c r="L200" s="116"/>
      <c r="M200" s="117" t="s">
        <v>1</v>
      </c>
      <c r="N200" s="118" t="s">
        <v>42</v>
      </c>
      <c r="O200" s="52"/>
      <c r="P200" s="111">
        <f t="shared" si="21"/>
        <v>0</v>
      </c>
      <c r="Q200" s="111">
        <v>0</v>
      </c>
      <c r="R200" s="111">
        <f t="shared" si="22"/>
        <v>0</v>
      </c>
      <c r="S200" s="111">
        <v>0</v>
      </c>
      <c r="T200" s="112">
        <f t="shared" si="23"/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13" t="s">
        <v>1303</v>
      </c>
      <c r="AT200" s="113" t="s">
        <v>290</v>
      </c>
      <c r="AU200" s="113" t="s">
        <v>85</v>
      </c>
      <c r="AY200" s="14" t="s">
        <v>237</v>
      </c>
      <c r="BE200" s="114">
        <f t="shared" si="24"/>
        <v>0</v>
      </c>
      <c r="BF200" s="114">
        <f t="shared" si="25"/>
        <v>0</v>
      </c>
      <c r="BG200" s="114">
        <f t="shared" si="26"/>
        <v>0</v>
      </c>
      <c r="BH200" s="114">
        <f t="shared" si="27"/>
        <v>0</v>
      </c>
      <c r="BI200" s="114">
        <f t="shared" si="28"/>
        <v>0</v>
      </c>
      <c r="BJ200" s="14" t="s">
        <v>85</v>
      </c>
      <c r="BK200" s="114">
        <f t="shared" si="29"/>
        <v>0</v>
      </c>
      <c r="BL200" s="14" t="s">
        <v>490</v>
      </c>
      <c r="BM200" s="113" t="s">
        <v>4576</v>
      </c>
    </row>
    <row r="201" spans="1:65" s="2" customFormat="1" ht="16.5" customHeight="1">
      <c r="A201" s="28"/>
      <c r="B201" s="138"/>
      <c r="C201" s="199" t="s">
        <v>564</v>
      </c>
      <c r="D201" s="199" t="s">
        <v>242</v>
      </c>
      <c r="E201" s="200" t="s">
        <v>4577</v>
      </c>
      <c r="F201" s="201" t="s">
        <v>4578</v>
      </c>
      <c r="G201" s="202" t="s">
        <v>4579</v>
      </c>
      <c r="H201" s="203">
        <v>250</v>
      </c>
      <c r="I201" s="108"/>
      <c r="J201" s="204">
        <f t="shared" si="20"/>
        <v>0</v>
      </c>
      <c r="K201" s="201" t="s">
        <v>1709</v>
      </c>
      <c r="L201" s="29"/>
      <c r="M201" s="109" t="s">
        <v>1</v>
      </c>
      <c r="N201" s="110" t="s">
        <v>42</v>
      </c>
      <c r="O201" s="52"/>
      <c r="P201" s="111">
        <f t="shared" si="21"/>
        <v>0</v>
      </c>
      <c r="Q201" s="111">
        <v>0</v>
      </c>
      <c r="R201" s="111">
        <f t="shared" si="22"/>
        <v>0</v>
      </c>
      <c r="S201" s="111">
        <v>0</v>
      </c>
      <c r="T201" s="112">
        <f t="shared" si="23"/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13" t="s">
        <v>490</v>
      </c>
      <c r="AT201" s="113" t="s">
        <v>242</v>
      </c>
      <c r="AU201" s="113" t="s">
        <v>85</v>
      </c>
      <c r="AY201" s="14" t="s">
        <v>237</v>
      </c>
      <c r="BE201" s="114">
        <f t="shared" si="24"/>
        <v>0</v>
      </c>
      <c r="BF201" s="114">
        <f t="shared" si="25"/>
        <v>0</v>
      </c>
      <c r="BG201" s="114">
        <f t="shared" si="26"/>
        <v>0</v>
      </c>
      <c r="BH201" s="114">
        <f t="shared" si="27"/>
        <v>0</v>
      </c>
      <c r="BI201" s="114">
        <f t="shared" si="28"/>
        <v>0</v>
      </c>
      <c r="BJ201" s="14" t="s">
        <v>85</v>
      </c>
      <c r="BK201" s="114">
        <f t="shared" si="29"/>
        <v>0</v>
      </c>
      <c r="BL201" s="14" t="s">
        <v>490</v>
      </c>
      <c r="BM201" s="113" t="s">
        <v>4580</v>
      </c>
    </row>
    <row r="202" spans="1:65" s="2" customFormat="1" ht="16.5" customHeight="1">
      <c r="A202" s="28"/>
      <c r="B202" s="138"/>
      <c r="C202" s="205" t="s">
        <v>571</v>
      </c>
      <c r="D202" s="205" t="s">
        <v>290</v>
      </c>
      <c r="E202" s="206" t="s">
        <v>4581</v>
      </c>
      <c r="F202" s="207" t="s">
        <v>4578</v>
      </c>
      <c r="G202" s="208" t="s">
        <v>4579</v>
      </c>
      <c r="H202" s="209">
        <v>250</v>
      </c>
      <c r="I202" s="115"/>
      <c r="J202" s="210">
        <f t="shared" si="20"/>
        <v>0</v>
      </c>
      <c r="K202" s="207" t="s">
        <v>1709</v>
      </c>
      <c r="L202" s="116"/>
      <c r="M202" s="117" t="s">
        <v>1</v>
      </c>
      <c r="N202" s="118" t="s">
        <v>42</v>
      </c>
      <c r="O202" s="52"/>
      <c r="P202" s="111">
        <f t="shared" si="21"/>
        <v>0</v>
      </c>
      <c r="Q202" s="111">
        <v>0</v>
      </c>
      <c r="R202" s="111">
        <f t="shared" si="22"/>
        <v>0</v>
      </c>
      <c r="S202" s="111">
        <v>0</v>
      </c>
      <c r="T202" s="112">
        <f t="shared" si="23"/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13" t="s">
        <v>1303</v>
      </c>
      <c r="AT202" s="113" t="s">
        <v>290</v>
      </c>
      <c r="AU202" s="113" t="s">
        <v>85</v>
      </c>
      <c r="AY202" s="14" t="s">
        <v>237</v>
      </c>
      <c r="BE202" s="114">
        <f t="shared" si="24"/>
        <v>0</v>
      </c>
      <c r="BF202" s="114">
        <f t="shared" si="25"/>
        <v>0</v>
      </c>
      <c r="BG202" s="114">
        <f t="shared" si="26"/>
        <v>0</v>
      </c>
      <c r="BH202" s="114">
        <f t="shared" si="27"/>
        <v>0</v>
      </c>
      <c r="BI202" s="114">
        <f t="shared" si="28"/>
        <v>0</v>
      </c>
      <c r="BJ202" s="14" t="s">
        <v>85</v>
      </c>
      <c r="BK202" s="114">
        <f t="shared" si="29"/>
        <v>0</v>
      </c>
      <c r="BL202" s="14" t="s">
        <v>490</v>
      </c>
      <c r="BM202" s="113" t="s">
        <v>4582</v>
      </c>
    </row>
    <row r="203" spans="1:65" s="2" customFormat="1" ht="16.5" customHeight="1">
      <c r="A203" s="28"/>
      <c r="B203" s="138"/>
      <c r="C203" s="199" t="s">
        <v>578</v>
      </c>
      <c r="D203" s="199" t="s">
        <v>242</v>
      </c>
      <c r="E203" s="200" t="s">
        <v>4583</v>
      </c>
      <c r="F203" s="201" t="s">
        <v>4584</v>
      </c>
      <c r="G203" s="202" t="s">
        <v>2072</v>
      </c>
      <c r="H203" s="203">
        <v>50</v>
      </c>
      <c r="I203" s="108"/>
      <c r="J203" s="204">
        <f t="shared" si="20"/>
        <v>0</v>
      </c>
      <c r="K203" s="201" t="s">
        <v>1709</v>
      </c>
      <c r="L203" s="29"/>
      <c r="M203" s="109" t="s">
        <v>1</v>
      </c>
      <c r="N203" s="110" t="s">
        <v>42</v>
      </c>
      <c r="O203" s="52"/>
      <c r="P203" s="111">
        <f t="shared" si="21"/>
        <v>0</v>
      </c>
      <c r="Q203" s="111">
        <v>0</v>
      </c>
      <c r="R203" s="111">
        <f t="shared" si="22"/>
        <v>0</v>
      </c>
      <c r="S203" s="111">
        <v>0</v>
      </c>
      <c r="T203" s="112">
        <f t="shared" si="23"/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13" t="s">
        <v>490</v>
      </c>
      <c r="AT203" s="113" t="s">
        <v>242</v>
      </c>
      <c r="AU203" s="113" t="s">
        <v>85</v>
      </c>
      <c r="AY203" s="14" t="s">
        <v>237</v>
      </c>
      <c r="BE203" s="114">
        <f t="shared" si="24"/>
        <v>0</v>
      </c>
      <c r="BF203" s="114">
        <f t="shared" si="25"/>
        <v>0</v>
      </c>
      <c r="BG203" s="114">
        <f t="shared" si="26"/>
        <v>0</v>
      </c>
      <c r="BH203" s="114">
        <f t="shared" si="27"/>
        <v>0</v>
      </c>
      <c r="BI203" s="114">
        <f t="shared" si="28"/>
        <v>0</v>
      </c>
      <c r="BJ203" s="14" t="s">
        <v>85</v>
      </c>
      <c r="BK203" s="114">
        <f t="shared" si="29"/>
        <v>0</v>
      </c>
      <c r="BL203" s="14" t="s">
        <v>490</v>
      </c>
      <c r="BM203" s="113" t="s">
        <v>4585</v>
      </c>
    </row>
    <row r="204" spans="1:65" s="2" customFormat="1" ht="16.5" customHeight="1">
      <c r="A204" s="28"/>
      <c r="B204" s="138"/>
      <c r="C204" s="199" t="s">
        <v>582</v>
      </c>
      <c r="D204" s="199" t="s">
        <v>242</v>
      </c>
      <c r="E204" s="200" t="s">
        <v>4586</v>
      </c>
      <c r="F204" s="201" t="s">
        <v>4587</v>
      </c>
      <c r="G204" s="202" t="s">
        <v>2072</v>
      </c>
      <c r="H204" s="203">
        <v>80</v>
      </c>
      <c r="I204" s="108"/>
      <c r="J204" s="204">
        <f t="shared" si="20"/>
        <v>0</v>
      </c>
      <c r="K204" s="201" t="s">
        <v>1709</v>
      </c>
      <c r="L204" s="29"/>
      <c r="M204" s="109" t="s">
        <v>1</v>
      </c>
      <c r="N204" s="110" t="s">
        <v>42</v>
      </c>
      <c r="O204" s="52"/>
      <c r="P204" s="111">
        <f t="shared" si="21"/>
        <v>0</v>
      </c>
      <c r="Q204" s="111">
        <v>0</v>
      </c>
      <c r="R204" s="111">
        <f t="shared" si="22"/>
        <v>0</v>
      </c>
      <c r="S204" s="111">
        <v>0</v>
      </c>
      <c r="T204" s="112">
        <f t="shared" si="23"/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13" t="s">
        <v>490</v>
      </c>
      <c r="AT204" s="113" t="s">
        <v>242</v>
      </c>
      <c r="AU204" s="113" t="s">
        <v>85</v>
      </c>
      <c r="AY204" s="14" t="s">
        <v>237</v>
      </c>
      <c r="BE204" s="114">
        <f t="shared" si="24"/>
        <v>0</v>
      </c>
      <c r="BF204" s="114">
        <f t="shared" si="25"/>
        <v>0</v>
      </c>
      <c r="BG204" s="114">
        <f t="shared" si="26"/>
        <v>0</v>
      </c>
      <c r="BH204" s="114">
        <f t="shared" si="27"/>
        <v>0</v>
      </c>
      <c r="BI204" s="114">
        <f t="shared" si="28"/>
        <v>0</v>
      </c>
      <c r="BJ204" s="14" t="s">
        <v>85</v>
      </c>
      <c r="BK204" s="114">
        <f t="shared" si="29"/>
        <v>0</v>
      </c>
      <c r="BL204" s="14" t="s">
        <v>490</v>
      </c>
      <c r="BM204" s="113" t="s">
        <v>4588</v>
      </c>
    </row>
    <row r="205" spans="1:65" s="2" customFormat="1" ht="16.5" customHeight="1">
      <c r="A205" s="28"/>
      <c r="B205" s="138"/>
      <c r="C205" s="199" t="s">
        <v>586</v>
      </c>
      <c r="D205" s="199" t="s">
        <v>242</v>
      </c>
      <c r="E205" s="200" t="s">
        <v>4589</v>
      </c>
      <c r="F205" s="201" t="s">
        <v>4590</v>
      </c>
      <c r="G205" s="202" t="s">
        <v>2072</v>
      </c>
      <c r="H205" s="203">
        <v>140</v>
      </c>
      <c r="I205" s="108"/>
      <c r="J205" s="204">
        <f t="shared" si="20"/>
        <v>0</v>
      </c>
      <c r="K205" s="201" t="s">
        <v>1709</v>
      </c>
      <c r="L205" s="29"/>
      <c r="M205" s="109" t="s">
        <v>1</v>
      </c>
      <c r="N205" s="110" t="s">
        <v>42</v>
      </c>
      <c r="O205" s="52"/>
      <c r="P205" s="111">
        <f t="shared" si="21"/>
        <v>0</v>
      </c>
      <c r="Q205" s="111">
        <v>0</v>
      </c>
      <c r="R205" s="111">
        <f t="shared" si="22"/>
        <v>0</v>
      </c>
      <c r="S205" s="111">
        <v>0</v>
      </c>
      <c r="T205" s="112">
        <f t="shared" si="23"/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13" t="s">
        <v>490</v>
      </c>
      <c r="AT205" s="113" t="s">
        <v>242</v>
      </c>
      <c r="AU205" s="113" t="s">
        <v>85</v>
      </c>
      <c r="AY205" s="14" t="s">
        <v>237</v>
      </c>
      <c r="BE205" s="114">
        <f t="shared" si="24"/>
        <v>0</v>
      </c>
      <c r="BF205" s="114">
        <f t="shared" si="25"/>
        <v>0</v>
      </c>
      <c r="BG205" s="114">
        <f t="shared" si="26"/>
        <v>0</v>
      </c>
      <c r="BH205" s="114">
        <f t="shared" si="27"/>
        <v>0</v>
      </c>
      <c r="BI205" s="114">
        <f t="shared" si="28"/>
        <v>0</v>
      </c>
      <c r="BJ205" s="14" t="s">
        <v>85</v>
      </c>
      <c r="BK205" s="114">
        <f t="shared" si="29"/>
        <v>0</v>
      </c>
      <c r="BL205" s="14" t="s">
        <v>490</v>
      </c>
      <c r="BM205" s="113" t="s">
        <v>4591</v>
      </c>
    </row>
    <row r="206" spans="1:65" s="2" customFormat="1" ht="16.5" customHeight="1">
      <c r="A206" s="28"/>
      <c r="B206" s="138"/>
      <c r="C206" s="199" t="s">
        <v>593</v>
      </c>
      <c r="D206" s="199" t="s">
        <v>242</v>
      </c>
      <c r="E206" s="200" t="s">
        <v>4592</v>
      </c>
      <c r="F206" s="201" t="s">
        <v>4593</v>
      </c>
      <c r="G206" s="202" t="s">
        <v>2072</v>
      </c>
      <c r="H206" s="203">
        <v>20</v>
      </c>
      <c r="I206" s="108"/>
      <c r="J206" s="204">
        <f t="shared" si="20"/>
        <v>0</v>
      </c>
      <c r="K206" s="201" t="s">
        <v>1709</v>
      </c>
      <c r="L206" s="29"/>
      <c r="M206" s="109" t="s">
        <v>1</v>
      </c>
      <c r="N206" s="110" t="s">
        <v>42</v>
      </c>
      <c r="O206" s="52"/>
      <c r="P206" s="111">
        <f t="shared" si="21"/>
        <v>0</v>
      </c>
      <c r="Q206" s="111">
        <v>0</v>
      </c>
      <c r="R206" s="111">
        <f t="shared" si="22"/>
        <v>0</v>
      </c>
      <c r="S206" s="111">
        <v>0</v>
      </c>
      <c r="T206" s="112">
        <f t="shared" si="23"/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13" t="s">
        <v>490</v>
      </c>
      <c r="AT206" s="113" t="s">
        <v>242</v>
      </c>
      <c r="AU206" s="113" t="s">
        <v>85</v>
      </c>
      <c r="AY206" s="14" t="s">
        <v>237</v>
      </c>
      <c r="BE206" s="114">
        <f t="shared" si="24"/>
        <v>0</v>
      </c>
      <c r="BF206" s="114">
        <f t="shared" si="25"/>
        <v>0</v>
      </c>
      <c r="BG206" s="114">
        <f t="shared" si="26"/>
        <v>0</v>
      </c>
      <c r="BH206" s="114">
        <f t="shared" si="27"/>
        <v>0</v>
      </c>
      <c r="BI206" s="114">
        <f t="shared" si="28"/>
        <v>0</v>
      </c>
      <c r="BJ206" s="14" t="s">
        <v>85</v>
      </c>
      <c r="BK206" s="114">
        <f t="shared" si="29"/>
        <v>0</v>
      </c>
      <c r="BL206" s="14" t="s">
        <v>490</v>
      </c>
      <c r="BM206" s="113" t="s">
        <v>4594</v>
      </c>
    </row>
    <row r="207" spans="1:65" s="2" customFormat="1" ht="16.5" customHeight="1">
      <c r="A207" s="28"/>
      <c r="B207" s="138"/>
      <c r="C207" s="199" t="s">
        <v>597</v>
      </c>
      <c r="D207" s="199" t="s">
        <v>242</v>
      </c>
      <c r="E207" s="200" t="s">
        <v>4595</v>
      </c>
      <c r="F207" s="201" t="s">
        <v>4596</v>
      </c>
      <c r="G207" s="202" t="s">
        <v>2072</v>
      </c>
      <c r="H207" s="203">
        <v>30</v>
      </c>
      <c r="I207" s="108"/>
      <c r="J207" s="204">
        <f t="shared" si="20"/>
        <v>0</v>
      </c>
      <c r="K207" s="201" t="s">
        <v>1709</v>
      </c>
      <c r="L207" s="29"/>
      <c r="M207" s="109" t="s">
        <v>1</v>
      </c>
      <c r="N207" s="110" t="s">
        <v>42</v>
      </c>
      <c r="O207" s="52"/>
      <c r="P207" s="111">
        <f t="shared" si="21"/>
        <v>0</v>
      </c>
      <c r="Q207" s="111">
        <v>0</v>
      </c>
      <c r="R207" s="111">
        <f t="shared" si="22"/>
        <v>0</v>
      </c>
      <c r="S207" s="111">
        <v>0</v>
      </c>
      <c r="T207" s="112">
        <f t="shared" si="23"/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13" t="s">
        <v>490</v>
      </c>
      <c r="AT207" s="113" t="s">
        <v>242</v>
      </c>
      <c r="AU207" s="113" t="s">
        <v>85</v>
      </c>
      <c r="AY207" s="14" t="s">
        <v>237</v>
      </c>
      <c r="BE207" s="114">
        <f t="shared" si="24"/>
        <v>0</v>
      </c>
      <c r="BF207" s="114">
        <f t="shared" si="25"/>
        <v>0</v>
      </c>
      <c r="BG207" s="114">
        <f t="shared" si="26"/>
        <v>0</v>
      </c>
      <c r="BH207" s="114">
        <f t="shared" si="27"/>
        <v>0</v>
      </c>
      <c r="BI207" s="114">
        <f t="shared" si="28"/>
        <v>0</v>
      </c>
      <c r="BJ207" s="14" t="s">
        <v>85</v>
      </c>
      <c r="BK207" s="114">
        <f t="shared" si="29"/>
        <v>0</v>
      </c>
      <c r="BL207" s="14" t="s">
        <v>490</v>
      </c>
      <c r="BM207" s="113" t="s">
        <v>4597</v>
      </c>
    </row>
    <row r="208" spans="1:65" s="2" customFormat="1" ht="16.5" customHeight="1">
      <c r="A208" s="28"/>
      <c r="B208" s="138"/>
      <c r="C208" s="199" t="s">
        <v>601</v>
      </c>
      <c r="D208" s="199" t="s">
        <v>242</v>
      </c>
      <c r="E208" s="200" t="s">
        <v>4598</v>
      </c>
      <c r="F208" s="201" t="s">
        <v>4599</v>
      </c>
      <c r="G208" s="202" t="s">
        <v>2072</v>
      </c>
      <c r="H208" s="203">
        <v>50</v>
      </c>
      <c r="I208" s="108"/>
      <c r="J208" s="204">
        <f t="shared" si="20"/>
        <v>0</v>
      </c>
      <c r="K208" s="201" t="s">
        <v>1709</v>
      </c>
      <c r="L208" s="29"/>
      <c r="M208" s="109" t="s">
        <v>1</v>
      </c>
      <c r="N208" s="110" t="s">
        <v>42</v>
      </c>
      <c r="O208" s="52"/>
      <c r="P208" s="111">
        <f t="shared" si="21"/>
        <v>0</v>
      </c>
      <c r="Q208" s="111">
        <v>0</v>
      </c>
      <c r="R208" s="111">
        <f t="shared" si="22"/>
        <v>0</v>
      </c>
      <c r="S208" s="111">
        <v>0</v>
      </c>
      <c r="T208" s="112">
        <f t="shared" si="23"/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13" t="s">
        <v>490</v>
      </c>
      <c r="AT208" s="113" t="s">
        <v>242</v>
      </c>
      <c r="AU208" s="113" t="s">
        <v>85</v>
      </c>
      <c r="AY208" s="14" t="s">
        <v>237</v>
      </c>
      <c r="BE208" s="114">
        <f t="shared" si="24"/>
        <v>0</v>
      </c>
      <c r="BF208" s="114">
        <f t="shared" si="25"/>
        <v>0</v>
      </c>
      <c r="BG208" s="114">
        <f t="shared" si="26"/>
        <v>0</v>
      </c>
      <c r="BH208" s="114">
        <f t="shared" si="27"/>
        <v>0</v>
      </c>
      <c r="BI208" s="114">
        <f t="shared" si="28"/>
        <v>0</v>
      </c>
      <c r="BJ208" s="14" t="s">
        <v>85</v>
      </c>
      <c r="BK208" s="114">
        <f t="shared" si="29"/>
        <v>0</v>
      </c>
      <c r="BL208" s="14" t="s">
        <v>490</v>
      </c>
      <c r="BM208" s="113" t="s">
        <v>4600</v>
      </c>
    </row>
    <row r="209" spans="1:65" s="12" customFormat="1" ht="25.9" customHeight="1">
      <c r="B209" s="192"/>
      <c r="C209" s="193"/>
      <c r="D209" s="194" t="s">
        <v>76</v>
      </c>
      <c r="E209" s="195" t="s">
        <v>663</v>
      </c>
      <c r="F209" s="195" t="s">
        <v>4601</v>
      </c>
      <c r="G209" s="193"/>
      <c r="H209" s="193"/>
      <c r="I209" s="101"/>
      <c r="J209" s="196">
        <f>BK209</f>
        <v>0</v>
      </c>
      <c r="K209" s="193"/>
      <c r="L209" s="99"/>
      <c r="M209" s="102"/>
      <c r="N209" s="103"/>
      <c r="O209" s="103"/>
      <c r="P209" s="104">
        <f>SUM(P210:P234)</f>
        <v>0</v>
      </c>
      <c r="Q209" s="103"/>
      <c r="R209" s="104">
        <f>SUM(R210:R234)</f>
        <v>0</v>
      </c>
      <c r="S209" s="103"/>
      <c r="T209" s="105">
        <f>SUM(T210:T234)</f>
        <v>0</v>
      </c>
      <c r="AR209" s="100" t="s">
        <v>247</v>
      </c>
      <c r="AT209" s="106" t="s">
        <v>76</v>
      </c>
      <c r="AU209" s="106" t="s">
        <v>77</v>
      </c>
      <c r="AY209" s="100" t="s">
        <v>237</v>
      </c>
      <c r="BK209" s="107">
        <f>SUM(BK210:BK234)</f>
        <v>0</v>
      </c>
    </row>
    <row r="210" spans="1:65" s="2" customFormat="1" ht="16.5" customHeight="1">
      <c r="A210" s="28"/>
      <c r="B210" s="138"/>
      <c r="C210" s="199" t="s">
        <v>605</v>
      </c>
      <c r="D210" s="199" t="s">
        <v>242</v>
      </c>
      <c r="E210" s="200" t="s">
        <v>4602</v>
      </c>
      <c r="F210" s="201" t="s">
        <v>4603</v>
      </c>
      <c r="G210" s="202" t="s">
        <v>1716</v>
      </c>
      <c r="H210" s="203">
        <v>120</v>
      </c>
      <c r="I210" s="108"/>
      <c r="J210" s="204">
        <f t="shared" ref="J210:J234" si="30">ROUND(I210*H210,2)</f>
        <v>0</v>
      </c>
      <c r="K210" s="201" t="s">
        <v>1709</v>
      </c>
      <c r="L210" s="29"/>
      <c r="M210" s="109" t="s">
        <v>1</v>
      </c>
      <c r="N210" s="110" t="s">
        <v>42</v>
      </c>
      <c r="O210" s="52"/>
      <c r="P210" s="111">
        <f t="shared" ref="P210:P234" si="31">O210*H210</f>
        <v>0</v>
      </c>
      <c r="Q210" s="111">
        <v>0</v>
      </c>
      <c r="R210" s="111">
        <f t="shared" ref="R210:R234" si="32">Q210*H210</f>
        <v>0</v>
      </c>
      <c r="S210" s="111">
        <v>0</v>
      </c>
      <c r="T210" s="112">
        <f t="shared" ref="T210:T234" si="33">S210*H210</f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13" t="s">
        <v>490</v>
      </c>
      <c r="AT210" s="113" t="s">
        <v>242</v>
      </c>
      <c r="AU210" s="113" t="s">
        <v>85</v>
      </c>
      <c r="AY210" s="14" t="s">
        <v>237</v>
      </c>
      <c r="BE210" s="114">
        <f t="shared" ref="BE210:BE234" si="34">IF(N210="základní",J210,0)</f>
        <v>0</v>
      </c>
      <c r="BF210" s="114">
        <f t="shared" ref="BF210:BF234" si="35">IF(N210="snížená",J210,0)</f>
        <v>0</v>
      </c>
      <c r="BG210" s="114">
        <f t="shared" ref="BG210:BG234" si="36">IF(N210="zákl. přenesená",J210,0)</f>
        <v>0</v>
      </c>
      <c r="BH210" s="114">
        <f t="shared" ref="BH210:BH234" si="37">IF(N210="sníž. přenesená",J210,0)</f>
        <v>0</v>
      </c>
      <c r="BI210" s="114">
        <f t="shared" ref="BI210:BI234" si="38">IF(N210="nulová",J210,0)</f>
        <v>0</v>
      </c>
      <c r="BJ210" s="14" t="s">
        <v>85</v>
      </c>
      <c r="BK210" s="114">
        <f t="shared" ref="BK210:BK234" si="39">ROUND(I210*H210,2)</f>
        <v>0</v>
      </c>
      <c r="BL210" s="14" t="s">
        <v>490</v>
      </c>
      <c r="BM210" s="113" t="s">
        <v>4604</v>
      </c>
    </row>
    <row r="211" spans="1:65" s="2" customFormat="1" ht="16.5" customHeight="1">
      <c r="A211" s="28"/>
      <c r="B211" s="138"/>
      <c r="C211" s="205" t="s">
        <v>609</v>
      </c>
      <c r="D211" s="205" t="s">
        <v>290</v>
      </c>
      <c r="E211" s="206" t="s">
        <v>4605</v>
      </c>
      <c r="F211" s="207" t="s">
        <v>4603</v>
      </c>
      <c r="G211" s="208" t="s">
        <v>1716</v>
      </c>
      <c r="H211" s="209">
        <v>120</v>
      </c>
      <c r="I211" s="115"/>
      <c r="J211" s="210">
        <f t="shared" si="30"/>
        <v>0</v>
      </c>
      <c r="K211" s="207" t="s">
        <v>1709</v>
      </c>
      <c r="L211" s="116"/>
      <c r="M211" s="117" t="s">
        <v>1</v>
      </c>
      <c r="N211" s="118" t="s">
        <v>42</v>
      </c>
      <c r="O211" s="52"/>
      <c r="P211" s="111">
        <f t="shared" si="31"/>
        <v>0</v>
      </c>
      <c r="Q211" s="111">
        <v>0</v>
      </c>
      <c r="R211" s="111">
        <f t="shared" si="32"/>
        <v>0</v>
      </c>
      <c r="S211" s="111">
        <v>0</v>
      </c>
      <c r="T211" s="112">
        <f t="shared" si="33"/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13" t="s">
        <v>1303</v>
      </c>
      <c r="AT211" s="113" t="s">
        <v>290</v>
      </c>
      <c r="AU211" s="113" t="s">
        <v>85</v>
      </c>
      <c r="AY211" s="14" t="s">
        <v>237</v>
      </c>
      <c r="BE211" s="114">
        <f t="shared" si="34"/>
        <v>0</v>
      </c>
      <c r="BF211" s="114">
        <f t="shared" si="35"/>
        <v>0</v>
      </c>
      <c r="BG211" s="114">
        <f t="shared" si="36"/>
        <v>0</v>
      </c>
      <c r="BH211" s="114">
        <f t="shared" si="37"/>
        <v>0</v>
      </c>
      <c r="BI211" s="114">
        <f t="shared" si="38"/>
        <v>0</v>
      </c>
      <c r="BJ211" s="14" t="s">
        <v>85</v>
      </c>
      <c r="BK211" s="114">
        <f t="shared" si="39"/>
        <v>0</v>
      </c>
      <c r="BL211" s="14" t="s">
        <v>490</v>
      </c>
      <c r="BM211" s="113" t="s">
        <v>4606</v>
      </c>
    </row>
    <row r="212" spans="1:65" s="2" customFormat="1" ht="16.5" customHeight="1">
      <c r="A212" s="28"/>
      <c r="B212" s="138"/>
      <c r="C212" s="199" t="s">
        <v>613</v>
      </c>
      <c r="D212" s="199" t="s">
        <v>242</v>
      </c>
      <c r="E212" s="200" t="s">
        <v>4607</v>
      </c>
      <c r="F212" s="201" t="s">
        <v>4269</v>
      </c>
      <c r="G212" s="202" t="s">
        <v>2072</v>
      </c>
      <c r="H212" s="203">
        <v>16</v>
      </c>
      <c r="I212" s="108"/>
      <c r="J212" s="204">
        <f t="shared" si="30"/>
        <v>0</v>
      </c>
      <c r="K212" s="201" t="s">
        <v>1709</v>
      </c>
      <c r="L212" s="29"/>
      <c r="M212" s="109" t="s">
        <v>1</v>
      </c>
      <c r="N212" s="110" t="s">
        <v>42</v>
      </c>
      <c r="O212" s="52"/>
      <c r="P212" s="111">
        <f t="shared" si="31"/>
        <v>0</v>
      </c>
      <c r="Q212" s="111">
        <v>0</v>
      </c>
      <c r="R212" s="111">
        <f t="shared" si="32"/>
        <v>0</v>
      </c>
      <c r="S212" s="111">
        <v>0</v>
      </c>
      <c r="T212" s="112">
        <f t="shared" si="33"/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13" t="s">
        <v>490</v>
      </c>
      <c r="AT212" s="113" t="s">
        <v>242</v>
      </c>
      <c r="AU212" s="113" t="s">
        <v>85</v>
      </c>
      <c r="AY212" s="14" t="s">
        <v>237</v>
      </c>
      <c r="BE212" s="114">
        <f t="shared" si="34"/>
        <v>0</v>
      </c>
      <c r="BF212" s="114">
        <f t="shared" si="35"/>
        <v>0</v>
      </c>
      <c r="BG212" s="114">
        <f t="shared" si="36"/>
        <v>0</v>
      </c>
      <c r="BH212" s="114">
        <f t="shared" si="37"/>
        <v>0</v>
      </c>
      <c r="BI212" s="114">
        <f t="shared" si="38"/>
        <v>0</v>
      </c>
      <c r="BJ212" s="14" t="s">
        <v>85</v>
      </c>
      <c r="BK212" s="114">
        <f t="shared" si="39"/>
        <v>0</v>
      </c>
      <c r="BL212" s="14" t="s">
        <v>490</v>
      </c>
      <c r="BM212" s="113" t="s">
        <v>4608</v>
      </c>
    </row>
    <row r="213" spans="1:65" s="2" customFormat="1" ht="16.5" customHeight="1">
      <c r="A213" s="28"/>
      <c r="B213" s="138"/>
      <c r="C213" s="205" t="s">
        <v>617</v>
      </c>
      <c r="D213" s="205" t="s">
        <v>290</v>
      </c>
      <c r="E213" s="206" t="s">
        <v>4609</v>
      </c>
      <c r="F213" s="207" t="s">
        <v>4269</v>
      </c>
      <c r="G213" s="208" t="s">
        <v>2072</v>
      </c>
      <c r="H213" s="209">
        <v>16</v>
      </c>
      <c r="I213" s="115"/>
      <c r="J213" s="210">
        <f t="shared" si="30"/>
        <v>0</v>
      </c>
      <c r="K213" s="207" t="s">
        <v>1709</v>
      </c>
      <c r="L213" s="116"/>
      <c r="M213" s="117" t="s">
        <v>1</v>
      </c>
      <c r="N213" s="118" t="s">
        <v>42</v>
      </c>
      <c r="O213" s="52"/>
      <c r="P213" s="111">
        <f t="shared" si="31"/>
        <v>0</v>
      </c>
      <c r="Q213" s="111">
        <v>0</v>
      </c>
      <c r="R213" s="111">
        <f t="shared" si="32"/>
        <v>0</v>
      </c>
      <c r="S213" s="111">
        <v>0</v>
      </c>
      <c r="T213" s="112">
        <f t="shared" si="33"/>
        <v>0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13" t="s">
        <v>1303</v>
      </c>
      <c r="AT213" s="113" t="s">
        <v>290</v>
      </c>
      <c r="AU213" s="113" t="s">
        <v>85</v>
      </c>
      <c r="AY213" s="14" t="s">
        <v>237</v>
      </c>
      <c r="BE213" s="114">
        <f t="shared" si="34"/>
        <v>0</v>
      </c>
      <c r="BF213" s="114">
        <f t="shared" si="35"/>
        <v>0</v>
      </c>
      <c r="BG213" s="114">
        <f t="shared" si="36"/>
        <v>0</v>
      </c>
      <c r="BH213" s="114">
        <f t="shared" si="37"/>
        <v>0</v>
      </c>
      <c r="BI213" s="114">
        <f t="shared" si="38"/>
        <v>0</v>
      </c>
      <c r="BJ213" s="14" t="s">
        <v>85</v>
      </c>
      <c r="BK213" s="114">
        <f t="shared" si="39"/>
        <v>0</v>
      </c>
      <c r="BL213" s="14" t="s">
        <v>490</v>
      </c>
      <c r="BM213" s="113" t="s">
        <v>4610</v>
      </c>
    </row>
    <row r="214" spans="1:65" s="2" customFormat="1" ht="16.5" customHeight="1">
      <c r="A214" s="28"/>
      <c r="B214" s="138"/>
      <c r="C214" s="199" t="s">
        <v>621</v>
      </c>
      <c r="D214" s="199" t="s">
        <v>242</v>
      </c>
      <c r="E214" s="200" t="s">
        <v>4611</v>
      </c>
      <c r="F214" s="201" t="s">
        <v>4274</v>
      </c>
      <c r="G214" s="202" t="s">
        <v>2072</v>
      </c>
      <c r="H214" s="203">
        <v>8</v>
      </c>
      <c r="I214" s="108"/>
      <c r="J214" s="204">
        <f t="shared" si="30"/>
        <v>0</v>
      </c>
      <c r="K214" s="201" t="s">
        <v>1709</v>
      </c>
      <c r="L214" s="29"/>
      <c r="M214" s="109" t="s">
        <v>1</v>
      </c>
      <c r="N214" s="110" t="s">
        <v>42</v>
      </c>
      <c r="O214" s="52"/>
      <c r="P214" s="111">
        <f t="shared" si="31"/>
        <v>0</v>
      </c>
      <c r="Q214" s="111">
        <v>0</v>
      </c>
      <c r="R214" s="111">
        <f t="shared" si="32"/>
        <v>0</v>
      </c>
      <c r="S214" s="111">
        <v>0</v>
      </c>
      <c r="T214" s="112">
        <f t="shared" si="33"/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13" t="s">
        <v>490</v>
      </c>
      <c r="AT214" s="113" t="s">
        <v>242</v>
      </c>
      <c r="AU214" s="113" t="s">
        <v>85</v>
      </c>
      <c r="AY214" s="14" t="s">
        <v>237</v>
      </c>
      <c r="BE214" s="114">
        <f t="shared" si="34"/>
        <v>0</v>
      </c>
      <c r="BF214" s="114">
        <f t="shared" si="35"/>
        <v>0</v>
      </c>
      <c r="BG214" s="114">
        <f t="shared" si="36"/>
        <v>0</v>
      </c>
      <c r="BH214" s="114">
        <f t="shared" si="37"/>
        <v>0</v>
      </c>
      <c r="BI214" s="114">
        <f t="shared" si="38"/>
        <v>0</v>
      </c>
      <c r="BJ214" s="14" t="s">
        <v>85</v>
      </c>
      <c r="BK214" s="114">
        <f t="shared" si="39"/>
        <v>0</v>
      </c>
      <c r="BL214" s="14" t="s">
        <v>490</v>
      </c>
      <c r="BM214" s="113" t="s">
        <v>4612</v>
      </c>
    </row>
    <row r="215" spans="1:65" s="2" customFormat="1" ht="16.5" customHeight="1">
      <c r="A215" s="28"/>
      <c r="B215" s="138"/>
      <c r="C215" s="205" t="s">
        <v>625</v>
      </c>
      <c r="D215" s="205" t="s">
        <v>290</v>
      </c>
      <c r="E215" s="206" t="s">
        <v>4613</v>
      </c>
      <c r="F215" s="207" t="s">
        <v>4274</v>
      </c>
      <c r="G215" s="208" t="s">
        <v>2072</v>
      </c>
      <c r="H215" s="209">
        <v>8</v>
      </c>
      <c r="I215" s="115"/>
      <c r="J215" s="210">
        <f t="shared" si="30"/>
        <v>0</v>
      </c>
      <c r="K215" s="207" t="s">
        <v>1709</v>
      </c>
      <c r="L215" s="116"/>
      <c r="M215" s="117" t="s">
        <v>1</v>
      </c>
      <c r="N215" s="118" t="s">
        <v>42</v>
      </c>
      <c r="O215" s="52"/>
      <c r="P215" s="111">
        <f t="shared" si="31"/>
        <v>0</v>
      </c>
      <c r="Q215" s="111">
        <v>0</v>
      </c>
      <c r="R215" s="111">
        <f t="shared" si="32"/>
        <v>0</v>
      </c>
      <c r="S215" s="111">
        <v>0</v>
      </c>
      <c r="T215" s="112">
        <f t="shared" si="33"/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13" t="s">
        <v>1303</v>
      </c>
      <c r="AT215" s="113" t="s">
        <v>290</v>
      </c>
      <c r="AU215" s="113" t="s">
        <v>85</v>
      </c>
      <c r="AY215" s="14" t="s">
        <v>237</v>
      </c>
      <c r="BE215" s="114">
        <f t="shared" si="34"/>
        <v>0</v>
      </c>
      <c r="BF215" s="114">
        <f t="shared" si="35"/>
        <v>0</v>
      </c>
      <c r="BG215" s="114">
        <f t="shared" si="36"/>
        <v>0</v>
      </c>
      <c r="BH215" s="114">
        <f t="shared" si="37"/>
        <v>0</v>
      </c>
      <c r="BI215" s="114">
        <f t="shared" si="38"/>
        <v>0</v>
      </c>
      <c r="BJ215" s="14" t="s">
        <v>85</v>
      </c>
      <c r="BK215" s="114">
        <f t="shared" si="39"/>
        <v>0</v>
      </c>
      <c r="BL215" s="14" t="s">
        <v>490</v>
      </c>
      <c r="BM215" s="113" t="s">
        <v>4614</v>
      </c>
    </row>
    <row r="216" spans="1:65" s="2" customFormat="1" ht="16.5" customHeight="1">
      <c r="A216" s="28"/>
      <c r="B216" s="138"/>
      <c r="C216" s="199" t="s">
        <v>629</v>
      </c>
      <c r="D216" s="199" t="s">
        <v>242</v>
      </c>
      <c r="E216" s="200" t="s">
        <v>4615</v>
      </c>
      <c r="F216" s="201" t="s">
        <v>4279</v>
      </c>
      <c r="G216" s="202" t="s">
        <v>2072</v>
      </c>
      <c r="H216" s="203">
        <v>8</v>
      </c>
      <c r="I216" s="108"/>
      <c r="J216" s="204">
        <f t="shared" si="30"/>
        <v>0</v>
      </c>
      <c r="K216" s="201" t="s">
        <v>1709</v>
      </c>
      <c r="L216" s="29"/>
      <c r="M216" s="109" t="s">
        <v>1</v>
      </c>
      <c r="N216" s="110" t="s">
        <v>42</v>
      </c>
      <c r="O216" s="52"/>
      <c r="P216" s="111">
        <f t="shared" si="31"/>
        <v>0</v>
      </c>
      <c r="Q216" s="111">
        <v>0</v>
      </c>
      <c r="R216" s="111">
        <f t="shared" si="32"/>
        <v>0</v>
      </c>
      <c r="S216" s="111">
        <v>0</v>
      </c>
      <c r="T216" s="112">
        <f t="shared" si="33"/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13" t="s">
        <v>490</v>
      </c>
      <c r="AT216" s="113" t="s">
        <v>242</v>
      </c>
      <c r="AU216" s="113" t="s">
        <v>85</v>
      </c>
      <c r="AY216" s="14" t="s">
        <v>237</v>
      </c>
      <c r="BE216" s="114">
        <f t="shared" si="34"/>
        <v>0</v>
      </c>
      <c r="BF216" s="114">
        <f t="shared" si="35"/>
        <v>0</v>
      </c>
      <c r="BG216" s="114">
        <f t="shared" si="36"/>
        <v>0</v>
      </c>
      <c r="BH216" s="114">
        <f t="shared" si="37"/>
        <v>0</v>
      </c>
      <c r="BI216" s="114">
        <f t="shared" si="38"/>
        <v>0</v>
      </c>
      <c r="BJ216" s="14" t="s">
        <v>85</v>
      </c>
      <c r="BK216" s="114">
        <f t="shared" si="39"/>
        <v>0</v>
      </c>
      <c r="BL216" s="14" t="s">
        <v>490</v>
      </c>
      <c r="BM216" s="113" t="s">
        <v>4616</v>
      </c>
    </row>
    <row r="217" spans="1:65" s="2" customFormat="1" ht="16.5" customHeight="1">
      <c r="A217" s="28"/>
      <c r="B217" s="138"/>
      <c r="C217" s="205" t="s">
        <v>633</v>
      </c>
      <c r="D217" s="205" t="s">
        <v>290</v>
      </c>
      <c r="E217" s="206" t="s">
        <v>4617</v>
      </c>
      <c r="F217" s="207" t="s">
        <v>4279</v>
      </c>
      <c r="G217" s="208" t="s">
        <v>2072</v>
      </c>
      <c r="H217" s="209">
        <v>8</v>
      </c>
      <c r="I217" s="115"/>
      <c r="J217" s="210">
        <f t="shared" si="30"/>
        <v>0</v>
      </c>
      <c r="K217" s="207" t="s">
        <v>1709</v>
      </c>
      <c r="L217" s="116"/>
      <c r="M217" s="117" t="s">
        <v>1</v>
      </c>
      <c r="N217" s="118" t="s">
        <v>42</v>
      </c>
      <c r="O217" s="52"/>
      <c r="P217" s="111">
        <f t="shared" si="31"/>
        <v>0</v>
      </c>
      <c r="Q217" s="111">
        <v>0</v>
      </c>
      <c r="R217" s="111">
        <f t="shared" si="32"/>
        <v>0</v>
      </c>
      <c r="S217" s="111">
        <v>0</v>
      </c>
      <c r="T217" s="112">
        <f t="shared" si="33"/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13" t="s">
        <v>1303</v>
      </c>
      <c r="AT217" s="113" t="s">
        <v>290</v>
      </c>
      <c r="AU217" s="113" t="s">
        <v>85</v>
      </c>
      <c r="AY217" s="14" t="s">
        <v>237</v>
      </c>
      <c r="BE217" s="114">
        <f t="shared" si="34"/>
        <v>0</v>
      </c>
      <c r="BF217" s="114">
        <f t="shared" si="35"/>
        <v>0</v>
      </c>
      <c r="BG217" s="114">
        <f t="shared" si="36"/>
        <v>0</v>
      </c>
      <c r="BH217" s="114">
        <f t="shared" si="37"/>
        <v>0</v>
      </c>
      <c r="BI217" s="114">
        <f t="shared" si="38"/>
        <v>0</v>
      </c>
      <c r="BJ217" s="14" t="s">
        <v>85</v>
      </c>
      <c r="BK217" s="114">
        <f t="shared" si="39"/>
        <v>0</v>
      </c>
      <c r="BL217" s="14" t="s">
        <v>490</v>
      </c>
      <c r="BM217" s="113" t="s">
        <v>4618</v>
      </c>
    </row>
    <row r="218" spans="1:65" s="2" customFormat="1" ht="16.5" customHeight="1">
      <c r="A218" s="28"/>
      <c r="B218" s="138"/>
      <c r="C218" s="199" t="s">
        <v>637</v>
      </c>
      <c r="D218" s="199" t="s">
        <v>242</v>
      </c>
      <c r="E218" s="200" t="s">
        <v>4619</v>
      </c>
      <c r="F218" s="201" t="s">
        <v>4284</v>
      </c>
      <c r="G218" s="202" t="s">
        <v>2072</v>
      </c>
      <c r="H218" s="203">
        <v>60</v>
      </c>
      <c r="I218" s="108"/>
      <c r="J218" s="204">
        <f t="shared" si="30"/>
        <v>0</v>
      </c>
      <c r="K218" s="201" t="s">
        <v>1709</v>
      </c>
      <c r="L218" s="29"/>
      <c r="M218" s="109" t="s">
        <v>1</v>
      </c>
      <c r="N218" s="110" t="s">
        <v>42</v>
      </c>
      <c r="O218" s="52"/>
      <c r="P218" s="111">
        <f t="shared" si="31"/>
        <v>0</v>
      </c>
      <c r="Q218" s="111">
        <v>0</v>
      </c>
      <c r="R218" s="111">
        <f t="shared" si="32"/>
        <v>0</v>
      </c>
      <c r="S218" s="111">
        <v>0</v>
      </c>
      <c r="T218" s="112">
        <f t="shared" si="33"/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13" t="s">
        <v>490</v>
      </c>
      <c r="AT218" s="113" t="s">
        <v>242</v>
      </c>
      <c r="AU218" s="113" t="s">
        <v>85</v>
      </c>
      <c r="AY218" s="14" t="s">
        <v>237</v>
      </c>
      <c r="BE218" s="114">
        <f t="shared" si="34"/>
        <v>0</v>
      </c>
      <c r="BF218" s="114">
        <f t="shared" si="35"/>
        <v>0</v>
      </c>
      <c r="BG218" s="114">
        <f t="shared" si="36"/>
        <v>0</v>
      </c>
      <c r="BH218" s="114">
        <f t="shared" si="37"/>
        <v>0</v>
      </c>
      <c r="BI218" s="114">
        <f t="shared" si="38"/>
        <v>0</v>
      </c>
      <c r="BJ218" s="14" t="s">
        <v>85</v>
      </c>
      <c r="BK218" s="114">
        <f t="shared" si="39"/>
        <v>0</v>
      </c>
      <c r="BL218" s="14" t="s">
        <v>490</v>
      </c>
      <c r="BM218" s="113" t="s">
        <v>4620</v>
      </c>
    </row>
    <row r="219" spans="1:65" s="2" customFormat="1" ht="16.5" customHeight="1">
      <c r="A219" s="28"/>
      <c r="B219" s="138"/>
      <c r="C219" s="205" t="s">
        <v>642</v>
      </c>
      <c r="D219" s="205" t="s">
        <v>290</v>
      </c>
      <c r="E219" s="206" t="s">
        <v>4621</v>
      </c>
      <c r="F219" s="207" t="s">
        <v>4284</v>
      </c>
      <c r="G219" s="208" t="s">
        <v>2072</v>
      </c>
      <c r="H219" s="209">
        <v>60</v>
      </c>
      <c r="I219" s="115"/>
      <c r="J219" s="210">
        <f t="shared" si="30"/>
        <v>0</v>
      </c>
      <c r="K219" s="207" t="s">
        <v>1709</v>
      </c>
      <c r="L219" s="116"/>
      <c r="M219" s="117" t="s">
        <v>1</v>
      </c>
      <c r="N219" s="118" t="s">
        <v>42</v>
      </c>
      <c r="O219" s="52"/>
      <c r="P219" s="111">
        <f t="shared" si="31"/>
        <v>0</v>
      </c>
      <c r="Q219" s="111">
        <v>0</v>
      </c>
      <c r="R219" s="111">
        <f t="shared" si="32"/>
        <v>0</v>
      </c>
      <c r="S219" s="111">
        <v>0</v>
      </c>
      <c r="T219" s="112">
        <f t="shared" si="33"/>
        <v>0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R219" s="113" t="s">
        <v>1303</v>
      </c>
      <c r="AT219" s="113" t="s">
        <v>290</v>
      </c>
      <c r="AU219" s="113" t="s">
        <v>85</v>
      </c>
      <c r="AY219" s="14" t="s">
        <v>237</v>
      </c>
      <c r="BE219" s="114">
        <f t="shared" si="34"/>
        <v>0</v>
      </c>
      <c r="BF219" s="114">
        <f t="shared" si="35"/>
        <v>0</v>
      </c>
      <c r="BG219" s="114">
        <f t="shared" si="36"/>
        <v>0</v>
      </c>
      <c r="BH219" s="114">
        <f t="shared" si="37"/>
        <v>0</v>
      </c>
      <c r="BI219" s="114">
        <f t="shared" si="38"/>
        <v>0</v>
      </c>
      <c r="BJ219" s="14" t="s">
        <v>85</v>
      </c>
      <c r="BK219" s="114">
        <f t="shared" si="39"/>
        <v>0</v>
      </c>
      <c r="BL219" s="14" t="s">
        <v>490</v>
      </c>
      <c r="BM219" s="113" t="s">
        <v>4622</v>
      </c>
    </row>
    <row r="220" spans="1:65" s="2" customFormat="1" ht="16.5" customHeight="1">
      <c r="A220" s="28"/>
      <c r="B220" s="138"/>
      <c r="C220" s="199" t="s">
        <v>644</v>
      </c>
      <c r="D220" s="199" t="s">
        <v>242</v>
      </c>
      <c r="E220" s="200" t="s">
        <v>4623</v>
      </c>
      <c r="F220" s="201" t="s">
        <v>4289</v>
      </c>
      <c r="G220" s="202" t="s">
        <v>1716</v>
      </c>
      <c r="H220" s="203">
        <v>120</v>
      </c>
      <c r="I220" s="108"/>
      <c r="J220" s="204">
        <f t="shared" si="30"/>
        <v>0</v>
      </c>
      <c r="K220" s="201" t="s">
        <v>1709</v>
      </c>
      <c r="L220" s="29"/>
      <c r="M220" s="109" t="s">
        <v>1</v>
      </c>
      <c r="N220" s="110" t="s">
        <v>42</v>
      </c>
      <c r="O220" s="52"/>
      <c r="P220" s="111">
        <f t="shared" si="31"/>
        <v>0</v>
      </c>
      <c r="Q220" s="111">
        <v>0</v>
      </c>
      <c r="R220" s="111">
        <f t="shared" si="32"/>
        <v>0</v>
      </c>
      <c r="S220" s="111">
        <v>0</v>
      </c>
      <c r="T220" s="112">
        <f t="shared" si="33"/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13" t="s">
        <v>490</v>
      </c>
      <c r="AT220" s="113" t="s">
        <v>242</v>
      </c>
      <c r="AU220" s="113" t="s">
        <v>85</v>
      </c>
      <c r="AY220" s="14" t="s">
        <v>237</v>
      </c>
      <c r="BE220" s="114">
        <f t="shared" si="34"/>
        <v>0</v>
      </c>
      <c r="BF220" s="114">
        <f t="shared" si="35"/>
        <v>0</v>
      </c>
      <c r="BG220" s="114">
        <f t="shared" si="36"/>
        <v>0</v>
      </c>
      <c r="BH220" s="114">
        <f t="shared" si="37"/>
        <v>0</v>
      </c>
      <c r="BI220" s="114">
        <f t="shared" si="38"/>
        <v>0</v>
      </c>
      <c r="BJ220" s="14" t="s">
        <v>85</v>
      </c>
      <c r="BK220" s="114">
        <f t="shared" si="39"/>
        <v>0</v>
      </c>
      <c r="BL220" s="14" t="s">
        <v>490</v>
      </c>
      <c r="BM220" s="113" t="s">
        <v>4624</v>
      </c>
    </row>
    <row r="221" spans="1:65" s="2" customFormat="1" ht="16.5" customHeight="1">
      <c r="A221" s="28"/>
      <c r="B221" s="138"/>
      <c r="C221" s="205" t="s">
        <v>648</v>
      </c>
      <c r="D221" s="205" t="s">
        <v>290</v>
      </c>
      <c r="E221" s="206" t="s">
        <v>4625</v>
      </c>
      <c r="F221" s="207" t="s">
        <v>4289</v>
      </c>
      <c r="G221" s="208" t="s">
        <v>1716</v>
      </c>
      <c r="H221" s="209">
        <v>120</v>
      </c>
      <c r="I221" s="115"/>
      <c r="J221" s="210">
        <f t="shared" si="30"/>
        <v>0</v>
      </c>
      <c r="K221" s="207" t="s">
        <v>1709</v>
      </c>
      <c r="L221" s="116"/>
      <c r="M221" s="117" t="s">
        <v>1</v>
      </c>
      <c r="N221" s="118" t="s">
        <v>42</v>
      </c>
      <c r="O221" s="52"/>
      <c r="P221" s="111">
        <f t="shared" si="31"/>
        <v>0</v>
      </c>
      <c r="Q221" s="111">
        <v>0</v>
      </c>
      <c r="R221" s="111">
        <f t="shared" si="32"/>
        <v>0</v>
      </c>
      <c r="S221" s="111">
        <v>0</v>
      </c>
      <c r="T221" s="112">
        <f t="shared" si="33"/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13" t="s">
        <v>1303</v>
      </c>
      <c r="AT221" s="113" t="s">
        <v>290</v>
      </c>
      <c r="AU221" s="113" t="s">
        <v>85</v>
      </c>
      <c r="AY221" s="14" t="s">
        <v>237</v>
      </c>
      <c r="BE221" s="114">
        <f t="shared" si="34"/>
        <v>0</v>
      </c>
      <c r="BF221" s="114">
        <f t="shared" si="35"/>
        <v>0</v>
      </c>
      <c r="BG221" s="114">
        <f t="shared" si="36"/>
        <v>0</v>
      </c>
      <c r="BH221" s="114">
        <f t="shared" si="37"/>
        <v>0</v>
      </c>
      <c r="BI221" s="114">
        <f t="shared" si="38"/>
        <v>0</v>
      </c>
      <c r="BJ221" s="14" t="s">
        <v>85</v>
      </c>
      <c r="BK221" s="114">
        <f t="shared" si="39"/>
        <v>0</v>
      </c>
      <c r="BL221" s="14" t="s">
        <v>490</v>
      </c>
      <c r="BM221" s="113" t="s">
        <v>4626</v>
      </c>
    </row>
    <row r="222" spans="1:65" s="2" customFormat="1" ht="16.5" customHeight="1">
      <c r="A222" s="28"/>
      <c r="B222" s="138"/>
      <c r="C222" s="199" t="s">
        <v>655</v>
      </c>
      <c r="D222" s="199" t="s">
        <v>242</v>
      </c>
      <c r="E222" s="200" t="s">
        <v>4589</v>
      </c>
      <c r="F222" s="201" t="s">
        <v>4590</v>
      </c>
      <c r="G222" s="202" t="s">
        <v>2072</v>
      </c>
      <c r="H222" s="203">
        <v>60</v>
      </c>
      <c r="I222" s="108"/>
      <c r="J222" s="204">
        <f t="shared" si="30"/>
        <v>0</v>
      </c>
      <c r="K222" s="201" t="s">
        <v>1709</v>
      </c>
      <c r="L222" s="29"/>
      <c r="M222" s="109" t="s">
        <v>1</v>
      </c>
      <c r="N222" s="110" t="s">
        <v>42</v>
      </c>
      <c r="O222" s="52"/>
      <c r="P222" s="111">
        <f t="shared" si="31"/>
        <v>0</v>
      </c>
      <c r="Q222" s="111">
        <v>0</v>
      </c>
      <c r="R222" s="111">
        <f t="shared" si="32"/>
        <v>0</v>
      </c>
      <c r="S222" s="111">
        <v>0</v>
      </c>
      <c r="T222" s="112">
        <f t="shared" si="33"/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13" t="s">
        <v>490</v>
      </c>
      <c r="AT222" s="113" t="s">
        <v>242</v>
      </c>
      <c r="AU222" s="113" t="s">
        <v>85</v>
      </c>
      <c r="AY222" s="14" t="s">
        <v>237</v>
      </c>
      <c r="BE222" s="114">
        <f t="shared" si="34"/>
        <v>0</v>
      </c>
      <c r="BF222" s="114">
        <f t="shared" si="35"/>
        <v>0</v>
      </c>
      <c r="BG222" s="114">
        <f t="shared" si="36"/>
        <v>0</v>
      </c>
      <c r="BH222" s="114">
        <f t="shared" si="37"/>
        <v>0</v>
      </c>
      <c r="BI222" s="114">
        <f t="shared" si="38"/>
        <v>0</v>
      </c>
      <c r="BJ222" s="14" t="s">
        <v>85</v>
      </c>
      <c r="BK222" s="114">
        <f t="shared" si="39"/>
        <v>0</v>
      </c>
      <c r="BL222" s="14" t="s">
        <v>490</v>
      </c>
      <c r="BM222" s="113" t="s">
        <v>4627</v>
      </c>
    </row>
    <row r="223" spans="1:65" s="2" customFormat="1" ht="16.5" customHeight="1">
      <c r="A223" s="28"/>
      <c r="B223" s="138"/>
      <c r="C223" s="205" t="s">
        <v>659</v>
      </c>
      <c r="D223" s="205" t="s">
        <v>290</v>
      </c>
      <c r="E223" s="206" t="s">
        <v>4628</v>
      </c>
      <c r="F223" s="207" t="s">
        <v>4294</v>
      </c>
      <c r="G223" s="208" t="s">
        <v>2072</v>
      </c>
      <c r="H223" s="209">
        <v>60</v>
      </c>
      <c r="I223" s="115"/>
      <c r="J223" s="210">
        <f t="shared" si="30"/>
        <v>0</v>
      </c>
      <c r="K223" s="207" t="s">
        <v>1709</v>
      </c>
      <c r="L223" s="116"/>
      <c r="M223" s="117" t="s">
        <v>1</v>
      </c>
      <c r="N223" s="118" t="s">
        <v>42</v>
      </c>
      <c r="O223" s="52"/>
      <c r="P223" s="111">
        <f t="shared" si="31"/>
        <v>0</v>
      </c>
      <c r="Q223" s="111">
        <v>0</v>
      </c>
      <c r="R223" s="111">
        <f t="shared" si="32"/>
        <v>0</v>
      </c>
      <c r="S223" s="111">
        <v>0</v>
      </c>
      <c r="T223" s="112">
        <f t="shared" si="33"/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13" t="s">
        <v>1303</v>
      </c>
      <c r="AT223" s="113" t="s">
        <v>290</v>
      </c>
      <c r="AU223" s="113" t="s">
        <v>85</v>
      </c>
      <c r="AY223" s="14" t="s">
        <v>237</v>
      </c>
      <c r="BE223" s="114">
        <f t="shared" si="34"/>
        <v>0</v>
      </c>
      <c r="BF223" s="114">
        <f t="shared" si="35"/>
        <v>0</v>
      </c>
      <c r="BG223" s="114">
        <f t="shared" si="36"/>
        <v>0</v>
      </c>
      <c r="BH223" s="114">
        <f t="shared" si="37"/>
        <v>0</v>
      </c>
      <c r="BI223" s="114">
        <f t="shared" si="38"/>
        <v>0</v>
      </c>
      <c r="BJ223" s="14" t="s">
        <v>85</v>
      </c>
      <c r="BK223" s="114">
        <f t="shared" si="39"/>
        <v>0</v>
      </c>
      <c r="BL223" s="14" t="s">
        <v>490</v>
      </c>
      <c r="BM223" s="113" t="s">
        <v>4629</v>
      </c>
    </row>
    <row r="224" spans="1:65" s="2" customFormat="1" ht="16.5" customHeight="1">
      <c r="A224" s="28"/>
      <c r="B224" s="138"/>
      <c r="C224" s="199" t="s">
        <v>667</v>
      </c>
      <c r="D224" s="199" t="s">
        <v>242</v>
      </c>
      <c r="E224" s="200" t="s">
        <v>4630</v>
      </c>
      <c r="F224" s="201" t="s">
        <v>4299</v>
      </c>
      <c r="G224" s="202" t="s">
        <v>2072</v>
      </c>
      <c r="H224" s="203">
        <v>120</v>
      </c>
      <c r="I224" s="108"/>
      <c r="J224" s="204">
        <f t="shared" si="30"/>
        <v>0</v>
      </c>
      <c r="K224" s="201" t="s">
        <v>1709</v>
      </c>
      <c r="L224" s="29"/>
      <c r="M224" s="109" t="s">
        <v>1</v>
      </c>
      <c r="N224" s="110" t="s">
        <v>42</v>
      </c>
      <c r="O224" s="52"/>
      <c r="P224" s="111">
        <f t="shared" si="31"/>
        <v>0</v>
      </c>
      <c r="Q224" s="111">
        <v>0</v>
      </c>
      <c r="R224" s="111">
        <f t="shared" si="32"/>
        <v>0</v>
      </c>
      <c r="S224" s="111">
        <v>0</v>
      </c>
      <c r="T224" s="112">
        <f t="shared" si="33"/>
        <v>0</v>
      </c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R224" s="113" t="s">
        <v>490</v>
      </c>
      <c r="AT224" s="113" t="s">
        <v>242</v>
      </c>
      <c r="AU224" s="113" t="s">
        <v>85</v>
      </c>
      <c r="AY224" s="14" t="s">
        <v>237</v>
      </c>
      <c r="BE224" s="114">
        <f t="shared" si="34"/>
        <v>0</v>
      </c>
      <c r="BF224" s="114">
        <f t="shared" si="35"/>
        <v>0</v>
      </c>
      <c r="BG224" s="114">
        <f t="shared" si="36"/>
        <v>0</v>
      </c>
      <c r="BH224" s="114">
        <f t="shared" si="37"/>
        <v>0</v>
      </c>
      <c r="BI224" s="114">
        <f t="shared" si="38"/>
        <v>0</v>
      </c>
      <c r="BJ224" s="14" t="s">
        <v>85</v>
      </c>
      <c r="BK224" s="114">
        <f t="shared" si="39"/>
        <v>0</v>
      </c>
      <c r="BL224" s="14" t="s">
        <v>490</v>
      </c>
      <c r="BM224" s="113" t="s">
        <v>4631</v>
      </c>
    </row>
    <row r="225" spans="1:65" s="2" customFormat="1" ht="16.5" customHeight="1">
      <c r="A225" s="28"/>
      <c r="B225" s="138"/>
      <c r="C225" s="205" t="s">
        <v>671</v>
      </c>
      <c r="D225" s="205" t="s">
        <v>290</v>
      </c>
      <c r="E225" s="206" t="s">
        <v>4632</v>
      </c>
      <c r="F225" s="207" t="s">
        <v>4299</v>
      </c>
      <c r="G225" s="208" t="s">
        <v>2072</v>
      </c>
      <c r="H225" s="209">
        <v>120</v>
      </c>
      <c r="I225" s="115"/>
      <c r="J225" s="210">
        <f t="shared" si="30"/>
        <v>0</v>
      </c>
      <c r="K225" s="207" t="s">
        <v>1709</v>
      </c>
      <c r="L225" s="116"/>
      <c r="M225" s="117" t="s">
        <v>1</v>
      </c>
      <c r="N225" s="118" t="s">
        <v>42</v>
      </c>
      <c r="O225" s="52"/>
      <c r="P225" s="111">
        <f t="shared" si="31"/>
        <v>0</v>
      </c>
      <c r="Q225" s="111">
        <v>0</v>
      </c>
      <c r="R225" s="111">
        <f t="shared" si="32"/>
        <v>0</v>
      </c>
      <c r="S225" s="111">
        <v>0</v>
      </c>
      <c r="T225" s="112">
        <f t="shared" si="33"/>
        <v>0</v>
      </c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R225" s="113" t="s">
        <v>1303</v>
      </c>
      <c r="AT225" s="113" t="s">
        <v>290</v>
      </c>
      <c r="AU225" s="113" t="s">
        <v>85</v>
      </c>
      <c r="AY225" s="14" t="s">
        <v>237</v>
      </c>
      <c r="BE225" s="114">
        <f t="shared" si="34"/>
        <v>0</v>
      </c>
      <c r="BF225" s="114">
        <f t="shared" si="35"/>
        <v>0</v>
      </c>
      <c r="BG225" s="114">
        <f t="shared" si="36"/>
        <v>0</v>
      </c>
      <c r="BH225" s="114">
        <f t="shared" si="37"/>
        <v>0</v>
      </c>
      <c r="BI225" s="114">
        <f t="shared" si="38"/>
        <v>0</v>
      </c>
      <c r="BJ225" s="14" t="s">
        <v>85</v>
      </c>
      <c r="BK225" s="114">
        <f t="shared" si="39"/>
        <v>0</v>
      </c>
      <c r="BL225" s="14" t="s">
        <v>490</v>
      </c>
      <c r="BM225" s="113" t="s">
        <v>4633</v>
      </c>
    </row>
    <row r="226" spans="1:65" s="2" customFormat="1" ht="16.5" customHeight="1">
      <c r="A226" s="28"/>
      <c r="B226" s="138"/>
      <c r="C226" s="199" t="s">
        <v>675</v>
      </c>
      <c r="D226" s="199" t="s">
        <v>242</v>
      </c>
      <c r="E226" s="200" t="s">
        <v>4634</v>
      </c>
      <c r="F226" s="201" t="s">
        <v>4304</v>
      </c>
      <c r="G226" s="202" t="s">
        <v>2072</v>
      </c>
      <c r="H226" s="203">
        <v>240</v>
      </c>
      <c r="I226" s="108"/>
      <c r="J226" s="204">
        <f t="shared" si="30"/>
        <v>0</v>
      </c>
      <c r="K226" s="201" t="s">
        <v>1709</v>
      </c>
      <c r="L226" s="29"/>
      <c r="M226" s="109" t="s">
        <v>1</v>
      </c>
      <c r="N226" s="110" t="s">
        <v>42</v>
      </c>
      <c r="O226" s="52"/>
      <c r="P226" s="111">
        <f t="shared" si="31"/>
        <v>0</v>
      </c>
      <c r="Q226" s="111">
        <v>0</v>
      </c>
      <c r="R226" s="111">
        <f t="shared" si="32"/>
        <v>0</v>
      </c>
      <c r="S226" s="111">
        <v>0</v>
      </c>
      <c r="T226" s="112">
        <f t="shared" si="33"/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13" t="s">
        <v>490</v>
      </c>
      <c r="AT226" s="113" t="s">
        <v>242</v>
      </c>
      <c r="AU226" s="113" t="s">
        <v>85</v>
      </c>
      <c r="AY226" s="14" t="s">
        <v>237</v>
      </c>
      <c r="BE226" s="114">
        <f t="shared" si="34"/>
        <v>0</v>
      </c>
      <c r="BF226" s="114">
        <f t="shared" si="35"/>
        <v>0</v>
      </c>
      <c r="BG226" s="114">
        <f t="shared" si="36"/>
        <v>0</v>
      </c>
      <c r="BH226" s="114">
        <f t="shared" si="37"/>
        <v>0</v>
      </c>
      <c r="BI226" s="114">
        <f t="shared" si="38"/>
        <v>0</v>
      </c>
      <c r="BJ226" s="14" t="s">
        <v>85</v>
      </c>
      <c r="BK226" s="114">
        <f t="shared" si="39"/>
        <v>0</v>
      </c>
      <c r="BL226" s="14" t="s">
        <v>490</v>
      </c>
      <c r="BM226" s="113" t="s">
        <v>4635</v>
      </c>
    </row>
    <row r="227" spans="1:65" s="2" customFormat="1" ht="16.5" customHeight="1">
      <c r="A227" s="28"/>
      <c r="B227" s="138"/>
      <c r="C227" s="205" t="s">
        <v>679</v>
      </c>
      <c r="D227" s="205" t="s">
        <v>290</v>
      </c>
      <c r="E227" s="206" t="s">
        <v>4636</v>
      </c>
      <c r="F227" s="207" t="s">
        <v>4304</v>
      </c>
      <c r="G227" s="208" t="s">
        <v>2072</v>
      </c>
      <c r="H227" s="209">
        <v>240</v>
      </c>
      <c r="I227" s="115"/>
      <c r="J227" s="210">
        <f t="shared" si="30"/>
        <v>0</v>
      </c>
      <c r="K227" s="207" t="s">
        <v>1709</v>
      </c>
      <c r="L227" s="116"/>
      <c r="M227" s="117" t="s">
        <v>1</v>
      </c>
      <c r="N227" s="118" t="s">
        <v>42</v>
      </c>
      <c r="O227" s="52"/>
      <c r="P227" s="111">
        <f t="shared" si="31"/>
        <v>0</v>
      </c>
      <c r="Q227" s="111">
        <v>0</v>
      </c>
      <c r="R227" s="111">
        <f t="shared" si="32"/>
        <v>0</v>
      </c>
      <c r="S227" s="111">
        <v>0</v>
      </c>
      <c r="T227" s="112">
        <f t="shared" si="33"/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13" t="s">
        <v>1303</v>
      </c>
      <c r="AT227" s="113" t="s">
        <v>290</v>
      </c>
      <c r="AU227" s="113" t="s">
        <v>85</v>
      </c>
      <c r="AY227" s="14" t="s">
        <v>237</v>
      </c>
      <c r="BE227" s="114">
        <f t="shared" si="34"/>
        <v>0</v>
      </c>
      <c r="BF227" s="114">
        <f t="shared" si="35"/>
        <v>0</v>
      </c>
      <c r="BG227" s="114">
        <f t="shared" si="36"/>
        <v>0</v>
      </c>
      <c r="BH227" s="114">
        <f t="shared" si="37"/>
        <v>0</v>
      </c>
      <c r="BI227" s="114">
        <f t="shared" si="38"/>
        <v>0</v>
      </c>
      <c r="BJ227" s="14" t="s">
        <v>85</v>
      </c>
      <c r="BK227" s="114">
        <f t="shared" si="39"/>
        <v>0</v>
      </c>
      <c r="BL227" s="14" t="s">
        <v>490</v>
      </c>
      <c r="BM227" s="113" t="s">
        <v>4637</v>
      </c>
    </row>
    <row r="228" spans="1:65" s="2" customFormat="1" ht="16.5" customHeight="1">
      <c r="A228" s="28"/>
      <c r="B228" s="138"/>
      <c r="C228" s="199" t="s">
        <v>683</v>
      </c>
      <c r="D228" s="199" t="s">
        <v>242</v>
      </c>
      <c r="E228" s="200" t="s">
        <v>4638</v>
      </c>
      <c r="F228" s="201" t="s">
        <v>4309</v>
      </c>
      <c r="G228" s="202" t="s">
        <v>2072</v>
      </c>
      <c r="H228" s="203">
        <v>480</v>
      </c>
      <c r="I228" s="108"/>
      <c r="J228" s="204">
        <f t="shared" si="30"/>
        <v>0</v>
      </c>
      <c r="K228" s="201" t="s">
        <v>1709</v>
      </c>
      <c r="L228" s="29"/>
      <c r="M228" s="109" t="s">
        <v>1</v>
      </c>
      <c r="N228" s="110" t="s">
        <v>42</v>
      </c>
      <c r="O228" s="52"/>
      <c r="P228" s="111">
        <f t="shared" si="31"/>
        <v>0</v>
      </c>
      <c r="Q228" s="111">
        <v>0</v>
      </c>
      <c r="R228" s="111">
        <f t="shared" si="32"/>
        <v>0</v>
      </c>
      <c r="S228" s="111">
        <v>0</v>
      </c>
      <c r="T228" s="112">
        <f t="shared" si="33"/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13" t="s">
        <v>490</v>
      </c>
      <c r="AT228" s="113" t="s">
        <v>242</v>
      </c>
      <c r="AU228" s="113" t="s">
        <v>85</v>
      </c>
      <c r="AY228" s="14" t="s">
        <v>237</v>
      </c>
      <c r="BE228" s="114">
        <f t="shared" si="34"/>
        <v>0</v>
      </c>
      <c r="BF228" s="114">
        <f t="shared" si="35"/>
        <v>0</v>
      </c>
      <c r="BG228" s="114">
        <f t="shared" si="36"/>
        <v>0</v>
      </c>
      <c r="BH228" s="114">
        <f t="shared" si="37"/>
        <v>0</v>
      </c>
      <c r="BI228" s="114">
        <f t="shared" si="38"/>
        <v>0</v>
      </c>
      <c r="BJ228" s="14" t="s">
        <v>85</v>
      </c>
      <c r="BK228" s="114">
        <f t="shared" si="39"/>
        <v>0</v>
      </c>
      <c r="BL228" s="14" t="s">
        <v>490</v>
      </c>
      <c r="BM228" s="113" t="s">
        <v>4639</v>
      </c>
    </row>
    <row r="229" spans="1:65" s="2" customFormat="1" ht="16.5" customHeight="1">
      <c r="A229" s="28"/>
      <c r="B229" s="138"/>
      <c r="C229" s="199" t="s">
        <v>687</v>
      </c>
      <c r="D229" s="199" t="s">
        <v>242</v>
      </c>
      <c r="E229" s="200" t="s">
        <v>4640</v>
      </c>
      <c r="F229" s="201" t="s">
        <v>4309</v>
      </c>
      <c r="G229" s="202" t="s">
        <v>2072</v>
      </c>
      <c r="H229" s="203">
        <v>480</v>
      </c>
      <c r="I229" s="108"/>
      <c r="J229" s="204">
        <f t="shared" si="30"/>
        <v>0</v>
      </c>
      <c r="K229" s="201" t="s">
        <v>1709</v>
      </c>
      <c r="L229" s="29"/>
      <c r="M229" s="109" t="s">
        <v>1</v>
      </c>
      <c r="N229" s="110" t="s">
        <v>42</v>
      </c>
      <c r="O229" s="52"/>
      <c r="P229" s="111">
        <f t="shared" si="31"/>
        <v>0</v>
      </c>
      <c r="Q229" s="111">
        <v>0</v>
      </c>
      <c r="R229" s="111">
        <f t="shared" si="32"/>
        <v>0</v>
      </c>
      <c r="S229" s="111">
        <v>0</v>
      </c>
      <c r="T229" s="112">
        <f t="shared" si="33"/>
        <v>0</v>
      </c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R229" s="113" t="s">
        <v>490</v>
      </c>
      <c r="AT229" s="113" t="s">
        <v>242</v>
      </c>
      <c r="AU229" s="113" t="s">
        <v>85</v>
      </c>
      <c r="AY229" s="14" t="s">
        <v>237</v>
      </c>
      <c r="BE229" s="114">
        <f t="shared" si="34"/>
        <v>0</v>
      </c>
      <c r="BF229" s="114">
        <f t="shared" si="35"/>
        <v>0</v>
      </c>
      <c r="BG229" s="114">
        <f t="shared" si="36"/>
        <v>0</v>
      </c>
      <c r="BH229" s="114">
        <f t="shared" si="37"/>
        <v>0</v>
      </c>
      <c r="BI229" s="114">
        <f t="shared" si="38"/>
        <v>0</v>
      </c>
      <c r="BJ229" s="14" t="s">
        <v>85</v>
      </c>
      <c r="BK229" s="114">
        <f t="shared" si="39"/>
        <v>0</v>
      </c>
      <c r="BL229" s="14" t="s">
        <v>490</v>
      </c>
      <c r="BM229" s="113" t="s">
        <v>4641</v>
      </c>
    </row>
    <row r="230" spans="1:65" s="2" customFormat="1" ht="16.5" customHeight="1">
      <c r="A230" s="28"/>
      <c r="B230" s="138"/>
      <c r="C230" s="199" t="s">
        <v>691</v>
      </c>
      <c r="D230" s="199" t="s">
        <v>242</v>
      </c>
      <c r="E230" s="200" t="s">
        <v>4642</v>
      </c>
      <c r="F230" s="201" t="s">
        <v>4314</v>
      </c>
      <c r="G230" s="202" t="s">
        <v>2072</v>
      </c>
      <c r="H230" s="203">
        <v>450</v>
      </c>
      <c r="I230" s="108"/>
      <c r="J230" s="204">
        <f t="shared" si="30"/>
        <v>0</v>
      </c>
      <c r="K230" s="201" t="s">
        <v>1709</v>
      </c>
      <c r="L230" s="29"/>
      <c r="M230" s="109" t="s">
        <v>1</v>
      </c>
      <c r="N230" s="110" t="s">
        <v>42</v>
      </c>
      <c r="O230" s="52"/>
      <c r="P230" s="111">
        <f t="shared" si="31"/>
        <v>0</v>
      </c>
      <c r="Q230" s="111">
        <v>0</v>
      </c>
      <c r="R230" s="111">
        <f t="shared" si="32"/>
        <v>0</v>
      </c>
      <c r="S230" s="111">
        <v>0</v>
      </c>
      <c r="T230" s="112">
        <f t="shared" si="33"/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13" t="s">
        <v>490</v>
      </c>
      <c r="AT230" s="113" t="s">
        <v>242</v>
      </c>
      <c r="AU230" s="113" t="s">
        <v>85</v>
      </c>
      <c r="AY230" s="14" t="s">
        <v>237</v>
      </c>
      <c r="BE230" s="114">
        <f t="shared" si="34"/>
        <v>0</v>
      </c>
      <c r="BF230" s="114">
        <f t="shared" si="35"/>
        <v>0</v>
      </c>
      <c r="BG230" s="114">
        <f t="shared" si="36"/>
        <v>0</v>
      </c>
      <c r="BH230" s="114">
        <f t="shared" si="37"/>
        <v>0</v>
      </c>
      <c r="BI230" s="114">
        <f t="shared" si="38"/>
        <v>0</v>
      </c>
      <c r="BJ230" s="14" t="s">
        <v>85</v>
      </c>
      <c r="BK230" s="114">
        <f t="shared" si="39"/>
        <v>0</v>
      </c>
      <c r="BL230" s="14" t="s">
        <v>490</v>
      </c>
      <c r="BM230" s="113" t="s">
        <v>4643</v>
      </c>
    </row>
    <row r="231" spans="1:65" s="2" customFormat="1" ht="16.5" customHeight="1">
      <c r="A231" s="28"/>
      <c r="B231" s="138"/>
      <c r="C231" s="205" t="s">
        <v>695</v>
      </c>
      <c r="D231" s="205" t="s">
        <v>290</v>
      </c>
      <c r="E231" s="206" t="s">
        <v>4644</v>
      </c>
      <c r="F231" s="207" t="s">
        <v>4314</v>
      </c>
      <c r="G231" s="208" t="s">
        <v>2072</v>
      </c>
      <c r="H231" s="209">
        <v>450</v>
      </c>
      <c r="I231" s="115"/>
      <c r="J231" s="210">
        <f t="shared" si="30"/>
        <v>0</v>
      </c>
      <c r="K231" s="207" t="s">
        <v>1709</v>
      </c>
      <c r="L231" s="116"/>
      <c r="M231" s="117" t="s">
        <v>1</v>
      </c>
      <c r="N231" s="118" t="s">
        <v>42</v>
      </c>
      <c r="O231" s="52"/>
      <c r="P231" s="111">
        <f t="shared" si="31"/>
        <v>0</v>
      </c>
      <c r="Q231" s="111">
        <v>0</v>
      </c>
      <c r="R231" s="111">
        <f t="shared" si="32"/>
        <v>0</v>
      </c>
      <c r="S231" s="111">
        <v>0</v>
      </c>
      <c r="T231" s="112">
        <f t="shared" si="33"/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13" t="s">
        <v>1303</v>
      </c>
      <c r="AT231" s="113" t="s">
        <v>290</v>
      </c>
      <c r="AU231" s="113" t="s">
        <v>85</v>
      </c>
      <c r="AY231" s="14" t="s">
        <v>237</v>
      </c>
      <c r="BE231" s="114">
        <f t="shared" si="34"/>
        <v>0</v>
      </c>
      <c r="BF231" s="114">
        <f t="shared" si="35"/>
        <v>0</v>
      </c>
      <c r="BG231" s="114">
        <f t="shared" si="36"/>
        <v>0</v>
      </c>
      <c r="BH231" s="114">
        <f t="shared" si="37"/>
        <v>0</v>
      </c>
      <c r="BI231" s="114">
        <f t="shared" si="38"/>
        <v>0</v>
      </c>
      <c r="BJ231" s="14" t="s">
        <v>85</v>
      </c>
      <c r="BK231" s="114">
        <f t="shared" si="39"/>
        <v>0</v>
      </c>
      <c r="BL231" s="14" t="s">
        <v>490</v>
      </c>
      <c r="BM231" s="113" t="s">
        <v>4645</v>
      </c>
    </row>
    <row r="232" spans="1:65" s="2" customFormat="1" ht="21.75" customHeight="1">
      <c r="A232" s="28"/>
      <c r="B232" s="138"/>
      <c r="C232" s="199" t="s">
        <v>701</v>
      </c>
      <c r="D232" s="199" t="s">
        <v>242</v>
      </c>
      <c r="E232" s="200" t="s">
        <v>4646</v>
      </c>
      <c r="F232" s="201" t="s">
        <v>4319</v>
      </c>
      <c r="G232" s="202" t="s">
        <v>2072</v>
      </c>
      <c r="H232" s="203">
        <v>220</v>
      </c>
      <c r="I232" s="108"/>
      <c r="J232" s="204">
        <f t="shared" si="30"/>
        <v>0</v>
      </c>
      <c r="K232" s="201" t="s">
        <v>1709</v>
      </c>
      <c r="L232" s="29"/>
      <c r="M232" s="109" t="s">
        <v>1</v>
      </c>
      <c r="N232" s="110" t="s">
        <v>42</v>
      </c>
      <c r="O232" s="52"/>
      <c r="P232" s="111">
        <f t="shared" si="31"/>
        <v>0</v>
      </c>
      <c r="Q232" s="111">
        <v>0</v>
      </c>
      <c r="R232" s="111">
        <f t="shared" si="32"/>
        <v>0</v>
      </c>
      <c r="S232" s="111">
        <v>0</v>
      </c>
      <c r="T232" s="112">
        <f t="shared" si="33"/>
        <v>0</v>
      </c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R232" s="113" t="s">
        <v>490</v>
      </c>
      <c r="AT232" s="113" t="s">
        <v>242</v>
      </c>
      <c r="AU232" s="113" t="s">
        <v>85</v>
      </c>
      <c r="AY232" s="14" t="s">
        <v>237</v>
      </c>
      <c r="BE232" s="114">
        <f t="shared" si="34"/>
        <v>0</v>
      </c>
      <c r="BF232" s="114">
        <f t="shared" si="35"/>
        <v>0</v>
      </c>
      <c r="BG232" s="114">
        <f t="shared" si="36"/>
        <v>0</v>
      </c>
      <c r="BH232" s="114">
        <f t="shared" si="37"/>
        <v>0</v>
      </c>
      <c r="BI232" s="114">
        <f t="shared" si="38"/>
        <v>0</v>
      </c>
      <c r="BJ232" s="14" t="s">
        <v>85</v>
      </c>
      <c r="BK232" s="114">
        <f t="shared" si="39"/>
        <v>0</v>
      </c>
      <c r="BL232" s="14" t="s">
        <v>490</v>
      </c>
      <c r="BM232" s="113" t="s">
        <v>4647</v>
      </c>
    </row>
    <row r="233" spans="1:65" s="2" customFormat="1" ht="21.75" customHeight="1">
      <c r="A233" s="28"/>
      <c r="B233" s="138"/>
      <c r="C233" s="205" t="s">
        <v>705</v>
      </c>
      <c r="D233" s="205" t="s">
        <v>290</v>
      </c>
      <c r="E233" s="206" t="s">
        <v>4648</v>
      </c>
      <c r="F233" s="207" t="s">
        <v>4319</v>
      </c>
      <c r="G233" s="208" t="s">
        <v>2072</v>
      </c>
      <c r="H233" s="209">
        <v>220</v>
      </c>
      <c r="I233" s="115"/>
      <c r="J233" s="210">
        <f t="shared" si="30"/>
        <v>0</v>
      </c>
      <c r="K233" s="207" t="s">
        <v>1709</v>
      </c>
      <c r="L233" s="116"/>
      <c r="M233" s="117" t="s">
        <v>1</v>
      </c>
      <c r="N233" s="118" t="s">
        <v>42</v>
      </c>
      <c r="O233" s="52"/>
      <c r="P233" s="111">
        <f t="shared" si="31"/>
        <v>0</v>
      </c>
      <c r="Q233" s="111">
        <v>0</v>
      </c>
      <c r="R233" s="111">
        <f t="shared" si="32"/>
        <v>0</v>
      </c>
      <c r="S233" s="111">
        <v>0</v>
      </c>
      <c r="T233" s="112">
        <f t="shared" si="33"/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13" t="s">
        <v>1303</v>
      </c>
      <c r="AT233" s="113" t="s">
        <v>290</v>
      </c>
      <c r="AU233" s="113" t="s">
        <v>85</v>
      </c>
      <c r="AY233" s="14" t="s">
        <v>237</v>
      </c>
      <c r="BE233" s="114">
        <f t="shared" si="34"/>
        <v>0</v>
      </c>
      <c r="BF233" s="114">
        <f t="shared" si="35"/>
        <v>0</v>
      </c>
      <c r="BG233" s="114">
        <f t="shared" si="36"/>
        <v>0</v>
      </c>
      <c r="BH233" s="114">
        <f t="shared" si="37"/>
        <v>0</v>
      </c>
      <c r="BI233" s="114">
        <f t="shared" si="38"/>
        <v>0</v>
      </c>
      <c r="BJ233" s="14" t="s">
        <v>85</v>
      </c>
      <c r="BK233" s="114">
        <f t="shared" si="39"/>
        <v>0</v>
      </c>
      <c r="BL233" s="14" t="s">
        <v>490</v>
      </c>
      <c r="BM233" s="113" t="s">
        <v>4649</v>
      </c>
    </row>
    <row r="234" spans="1:65" s="2" customFormat="1" ht="16.5" customHeight="1">
      <c r="A234" s="28"/>
      <c r="B234" s="138"/>
      <c r="C234" s="199" t="s">
        <v>711</v>
      </c>
      <c r="D234" s="199" t="s">
        <v>242</v>
      </c>
      <c r="E234" s="200" t="s">
        <v>4648</v>
      </c>
      <c r="F234" s="201" t="s">
        <v>4324</v>
      </c>
      <c r="G234" s="202" t="s">
        <v>2072</v>
      </c>
      <c r="H234" s="203">
        <v>220</v>
      </c>
      <c r="I234" s="108"/>
      <c r="J234" s="204">
        <f t="shared" si="30"/>
        <v>0</v>
      </c>
      <c r="K234" s="201" t="s">
        <v>1709</v>
      </c>
      <c r="L234" s="29"/>
      <c r="M234" s="109" t="s">
        <v>1</v>
      </c>
      <c r="N234" s="110" t="s">
        <v>42</v>
      </c>
      <c r="O234" s="52"/>
      <c r="P234" s="111">
        <f t="shared" si="31"/>
        <v>0</v>
      </c>
      <c r="Q234" s="111">
        <v>0</v>
      </c>
      <c r="R234" s="111">
        <f t="shared" si="32"/>
        <v>0</v>
      </c>
      <c r="S234" s="111">
        <v>0</v>
      </c>
      <c r="T234" s="112">
        <f t="shared" si="33"/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13" t="s">
        <v>490</v>
      </c>
      <c r="AT234" s="113" t="s">
        <v>242</v>
      </c>
      <c r="AU234" s="113" t="s">
        <v>85</v>
      </c>
      <c r="AY234" s="14" t="s">
        <v>237</v>
      </c>
      <c r="BE234" s="114">
        <f t="shared" si="34"/>
        <v>0</v>
      </c>
      <c r="BF234" s="114">
        <f t="shared" si="35"/>
        <v>0</v>
      </c>
      <c r="BG234" s="114">
        <f t="shared" si="36"/>
        <v>0</v>
      </c>
      <c r="BH234" s="114">
        <f t="shared" si="37"/>
        <v>0</v>
      </c>
      <c r="BI234" s="114">
        <f t="shared" si="38"/>
        <v>0</v>
      </c>
      <c r="BJ234" s="14" t="s">
        <v>85</v>
      </c>
      <c r="BK234" s="114">
        <f t="shared" si="39"/>
        <v>0</v>
      </c>
      <c r="BL234" s="14" t="s">
        <v>490</v>
      </c>
      <c r="BM234" s="113" t="s">
        <v>4650</v>
      </c>
    </row>
    <row r="235" spans="1:65" s="12" customFormat="1" ht="25.9" customHeight="1">
      <c r="B235" s="192"/>
      <c r="C235" s="193"/>
      <c r="D235" s="194" t="s">
        <v>76</v>
      </c>
      <c r="E235" s="195" t="s">
        <v>1336</v>
      </c>
      <c r="F235" s="195" t="s">
        <v>3702</v>
      </c>
      <c r="G235" s="193"/>
      <c r="H235" s="193"/>
      <c r="I235" s="101"/>
      <c r="J235" s="196">
        <f>BK235</f>
        <v>0</v>
      </c>
      <c r="K235" s="193"/>
      <c r="L235" s="99"/>
      <c r="M235" s="102"/>
      <c r="N235" s="103"/>
      <c r="O235" s="103"/>
      <c r="P235" s="104">
        <f>SUM(P236:P243)</f>
        <v>0</v>
      </c>
      <c r="Q235" s="103"/>
      <c r="R235" s="104">
        <f>SUM(R236:R243)</f>
        <v>0</v>
      </c>
      <c r="S235" s="103"/>
      <c r="T235" s="105">
        <f>SUM(T236:T243)</f>
        <v>0</v>
      </c>
      <c r="AR235" s="100" t="s">
        <v>247</v>
      </c>
      <c r="AT235" s="106" t="s">
        <v>76</v>
      </c>
      <c r="AU235" s="106" t="s">
        <v>77</v>
      </c>
      <c r="AY235" s="100" t="s">
        <v>237</v>
      </c>
      <c r="BK235" s="107">
        <f>SUM(BK236:BK243)</f>
        <v>0</v>
      </c>
    </row>
    <row r="236" spans="1:65" s="2" customFormat="1" ht="16.5" customHeight="1">
      <c r="A236" s="28"/>
      <c r="B236" s="138"/>
      <c r="C236" s="199" t="s">
        <v>715</v>
      </c>
      <c r="D236" s="199" t="s">
        <v>242</v>
      </c>
      <c r="E236" s="200" t="s">
        <v>4651</v>
      </c>
      <c r="F236" s="201" t="s">
        <v>4652</v>
      </c>
      <c r="G236" s="202" t="s">
        <v>2676</v>
      </c>
      <c r="H236" s="203">
        <v>120</v>
      </c>
      <c r="I236" s="108"/>
      <c r="J236" s="204">
        <f t="shared" ref="J236:J243" si="40">ROUND(I236*H236,2)</f>
        <v>0</v>
      </c>
      <c r="K236" s="201" t="s">
        <v>1709</v>
      </c>
      <c r="L236" s="29"/>
      <c r="M236" s="109" t="s">
        <v>1</v>
      </c>
      <c r="N236" s="110" t="s">
        <v>42</v>
      </c>
      <c r="O236" s="52"/>
      <c r="P236" s="111">
        <f t="shared" ref="P236:P243" si="41">O236*H236</f>
        <v>0</v>
      </c>
      <c r="Q236" s="111">
        <v>0</v>
      </c>
      <c r="R236" s="111">
        <f t="shared" ref="R236:R243" si="42">Q236*H236</f>
        <v>0</v>
      </c>
      <c r="S236" s="111">
        <v>0</v>
      </c>
      <c r="T236" s="112">
        <f t="shared" ref="T236:T243" si="43">S236*H236</f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13" t="s">
        <v>490</v>
      </c>
      <c r="AT236" s="113" t="s">
        <v>242</v>
      </c>
      <c r="AU236" s="113" t="s">
        <v>85</v>
      </c>
      <c r="AY236" s="14" t="s">
        <v>237</v>
      </c>
      <c r="BE236" s="114">
        <f t="shared" ref="BE236:BE243" si="44">IF(N236="základní",J236,0)</f>
        <v>0</v>
      </c>
      <c r="BF236" s="114">
        <f t="shared" ref="BF236:BF243" si="45">IF(N236="snížená",J236,0)</f>
        <v>0</v>
      </c>
      <c r="BG236" s="114">
        <f t="shared" ref="BG236:BG243" si="46">IF(N236="zákl. přenesená",J236,0)</f>
        <v>0</v>
      </c>
      <c r="BH236" s="114">
        <f t="shared" ref="BH236:BH243" si="47">IF(N236="sníž. přenesená",J236,0)</f>
        <v>0</v>
      </c>
      <c r="BI236" s="114">
        <f t="shared" ref="BI236:BI243" si="48">IF(N236="nulová",J236,0)</f>
        <v>0</v>
      </c>
      <c r="BJ236" s="14" t="s">
        <v>85</v>
      </c>
      <c r="BK236" s="114">
        <f t="shared" ref="BK236:BK243" si="49">ROUND(I236*H236,2)</f>
        <v>0</v>
      </c>
      <c r="BL236" s="14" t="s">
        <v>490</v>
      </c>
      <c r="BM236" s="113" t="s">
        <v>4653</v>
      </c>
    </row>
    <row r="237" spans="1:65" s="2" customFormat="1" ht="16.5" customHeight="1">
      <c r="A237" s="28"/>
      <c r="B237" s="138"/>
      <c r="C237" s="199" t="s">
        <v>717</v>
      </c>
      <c r="D237" s="199" t="s">
        <v>242</v>
      </c>
      <c r="E237" s="200" t="s">
        <v>4654</v>
      </c>
      <c r="F237" s="201" t="s">
        <v>4655</v>
      </c>
      <c r="G237" s="202" t="s">
        <v>2118</v>
      </c>
      <c r="H237" s="203">
        <v>8.8000000000000007</v>
      </c>
      <c r="I237" s="108"/>
      <c r="J237" s="204">
        <f t="shared" si="40"/>
        <v>0</v>
      </c>
      <c r="K237" s="201" t="s">
        <v>1709</v>
      </c>
      <c r="L237" s="29"/>
      <c r="M237" s="109" t="s">
        <v>1</v>
      </c>
      <c r="N237" s="110" t="s">
        <v>42</v>
      </c>
      <c r="O237" s="52"/>
      <c r="P237" s="111">
        <f t="shared" si="41"/>
        <v>0</v>
      </c>
      <c r="Q237" s="111">
        <v>0</v>
      </c>
      <c r="R237" s="111">
        <f t="shared" si="42"/>
        <v>0</v>
      </c>
      <c r="S237" s="111">
        <v>0</v>
      </c>
      <c r="T237" s="112">
        <f t="shared" si="43"/>
        <v>0</v>
      </c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R237" s="113" t="s">
        <v>490</v>
      </c>
      <c r="AT237" s="113" t="s">
        <v>242</v>
      </c>
      <c r="AU237" s="113" t="s">
        <v>85</v>
      </c>
      <c r="AY237" s="14" t="s">
        <v>237</v>
      </c>
      <c r="BE237" s="114">
        <f t="shared" si="44"/>
        <v>0</v>
      </c>
      <c r="BF237" s="114">
        <f t="shared" si="45"/>
        <v>0</v>
      </c>
      <c r="BG237" s="114">
        <f t="shared" si="46"/>
        <v>0</v>
      </c>
      <c r="BH237" s="114">
        <f t="shared" si="47"/>
        <v>0</v>
      </c>
      <c r="BI237" s="114">
        <f t="shared" si="48"/>
        <v>0</v>
      </c>
      <c r="BJ237" s="14" t="s">
        <v>85</v>
      </c>
      <c r="BK237" s="114">
        <f t="shared" si="49"/>
        <v>0</v>
      </c>
      <c r="BL237" s="14" t="s">
        <v>490</v>
      </c>
      <c r="BM237" s="113" t="s">
        <v>4656</v>
      </c>
    </row>
    <row r="238" spans="1:65" s="2" customFormat="1" ht="16.5" customHeight="1">
      <c r="A238" s="28"/>
      <c r="B238" s="138"/>
      <c r="C238" s="199" t="s">
        <v>721</v>
      </c>
      <c r="D238" s="199" t="s">
        <v>242</v>
      </c>
      <c r="E238" s="200" t="s">
        <v>4657</v>
      </c>
      <c r="F238" s="201" t="s">
        <v>4658</v>
      </c>
      <c r="G238" s="202" t="s">
        <v>2118</v>
      </c>
      <c r="H238" s="203">
        <v>8.8000000000000007</v>
      </c>
      <c r="I238" s="108"/>
      <c r="J238" s="204">
        <f t="shared" si="40"/>
        <v>0</v>
      </c>
      <c r="K238" s="201" t="s">
        <v>1709</v>
      </c>
      <c r="L238" s="29"/>
      <c r="M238" s="109" t="s">
        <v>1</v>
      </c>
      <c r="N238" s="110" t="s">
        <v>42</v>
      </c>
      <c r="O238" s="52"/>
      <c r="P238" s="111">
        <f t="shared" si="41"/>
        <v>0</v>
      </c>
      <c r="Q238" s="111">
        <v>0</v>
      </c>
      <c r="R238" s="111">
        <f t="shared" si="42"/>
        <v>0</v>
      </c>
      <c r="S238" s="111">
        <v>0</v>
      </c>
      <c r="T238" s="112">
        <f t="shared" si="43"/>
        <v>0</v>
      </c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R238" s="113" t="s">
        <v>490</v>
      </c>
      <c r="AT238" s="113" t="s">
        <v>242</v>
      </c>
      <c r="AU238" s="113" t="s">
        <v>85</v>
      </c>
      <c r="AY238" s="14" t="s">
        <v>237</v>
      </c>
      <c r="BE238" s="114">
        <f t="shared" si="44"/>
        <v>0</v>
      </c>
      <c r="BF238" s="114">
        <f t="shared" si="45"/>
        <v>0</v>
      </c>
      <c r="BG238" s="114">
        <f t="shared" si="46"/>
        <v>0</v>
      </c>
      <c r="BH238" s="114">
        <f t="shared" si="47"/>
        <v>0</v>
      </c>
      <c r="BI238" s="114">
        <f t="shared" si="48"/>
        <v>0</v>
      </c>
      <c r="BJ238" s="14" t="s">
        <v>85</v>
      </c>
      <c r="BK238" s="114">
        <f t="shared" si="49"/>
        <v>0</v>
      </c>
      <c r="BL238" s="14" t="s">
        <v>490</v>
      </c>
      <c r="BM238" s="113" t="s">
        <v>4659</v>
      </c>
    </row>
    <row r="239" spans="1:65" s="2" customFormat="1" ht="16.5" customHeight="1">
      <c r="A239" s="28"/>
      <c r="B239" s="138"/>
      <c r="C239" s="199" t="s">
        <v>727</v>
      </c>
      <c r="D239" s="199" t="s">
        <v>242</v>
      </c>
      <c r="E239" s="200" t="s">
        <v>4660</v>
      </c>
      <c r="F239" s="201" t="s">
        <v>4661</v>
      </c>
      <c r="G239" s="202" t="s">
        <v>2118</v>
      </c>
      <c r="H239" s="203">
        <v>8.8000000000000007</v>
      </c>
      <c r="I239" s="108"/>
      <c r="J239" s="204">
        <f t="shared" si="40"/>
        <v>0</v>
      </c>
      <c r="K239" s="201" t="s">
        <v>1709</v>
      </c>
      <c r="L239" s="29"/>
      <c r="M239" s="109" t="s">
        <v>1</v>
      </c>
      <c r="N239" s="110" t="s">
        <v>42</v>
      </c>
      <c r="O239" s="52"/>
      <c r="P239" s="111">
        <f t="shared" si="41"/>
        <v>0</v>
      </c>
      <c r="Q239" s="111">
        <v>0</v>
      </c>
      <c r="R239" s="111">
        <f t="shared" si="42"/>
        <v>0</v>
      </c>
      <c r="S239" s="111">
        <v>0</v>
      </c>
      <c r="T239" s="112">
        <f t="shared" si="43"/>
        <v>0</v>
      </c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R239" s="113" t="s">
        <v>490</v>
      </c>
      <c r="AT239" s="113" t="s">
        <v>242</v>
      </c>
      <c r="AU239" s="113" t="s">
        <v>85</v>
      </c>
      <c r="AY239" s="14" t="s">
        <v>237</v>
      </c>
      <c r="BE239" s="114">
        <f t="shared" si="44"/>
        <v>0</v>
      </c>
      <c r="BF239" s="114">
        <f t="shared" si="45"/>
        <v>0</v>
      </c>
      <c r="BG239" s="114">
        <f t="shared" si="46"/>
        <v>0</v>
      </c>
      <c r="BH239" s="114">
        <f t="shared" si="47"/>
        <v>0</v>
      </c>
      <c r="BI239" s="114">
        <f t="shared" si="48"/>
        <v>0</v>
      </c>
      <c r="BJ239" s="14" t="s">
        <v>85</v>
      </c>
      <c r="BK239" s="114">
        <f t="shared" si="49"/>
        <v>0</v>
      </c>
      <c r="BL239" s="14" t="s">
        <v>490</v>
      </c>
      <c r="BM239" s="113" t="s">
        <v>4662</v>
      </c>
    </row>
    <row r="240" spans="1:65" s="2" customFormat="1" ht="16.5" customHeight="1">
      <c r="A240" s="28"/>
      <c r="B240" s="138"/>
      <c r="C240" s="199" t="s">
        <v>731</v>
      </c>
      <c r="D240" s="199" t="s">
        <v>242</v>
      </c>
      <c r="E240" s="200" t="s">
        <v>4663</v>
      </c>
      <c r="F240" s="201" t="s">
        <v>4664</v>
      </c>
      <c r="G240" s="202" t="s">
        <v>4665</v>
      </c>
      <c r="H240" s="203">
        <v>40</v>
      </c>
      <c r="I240" s="108"/>
      <c r="J240" s="204">
        <f t="shared" si="40"/>
        <v>0</v>
      </c>
      <c r="K240" s="201" t="s">
        <v>1709</v>
      </c>
      <c r="L240" s="29"/>
      <c r="M240" s="109" t="s">
        <v>1</v>
      </c>
      <c r="N240" s="110" t="s">
        <v>42</v>
      </c>
      <c r="O240" s="52"/>
      <c r="P240" s="111">
        <f t="shared" si="41"/>
        <v>0</v>
      </c>
      <c r="Q240" s="111">
        <v>0</v>
      </c>
      <c r="R240" s="111">
        <f t="shared" si="42"/>
        <v>0</v>
      </c>
      <c r="S240" s="111">
        <v>0</v>
      </c>
      <c r="T240" s="112">
        <f t="shared" si="43"/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13" t="s">
        <v>490</v>
      </c>
      <c r="AT240" s="113" t="s">
        <v>242</v>
      </c>
      <c r="AU240" s="113" t="s">
        <v>85</v>
      </c>
      <c r="AY240" s="14" t="s">
        <v>237</v>
      </c>
      <c r="BE240" s="114">
        <f t="shared" si="44"/>
        <v>0</v>
      </c>
      <c r="BF240" s="114">
        <f t="shared" si="45"/>
        <v>0</v>
      </c>
      <c r="BG240" s="114">
        <f t="shared" si="46"/>
        <v>0</v>
      </c>
      <c r="BH240" s="114">
        <f t="shared" si="47"/>
        <v>0</v>
      </c>
      <c r="BI240" s="114">
        <f t="shared" si="48"/>
        <v>0</v>
      </c>
      <c r="BJ240" s="14" t="s">
        <v>85</v>
      </c>
      <c r="BK240" s="114">
        <f t="shared" si="49"/>
        <v>0</v>
      </c>
      <c r="BL240" s="14" t="s">
        <v>490</v>
      </c>
      <c r="BM240" s="113" t="s">
        <v>4666</v>
      </c>
    </row>
    <row r="241" spans="1:65" s="2" customFormat="1" ht="16.5" customHeight="1">
      <c r="A241" s="28"/>
      <c r="B241" s="138"/>
      <c r="C241" s="199" t="s">
        <v>735</v>
      </c>
      <c r="D241" s="199" t="s">
        <v>242</v>
      </c>
      <c r="E241" s="200" t="s">
        <v>4667</v>
      </c>
      <c r="F241" s="201" t="s">
        <v>3378</v>
      </c>
      <c r="G241" s="202" t="s">
        <v>2676</v>
      </c>
      <c r="H241" s="203">
        <v>32</v>
      </c>
      <c r="I241" s="108"/>
      <c r="J241" s="204">
        <f t="shared" si="40"/>
        <v>0</v>
      </c>
      <c r="K241" s="201" t="s">
        <v>1709</v>
      </c>
      <c r="L241" s="29"/>
      <c r="M241" s="109" t="s">
        <v>1</v>
      </c>
      <c r="N241" s="110" t="s">
        <v>42</v>
      </c>
      <c r="O241" s="52"/>
      <c r="P241" s="111">
        <f t="shared" si="41"/>
        <v>0</v>
      </c>
      <c r="Q241" s="111">
        <v>0</v>
      </c>
      <c r="R241" s="111">
        <f t="shared" si="42"/>
        <v>0</v>
      </c>
      <c r="S241" s="111">
        <v>0</v>
      </c>
      <c r="T241" s="112">
        <f t="shared" si="43"/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13" t="s">
        <v>490</v>
      </c>
      <c r="AT241" s="113" t="s">
        <v>242</v>
      </c>
      <c r="AU241" s="113" t="s">
        <v>85</v>
      </c>
      <c r="AY241" s="14" t="s">
        <v>237</v>
      </c>
      <c r="BE241" s="114">
        <f t="shared" si="44"/>
        <v>0</v>
      </c>
      <c r="BF241" s="114">
        <f t="shared" si="45"/>
        <v>0</v>
      </c>
      <c r="BG241" s="114">
        <f t="shared" si="46"/>
        <v>0</v>
      </c>
      <c r="BH241" s="114">
        <f t="shared" si="47"/>
        <v>0</v>
      </c>
      <c r="BI241" s="114">
        <f t="shared" si="48"/>
        <v>0</v>
      </c>
      <c r="BJ241" s="14" t="s">
        <v>85</v>
      </c>
      <c r="BK241" s="114">
        <f t="shared" si="49"/>
        <v>0</v>
      </c>
      <c r="BL241" s="14" t="s">
        <v>490</v>
      </c>
      <c r="BM241" s="113" t="s">
        <v>4668</v>
      </c>
    </row>
    <row r="242" spans="1:65" s="2" customFormat="1" ht="16.5" customHeight="1">
      <c r="A242" s="28"/>
      <c r="B242" s="138"/>
      <c r="C242" s="199" t="s">
        <v>740</v>
      </c>
      <c r="D242" s="199" t="s">
        <v>242</v>
      </c>
      <c r="E242" s="200" t="s">
        <v>4669</v>
      </c>
      <c r="F242" s="201" t="s">
        <v>3806</v>
      </c>
      <c r="G242" s="202" t="s">
        <v>2676</v>
      </c>
      <c r="H242" s="203">
        <v>32</v>
      </c>
      <c r="I242" s="108"/>
      <c r="J242" s="204">
        <f t="shared" si="40"/>
        <v>0</v>
      </c>
      <c r="K242" s="201" t="s">
        <v>1709</v>
      </c>
      <c r="L242" s="29"/>
      <c r="M242" s="109" t="s">
        <v>1</v>
      </c>
      <c r="N242" s="110" t="s">
        <v>42</v>
      </c>
      <c r="O242" s="52"/>
      <c r="P242" s="111">
        <f t="shared" si="41"/>
        <v>0</v>
      </c>
      <c r="Q242" s="111">
        <v>0</v>
      </c>
      <c r="R242" s="111">
        <f t="shared" si="42"/>
        <v>0</v>
      </c>
      <c r="S242" s="111">
        <v>0</v>
      </c>
      <c r="T242" s="112">
        <f t="shared" si="43"/>
        <v>0</v>
      </c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R242" s="113" t="s">
        <v>490</v>
      </c>
      <c r="AT242" s="113" t="s">
        <v>242</v>
      </c>
      <c r="AU242" s="113" t="s">
        <v>85</v>
      </c>
      <c r="AY242" s="14" t="s">
        <v>237</v>
      </c>
      <c r="BE242" s="114">
        <f t="shared" si="44"/>
        <v>0</v>
      </c>
      <c r="BF242" s="114">
        <f t="shared" si="45"/>
        <v>0</v>
      </c>
      <c r="BG242" s="114">
        <f t="shared" si="46"/>
        <v>0</v>
      </c>
      <c r="BH242" s="114">
        <f t="shared" si="47"/>
        <v>0</v>
      </c>
      <c r="BI242" s="114">
        <f t="shared" si="48"/>
        <v>0</v>
      </c>
      <c r="BJ242" s="14" t="s">
        <v>85</v>
      </c>
      <c r="BK242" s="114">
        <f t="shared" si="49"/>
        <v>0</v>
      </c>
      <c r="BL242" s="14" t="s">
        <v>490</v>
      </c>
      <c r="BM242" s="113" t="s">
        <v>4670</v>
      </c>
    </row>
    <row r="243" spans="1:65" s="2" customFormat="1" ht="16.5" customHeight="1">
      <c r="A243" s="28"/>
      <c r="B243" s="138"/>
      <c r="C243" s="199" t="s">
        <v>744</v>
      </c>
      <c r="D243" s="199" t="s">
        <v>242</v>
      </c>
      <c r="E243" s="200" t="s">
        <v>4671</v>
      </c>
      <c r="F243" s="201" t="s">
        <v>3524</v>
      </c>
      <c r="G243" s="202" t="s">
        <v>2676</v>
      </c>
      <c r="H243" s="203">
        <v>80</v>
      </c>
      <c r="I243" s="108"/>
      <c r="J243" s="204">
        <f t="shared" si="40"/>
        <v>0</v>
      </c>
      <c r="K243" s="201" t="s">
        <v>1709</v>
      </c>
      <c r="L243" s="29"/>
      <c r="M243" s="121" t="s">
        <v>1</v>
      </c>
      <c r="N243" s="122" t="s">
        <v>42</v>
      </c>
      <c r="O243" s="123"/>
      <c r="P243" s="124">
        <f t="shared" si="41"/>
        <v>0</v>
      </c>
      <c r="Q243" s="124">
        <v>0</v>
      </c>
      <c r="R243" s="124">
        <f t="shared" si="42"/>
        <v>0</v>
      </c>
      <c r="S243" s="124">
        <v>0</v>
      </c>
      <c r="T243" s="125">
        <f t="shared" si="43"/>
        <v>0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R243" s="113" t="s">
        <v>490</v>
      </c>
      <c r="AT243" s="113" t="s">
        <v>242</v>
      </c>
      <c r="AU243" s="113" t="s">
        <v>85</v>
      </c>
      <c r="AY243" s="14" t="s">
        <v>237</v>
      </c>
      <c r="BE243" s="114">
        <f t="shared" si="44"/>
        <v>0</v>
      </c>
      <c r="BF243" s="114">
        <f t="shared" si="45"/>
        <v>0</v>
      </c>
      <c r="BG243" s="114">
        <f t="shared" si="46"/>
        <v>0</v>
      </c>
      <c r="BH243" s="114">
        <f t="shared" si="47"/>
        <v>0</v>
      </c>
      <c r="BI243" s="114">
        <f t="shared" si="48"/>
        <v>0</v>
      </c>
      <c r="BJ243" s="14" t="s">
        <v>85</v>
      </c>
      <c r="BK243" s="114">
        <f t="shared" si="49"/>
        <v>0</v>
      </c>
      <c r="BL243" s="14" t="s">
        <v>490</v>
      </c>
      <c r="BM243" s="113" t="s">
        <v>4672</v>
      </c>
    </row>
    <row r="244" spans="1:65" s="2" customFormat="1" ht="6.95" customHeight="1">
      <c r="A244" s="28"/>
      <c r="B244" s="42"/>
      <c r="C244" s="43"/>
      <c r="D244" s="43"/>
      <c r="E244" s="43"/>
      <c r="F244" s="43"/>
      <c r="G244" s="43"/>
      <c r="H244" s="43"/>
      <c r="I244" s="91"/>
      <c r="J244" s="43"/>
      <c r="K244" s="43"/>
      <c r="L244" s="29"/>
      <c r="M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</row>
  </sheetData>
  <sheetProtection algorithmName="SHA-512" hashValue="NgOHiqSCEYCx2dpMin0MrW19pBr0De1U1Xqmtn1opT4wVCdVBbiqn4bAmUDHrfowKcsRtns6P5yBfOmK6oAThA==" saltValue="7bxYS1LWqaJEF1o8ghedNQ==" spinCount="100000" sheet="1" objects="1" scenarios="1"/>
  <autoFilter ref="C118:K243" xr:uid="{00000000-0009-0000-0000-00000B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165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120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4673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ROUND(J117,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ROUND((SUM(BE117:BE164)),  2)</f>
        <v>0</v>
      </c>
      <c r="G33" s="139"/>
      <c r="H33" s="139"/>
      <c r="I33" s="151">
        <v>0.21</v>
      </c>
      <c r="J33" s="150">
        <f>ROUND(((SUM(BE117:BE164))*I33),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ROUND((SUM(BF117:BF164)),  2)</f>
        <v>0</v>
      </c>
      <c r="G34" s="139"/>
      <c r="H34" s="139"/>
      <c r="I34" s="151">
        <v>0.15</v>
      </c>
      <c r="J34" s="150">
        <f>ROUND(((SUM(BF117:BF164))*I34),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ROUND((SUM(BG117:BG164)),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ROUND((SUM(BH117:BH164)),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ROUND((SUM(BI117:BI164)),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12 - VZT_ZC_1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J117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4674</v>
      </c>
      <c r="E97" s="179"/>
      <c r="F97" s="179"/>
      <c r="G97" s="179"/>
      <c r="H97" s="179"/>
      <c r="I97" s="179"/>
      <c r="J97" s="180">
        <f>J118</f>
        <v>0</v>
      </c>
      <c r="K97" s="177"/>
      <c r="L97" s="92"/>
    </row>
    <row r="98" spans="1:31" s="2" customFormat="1" ht="21.75" customHeight="1">
      <c r="A98" s="28"/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3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s="2" customFormat="1" ht="6.95" customHeight="1">
      <c r="A99" s="28"/>
      <c r="B99" s="168"/>
      <c r="C99" s="169"/>
      <c r="D99" s="169"/>
      <c r="E99" s="169"/>
      <c r="F99" s="169"/>
      <c r="G99" s="169"/>
      <c r="H99" s="169"/>
      <c r="I99" s="169"/>
      <c r="J99" s="169"/>
      <c r="K99" s="169"/>
      <c r="L99" s="3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31" s="2" customFormat="1" ht="6.95" customHeight="1">
      <c r="A103" s="28"/>
      <c r="B103" s="170"/>
      <c r="C103" s="171"/>
      <c r="D103" s="171"/>
      <c r="E103" s="171"/>
      <c r="F103" s="171"/>
      <c r="G103" s="171"/>
      <c r="H103" s="171"/>
      <c r="I103" s="171"/>
      <c r="J103" s="171"/>
      <c r="K103" s="171"/>
      <c r="L103" s="3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4.95" customHeight="1">
      <c r="A104" s="28"/>
      <c r="B104" s="138"/>
      <c r="C104" s="136" t="s">
        <v>222</v>
      </c>
      <c r="D104" s="139"/>
      <c r="E104" s="139"/>
      <c r="F104" s="139"/>
      <c r="G104" s="139"/>
      <c r="H104" s="139"/>
      <c r="I104" s="139"/>
      <c r="J104" s="139"/>
      <c r="K104" s="139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2" customHeight="1">
      <c r="A106" s="28"/>
      <c r="B106" s="138"/>
      <c r="C106" s="137" t="s">
        <v>16</v>
      </c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6.5" customHeight="1">
      <c r="A107" s="28"/>
      <c r="B107" s="138"/>
      <c r="C107" s="139"/>
      <c r="D107" s="139"/>
      <c r="E107" s="254" t="str">
        <f>E7</f>
        <v>STAVEBNÍ ÚPRAVY OBJEKTU PODNIKOVÉHO ŘEDITELSTVÍ DOPRAVNÍHO PODNIKU OSTRAVA a.s</v>
      </c>
      <c r="F107" s="255"/>
      <c r="G107" s="255"/>
      <c r="H107" s="255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138"/>
      <c r="C108" s="137" t="s">
        <v>171</v>
      </c>
      <c r="D108" s="139"/>
      <c r="E108" s="139"/>
      <c r="F108" s="139"/>
      <c r="G108" s="139"/>
      <c r="H108" s="139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138"/>
      <c r="C109" s="139"/>
      <c r="D109" s="139"/>
      <c r="E109" s="252" t="str">
        <f>E9</f>
        <v>12 - VZT_ZC_1</v>
      </c>
      <c r="F109" s="253"/>
      <c r="G109" s="253"/>
      <c r="H109" s="253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138"/>
      <c r="C111" s="137" t="s">
        <v>20</v>
      </c>
      <c r="D111" s="139"/>
      <c r="E111" s="139"/>
      <c r="F111" s="140" t="str">
        <f>F12</f>
        <v xml:space="preserve"> </v>
      </c>
      <c r="G111" s="139"/>
      <c r="H111" s="139"/>
      <c r="I111" s="137" t="s">
        <v>22</v>
      </c>
      <c r="J111" s="141" t="str">
        <f>IF(J12="","",J12)</f>
        <v>15. 1. 2020</v>
      </c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138"/>
      <c r="C113" s="137" t="s">
        <v>24</v>
      </c>
      <c r="D113" s="139"/>
      <c r="E113" s="139"/>
      <c r="F113" s="140" t="str">
        <f>E15</f>
        <v>Dopravní podnik Ostrava a.s.</v>
      </c>
      <c r="G113" s="139"/>
      <c r="H113" s="139"/>
      <c r="I113" s="137" t="s">
        <v>30</v>
      </c>
      <c r="J113" s="172" t="str">
        <f>E21</f>
        <v>SPAN s.r.o.</v>
      </c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138"/>
      <c r="C114" s="137" t="s">
        <v>28</v>
      </c>
      <c r="D114" s="139"/>
      <c r="E114" s="139"/>
      <c r="F114" s="140" t="str">
        <f>IF(E18="","",E18)</f>
        <v>Vyplň údaj</v>
      </c>
      <c r="G114" s="139"/>
      <c r="H114" s="139"/>
      <c r="I114" s="137" t="s">
        <v>33</v>
      </c>
      <c r="J114" s="172" t="str">
        <f>E24</f>
        <v>SPAN s.r.o.</v>
      </c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0.35" customHeight="1">
      <c r="A115" s="28"/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1" customFormat="1" ht="29.25" customHeight="1">
      <c r="A116" s="94"/>
      <c r="B116" s="186"/>
      <c r="C116" s="187" t="s">
        <v>223</v>
      </c>
      <c r="D116" s="188" t="s">
        <v>62</v>
      </c>
      <c r="E116" s="188" t="s">
        <v>58</v>
      </c>
      <c r="F116" s="188" t="s">
        <v>59</v>
      </c>
      <c r="G116" s="188" t="s">
        <v>224</v>
      </c>
      <c r="H116" s="188" t="s">
        <v>225</v>
      </c>
      <c r="I116" s="188" t="s">
        <v>226</v>
      </c>
      <c r="J116" s="188" t="s">
        <v>175</v>
      </c>
      <c r="K116" s="189" t="s">
        <v>227</v>
      </c>
      <c r="L116" s="95"/>
      <c r="M116" s="56" t="s">
        <v>1</v>
      </c>
      <c r="N116" s="57" t="s">
        <v>41</v>
      </c>
      <c r="O116" s="57" t="s">
        <v>228</v>
      </c>
      <c r="P116" s="57" t="s">
        <v>229</v>
      </c>
      <c r="Q116" s="57" t="s">
        <v>230</v>
      </c>
      <c r="R116" s="57" t="s">
        <v>231</v>
      </c>
      <c r="S116" s="57" t="s">
        <v>232</v>
      </c>
      <c r="T116" s="58" t="s">
        <v>233</v>
      </c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spans="1:65" s="2" customFormat="1" ht="22.9" customHeight="1">
      <c r="A117" s="28"/>
      <c r="B117" s="138"/>
      <c r="C117" s="190" t="s">
        <v>234</v>
      </c>
      <c r="D117" s="139"/>
      <c r="E117" s="139"/>
      <c r="F117" s="139"/>
      <c r="G117" s="139"/>
      <c r="H117" s="139"/>
      <c r="I117" s="139"/>
      <c r="J117" s="191">
        <f>BK117</f>
        <v>0</v>
      </c>
      <c r="K117" s="139"/>
      <c r="L117" s="29"/>
      <c r="M117" s="59"/>
      <c r="N117" s="50"/>
      <c r="O117" s="60"/>
      <c r="P117" s="96">
        <f>P118</f>
        <v>0</v>
      </c>
      <c r="Q117" s="60"/>
      <c r="R117" s="96">
        <f>R118</f>
        <v>0</v>
      </c>
      <c r="S117" s="60"/>
      <c r="T117" s="97">
        <f>T118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T117" s="14" t="s">
        <v>76</v>
      </c>
      <c r="AU117" s="14" t="s">
        <v>177</v>
      </c>
      <c r="BK117" s="98">
        <f>BK118</f>
        <v>0</v>
      </c>
    </row>
    <row r="118" spans="1:65" s="12" customFormat="1" ht="25.9" customHeight="1">
      <c r="B118" s="192"/>
      <c r="C118" s="193"/>
      <c r="D118" s="194" t="s">
        <v>76</v>
      </c>
      <c r="E118" s="195" t="s">
        <v>238</v>
      </c>
      <c r="F118" s="195" t="s">
        <v>4675</v>
      </c>
      <c r="G118" s="193"/>
      <c r="H118" s="193"/>
      <c r="I118" s="193"/>
      <c r="J118" s="196">
        <f>BK118</f>
        <v>0</v>
      </c>
      <c r="K118" s="193"/>
      <c r="L118" s="99"/>
      <c r="M118" s="102"/>
      <c r="N118" s="103"/>
      <c r="O118" s="103"/>
      <c r="P118" s="104">
        <f>SUM(P119:P164)</f>
        <v>0</v>
      </c>
      <c r="Q118" s="103"/>
      <c r="R118" s="104">
        <f>SUM(R119:R164)</f>
        <v>0</v>
      </c>
      <c r="S118" s="103"/>
      <c r="T118" s="105">
        <f>SUM(T119:T164)</f>
        <v>0</v>
      </c>
      <c r="AR118" s="100" t="s">
        <v>247</v>
      </c>
      <c r="AT118" s="106" t="s">
        <v>76</v>
      </c>
      <c r="AU118" s="106" t="s">
        <v>77</v>
      </c>
      <c r="AY118" s="100" t="s">
        <v>237</v>
      </c>
      <c r="BK118" s="107">
        <f>SUM(BK119:BK164)</f>
        <v>0</v>
      </c>
    </row>
    <row r="119" spans="1:65" s="2" customFormat="1" ht="33" customHeight="1">
      <c r="A119" s="28"/>
      <c r="B119" s="138"/>
      <c r="C119" s="199" t="s">
        <v>85</v>
      </c>
      <c r="D119" s="199" t="s">
        <v>242</v>
      </c>
      <c r="E119" s="200" t="s">
        <v>1371</v>
      </c>
      <c r="F119" s="201" t="s">
        <v>4676</v>
      </c>
      <c r="G119" s="202" t="s">
        <v>2072</v>
      </c>
      <c r="H119" s="203">
        <v>1</v>
      </c>
      <c r="I119" s="108"/>
      <c r="J119" s="204">
        <f t="shared" ref="J119:J164" si="0">ROUND(I119*H119,2)</f>
        <v>0</v>
      </c>
      <c r="K119" s="201" t="s">
        <v>1709</v>
      </c>
      <c r="L119" s="29"/>
      <c r="M119" s="109" t="s">
        <v>1</v>
      </c>
      <c r="N119" s="110" t="s">
        <v>42</v>
      </c>
      <c r="O119" s="52"/>
      <c r="P119" s="111">
        <f t="shared" ref="P119:P164" si="1">O119*H119</f>
        <v>0</v>
      </c>
      <c r="Q119" s="111">
        <v>0</v>
      </c>
      <c r="R119" s="111">
        <f t="shared" ref="R119:R164" si="2">Q119*H119</f>
        <v>0</v>
      </c>
      <c r="S119" s="111">
        <v>0</v>
      </c>
      <c r="T119" s="112">
        <f t="shared" ref="T119:T164" si="3"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13" t="s">
        <v>490</v>
      </c>
      <c r="AT119" s="113" t="s">
        <v>242</v>
      </c>
      <c r="AU119" s="113" t="s">
        <v>85</v>
      </c>
      <c r="AY119" s="14" t="s">
        <v>237</v>
      </c>
      <c r="BE119" s="114">
        <f t="shared" ref="BE119:BE164" si="4">IF(N119="základní",J119,0)</f>
        <v>0</v>
      </c>
      <c r="BF119" s="114">
        <f t="shared" ref="BF119:BF164" si="5">IF(N119="snížená",J119,0)</f>
        <v>0</v>
      </c>
      <c r="BG119" s="114">
        <f t="shared" ref="BG119:BG164" si="6">IF(N119="zákl. přenesená",J119,0)</f>
        <v>0</v>
      </c>
      <c r="BH119" s="114">
        <f t="shared" ref="BH119:BH164" si="7">IF(N119="sníž. přenesená",J119,0)</f>
        <v>0</v>
      </c>
      <c r="BI119" s="114">
        <f t="shared" ref="BI119:BI164" si="8">IF(N119="nulová",J119,0)</f>
        <v>0</v>
      </c>
      <c r="BJ119" s="14" t="s">
        <v>85</v>
      </c>
      <c r="BK119" s="114">
        <f t="shared" ref="BK119:BK164" si="9">ROUND(I119*H119,2)</f>
        <v>0</v>
      </c>
      <c r="BL119" s="14" t="s">
        <v>490</v>
      </c>
      <c r="BM119" s="113" t="s">
        <v>4677</v>
      </c>
    </row>
    <row r="120" spans="1:65" s="2" customFormat="1" ht="33" customHeight="1">
      <c r="A120" s="28"/>
      <c r="B120" s="138"/>
      <c r="C120" s="205" t="s">
        <v>87</v>
      </c>
      <c r="D120" s="205" t="s">
        <v>290</v>
      </c>
      <c r="E120" s="206" t="s">
        <v>4678</v>
      </c>
      <c r="F120" s="207" t="s">
        <v>4676</v>
      </c>
      <c r="G120" s="208" t="s">
        <v>2072</v>
      </c>
      <c r="H120" s="209">
        <v>1</v>
      </c>
      <c r="I120" s="115"/>
      <c r="J120" s="210">
        <f t="shared" si="0"/>
        <v>0</v>
      </c>
      <c r="K120" s="207" t="s">
        <v>1709</v>
      </c>
      <c r="L120" s="116"/>
      <c r="M120" s="117" t="s">
        <v>1</v>
      </c>
      <c r="N120" s="118" t="s">
        <v>42</v>
      </c>
      <c r="O120" s="52"/>
      <c r="P120" s="111">
        <f t="shared" si="1"/>
        <v>0</v>
      </c>
      <c r="Q120" s="111">
        <v>0</v>
      </c>
      <c r="R120" s="111">
        <f t="shared" si="2"/>
        <v>0</v>
      </c>
      <c r="S120" s="111">
        <v>0</v>
      </c>
      <c r="T120" s="112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1303</v>
      </c>
      <c r="AT120" s="113" t="s">
        <v>290</v>
      </c>
      <c r="AU120" s="113" t="s">
        <v>85</v>
      </c>
      <c r="AY120" s="14" t="s">
        <v>237</v>
      </c>
      <c r="BE120" s="114">
        <f t="shared" si="4"/>
        <v>0</v>
      </c>
      <c r="BF120" s="114">
        <f t="shared" si="5"/>
        <v>0</v>
      </c>
      <c r="BG120" s="114">
        <f t="shared" si="6"/>
        <v>0</v>
      </c>
      <c r="BH120" s="114">
        <f t="shared" si="7"/>
        <v>0</v>
      </c>
      <c r="BI120" s="114">
        <f t="shared" si="8"/>
        <v>0</v>
      </c>
      <c r="BJ120" s="14" t="s">
        <v>85</v>
      </c>
      <c r="BK120" s="114">
        <f t="shared" si="9"/>
        <v>0</v>
      </c>
      <c r="BL120" s="14" t="s">
        <v>490</v>
      </c>
      <c r="BM120" s="113" t="s">
        <v>4679</v>
      </c>
    </row>
    <row r="121" spans="1:65" s="2" customFormat="1" ht="16.5" customHeight="1">
      <c r="A121" s="28"/>
      <c r="B121" s="138"/>
      <c r="C121" s="199" t="s">
        <v>247</v>
      </c>
      <c r="D121" s="199" t="s">
        <v>242</v>
      </c>
      <c r="E121" s="200" t="s">
        <v>4680</v>
      </c>
      <c r="F121" s="201" t="s">
        <v>4681</v>
      </c>
      <c r="G121" s="202" t="s">
        <v>2072</v>
      </c>
      <c r="H121" s="203">
        <v>1</v>
      </c>
      <c r="I121" s="108"/>
      <c r="J121" s="204">
        <f t="shared" si="0"/>
        <v>0</v>
      </c>
      <c r="K121" s="201" t="s">
        <v>1709</v>
      </c>
      <c r="L121" s="29"/>
      <c r="M121" s="109" t="s">
        <v>1</v>
      </c>
      <c r="N121" s="110" t="s">
        <v>42</v>
      </c>
      <c r="O121" s="52"/>
      <c r="P121" s="111">
        <f t="shared" si="1"/>
        <v>0</v>
      </c>
      <c r="Q121" s="111">
        <v>0</v>
      </c>
      <c r="R121" s="111">
        <f t="shared" si="2"/>
        <v>0</v>
      </c>
      <c r="S121" s="111">
        <v>0</v>
      </c>
      <c r="T121" s="112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490</v>
      </c>
      <c r="AT121" s="113" t="s">
        <v>242</v>
      </c>
      <c r="AU121" s="113" t="s">
        <v>85</v>
      </c>
      <c r="AY121" s="14" t="s">
        <v>237</v>
      </c>
      <c r="BE121" s="114">
        <f t="shared" si="4"/>
        <v>0</v>
      </c>
      <c r="BF121" s="114">
        <f t="shared" si="5"/>
        <v>0</v>
      </c>
      <c r="BG121" s="114">
        <f t="shared" si="6"/>
        <v>0</v>
      </c>
      <c r="BH121" s="114">
        <f t="shared" si="7"/>
        <v>0</v>
      </c>
      <c r="BI121" s="114">
        <f t="shared" si="8"/>
        <v>0</v>
      </c>
      <c r="BJ121" s="14" t="s">
        <v>85</v>
      </c>
      <c r="BK121" s="114">
        <f t="shared" si="9"/>
        <v>0</v>
      </c>
      <c r="BL121" s="14" t="s">
        <v>490</v>
      </c>
      <c r="BM121" s="113" t="s">
        <v>4682</v>
      </c>
    </row>
    <row r="122" spans="1:65" s="2" customFormat="1" ht="33" customHeight="1">
      <c r="A122" s="28"/>
      <c r="B122" s="138"/>
      <c r="C122" s="199" t="s">
        <v>246</v>
      </c>
      <c r="D122" s="199" t="s">
        <v>242</v>
      </c>
      <c r="E122" s="200" t="s">
        <v>4683</v>
      </c>
      <c r="F122" s="201" t="s">
        <v>4684</v>
      </c>
      <c r="G122" s="202" t="s">
        <v>2072</v>
      </c>
      <c r="H122" s="203">
        <v>1</v>
      </c>
      <c r="I122" s="108"/>
      <c r="J122" s="204">
        <f t="shared" si="0"/>
        <v>0</v>
      </c>
      <c r="K122" s="201" t="s">
        <v>1709</v>
      </c>
      <c r="L122" s="29"/>
      <c r="M122" s="109" t="s">
        <v>1</v>
      </c>
      <c r="N122" s="110" t="s">
        <v>42</v>
      </c>
      <c r="O122" s="52"/>
      <c r="P122" s="111">
        <f t="shared" si="1"/>
        <v>0</v>
      </c>
      <c r="Q122" s="111">
        <v>0</v>
      </c>
      <c r="R122" s="111">
        <f t="shared" si="2"/>
        <v>0</v>
      </c>
      <c r="S122" s="111">
        <v>0</v>
      </c>
      <c r="T122" s="112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490</v>
      </c>
      <c r="AT122" s="113" t="s">
        <v>242</v>
      </c>
      <c r="AU122" s="113" t="s">
        <v>85</v>
      </c>
      <c r="AY122" s="14" t="s">
        <v>237</v>
      </c>
      <c r="BE122" s="114">
        <f t="shared" si="4"/>
        <v>0</v>
      </c>
      <c r="BF122" s="114">
        <f t="shared" si="5"/>
        <v>0</v>
      </c>
      <c r="BG122" s="114">
        <f t="shared" si="6"/>
        <v>0</v>
      </c>
      <c r="BH122" s="114">
        <f t="shared" si="7"/>
        <v>0</v>
      </c>
      <c r="BI122" s="114">
        <f t="shared" si="8"/>
        <v>0</v>
      </c>
      <c r="BJ122" s="14" t="s">
        <v>85</v>
      </c>
      <c r="BK122" s="114">
        <f t="shared" si="9"/>
        <v>0</v>
      </c>
      <c r="BL122" s="14" t="s">
        <v>490</v>
      </c>
      <c r="BM122" s="113" t="s">
        <v>4685</v>
      </c>
    </row>
    <row r="123" spans="1:65" s="2" customFormat="1" ht="33" customHeight="1">
      <c r="A123" s="28"/>
      <c r="B123" s="138"/>
      <c r="C123" s="205" t="s">
        <v>259</v>
      </c>
      <c r="D123" s="205" t="s">
        <v>290</v>
      </c>
      <c r="E123" s="206" t="s">
        <v>4686</v>
      </c>
      <c r="F123" s="207" t="s">
        <v>4684</v>
      </c>
      <c r="G123" s="208" t="s">
        <v>2072</v>
      </c>
      <c r="H123" s="209">
        <v>1</v>
      </c>
      <c r="I123" s="115"/>
      <c r="J123" s="210">
        <f t="shared" si="0"/>
        <v>0</v>
      </c>
      <c r="K123" s="207" t="s">
        <v>1709</v>
      </c>
      <c r="L123" s="116"/>
      <c r="M123" s="117" t="s">
        <v>1</v>
      </c>
      <c r="N123" s="118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1303</v>
      </c>
      <c r="AT123" s="113" t="s">
        <v>290</v>
      </c>
      <c r="AU123" s="113" t="s">
        <v>85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490</v>
      </c>
      <c r="BM123" s="113" t="s">
        <v>4687</v>
      </c>
    </row>
    <row r="124" spans="1:65" s="2" customFormat="1" ht="33" customHeight="1">
      <c r="A124" s="28"/>
      <c r="B124" s="138"/>
      <c r="C124" s="199" t="s">
        <v>263</v>
      </c>
      <c r="D124" s="199" t="s">
        <v>242</v>
      </c>
      <c r="E124" s="200" t="s">
        <v>4688</v>
      </c>
      <c r="F124" s="201" t="s">
        <v>4689</v>
      </c>
      <c r="G124" s="202" t="s">
        <v>2072</v>
      </c>
      <c r="H124" s="203">
        <v>1</v>
      </c>
      <c r="I124" s="108"/>
      <c r="J124" s="204">
        <f t="shared" si="0"/>
        <v>0</v>
      </c>
      <c r="K124" s="201" t="s">
        <v>1709</v>
      </c>
      <c r="L124" s="29"/>
      <c r="M124" s="109" t="s">
        <v>1</v>
      </c>
      <c r="N124" s="110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490</v>
      </c>
      <c r="AT124" s="113" t="s">
        <v>242</v>
      </c>
      <c r="AU124" s="113" t="s">
        <v>85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490</v>
      </c>
      <c r="BM124" s="113" t="s">
        <v>4690</v>
      </c>
    </row>
    <row r="125" spans="1:65" s="2" customFormat="1" ht="33" customHeight="1">
      <c r="A125" s="28"/>
      <c r="B125" s="138"/>
      <c r="C125" s="205" t="s">
        <v>267</v>
      </c>
      <c r="D125" s="205" t="s">
        <v>290</v>
      </c>
      <c r="E125" s="206" t="s">
        <v>4691</v>
      </c>
      <c r="F125" s="207" t="s">
        <v>4689</v>
      </c>
      <c r="G125" s="208" t="s">
        <v>2072</v>
      </c>
      <c r="H125" s="209">
        <v>1</v>
      </c>
      <c r="I125" s="115"/>
      <c r="J125" s="210">
        <f t="shared" si="0"/>
        <v>0</v>
      </c>
      <c r="K125" s="207" t="s">
        <v>1709</v>
      </c>
      <c r="L125" s="116"/>
      <c r="M125" s="117" t="s">
        <v>1</v>
      </c>
      <c r="N125" s="118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1303</v>
      </c>
      <c r="AT125" s="113" t="s">
        <v>290</v>
      </c>
      <c r="AU125" s="113" t="s">
        <v>85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490</v>
      </c>
      <c r="BM125" s="113" t="s">
        <v>4692</v>
      </c>
    </row>
    <row r="126" spans="1:65" s="2" customFormat="1" ht="33" customHeight="1">
      <c r="A126" s="28"/>
      <c r="B126" s="138"/>
      <c r="C126" s="199" t="s">
        <v>271</v>
      </c>
      <c r="D126" s="199" t="s">
        <v>242</v>
      </c>
      <c r="E126" s="200" t="s">
        <v>4693</v>
      </c>
      <c r="F126" s="201" t="s">
        <v>4694</v>
      </c>
      <c r="G126" s="202" t="s">
        <v>2072</v>
      </c>
      <c r="H126" s="203">
        <v>1</v>
      </c>
      <c r="I126" s="108"/>
      <c r="J126" s="204">
        <f t="shared" si="0"/>
        <v>0</v>
      </c>
      <c r="K126" s="201" t="s">
        <v>1709</v>
      </c>
      <c r="L126" s="29"/>
      <c r="M126" s="109" t="s">
        <v>1</v>
      </c>
      <c r="N126" s="110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490</v>
      </c>
      <c r="AT126" s="113" t="s">
        <v>242</v>
      </c>
      <c r="AU126" s="113" t="s">
        <v>85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490</v>
      </c>
      <c r="BM126" s="113" t="s">
        <v>4695</v>
      </c>
    </row>
    <row r="127" spans="1:65" s="2" customFormat="1" ht="33" customHeight="1">
      <c r="A127" s="28"/>
      <c r="B127" s="138"/>
      <c r="C127" s="205" t="s">
        <v>275</v>
      </c>
      <c r="D127" s="205" t="s">
        <v>290</v>
      </c>
      <c r="E127" s="206" t="s">
        <v>4696</v>
      </c>
      <c r="F127" s="207" t="s">
        <v>4694</v>
      </c>
      <c r="G127" s="208" t="s">
        <v>2072</v>
      </c>
      <c r="H127" s="209">
        <v>1</v>
      </c>
      <c r="I127" s="115"/>
      <c r="J127" s="210">
        <f t="shared" si="0"/>
        <v>0</v>
      </c>
      <c r="K127" s="207" t="s">
        <v>1709</v>
      </c>
      <c r="L127" s="116"/>
      <c r="M127" s="117" t="s">
        <v>1</v>
      </c>
      <c r="N127" s="118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1303</v>
      </c>
      <c r="AT127" s="113" t="s">
        <v>290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490</v>
      </c>
      <c r="BM127" s="113" t="s">
        <v>4697</v>
      </c>
    </row>
    <row r="128" spans="1:65" s="2" customFormat="1" ht="33" customHeight="1">
      <c r="A128" s="28"/>
      <c r="B128" s="138"/>
      <c r="C128" s="199" t="s">
        <v>112</v>
      </c>
      <c r="D128" s="199" t="s">
        <v>242</v>
      </c>
      <c r="E128" s="200" t="s">
        <v>4698</v>
      </c>
      <c r="F128" s="201" t="s">
        <v>4699</v>
      </c>
      <c r="G128" s="202" t="s">
        <v>2072</v>
      </c>
      <c r="H128" s="203">
        <v>4</v>
      </c>
      <c r="I128" s="108"/>
      <c r="J128" s="204">
        <f t="shared" si="0"/>
        <v>0</v>
      </c>
      <c r="K128" s="201" t="s">
        <v>1709</v>
      </c>
      <c r="L128" s="29"/>
      <c r="M128" s="109" t="s">
        <v>1</v>
      </c>
      <c r="N128" s="110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490</v>
      </c>
      <c r="AT128" s="113" t="s">
        <v>242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4700</v>
      </c>
    </row>
    <row r="129" spans="1:65" s="2" customFormat="1" ht="33" customHeight="1">
      <c r="A129" s="28"/>
      <c r="B129" s="138"/>
      <c r="C129" s="205" t="s">
        <v>115</v>
      </c>
      <c r="D129" s="205" t="s">
        <v>290</v>
      </c>
      <c r="E129" s="206" t="s">
        <v>4701</v>
      </c>
      <c r="F129" s="207" t="s">
        <v>4699</v>
      </c>
      <c r="G129" s="208" t="s">
        <v>2072</v>
      </c>
      <c r="H129" s="209">
        <v>4</v>
      </c>
      <c r="I129" s="115"/>
      <c r="J129" s="210">
        <f t="shared" si="0"/>
        <v>0</v>
      </c>
      <c r="K129" s="207" t="s">
        <v>1709</v>
      </c>
      <c r="L129" s="116"/>
      <c r="M129" s="117" t="s">
        <v>1</v>
      </c>
      <c r="N129" s="118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1303</v>
      </c>
      <c r="AT129" s="113" t="s">
        <v>290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4702</v>
      </c>
    </row>
    <row r="130" spans="1:65" s="2" customFormat="1" ht="16.5" customHeight="1">
      <c r="A130" s="28"/>
      <c r="B130" s="138"/>
      <c r="C130" s="199" t="s">
        <v>118</v>
      </c>
      <c r="D130" s="199" t="s">
        <v>242</v>
      </c>
      <c r="E130" s="200" t="s">
        <v>4703</v>
      </c>
      <c r="F130" s="201" t="s">
        <v>4704</v>
      </c>
      <c r="G130" s="202" t="s">
        <v>2072</v>
      </c>
      <c r="H130" s="203">
        <v>9</v>
      </c>
      <c r="I130" s="108"/>
      <c r="J130" s="204">
        <f t="shared" si="0"/>
        <v>0</v>
      </c>
      <c r="K130" s="201" t="s">
        <v>1709</v>
      </c>
      <c r="L130" s="29"/>
      <c r="M130" s="109" t="s">
        <v>1</v>
      </c>
      <c r="N130" s="110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490</v>
      </c>
      <c r="AT130" s="113" t="s">
        <v>242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4705</v>
      </c>
    </row>
    <row r="131" spans="1:65" s="2" customFormat="1" ht="16.5" customHeight="1">
      <c r="A131" s="28"/>
      <c r="B131" s="138"/>
      <c r="C131" s="205" t="s">
        <v>121</v>
      </c>
      <c r="D131" s="205" t="s">
        <v>290</v>
      </c>
      <c r="E131" s="206" t="s">
        <v>4706</v>
      </c>
      <c r="F131" s="207" t="s">
        <v>4704</v>
      </c>
      <c r="G131" s="208" t="s">
        <v>2072</v>
      </c>
      <c r="H131" s="209">
        <v>9</v>
      </c>
      <c r="I131" s="115"/>
      <c r="J131" s="210">
        <f t="shared" si="0"/>
        <v>0</v>
      </c>
      <c r="K131" s="207" t="s">
        <v>1709</v>
      </c>
      <c r="L131" s="116"/>
      <c r="M131" s="117" t="s">
        <v>1</v>
      </c>
      <c r="N131" s="118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1303</v>
      </c>
      <c r="AT131" s="113" t="s">
        <v>290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4707</v>
      </c>
    </row>
    <row r="132" spans="1:65" s="2" customFormat="1" ht="33" customHeight="1">
      <c r="A132" s="28"/>
      <c r="B132" s="138"/>
      <c r="C132" s="199" t="s">
        <v>124</v>
      </c>
      <c r="D132" s="199" t="s">
        <v>242</v>
      </c>
      <c r="E132" s="200" t="s">
        <v>4708</v>
      </c>
      <c r="F132" s="201" t="s">
        <v>4709</v>
      </c>
      <c r="G132" s="202" t="s">
        <v>2072</v>
      </c>
      <c r="H132" s="203">
        <v>2</v>
      </c>
      <c r="I132" s="108"/>
      <c r="J132" s="204">
        <f t="shared" si="0"/>
        <v>0</v>
      </c>
      <c r="K132" s="201" t="s">
        <v>1709</v>
      </c>
      <c r="L132" s="29"/>
      <c r="M132" s="109" t="s">
        <v>1</v>
      </c>
      <c r="N132" s="110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490</v>
      </c>
      <c r="AT132" s="113" t="s">
        <v>242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4710</v>
      </c>
    </row>
    <row r="133" spans="1:65" s="2" customFormat="1" ht="33" customHeight="1">
      <c r="A133" s="28"/>
      <c r="B133" s="138"/>
      <c r="C133" s="205" t="s">
        <v>8</v>
      </c>
      <c r="D133" s="205" t="s">
        <v>290</v>
      </c>
      <c r="E133" s="206" t="s">
        <v>4711</v>
      </c>
      <c r="F133" s="207" t="s">
        <v>4709</v>
      </c>
      <c r="G133" s="208" t="s">
        <v>2072</v>
      </c>
      <c r="H133" s="209">
        <v>2</v>
      </c>
      <c r="I133" s="115"/>
      <c r="J133" s="210">
        <f t="shared" si="0"/>
        <v>0</v>
      </c>
      <c r="K133" s="207" t="s">
        <v>1709</v>
      </c>
      <c r="L133" s="116"/>
      <c r="M133" s="117" t="s">
        <v>1</v>
      </c>
      <c r="N133" s="118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1303</v>
      </c>
      <c r="AT133" s="113" t="s">
        <v>290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4712</v>
      </c>
    </row>
    <row r="134" spans="1:65" s="2" customFormat="1" ht="33" customHeight="1">
      <c r="A134" s="28"/>
      <c r="B134" s="138"/>
      <c r="C134" s="199" t="s">
        <v>129</v>
      </c>
      <c r="D134" s="199" t="s">
        <v>242</v>
      </c>
      <c r="E134" s="200" t="s">
        <v>4713</v>
      </c>
      <c r="F134" s="201" t="s">
        <v>4714</v>
      </c>
      <c r="G134" s="202" t="s">
        <v>2072</v>
      </c>
      <c r="H134" s="203">
        <v>4</v>
      </c>
      <c r="I134" s="108"/>
      <c r="J134" s="204">
        <f t="shared" si="0"/>
        <v>0</v>
      </c>
      <c r="K134" s="201" t="s">
        <v>1709</v>
      </c>
      <c r="L134" s="29"/>
      <c r="M134" s="109" t="s">
        <v>1</v>
      </c>
      <c r="N134" s="110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490</v>
      </c>
      <c r="AT134" s="113" t="s">
        <v>242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4715</v>
      </c>
    </row>
    <row r="135" spans="1:65" s="2" customFormat="1" ht="33" customHeight="1">
      <c r="A135" s="28"/>
      <c r="B135" s="138"/>
      <c r="C135" s="205" t="s">
        <v>132</v>
      </c>
      <c r="D135" s="205" t="s">
        <v>290</v>
      </c>
      <c r="E135" s="206" t="s">
        <v>4716</v>
      </c>
      <c r="F135" s="207" t="s">
        <v>4714</v>
      </c>
      <c r="G135" s="208" t="s">
        <v>2072</v>
      </c>
      <c r="H135" s="209">
        <v>4</v>
      </c>
      <c r="I135" s="115"/>
      <c r="J135" s="210">
        <f t="shared" si="0"/>
        <v>0</v>
      </c>
      <c r="K135" s="207" t="s">
        <v>1709</v>
      </c>
      <c r="L135" s="116"/>
      <c r="M135" s="117" t="s">
        <v>1</v>
      </c>
      <c r="N135" s="118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1303</v>
      </c>
      <c r="AT135" s="113" t="s">
        <v>290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4717</v>
      </c>
    </row>
    <row r="136" spans="1:65" s="2" customFormat="1" ht="33" customHeight="1">
      <c r="A136" s="28"/>
      <c r="B136" s="138"/>
      <c r="C136" s="199" t="s">
        <v>135</v>
      </c>
      <c r="D136" s="199" t="s">
        <v>242</v>
      </c>
      <c r="E136" s="200" t="s">
        <v>4718</v>
      </c>
      <c r="F136" s="201" t="s">
        <v>4719</v>
      </c>
      <c r="G136" s="202" t="s">
        <v>2072</v>
      </c>
      <c r="H136" s="203">
        <v>2</v>
      </c>
      <c r="I136" s="108"/>
      <c r="J136" s="204">
        <f t="shared" si="0"/>
        <v>0</v>
      </c>
      <c r="K136" s="201" t="s">
        <v>1709</v>
      </c>
      <c r="L136" s="29"/>
      <c r="M136" s="109" t="s">
        <v>1</v>
      </c>
      <c r="N136" s="110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490</v>
      </c>
      <c r="AT136" s="113" t="s">
        <v>242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4720</v>
      </c>
    </row>
    <row r="137" spans="1:65" s="2" customFormat="1" ht="33" customHeight="1">
      <c r="A137" s="28"/>
      <c r="B137" s="138"/>
      <c r="C137" s="205" t="s">
        <v>138</v>
      </c>
      <c r="D137" s="205" t="s">
        <v>290</v>
      </c>
      <c r="E137" s="206" t="s">
        <v>4721</v>
      </c>
      <c r="F137" s="207" t="s">
        <v>4719</v>
      </c>
      <c r="G137" s="208" t="s">
        <v>2072</v>
      </c>
      <c r="H137" s="209">
        <v>2</v>
      </c>
      <c r="I137" s="115"/>
      <c r="J137" s="210">
        <f t="shared" si="0"/>
        <v>0</v>
      </c>
      <c r="K137" s="207" t="s">
        <v>1709</v>
      </c>
      <c r="L137" s="116"/>
      <c r="M137" s="117" t="s">
        <v>1</v>
      </c>
      <c r="N137" s="118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1303</v>
      </c>
      <c r="AT137" s="113" t="s">
        <v>290</v>
      </c>
      <c r="AU137" s="113" t="s">
        <v>85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490</v>
      </c>
      <c r="BM137" s="113" t="s">
        <v>4722</v>
      </c>
    </row>
    <row r="138" spans="1:65" s="2" customFormat="1" ht="33" customHeight="1">
      <c r="A138" s="28"/>
      <c r="B138" s="138"/>
      <c r="C138" s="199" t="s">
        <v>141</v>
      </c>
      <c r="D138" s="199" t="s">
        <v>242</v>
      </c>
      <c r="E138" s="200" t="s">
        <v>4723</v>
      </c>
      <c r="F138" s="201" t="s">
        <v>4724</v>
      </c>
      <c r="G138" s="202" t="s">
        <v>2072</v>
      </c>
      <c r="H138" s="203">
        <v>4</v>
      </c>
      <c r="I138" s="108"/>
      <c r="J138" s="204">
        <f t="shared" si="0"/>
        <v>0</v>
      </c>
      <c r="K138" s="201" t="s">
        <v>1709</v>
      </c>
      <c r="L138" s="29"/>
      <c r="M138" s="109" t="s">
        <v>1</v>
      </c>
      <c r="N138" s="110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490</v>
      </c>
      <c r="AT138" s="113" t="s">
        <v>242</v>
      </c>
      <c r="AU138" s="113" t="s">
        <v>85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490</v>
      </c>
      <c r="BM138" s="113" t="s">
        <v>4725</v>
      </c>
    </row>
    <row r="139" spans="1:65" s="2" customFormat="1" ht="33" customHeight="1">
      <c r="A139" s="28"/>
      <c r="B139" s="138"/>
      <c r="C139" s="205" t="s">
        <v>7</v>
      </c>
      <c r="D139" s="205" t="s">
        <v>290</v>
      </c>
      <c r="E139" s="206" t="s">
        <v>4726</v>
      </c>
      <c r="F139" s="207" t="s">
        <v>4724</v>
      </c>
      <c r="G139" s="208" t="s">
        <v>2072</v>
      </c>
      <c r="H139" s="209">
        <v>4</v>
      </c>
      <c r="I139" s="115"/>
      <c r="J139" s="210">
        <f t="shared" si="0"/>
        <v>0</v>
      </c>
      <c r="K139" s="207" t="s">
        <v>1709</v>
      </c>
      <c r="L139" s="116"/>
      <c r="M139" s="117" t="s">
        <v>1</v>
      </c>
      <c r="N139" s="118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1303</v>
      </c>
      <c r="AT139" s="113" t="s">
        <v>290</v>
      </c>
      <c r="AU139" s="113" t="s">
        <v>85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490</v>
      </c>
      <c r="BM139" s="113" t="s">
        <v>4727</v>
      </c>
    </row>
    <row r="140" spans="1:65" s="2" customFormat="1" ht="16.5" customHeight="1">
      <c r="A140" s="28"/>
      <c r="B140" s="138"/>
      <c r="C140" s="199" t="s">
        <v>146</v>
      </c>
      <c r="D140" s="199" t="s">
        <v>242</v>
      </c>
      <c r="E140" s="200" t="s">
        <v>4728</v>
      </c>
      <c r="F140" s="201" t="s">
        <v>4729</v>
      </c>
      <c r="G140" s="202" t="s">
        <v>2072</v>
      </c>
      <c r="H140" s="203">
        <v>1</v>
      </c>
      <c r="I140" s="108"/>
      <c r="J140" s="204">
        <f t="shared" si="0"/>
        <v>0</v>
      </c>
      <c r="K140" s="201" t="s">
        <v>1709</v>
      </c>
      <c r="L140" s="29"/>
      <c r="M140" s="109" t="s">
        <v>1</v>
      </c>
      <c r="N140" s="110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490</v>
      </c>
      <c r="AT140" s="113" t="s">
        <v>242</v>
      </c>
      <c r="AU140" s="113" t="s">
        <v>85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490</v>
      </c>
      <c r="BM140" s="113" t="s">
        <v>4730</v>
      </c>
    </row>
    <row r="141" spans="1:65" s="2" customFormat="1" ht="16.5" customHeight="1">
      <c r="A141" s="28"/>
      <c r="B141" s="138"/>
      <c r="C141" s="205" t="s">
        <v>149</v>
      </c>
      <c r="D141" s="205" t="s">
        <v>290</v>
      </c>
      <c r="E141" s="206" t="s">
        <v>4731</v>
      </c>
      <c r="F141" s="207" t="s">
        <v>4729</v>
      </c>
      <c r="G141" s="208" t="s">
        <v>2072</v>
      </c>
      <c r="H141" s="209">
        <v>1</v>
      </c>
      <c r="I141" s="115"/>
      <c r="J141" s="210">
        <f t="shared" si="0"/>
        <v>0</v>
      </c>
      <c r="K141" s="207" t="s">
        <v>1709</v>
      </c>
      <c r="L141" s="116"/>
      <c r="M141" s="117" t="s">
        <v>1</v>
      </c>
      <c r="N141" s="118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1303</v>
      </c>
      <c r="AT141" s="113" t="s">
        <v>290</v>
      </c>
      <c r="AU141" s="113" t="s">
        <v>85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490</v>
      </c>
      <c r="BM141" s="113" t="s">
        <v>4732</v>
      </c>
    </row>
    <row r="142" spans="1:65" s="2" customFormat="1" ht="16.5" customHeight="1">
      <c r="A142" s="28"/>
      <c r="B142" s="138"/>
      <c r="C142" s="199" t="s">
        <v>152</v>
      </c>
      <c r="D142" s="199" t="s">
        <v>242</v>
      </c>
      <c r="E142" s="200" t="s">
        <v>4733</v>
      </c>
      <c r="F142" s="201" t="s">
        <v>4734</v>
      </c>
      <c r="G142" s="202" t="s">
        <v>2072</v>
      </c>
      <c r="H142" s="203">
        <v>2</v>
      </c>
      <c r="I142" s="108"/>
      <c r="J142" s="204">
        <f t="shared" si="0"/>
        <v>0</v>
      </c>
      <c r="K142" s="201" t="s">
        <v>1709</v>
      </c>
      <c r="L142" s="29"/>
      <c r="M142" s="109" t="s">
        <v>1</v>
      </c>
      <c r="N142" s="110" t="s">
        <v>42</v>
      </c>
      <c r="O142" s="52"/>
      <c r="P142" s="111">
        <f t="shared" si="1"/>
        <v>0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490</v>
      </c>
      <c r="AT142" s="113" t="s">
        <v>242</v>
      </c>
      <c r="AU142" s="113" t="s">
        <v>85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490</v>
      </c>
      <c r="BM142" s="113" t="s">
        <v>4735</v>
      </c>
    </row>
    <row r="143" spans="1:65" s="2" customFormat="1" ht="16.5" customHeight="1">
      <c r="A143" s="28"/>
      <c r="B143" s="138"/>
      <c r="C143" s="205" t="s">
        <v>155</v>
      </c>
      <c r="D143" s="205" t="s">
        <v>290</v>
      </c>
      <c r="E143" s="206" t="s">
        <v>4736</v>
      </c>
      <c r="F143" s="207" t="s">
        <v>4734</v>
      </c>
      <c r="G143" s="208" t="s">
        <v>2072</v>
      </c>
      <c r="H143" s="209">
        <v>2</v>
      </c>
      <c r="I143" s="115"/>
      <c r="J143" s="210">
        <f t="shared" si="0"/>
        <v>0</v>
      </c>
      <c r="K143" s="207" t="s">
        <v>1709</v>
      </c>
      <c r="L143" s="116"/>
      <c r="M143" s="117" t="s">
        <v>1</v>
      </c>
      <c r="N143" s="118" t="s">
        <v>42</v>
      </c>
      <c r="O143" s="52"/>
      <c r="P143" s="111">
        <f t="shared" si="1"/>
        <v>0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1303</v>
      </c>
      <c r="AT143" s="113" t="s">
        <v>290</v>
      </c>
      <c r="AU143" s="113" t="s">
        <v>85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490</v>
      </c>
      <c r="BM143" s="113" t="s">
        <v>4737</v>
      </c>
    </row>
    <row r="144" spans="1:65" s="2" customFormat="1" ht="16.5" customHeight="1">
      <c r="A144" s="28"/>
      <c r="B144" s="138"/>
      <c r="C144" s="199" t="s">
        <v>158</v>
      </c>
      <c r="D144" s="199" t="s">
        <v>242</v>
      </c>
      <c r="E144" s="200" t="s">
        <v>4738</v>
      </c>
      <c r="F144" s="201" t="s">
        <v>4739</v>
      </c>
      <c r="G144" s="202" t="s">
        <v>2072</v>
      </c>
      <c r="H144" s="203">
        <v>1</v>
      </c>
      <c r="I144" s="108"/>
      <c r="J144" s="204">
        <f t="shared" si="0"/>
        <v>0</v>
      </c>
      <c r="K144" s="201" t="s">
        <v>1709</v>
      </c>
      <c r="L144" s="29"/>
      <c r="M144" s="109" t="s">
        <v>1</v>
      </c>
      <c r="N144" s="110" t="s">
        <v>42</v>
      </c>
      <c r="O144" s="52"/>
      <c r="P144" s="111">
        <f t="shared" si="1"/>
        <v>0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490</v>
      </c>
      <c r="AT144" s="113" t="s">
        <v>242</v>
      </c>
      <c r="AU144" s="113" t="s">
        <v>85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490</v>
      </c>
      <c r="BM144" s="113" t="s">
        <v>4740</v>
      </c>
    </row>
    <row r="145" spans="1:65" s="2" customFormat="1" ht="16.5" customHeight="1">
      <c r="A145" s="28"/>
      <c r="B145" s="138"/>
      <c r="C145" s="205" t="s">
        <v>161</v>
      </c>
      <c r="D145" s="205" t="s">
        <v>290</v>
      </c>
      <c r="E145" s="206" t="s">
        <v>4741</v>
      </c>
      <c r="F145" s="207" t="s">
        <v>4739</v>
      </c>
      <c r="G145" s="208" t="s">
        <v>2072</v>
      </c>
      <c r="H145" s="209">
        <v>1</v>
      </c>
      <c r="I145" s="115"/>
      <c r="J145" s="210">
        <f t="shared" si="0"/>
        <v>0</v>
      </c>
      <c r="K145" s="207" t="s">
        <v>1709</v>
      </c>
      <c r="L145" s="116"/>
      <c r="M145" s="117" t="s">
        <v>1</v>
      </c>
      <c r="N145" s="118" t="s">
        <v>42</v>
      </c>
      <c r="O145" s="52"/>
      <c r="P145" s="111">
        <f t="shared" si="1"/>
        <v>0</v>
      </c>
      <c r="Q145" s="111">
        <v>0</v>
      </c>
      <c r="R145" s="111">
        <f t="shared" si="2"/>
        <v>0</v>
      </c>
      <c r="S145" s="111">
        <v>0</v>
      </c>
      <c r="T145" s="11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1303</v>
      </c>
      <c r="AT145" s="113" t="s">
        <v>290</v>
      </c>
      <c r="AU145" s="113" t="s">
        <v>85</v>
      </c>
      <c r="AY145" s="14" t="s">
        <v>237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4" t="s">
        <v>85</v>
      </c>
      <c r="BK145" s="114">
        <f t="shared" si="9"/>
        <v>0</v>
      </c>
      <c r="BL145" s="14" t="s">
        <v>490</v>
      </c>
      <c r="BM145" s="113" t="s">
        <v>4742</v>
      </c>
    </row>
    <row r="146" spans="1:65" s="2" customFormat="1" ht="16.5" customHeight="1">
      <c r="A146" s="28"/>
      <c r="B146" s="138"/>
      <c r="C146" s="199" t="s">
        <v>164</v>
      </c>
      <c r="D146" s="199" t="s">
        <v>242</v>
      </c>
      <c r="E146" s="200" t="s">
        <v>4743</v>
      </c>
      <c r="F146" s="201" t="s">
        <v>4744</v>
      </c>
      <c r="G146" s="202" t="s">
        <v>2072</v>
      </c>
      <c r="H146" s="203">
        <v>2</v>
      </c>
      <c r="I146" s="108"/>
      <c r="J146" s="204">
        <f t="shared" si="0"/>
        <v>0</v>
      </c>
      <c r="K146" s="201" t="s">
        <v>1709</v>
      </c>
      <c r="L146" s="29"/>
      <c r="M146" s="109" t="s">
        <v>1</v>
      </c>
      <c r="N146" s="110" t="s">
        <v>42</v>
      </c>
      <c r="O146" s="52"/>
      <c r="P146" s="111">
        <f t="shared" si="1"/>
        <v>0</v>
      </c>
      <c r="Q146" s="111">
        <v>0</v>
      </c>
      <c r="R146" s="111">
        <f t="shared" si="2"/>
        <v>0</v>
      </c>
      <c r="S146" s="111">
        <v>0</v>
      </c>
      <c r="T146" s="11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490</v>
      </c>
      <c r="AT146" s="113" t="s">
        <v>242</v>
      </c>
      <c r="AU146" s="113" t="s">
        <v>85</v>
      </c>
      <c r="AY146" s="14" t="s">
        <v>237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4" t="s">
        <v>85</v>
      </c>
      <c r="BK146" s="114">
        <f t="shared" si="9"/>
        <v>0</v>
      </c>
      <c r="BL146" s="14" t="s">
        <v>490</v>
      </c>
      <c r="BM146" s="113" t="s">
        <v>4745</v>
      </c>
    </row>
    <row r="147" spans="1:65" s="2" customFormat="1" ht="16.5" customHeight="1">
      <c r="A147" s="28"/>
      <c r="B147" s="138"/>
      <c r="C147" s="205" t="s">
        <v>167</v>
      </c>
      <c r="D147" s="205" t="s">
        <v>290</v>
      </c>
      <c r="E147" s="206" t="s">
        <v>4746</v>
      </c>
      <c r="F147" s="207" t="s">
        <v>4744</v>
      </c>
      <c r="G147" s="208" t="s">
        <v>2072</v>
      </c>
      <c r="H147" s="209">
        <v>2</v>
      </c>
      <c r="I147" s="115"/>
      <c r="J147" s="210">
        <f t="shared" si="0"/>
        <v>0</v>
      </c>
      <c r="K147" s="207" t="s">
        <v>1709</v>
      </c>
      <c r="L147" s="116"/>
      <c r="M147" s="117" t="s">
        <v>1</v>
      </c>
      <c r="N147" s="118" t="s">
        <v>42</v>
      </c>
      <c r="O147" s="52"/>
      <c r="P147" s="111">
        <f t="shared" si="1"/>
        <v>0</v>
      </c>
      <c r="Q147" s="111">
        <v>0</v>
      </c>
      <c r="R147" s="111">
        <f t="shared" si="2"/>
        <v>0</v>
      </c>
      <c r="S147" s="111">
        <v>0</v>
      </c>
      <c r="T147" s="11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1303</v>
      </c>
      <c r="AT147" s="113" t="s">
        <v>290</v>
      </c>
      <c r="AU147" s="113" t="s">
        <v>85</v>
      </c>
      <c r="AY147" s="14" t="s">
        <v>237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4" t="s">
        <v>85</v>
      </c>
      <c r="BK147" s="114">
        <f t="shared" si="9"/>
        <v>0</v>
      </c>
      <c r="BL147" s="14" t="s">
        <v>490</v>
      </c>
      <c r="BM147" s="113" t="s">
        <v>4747</v>
      </c>
    </row>
    <row r="148" spans="1:65" s="2" customFormat="1" ht="16.5" customHeight="1">
      <c r="A148" s="28"/>
      <c r="B148" s="138"/>
      <c r="C148" s="199" t="s">
        <v>348</v>
      </c>
      <c r="D148" s="199" t="s">
        <v>242</v>
      </c>
      <c r="E148" s="200" t="s">
        <v>4748</v>
      </c>
      <c r="F148" s="201" t="s">
        <v>4749</v>
      </c>
      <c r="G148" s="202" t="s">
        <v>2072</v>
      </c>
      <c r="H148" s="203">
        <v>15</v>
      </c>
      <c r="I148" s="108"/>
      <c r="J148" s="204">
        <f t="shared" si="0"/>
        <v>0</v>
      </c>
      <c r="K148" s="201" t="s">
        <v>1709</v>
      </c>
      <c r="L148" s="29"/>
      <c r="M148" s="109" t="s">
        <v>1</v>
      </c>
      <c r="N148" s="110" t="s">
        <v>42</v>
      </c>
      <c r="O148" s="52"/>
      <c r="P148" s="111">
        <f t="shared" si="1"/>
        <v>0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490</v>
      </c>
      <c r="AT148" s="113" t="s">
        <v>242</v>
      </c>
      <c r="AU148" s="113" t="s">
        <v>85</v>
      </c>
      <c r="AY148" s="14" t="s">
        <v>237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4" t="s">
        <v>85</v>
      </c>
      <c r="BK148" s="114">
        <f t="shared" si="9"/>
        <v>0</v>
      </c>
      <c r="BL148" s="14" t="s">
        <v>490</v>
      </c>
      <c r="BM148" s="113" t="s">
        <v>4750</v>
      </c>
    </row>
    <row r="149" spans="1:65" s="2" customFormat="1" ht="16.5" customHeight="1">
      <c r="A149" s="28"/>
      <c r="B149" s="138"/>
      <c r="C149" s="205" t="s">
        <v>352</v>
      </c>
      <c r="D149" s="205" t="s">
        <v>290</v>
      </c>
      <c r="E149" s="206" t="s">
        <v>4751</v>
      </c>
      <c r="F149" s="207" t="s">
        <v>4749</v>
      </c>
      <c r="G149" s="208" t="s">
        <v>2072</v>
      </c>
      <c r="H149" s="209">
        <v>15</v>
      </c>
      <c r="I149" s="115"/>
      <c r="J149" s="210">
        <f t="shared" si="0"/>
        <v>0</v>
      </c>
      <c r="K149" s="207" t="s">
        <v>1709</v>
      </c>
      <c r="L149" s="116"/>
      <c r="M149" s="117" t="s">
        <v>1</v>
      </c>
      <c r="N149" s="118" t="s">
        <v>42</v>
      </c>
      <c r="O149" s="52"/>
      <c r="P149" s="111">
        <f t="shared" si="1"/>
        <v>0</v>
      </c>
      <c r="Q149" s="111">
        <v>0</v>
      </c>
      <c r="R149" s="111">
        <f t="shared" si="2"/>
        <v>0</v>
      </c>
      <c r="S149" s="111">
        <v>0</v>
      </c>
      <c r="T149" s="11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1303</v>
      </c>
      <c r="AT149" s="113" t="s">
        <v>290</v>
      </c>
      <c r="AU149" s="113" t="s">
        <v>85</v>
      </c>
      <c r="AY149" s="14" t="s">
        <v>237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4" t="s">
        <v>85</v>
      </c>
      <c r="BK149" s="114">
        <f t="shared" si="9"/>
        <v>0</v>
      </c>
      <c r="BL149" s="14" t="s">
        <v>490</v>
      </c>
      <c r="BM149" s="113" t="s">
        <v>4752</v>
      </c>
    </row>
    <row r="150" spans="1:65" s="2" customFormat="1" ht="16.5" customHeight="1">
      <c r="A150" s="28"/>
      <c r="B150" s="138"/>
      <c r="C150" s="199" t="s">
        <v>356</v>
      </c>
      <c r="D150" s="199" t="s">
        <v>242</v>
      </c>
      <c r="E150" s="200" t="s">
        <v>4753</v>
      </c>
      <c r="F150" s="201" t="s">
        <v>4754</v>
      </c>
      <c r="G150" s="202" t="s">
        <v>2137</v>
      </c>
      <c r="H150" s="203">
        <v>270</v>
      </c>
      <c r="I150" s="108"/>
      <c r="J150" s="204">
        <f t="shared" si="0"/>
        <v>0</v>
      </c>
      <c r="K150" s="201" t="s">
        <v>1709</v>
      </c>
      <c r="L150" s="29"/>
      <c r="M150" s="109" t="s">
        <v>1</v>
      </c>
      <c r="N150" s="110" t="s">
        <v>42</v>
      </c>
      <c r="O150" s="52"/>
      <c r="P150" s="111">
        <f t="shared" si="1"/>
        <v>0</v>
      </c>
      <c r="Q150" s="111">
        <v>0</v>
      </c>
      <c r="R150" s="111">
        <f t="shared" si="2"/>
        <v>0</v>
      </c>
      <c r="S150" s="111">
        <v>0</v>
      </c>
      <c r="T150" s="11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490</v>
      </c>
      <c r="AT150" s="113" t="s">
        <v>242</v>
      </c>
      <c r="AU150" s="113" t="s">
        <v>85</v>
      </c>
      <c r="AY150" s="14" t="s">
        <v>237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4" t="s">
        <v>85</v>
      </c>
      <c r="BK150" s="114">
        <f t="shared" si="9"/>
        <v>0</v>
      </c>
      <c r="BL150" s="14" t="s">
        <v>490</v>
      </c>
      <c r="BM150" s="113" t="s">
        <v>4755</v>
      </c>
    </row>
    <row r="151" spans="1:65" s="2" customFormat="1" ht="16.5" customHeight="1">
      <c r="A151" s="28"/>
      <c r="B151" s="138"/>
      <c r="C151" s="205" t="s">
        <v>360</v>
      </c>
      <c r="D151" s="205" t="s">
        <v>290</v>
      </c>
      <c r="E151" s="206" t="s">
        <v>4756</v>
      </c>
      <c r="F151" s="207" t="s">
        <v>4754</v>
      </c>
      <c r="G151" s="208" t="s">
        <v>2137</v>
      </c>
      <c r="H151" s="209">
        <v>270</v>
      </c>
      <c r="I151" s="115"/>
      <c r="J151" s="210">
        <f t="shared" si="0"/>
        <v>0</v>
      </c>
      <c r="K151" s="207" t="s">
        <v>1709</v>
      </c>
      <c r="L151" s="116"/>
      <c r="M151" s="117" t="s">
        <v>1</v>
      </c>
      <c r="N151" s="118" t="s">
        <v>42</v>
      </c>
      <c r="O151" s="52"/>
      <c r="P151" s="111">
        <f t="shared" si="1"/>
        <v>0</v>
      </c>
      <c r="Q151" s="111">
        <v>0</v>
      </c>
      <c r="R151" s="111">
        <f t="shared" si="2"/>
        <v>0</v>
      </c>
      <c r="S151" s="111">
        <v>0</v>
      </c>
      <c r="T151" s="112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1303</v>
      </c>
      <c r="AT151" s="113" t="s">
        <v>290</v>
      </c>
      <c r="AU151" s="113" t="s">
        <v>85</v>
      </c>
      <c r="AY151" s="14" t="s">
        <v>237</v>
      </c>
      <c r="BE151" s="114">
        <f t="shared" si="4"/>
        <v>0</v>
      </c>
      <c r="BF151" s="114">
        <f t="shared" si="5"/>
        <v>0</v>
      </c>
      <c r="BG151" s="114">
        <f t="shared" si="6"/>
        <v>0</v>
      </c>
      <c r="BH151" s="114">
        <f t="shared" si="7"/>
        <v>0</v>
      </c>
      <c r="BI151" s="114">
        <f t="shared" si="8"/>
        <v>0</v>
      </c>
      <c r="BJ151" s="14" t="s">
        <v>85</v>
      </c>
      <c r="BK151" s="114">
        <f t="shared" si="9"/>
        <v>0</v>
      </c>
      <c r="BL151" s="14" t="s">
        <v>490</v>
      </c>
      <c r="BM151" s="113" t="s">
        <v>4757</v>
      </c>
    </row>
    <row r="152" spans="1:65" s="2" customFormat="1" ht="16.5" customHeight="1">
      <c r="A152" s="28"/>
      <c r="B152" s="138"/>
      <c r="C152" s="199" t="s">
        <v>364</v>
      </c>
      <c r="D152" s="199" t="s">
        <v>242</v>
      </c>
      <c r="E152" s="200" t="s">
        <v>4758</v>
      </c>
      <c r="F152" s="201" t="s">
        <v>4759</v>
      </c>
      <c r="G152" s="202" t="s">
        <v>4760</v>
      </c>
      <c r="H152" s="203">
        <v>60</v>
      </c>
      <c r="I152" s="108"/>
      <c r="J152" s="204">
        <f t="shared" si="0"/>
        <v>0</v>
      </c>
      <c r="K152" s="201" t="s">
        <v>1709</v>
      </c>
      <c r="L152" s="29"/>
      <c r="M152" s="109" t="s">
        <v>1</v>
      </c>
      <c r="N152" s="110" t="s">
        <v>42</v>
      </c>
      <c r="O152" s="52"/>
      <c r="P152" s="111">
        <f t="shared" si="1"/>
        <v>0</v>
      </c>
      <c r="Q152" s="111">
        <v>0</v>
      </c>
      <c r="R152" s="111">
        <f t="shared" si="2"/>
        <v>0</v>
      </c>
      <c r="S152" s="111">
        <v>0</v>
      </c>
      <c r="T152" s="112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490</v>
      </c>
      <c r="AT152" s="113" t="s">
        <v>242</v>
      </c>
      <c r="AU152" s="113" t="s">
        <v>85</v>
      </c>
      <c r="AY152" s="14" t="s">
        <v>237</v>
      </c>
      <c r="BE152" s="114">
        <f t="shared" si="4"/>
        <v>0</v>
      </c>
      <c r="BF152" s="114">
        <f t="shared" si="5"/>
        <v>0</v>
      </c>
      <c r="BG152" s="114">
        <f t="shared" si="6"/>
        <v>0</v>
      </c>
      <c r="BH152" s="114">
        <f t="shared" si="7"/>
        <v>0</v>
      </c>
      <c r="BI152" s="114">
        <f t="shared" si="8"/>
        <v>0</v>
      </c>
      <c r="BJ152" s="14" t="s">
        <v>85</v>
      </c>
      <c r="BK152" s="114">
        <f t="shared" si="9"/>
        <v>0</v>
      </c>
      <c r="BL152" s="14" t="s">
        <v>490</v>
      </c>
      <c r="BM152" s="113" t="s">
        <v>4761</v>
      </c>
    </row>
    <row r="153" spans="1:65" s="2" customFormat="1" ht="16.5" customHeight="1">
      <c r="A153" s="28"/>
      <c r="B153" s="138"/>
      <c r="C153" s="205" t="s">
        <v>368</v>
      </c>
      <c r="D153" s="205" t="s">
        <v>290</v>
      </c>
      <c r="E153" s="206" t="s">
        <v>4762</v>
      </c>
      <c r="F153" s="207" t="s">
        <v>4759</v>
      </c>
      <c r="G153" s="208" t="s">
        <v>4760</v>
      </c>
      <c r="H153" s="209">
        <v>60</v>
      </c>
      <c r="I153" s="115"/>
      <c r="J153" s="210">
        <f t="shared" si="0"/>
        <v>0</v>
      </c>
      <c r="K153" s="207" t="s">
        <v>1709</v>
      </c>
      <c r="L153" s="116"/>
      <c r="M153" s="117" t="s">
        <v>1</v>
      </c>
      <c r="N153" s="118" t="s">
        <v>42</v>
      </c>
      <c r="O153" s="52"/>
      <c r="P153" s="111">
        <f t="shared" si="1"/>
        <v>0</v>
      </c>
      <c r="Q153" s="111">
        <v>0</v>
      </c>
      <c r="R153" s="111">
        <f t="shared" si="2"/>
        <v>0</v>
      </c>
      <c r="S153" s="111">
        <v>0</v>
      </c>
      <c r="T153" s="112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1303</v>
      </c>
      <c r="AT153" s="113" t="s">
        <v>290</v>
      </c>
      <c r="AU153" s="113" t="s">
        <v>85</v>
      </c>
      <c r="AY153" s="14" t="s">
        <v>237</v>
      </c>
      <c r="BE153" s="114">
        <f t="shared" si="4"/>
        <v>0</v>
      </c>
      <c r="BF153" s="114">
        <f t="shared" si="5"/>
        <v>0</v>
      </c>
      <c r="BG153" s="114">
        <f t="shared" si="6"/>
        <v>0</v>
      </c>
      <c r="BH153" s="114">
        <f t="shared" si="7"/>
        <v>0</v>
      </c>
      <c r="BI153" s="114">
        <f t="shared" si="8"/>
        <v>0</v>
      </c>
      <c r="BJ153" s="14" t="s">
        <v>85</v>
      </c>
      <c r="BK153" s="114">
        <f t="shared" si="9"/>
        <v>0</v>
      </c>
      <c r="BL153" s="14" t="s">
        <v>490</v>
      </c>
      <c r="BM153" s="113" t="s">
        <v>4763</v>
      </c>
    </row>
    <row r="154" spans="1:65" s="2" customFormat="1" ht="16.5" customHeight="1">
      <c r="A154" s="28"/>
      <c r="B154" s="138"/>
      <c r="C154" s="199" t="s">
        <v>372</v>
      </c>
      <c r="D154" s="199" t="s">
        <v>242</v>
      </c>
      <c r="E154" s="200" t="s">
        <v>4764</v>
      </c>
      <c r="F154" s="201" t="s">
        <v>4765</v>
      </c>
      <c r="G154" s="202" t="s">
        <v>4760</v>
      </c>
      <c r="H154" s="203">
        <v>35</v>
      </c>
      <c r="I154" s="108"/>
      <c r="J154" s="204">
        <f t="shared" si="0"/>
        <v>0</v>
      </c>
      <c r="K154" s="201" t="s">
        <v>1709</v>
      </c>
      <c r="L154" s="29"/>
      <c r="M154" s="109" t="s">
        <v>1</v>
      </c>
      <c r="N154" s="110" t="s">
        <v>42</v>
      </c>
      <c r="O154" s="52"/>
      <c r="P154" s="111">
        <f t="shared" si="1"/>
        <v>0</v>
      </c>
      <c r="Q154" s="111">
        <v>0</v>
      </c>
      <c r="R154" s="111">
        <f t="shared" si="2"/>
        <v>0</v>
      </c>
      <c r="S154" s="111">
        <v>0</v>
      </c>
      <c r="T154" s="112">
        <f t="shared" si="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490</v>
      </c>
      <c r="AT154" s="113" t="s">
        <v>242</v>
      </c>
      <c r="AU154" s="113" t="s">
        <v>85</v>
      </c>
      <c r="AY154" s="14" t="s">
        <v>237</v>
      </c>
      <c r="BE154" s="114">
        <f t="shared" si="4"/>
        <v>0</v>
      </c>
      <c r="BF154" s="114">
        <f t="shared" si="5"/>
        <v>0</v>
      </c>
      <c r="BG154" s="114">
        <f t="shared" si="6"/>
        <v>0</v>
      </c>
      <c r="BH154" s="114">
        <f t="shared" si="7"/>
        <v>0</v>
      </c>
      <c r="BI154" s="114">
        <f t="shared" si="8"/>
        <v>0</v>
      </c>
      <c r="BJ154" s="14" t="s">
        <v>85</v>
      </c>
      <c r="BK154" s="114">
        <f t="shared" si="9"/>
        <v>0</v>
      </c>
      <c r="BL154" s="14" t="s">
        <v>490</v>
      </c>
      <c r="BM154" s="113" t="s">
        <v>4766</v>
      </c>
    </row>
    <row r="155" spans="1:65" s="2" customFormat="1" ht="16.5" customHeight="1">
      <c r="A155" s="28"/>
      <c r="B155" s="138"/>
      <c r="C155" s="205" t="s">
        <v>376</v>
      </c>
      <c r="D155" s="205" t="s">
        <v>290</v>
      </c>
      <c r="E155" s="206" t="s">
        <v>4767</v>
      </c>
      <c r="F155" s="207" t="s">
        <v>4765</v>
      </c>
      <c r="G155" s="208" t="s">
        <v>4760</v>
      </c>
      <c r="H155" s="209">
        <v>35</v>
      </c>
      <c r="I155" s="115"/>
      <c r="J155" s="210">
        <f t="shared" si="0"/>
        <v>0</v>
      </c>
      <c r="K155" s="207" t="s">
        <v>1709</v>
      </c>
      <c r="L155" s="116"/>
      <c r="M155" s="117" t="s">
        <v>1</v>
      </c>
      <c r="N155" s="118" t="s">
        <v>42</v>
      </c>
      <c r="O155" s="52"/>
      <c r="P155" s="111">
        <f t="shared" si="1"/>
        <v>0</v>
      </c>
      <c r="Q155" s="111">
        <v>0</v>
      </c>
      <c r="R155" s="111">
        <f t="shared" si="2"/>
        <v>0</v>
      </c>
      <c r="S155" s="111">
        <v>0</v>
      </c>
      <c r="T155" s="112">
        <f t="shared" si="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1303</v>
      </c>
      <c r="AT155" s="113" t="s">
        <v>290</v>
      </c>
      <c r="AU155" s="113" t="s">
        <v>85</v>
      </c>
      <c r="AY155" s="14" t="s">
        <v>237</v>
      </c>
      <c r="BE155" s="114">
        <f t="shared" si="4"/>
        <v>0</v>
      </c>
      <c r="BF155" s="114">
        <f t="shared" si="5"/>
        <v>0</v>
      </c>
      <c r="BG155" s="114">
        <f t="shared" si="6"/>
        <v>0</v>
      </c>
      <c r="BH155" s="114">
        <f t="shared" si="7"/>
        <v>0</v>
      </c>
      <c r="BI155" s="114">
        <f t="shared" si="8"/>
        <v>0</v>
      </c>
      <c r="BJ155" s="14" t="s">
        <v>85</v>
      </c>
      <c r="BK155" s="114">
        <f t="shared" si="9"/>
        <v>0</v>
      </c>
      <c r="BL155" s="14" t="s">
        <v>490</v>
      </c>
      <c r="BM155" s="113" t="s">
        <v>4768</v>
      </c>
    </row>
    <row r="156" spans="1:65" s="2" customFormat="1" ht="16.5" customHeight="1">
      <c r="A156" s="28"/>
      <c r="B156" s="138"/>
      <c r="C156" s="199" t="s">
        <v>380</v>
      </c>
      <c r="D156" s="199" t="s">
        <v>242</v>
      </c>
      <c r="E156" s="200" t="s">
        <v>4769</v>
      </c>
      <c r="F156" s="201" t="s">
        <v>4770</v>
      </c>
      <c r="G156" s="202" t="s">
        <v>2137</v>
      </c>
      <c r="H156" s="203">
        <v>60</v>
      </c>
      <c r="I156" s="108"/>
      <c r="J156" s="204">
        <f t="shared" si="0"/>
        <v>0</v>
      </c>
      <c r="K156" s="201" t="s">
        <v>1709</v>
      </c>
      <c r="L156" s="29"/>
      <c r="M156" s="109" t="s">
        <v>1</v>
      </c>
      <c r="N156" s="110" t="s">
        <v>42</v>
      </c>
      <c r="O156" s="52"/>
      <c r="P156" s="111">
        <f t="shared" si="1"/>
        <v>0</v>
      </c>
      <c r="Q156" s="111">
        <v>0</v>
      </c>
      <c r="R156" s="111">
        <f t="shared" si="2"/>
        <v>0</v>
      </c>
      <c r="S156" s="111">
        <v>0</v>
      </c>
      <c r="T156" s="112">
        <f t="shared" si="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490</v>
      </c>
      <c r="AT156" s="113" t="s">
        <v>242</v>
      </c>
      <c r="AU156" s="113" t="s">
        <v>85</v>
      </c>
      <c r="AY156" s="14" t="s">
        <v>237</v>
      </c>
      <c r="BE156" s="114">
        <f t="shared" si="4"/>
        <v>0</v>
      </c>
      <c r="BF156" s="114">
        <f t="shared" si="5"/>
        <v>0</v>
      </c>
      <c r="BG156" s="114">
        <f t="shared" si="6"/>
        <v>0</v>
      </c>
      <c r="BH156" s="114">
        <f t="shared" si="7"/>
        <v>0</v>
      </c>
      <c r="BI156" s="114">
        <f t="shared" si="8"/>
        <v>0</v>
      </c>
      <c r="BJ156" s="14" t="s">
        <v>85</v>
      </c>
      <c r="BK156" s="114">
        <f t="shared" si="9"/>
        <v>0</v>
      </c>
      <c r="BL156" s="14" t="s">
        <v>490</v>
      </c>
      <c r="BM156" s="113" t="s">
        <v>4771</v>
      </c>
    </row>
    <row r="157" spans="1:65" s="2" customFormat="1" ht="16.5" customHeight="1">
      <c r="A157" s="28"/>
      <c r="B157" s="138"/>
      <c r="C157" s="205" t="s">
        <v>384</v>
      </c>
      <c r="D157" s="205" t="s">
        <v>290</v>
      </c>
      <c r="E157" s="206" t="s">
        <v>4772</v>
      </c>
      <c r="F157" s="207" t="s">
        <v>4770</v>
      </c>
      <c r="G157" s="208" t="s">
        <v>2137</v>
      </c>
      <c r="H157" s="209">
        <v>60</v>
      </c>
      <c r="I157" s="115"/>
      <c r="J157" s="210">
        <f t="shared" si="0"/>
        <v>0</v>
      </c>
      <c r="K157" s="207" t="s">
        <v>1709</v>
      </c>
      <c r="L157" s="116"/>
      <c r="M157" s="117" t="s">
        <v>1</v>
      </c>
      <c r="N157" s="118" t="s">
        <v>42</v>
      </c>
      <c r="O157" s="52"/>
      <c r="P157" s="111">
        <f t="shared" si="1"/>
        <v>0</v>
      </c>
      <c r="Q157" s="111">
        <v>0</v>
      </c>
      <c r="R157" s="111">
        <f t="shared" si="2"/>
        <v>0</v>
      </c>
      <c r="S157" s="111">
        <v>0</v>
      </c>
      <c r="T157" s="112">
        <f t="shared" si="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1303</v>
      </c>
      <c r="AT157" s="113" t="s">
        <v>290</v>
      </c>
      <c r="AU157" s="113" t="s">
        <v>85</v>
      </c>
      <c r="AY157" s="14" t="s">
        <v>237</v>
      </c>
      <c r="BE157" s="114">
        <f t="shared" si="4"/>
        <v>0</v>
      </c>
      <c r="BF157" s="114">
        <f t="shared" si="5"/>
        <v>0</v>
      </c>
      <c r="BG157" s="114">
        <f t="shared" si="6"/>
        <v>0</v>
      </c>
      <c r="BH157" s="114">
        <f t="shared" si="7"/>
        <v>0</v>
      </c>
      <c r="BI157" s="114">
        <f t="shared" si="8"/>
        <v>0</v>
      </c>
      <c r="BJ157" s="14" t="s">
        <v>85</v>
      </c>
      <c r="BK157" s="114">
        <f t="shared" si="9"/>
        <v>0</v>
      </c>
      <c r="BL157" s="14" t="s">
        <v>490</v>
      </c>
      <c r="BM157" s="113" t="s">
        <v>4773</v>
      </c>
    </row>
    <row r="158" spans="1:65" s="2" customFormat="1" ht="16.5" customHeight="1">
      <c r="A158" s="28"/>
      <c r="B158" s="138"/>
      <c r="C158" s="199" t="s">
        <v>388</v>
      </c>
      <c r="D158" s="199" t="s">
        <v>242</v>
      </c>
      <c r="E158" s="200" t="s">
        <v>4774</v>
      </c>
      <c r="F158" s="201" t="s">
        <v>4775</v>
      </c>
      <c r="G158" s="202" t="s">
        <v>2137</v>
      </c>
      <c r="H158" s="203">
        <v>170</v>
      </c>
      <c r="I158" s="108"/>
      <c r="J158" s="204">
        <f t="shared" si="0"/>
        <v>0</v>
      </c>
      <c r="K158" s="201" t="s">
        <v>1709</v>
      </c>
      <c r="L158" s="29"/>
      <c r="M158" s="109" t="s">
        <v>1</v>
      </c>
      <c r="N158" s="110" t="s">
        <v>42</v>
      </c>
      <c r="O158" s="52"/>
      <c r="P158" s="111">
        <f t="shared" si="1"/>
        <v>0</v>
      </c>
      <c r="Q158" s="111">
        <v>0</v>
      </c>
      <c r="R158" s="111">
        <f t="shared" si="2"/>
        <v>0</v>
      </c>
      <c r="S158" s="111">
        <v>0</v>
      </c>
      <c r="T158" s="112">
        <f t="shared" si="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490</v>
      </c>
      <c r="AT158" s="113" t="s">
        <v>242</v>
      </c>
      <c r="AU158" s="113" t="s">
        <v>85</v>
      </c>
      <c r="AY158" s="14" t="s">
        <v>237</v>
      </c>
      <c r="BE158" s="114">
        <f t="shared" si="4"/>
        <v>0</v>
      </c>
      <c r="BF158" s="114">
        <f t="shared" si="5"/>
        <v>0</v>
      </c>
      <c r="BG158" s="114">
        <f t="shared" si="6"/>
        <v>0</v>
      </c>
      <c r="BH158" s="114">
        <f t="shared" si="7"/>
        <v>0</v>
      </c>
      <c r="BI158" s="114">
        <f t="shared" si="8"/>
        <v>0</v>
      </c>
      <c r="BJ158" s="14" t="s">
        <v>85</v>
      </c>
      <c r="BK158" s="114">
        <f t="shared" si="9"/>
        <v>0</v>
      </c>
      <c r="BL158" s="14" t="s">
        <v>490</v>
      </c>
      <c r="BM158" s="113" t="s">
        <v>4776</v>
      </c>
    </row>
    <row r="159" spans="1:65" s="2" customFormat="1" ht="16.5" customHeight="1">
      <c r="A159" s="28"/>
      <c r="B159" s="138"/>
      <c r="C159" s="205" t="s">
        <v>392</v>
      </c>
      <c r="D159" s="205" t="s">
        <v>290</v>
      </c>
      <c r="E159" s="206" t="s">
        <v>4777</v>
      </c>
      <c r="F159" s="207" t="s">
        <v>4775</v>
      </c>
      <c r="G159" s="208" t="s">
        <v>2137</v>
      </c>
      <c r="H159" s="209">
        <v>170</v>
      </c>
      <c r="I159" s="115"/>
      <c r="J159" s="210">
        <f t="shared" si="0"/>
        <v>0</v>
      </c>
      <c r="K159" s="207" t="s">
        <v>1709</v>
      </c>
      <c r="L159" s="116"/>
      <c r="M159" s="117" t="s">
        <v>1</v>
      </c>
      <c r="N159" s="118" t="s">
        <v>42</v>
      </c>
      <c r="O159" s="52"/>
      <c r="P159" s="111">
        <f t="shared" si="1"/>
        <v>0</v>
      </c>
      <c r="Q159" s="111">
        <v>0</v>
      </c>
      <c r="R159" s="111">
        <f t="shared" si="2"/>
        <v>0</v>
      </c>
      <c r="S159" s="111">
        <v>0</v>
      </c>
      <c r="T159" s="112">
        <f t="shared" si="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1303</v>
      </c>
      <c r="AT159" s="113" t="s">
        <v>290</v>
      </c>
      <c r="AU159" s="113" t="s">
        <v>85</v>
      </c>
      <c r="AY159" s="14" t="s">
        <v>237</v>
      </c>
      <c r="BE159" s="114">
        <f t="shared" si="4"/>
        <v>0</v>
      </c>
      <c r="BF159" s="114">
        <f t="shared" si="5"/>
        <v>0</v>
      </c>
      <c r="BG159" s="114">
        <f t="shared" si="6"/>
        <v>0</v>
      </c>
      <c r="BH159" s="114">
        <f t="shared" si="7"/>
        <v>0</v>
      </c>
      <c r="BI159" s="114">
        <f t="shared" si="8"/>
        <v>0</v>
      </c>
      <c r="BJ159" s="14" t="s">
        <v>85</v>
      </c>
      <c r="BK159" s="114">
        <f t="shared" si="9"/>
        <v>0</v>
      </c>
      <c r="BL159" s="14" t="s">
        <v>490</v>
      </c>
      <c r="BM159" s="113" t="s">
        <v>4778</v>
      </c>
    </row>
    <row r="160" spans="1:65" s="2" customFormat="1" ht="33" customHeight="1">
      <c r="A160" s="28"/>
      <c r="B160" s="138"/>
      <c r="C160" s="199" t="s">
        <v>396</v>
      </c>
      <c r="D160" s="199" t="s">
        <v>242</v>
      </c>
      <c r="E160" s="200" t="s">
        <v>4779</v>
      </c>
      <c r="F160" s="201" t="s">
        <v>4780</v>
      </c>
      <c r="G160" s="202" t="s">
        <v>2072</v>
      </c>
      <c r="H160" s="203">
        <v>1</v>
      </c>
      <c r="I160" s="108"/>
      <c r="J160" s="204">
        <f t="shared" si="0"/>
        <v>0</v>
      </c>
      <c r="K160" s="201" t="s">
        <v>1709</v>
      </c>
      <c r="L160" s="29"/>
      <c r="M160" s="109" t="s">
        <v>1</v>
      </c>
      <c r="N160" s="110" t="s">
        <v>42</v>
      </c>
      <c r="O160" s="52"/>
      <c r="P160" s="111">
        <f t="shared" si="1"/>
        <v>0</v>
      </c>
      <c r="Q160" s="111">
        <v>0</v>
      </c>
      <c r="R160" s="111">
        <f t="shared" si="2"/>
        <v>0</v>
      </c>
      <c r="S160" s="111">
        <v>0</v>
      </c>
      <c r="T160" s="112">
        <f t="shared" si="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490</v>
      </c>
      <c r="AT160" s="113" t="s">
        <v>242</v>
      </c>
      <c r="AU160" s="113" t="s">
        <v>85</v>
      </c>
      <c r="AY160" s="14" t="s">
        <v>237</v>
      </c>
      <c r="BE160" s="114">
        <f t="shared" si="4"/>
        <v>0</v>
      </c>
      <c r="BF160" s="114">
        <f t="shared" si="5"/>
        <v>0</v>
      </c>
      <c r="BG160" s="114">
        <f t="shared" si="6"/>
        <v>0</v>
      </c>
      <c r="BH160" s="114">
        <f t="shared" si="7"/>
        <v>0</v>
      </c>
      <c r="BI160" s="114">
        <f t="shared" si="8"/>
        <v>0</v>
      </c>
      <c r="BJ160" s="14" t="s">
        <v>85</v>
      </c>
      <c r="BK160" s="114">
        <f t="shared" si="9"/>
        <v>0</v>
      </c>
      <c r="BL160" s="14" t="s">
        <v>490</v>
      </c>
      <c r="BM160" s="113" t="s">
        <v>4781</v>
      </c>
    </row>
    <row r="161" spans="1:65" s="2" customFormat="1" ht="21.75" customHeight="1">
      <c r="A161" s="28"/>
      <c r="B161" s="138"/>
      <c r="C161" s="199" t="s">
        <v>400</v>
      </c>
      <c r="D161" s="199" t="s">
        <v>242</v>
      </c>
      <c r="E161" s="200" t="s">
        <v>4782</v>
      </c>
      <c r="F161" s="201" t="s">
        <v>4783</v>
      </c>
      <c r="G161" s="202" t="s">
        <v>2072</v>
      </c>
      <c r="H161" s="203">
        <v>40</v>
      </c>
      <c r="I161" s="108"/>
      <c r="J161" s="204">
        <f t="shared" si="0"/>
        <v>0</v>
      </c>
      <c r="K161" s="201" t="s">
        <v>1709</v>
      </c>
      <c r="L161" s="29"/>
      <c r="M161" s="109" t="s">
        <v>1</v>
      </c>
      <c r="N161" s="110" t="s">
        <v>42</v>
      </c>
      <c r="O161" s="52"/>
      <c r="P161" s="111">
        <f t="shared" si="1"/>
        <v>0</v>
      </c>
      <c r="Q161" s="111">
        <v>0</v>
      </c>
      <c r="R161" s="111">
        <f t="shared" si="2"/>
        <v>0</v>
      </c>
      <c r="S161" s="111">
        <v>0</v>
      </c>
      <c r="T161" s="112">
        <f t="shared" si="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490</v>
      </c>
      <c r="AT161" s="113" t="s">
        <v>242</v>
      </c>
      <c r="AU161" s="113" t="s">
        <v>85</v>
      </c>
      <c r="AY161" s="14" t="s">
        <v>237</v>
      </c>
      <c r="BE161" s="114">
        <f t="shared" si="4"/>
        <v>0</v>
      </c>
      <c r="BF161" s="114">
        <f t="shared" si="5"/>
        <v>0</v>
      </c>
      <c r="BG161" s="114">
        <f t="shared" si="6"/>
        <v>0</v>
      </c>
      <c r="BH161" s="114">
        <f t="shared" si="7"/>
        <v>0</v>
      </c>
      <c r="BI161" s="114">
        <f t="shared" si="8"/>
        <v>0</v>
      </c>
      <c r="BJ161" s="14" t="s">
        <v>85</v>
      </c>
      <c r="BK161" s="114">
        <f t="shared" si="9"/>
        <v>0</v>
      </c>
      <c r="BL161" s="14" t="s">
        <v>490</v>
      </c>
      <c r="BM161" s="113" t="s">
        <v>4784</v>
      </c>
    </row>
    <row r="162" spans="1:65" s="2" customFormat="1" ht="21.75" customHeight="1">
      <c r="A162" s="28"/>
      <c r="B162" s="138"/>
      <c r="C162" s="205" t="s">
        <v>404</v>
      </c>
      <c r="D162" s="205" t="s">
        <v>290</v>
      </c>
      <c r="E162" s="206" t="s">
        <v>4785</v>
      </c>
      <c r="F162" s="207" t="s">
        <v>4783</v>
      </c>
      <c r="G162" s="208" t="s">
        <v>2072</v>
      </c>
      <c r="H162" s="209">
        <v>40</v>
      </c>
      <c r="I162" s="115"/>
      <c r="J162" s="210">
        <f t="shared" si="0"/>
        <v>0</v>
      </c>
      <c r="K162" s="207" t="s">
        <v>1709</v>
      </c>
      <c r="L162" s="116"/>
      <c r="M162" s="117" t="s">
        <v>1</v>
      </c>
      <c r="N162" s="118" t="s">
        <v>42</v>
      </c>
      <c r="O162" s="52"/>
      <c r="P162" s="111">
        <f t="shared" si="1"/>
        <v>0</v>
      </c>
      <c r="Q162" s="111">
        <v>0</v>
      </c>
      <c r="R162" s="111">
        <f t="shared" si="2"/>
        <v>0</v>
      </c>
      <c r="S162" s="111">
        <v>0</v>
      </c>
      <c r="T162" s="112">
        <f t="shared" si="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1303</v>
      </c>
      <c r="AT162" s="113" t="s">
        <v>290</v>
      </c>
      <c r="AU162" s="113" t="s">
        <v>85</v>
      </c>
      <c r="AY162" s="14" t="s">
        <v>237</v>
      </c>
      <c r="BE162" s="114">
        <f t="shared" si="4"/>
        <v>0</v>
      </c>
      <c r="BF162" s="114">
        <f t="shared" si="5"/>
        <v>0</v>
      </c>
      <c r="BG162" s="114">
        <f t="shared" si="6"/>
        <v>0</v>
      </c>
      <c r="BH162" s="114">
        <f t="shared" si="7"/>
        <v>0</v>
      </c>
      <c r="BI162" s="114">
        <f t="shared" si="8"/>
        <v>0</v>
      </c>
      <c r="BJ162" s="14" t="s">
        <v>85</v>
      </c>
      <c r="BK162" s="114">
        <f t="shared" si="9"/>
        <v>0</v>
      </c>
      <c r="BL162" s="14" t="s">
        <v>490</v>
      </c>
      <c r="BM162" s="113" t="s">
        <v>4786</v>
      </c>
    </row>
    <row r="163" spans="1:65" s="2" customFormat="1" ht="16.5" customHeight="1">
      <c r="A163" s="28"/>
      <c r="B163" s="138"/>
      <c r="C163" s="199" t="s">
        <v>408</v>
      </c>
      <c r="D163" s="199" t="s">
        <v>242</v>
      </c>
      <c r="E163" s="200" t="s">
        <v>4787</v>
      </c>
      <c r="F163" s="201" t="s">
        <v>4788</v>
      </c>
      <c r="G163" s="202" t="s">
        <v>4579</v>
      </c>
      <c r="H163" s="203">
        <v>470</v>
      </c>
      <c r="I163" s="108"/>
      <c r="J163" s="204">
        <f t="shared" si="0"/>
        <v>0</v>
      </c>
      <c r="K163" s="201" t="s">
        <v>1709</v>
      </c>
      <c r="L163" s="29"/>
      <c r="M163" s="109" t="s">
        <v>1</v>
      </c>
      <c r="N163" s="110" t="s">
        <v>42</v>
      </c>
      <c r="O163" s="52"/>
      <c r="P163" s="111">
        <f t="shared" si="1"/>
        <v>0</v>
      </c>
      <c r="Q163" s="111">
        <v>0</v>
      </c>
      <c r="R163" s="111">
        <f t="shared" si="2"/>
        <v>0</v>
      </c>
      <c r="S163" s="111">
        <v>0</v>
      </c>
      <c r="T163" s="112">
        <f t="shared" si="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490</v>
      </c>
      <c r="AT163" s="113" t="s">
        <v>242</v>
      </c>
      <c r="AU163" s="113" t="s">
        <v>85</v>
      </c>
      <c r="AY163" s="14" t="s">
        <v>237</v>
      </c>
      <c r="BE163" s="114">
        <f t="shared" si="4"/>
        <v>0</v>
      </c>
      <c r="BF163" s="114">
        <f t="shared" si="5"/>
        <v>0</v>
      </c>
      <c r="BG163" s="114">
        <f t="shared" si="6"/>
        <v>0</v>
      </c>
      <c r="BH163" s="114">
        <f t="shared" si="7"/>
        <v>0</v>
      </c>
      <c r="BI163" s="114">
        <f t="shared" si="8"/>
        <v>0</v>
      </c>
      <c r="BJ163" s="14" t="s">
        <v>85</v>
      </c>
      <c r="BK163" s="114">
        <f t="shared" si="9"/>
        <v>0</v>
      </c>
      <c r="BL163" s="14" t="s">
        <v>490</v>
      </c>
      <c r="BM163" s="113" t="s">
        <v>4789</v>
      </c>
    </row>
    <row r="164" spans="1:65" s="2" customFormat="1" ht="16.5" customHeight="1">
      <c r="A164" s="28"/>
      <c r="B164" s="138"/>
      <c r="C164" s="205" t="s">
        <v>415</v>
      </c>
      <c r="D164" s="205" t="s">
        <v>290</v>
      </c>
      <c r="E164" s="206" t="s">
        <v>4790</v>
      </c>
      <c r="F164" s="207" t="s">
        <v>4788</v>
      </c>
      <c r="G164" s="208" t="s">
        <v>4579</v>
      </c>
      <c r="H164" s="209">
        <v>470</v>
      </c>
      <c r="I164" s="115"/>
      <c r="J164" s="210">
        <f t="shared" si="0"/>
        <v>0</v>
      </c>
      <c r="K164" s="207" t="s">
        <v>1709</v>
      </c>
      <c r="L164" s="116"/>
      <c r="M164" s="130" t="s">
        <v>1</v>
      </c>
      <c r="N164" s="131" t="s">
        <v>42</v>
      </c>
      <c r="O164" s="123"/>
      <c r="P164" s="124">
        <f t="shared" si="1"/>
        <v>0</v>
      </c>
      <c r="Q164" s="124">
        <v>0</v>
      </c>
      <c r="R164" s="124">
        <f t="shared" si="2"/>
        <v>0</v>
      </c>
      <c r="S164" s="124">
        <v>0</v>
      </c>
      <c r="T164" s="125">
        <f t="shared" si="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1303</v>
      </c>
      <c r="AT164" s="113" t="s">
        <v>290</v>
      </c>
      <c r="AU164" s="113" t="s">
        <v>85</v>
      </c>
      <c r="AY164" s="14" t="s">
        <v>237</v>
      </c>
      <c r="BE164" s="114">
        <f t="shared" si="4"/>
        <v>0</v>
      </c>
      <c r="BF164" s="114">
        <f t="shared" si="5"/>
        <v>0</v>
      </c>
      <c r="BG164" s="114">
        <f t="shared" si="6"/>
        <v>0</v>
      </c>
      <c r="BH164" s="114">
        <f t="shared" si="7"/>
        <v>0</v>
      </c>
      <c r="BI164" s="114">
        <f t="shared" si="8"/>
        <v>0</v>
      </c>
      <c r="BJ164" s="14" t="s">
        <v>85</v>
      </c>
      <c r="BK164" s="114">
        <f t="shared" si="9"/>
        <v>0</v>
      </c>
      <c r="BL164" s="14" t="s">
        <v>490</v>
      </c>
      <c r="BM164" s="113" t="s">
        <v>4791</v>
      </c>
    </row>
    <row r="165" spans="1:65" s="2" customFormat="1" ht="6.95" customHeight="1">
      <c r="A165" s="28"/>
      <c r="B165" s="168"/>
      <c r="C165" s="169"/>
      <c r="D165" s="169"/>
      <c r="E165" s="169"/>
      <c r="F165" s="169"/>
      <c r="G165" s="169"/>
      <c r="H165" s="169"/>
      <c r="I165" s="91"/>
      <c r="J165" s="169"/>
      <c r="K165" s="169"/>
      <c r="L165" s="29"/>
      <c r="M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</row>
  </sheetData>
  <sheetProtection algorithmName="SHA-512" hashValue="1jjo80FctpevAE4brJ5DDymz8eLZQxe5v0QMh/2EA2kO30XZj38x2nMiZvX5oRj2OovZqg78u5lphXz1/fGNbA==" saltValue="FmREI3pn3hA3yaDv8HxNCg==" spinCount="100000" sheet="1" objects="1" scenarios="1"/>
  <autoFilter ref="C116:K164" xr:uid="{00000000-0009-0000-0000-00000C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68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123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4792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ROUND(J117,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ROUND((SUM(BE117:BE167)),  2)</f>
        <v>0</v>
      </c>
      <c r="G33" s="139"/>
      <c r="H33" s="139"/>
      <c r="I33" s="151">
        <v>0.21</v>
      </c>
      <c r="J33" s="150">
        <f>ROUND(((SUM(BE117:BE167))*I33),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ROUND((SUM(BF117:BF167)),  2)</f>
        <v>0</v>
      </c>
      <c r="G34" s="139"/>
      <c r="H34" s="139"/>
      <c r="I34" s="151">
        <v>0.15</v>
      </c>
      <c r="J34" s="150">
        <f>ROUND(((SUM(BF117:BF167))*I34),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ROUND((SUM(BG117:BG167)),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ROUND((SUM(BH117:BH167)),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ROUND((SUM(BI117:BI167)),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13 - VZT_ZC_2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J117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4793</v>
      </c>
      <c r="E97" s="179"/>
      <c r="F97" s="179"/>
      <c r="G97" s="179"/>
      <c r="H97" s="179"/>
      <c r="I97" s="179"/>
      <c r="J97" s="180">
        <f>J118</f>
        <v>0</v>
      </c>
      <c r="K97" s="177"/>
      <c r="L97" s="92"/>
    </row>
    <row r="98" spans="1:31" s="2" customFormat="1" ht="21.75" customHeight="1">
      <c r="A98" s="28"/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3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s="2" customFormat="1" ht="6.95" customHeight="1">
      <c r="A99" s="28"/>
      <c r="B99" s="168"/>
      <c r="C99" s="169"/>
      <c r="D99" s="169"/>
      <c r="E99" s="169"/>
      <c r="F99" s="169"/>
      <c r="G99" s="169"/>
      <c r="H99" s="169"/>
      <c r="I99" s="169"/>
      <c r="J99" s="169"/>
      <c r="K99" s="169"/>
      <c r="L99" s="3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31" s="2" customFormat="1" ht="6.95" customHeight="1">
      <c r="A103" s="28"/>
      <c r="B103" s="170"/>
      <c r="C103" s="171"/>
      <c r="D103" s="171"/>
      <c r="E103" s="171"/>
      <c r="F103" s="171"/>
      <c r="G103" s="171"/>
      <c r="H103" s="171"/>
      <c r="I103" s="171"/>
      <c r="J103" s="171"/>
      <c r="K103" s="171"/>
      <c r="L103" s="3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4.95" customHeight="1">
      <c r="A104" s="28"/>
      <c r="B104" s="138"/>
      <c r="C104" s="136" t="s">
        <v>222</v>
      </c>
      <c r="D104" s="139"/>
      <c r="E104" s="139"/>
      <c r="F104" s="139"/>
      <c r="G104" s="139"/>
      <c r="H104" s="139"/>
      <c r="I104" s="139"/>
      <c r="J104" s="139"/>
      <c r="K104" s="139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2" customHeight="1">
      <c r="A106" s="28"/>
      <c r="B106" s="138"/>
      <c r="C106" s="137" t="s">
        <v>16</v>
      </c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6.5" customHeight="1">
      <c r="A107" s="28"/>
      <c r="B107" s="138"/>
      <c r="C107" s="139"/>
      <c r="D107" s="139"/>
      <c r="E107" s="254" t="str">
        <f>E7</f>
        <v>STAVEBNÍ ÚPRAVY OBJEKTU PODNIKOVÉHO ŘEDITELSTVÍ DOPRAVNÍHO PODNIKU OSTRAVA a.s</v>
      </c>
      <c r="F107" s="255"/>
      <c r="G107" s="255"/>
      <c r="H107" s="255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138"/>
      <c r="C108" s="137" t="s">
        <v>171</v>
      </c>
      <c r="D108" s="139"/>
      <c r="E108" s="139"/>
      <c r="F108" s="139"/>
      <c r="G108" s="139"/>
      <c r="H108" s="139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138"/>
      <c r="C109" s="139"/>
      <c r="D109" s="139"/>
      <c r="E109" s="252" t="str">
        <f>E9</f>
        <v>13 - VZT_ZC_2</v>
      </c>
      <c r="F109" s="253"/>
      <c r="G109" s="253"/>
      <c r="H109" s="253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138"/>
      <c r="C111" s="137" t="s">
        <v>20</v>
      </c>
      <c r="D111" s="139"/>
      <c r="E111" s="139"/>
      <c r="F111" s="140" t="str">
        <f>F12</f>
        <v xml:space="preserve"> </v>
      </c>
      <c r="G111" s="139"/>
      <c r="H111" s="139"/>
      <c r="I111" s="137" t="s">
        <v>22</v>
      </c>
      <c r="J111" s="141" t="str">
        <f>IF(J12="","",J12)</f>
        <v>15. 1. 2020</v>
      </c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138"/>
      <c r="C113" s="137" t="s">
        <v>24</v>
      </c>
      <c r="D113" s="139"/>
      <c r="E113" s="139"/>
      <c r="F113" s="140" t="str">
        <f>E15</f>
        <v>Dopravní podnik Ostrava a.s.</v>
      </c>
      <c r="G113" s="139"/>
      <c r="H113" s="139"/>
      <c r="I113" s="137" t="s">
        <v>30</v>
      </c>
      <c r="J113" s="172" t="str">
        <f>E21</f>
        <v>SPAN s.r.o.</v>
      </c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138"/>
      <c r="C114" s="137" t="s">
        <v>28</v>
      </c>
      <c r="D114" s="139"/>
      <c r="E114" s="139"/>
      <c r="F114" s="140" t="str">
        <f>IF(E18="","",E18)</f>
        <v>Vyplň údaj</v>
      </c>
      <c r="G114" s="139"/>
      <c r="H114" s="139"/>
      <c r="I114" s="137" t="s">
        <v>33</v>
      </c>
      <c r="J114" s="172" t="str">
        <f>E24</f>
        <v>SPAN s.r.o.</v>
      </c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0.35" customHeight="1">
      <c r="A115" s="28"/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1" customFormat="1" ht="29.25" customHeight="1">
      <c r="A116" s="94"/>
      <c r="B116" s="186"/>
      <c r="C116" s="187" t="s">
        <v>223</v>
      </c>
      <c r="D116" s="188" t="s">
        <v>62</v>
      </c>
      <c r="E116" s="188" t="s">
        <v>58</v>
      </c>
      <c r="F116" s="188" t="s">
        <v>59</v>
      </c>
      <c r="G116" s="188" t="s">
        <v>224</v>
      </c>
      <c r="H116" s="188" t="s">
        <v>225</v>
      </c>
      <c r="I116" s="188" t="s">
        <v>226</v>
      </c>
      <c r="J116" s="188" t="s">
        <v>175</v>
      </c>
      <c r="K116" s="189" t="s">
        <v>227</v>
      </c>
      <c r="L116" s="95"/>
      <c r="M116" s="56" t="s">
        <v>1</v>
      </c>
      <c r="N116" s="57" t="s">
        <v>41</v>
      </c>
      <c r="O116" s="57" t="s">
        <v>228</v>
      </c>
      <c r="P116" s="57" t="s">
        <v>229</v>
      </c>
      <c r="Q116" s="57" t="s">
        <v>230</v>
      </c>
      <c r="R116" s="57" t="s">
        <v>231</v>
      </c>
      <c r="S116" s="57" t="s">
        <v>232</v>
      </c>
      <c r="T116" s="58" t="s">
        <v>233</v>
      </c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spans="1:65" s="2" customFormat="1" ht="22.9" customHeight="1">
      <c r="A117" s="28"/>
      <c r="B117" s="138"/>
      <c r="C117" s="190" t="s">
        <v>234</v>
      </c>
      <c r="D117" s="139"/>
      <c r="E117" s="139"/>
      <c r="F117" s="139"/>
      <c r="G117" s="139"/>
      <c r="H117" s="139"/>
      <c r="I117" s="139"/>
      <c r="J117" s="191">
        <f>BK117</f>
        <v>0</v>
      </c>
      <c r="K117" s="139"/>
      <c r="L117" s="29"/>
      <c r="M117" s="59"/>
      <c r="N117" s="50"/>
      <c r="O117" s="60"/>
      <c r="P117" s="96">
        <f>P118</f>
        <v>0</v>
      </c>
      <c r="Q117" s="60"/>
      <c r="R117" s="96">
        <f>R118</f>
        <v>0</v>
      </c>
      <c r="S117" s="60"/>
      <c r="T117" s="97">
        <f>T118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T117" s="14" t="s">
        <v>76</v>
      </c>
      <c r="AU117" s="14" t="s">
        <v>177</v>
      </c>
      <c r="BK117" s="98">
        <f>BK118</f>
        <v>0</v>
      </c>
    </row>
    <row r="118" spans="1:65" s="12" customFormat="1" ht="25.9" customHeight="1">
      <c r="B118" s="192"/>
      <c r="C118" s="193"/>
      <c r="D118" s="194" t="s">
        <v>76</v>
      </c>
      <c r="E118" s="195" t="s">
        <v>238</v>
      </c>
      <c r="F118" s="195" t="s">
        <v>4794</v>
      </c>
      <c r="G118" s="193"/>
      <c r="H118" s="193"/>
      <c r="I118" s="193"/>
      <c r="J118" s="196">
        <f>BK118</f>
        <v>0</v>
      </c>
      <c r="K118" s="193"/>
      <c r="L118" s="99"/>
      <c r="M118" s="102"/>
      <c r="N118" s="103"/>
      <c r="O118" s="103"/>
      <c r="P118" s="104">
        <f>SUM(P119:P167)</f>
        <v>0</v>
      </c>
      <c r="Q118" s="103"/>
      <c r="R118" s="104">
        <f>SUM(R119:R167)</f>
        <v>0</v>
      </c>
      <c r="S118" s="103"/>
      <c r="T118" s="105">
        <f>SUM(T119:T167)</f>
        <v>0</v>
      </c>
      <c r="AR118" s="100" t="s">
        <v>247</v>
      </c>
      <c r="AT118" s="106" t="s">
        <v>76</v>
      </c>
      <c r="AU118" s="106" t="s">
        <v>77</v>
      </c>
      <c r="AY118" s="100" t="s">
        <v>237</v>
      </c>
      <c r="BK118" s="107">
        <f>SUM(BK119:BK167)</f>
        <v>0</v>
      </c>
    </row>
    <row r="119" spans="1:65" s="2" customFormat="1" ht="33" customHeight="1">
      <c r="A119" s="28"/>
      <c r="B119" s="138"/>
      <c r="C119" s="199" t="s">
        <v>85</v>
      </c>
      <c r="D119" s="199" t="s">
        <v>242</v>
      </c>
      <c r="E119" s="200" t="s">
        <v>1375</v>
      </c>
      <c r="F119" s="201" t="s">
        <v>4795</v>
      </c>
      <c r="G119" s="202" t="s">
        <v>2072</v>
      </c>
      <c r="H119" s="203">
        <v>1</v>
      </c>
      <c r="I119" s="108"/>
      <c r="J119" s="204">
        <f t="shared" ref="J119:J150" si="0">ROUND(I119*H119,2)</f>
        <v>0</v>
      </c>
      <c r="K119" s="201" t="s">
        <v>1709</v>
      </c>
      <c r="L119" s="29"/>
      <c r="M119" s="109" t="s">
        <v>1</v>
      </c>
      <c r="N119" s="110" t="s">
        <v>42</v>
      </c>
      <c r="O119" s="52"/>
      <c r="P119" s="111">
        <f t="shared" ref="P119:P150" si="1">O119*H119</f>
        <v>0</v>
      </c>
      <c r="Q119" s="111">
        <v>0</v>
      </c>
      <c r="R119" s="111">
        <f t="shared" ref="R119:R150" si="2">Q119*H119</f>
        <v>0</v>
      </c>
      <c r="S119" s="111">
        <v>0</v>
      </c>
      <c r="T119" s="112">
        <f t="shared" ref="T119:T150" si="3"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13" t="s">
        <v>490</v>
      </c>
      <c r="AT119" s="113" t="s">
        <v>242</v>
      </c>
      <c r="AU119" s="113" t="s">
        <v>85</v>
      </c>
      <c r="AY119" s="14" t="s">
        <v>237</v>
      </c>
      <c r="BE119" s="114">
        <f t="shared" ref="BE119:BE150" si="4">IF(N119="základní",J119,0)</f>
        <v>0</v>
      </c>
      <c r="BF119" s="114">
        <f t="shared" ref="BF119:BF150" si="5">IF(N119="snížená",J119,0)</f>
        <v>0</v>
      </c>
      <c r="BG119" s="114">
        <f t="shared" ref="BG119:BG150" si="6">IF(N119="zákl. přenesená",J119,0)</f>
        <v>0</v>
      </c>
      <c r="BH119" s="114">
        <f t="shared" ref="BH119:BH150" si="7">IF(N119="sníž. přenesená",J119,0)</f>
        <v>0</v>
      </c>
      <c r="BI119" s="114">
        <f t="shared" ref="BI119:BI150" si="8">IF(N119="nulová",J119,0)</f>
        <v>0</v>
      </c>
      <c r="BJ119" s="14" t="s">
        <v>85</v>
      </c>
      <c r="BK119" s="114">
        <f t="shared" ref="BK119:BK150" si="9">ROUND(I119*H119,2)</f>
        <v>0</v>
      </c>
      <c r="BL119" s="14" t="s">
        <v>490</v>
      </c>
      <c r="BM119" s="113" t="s">
        <v>4796</v>
      </c>
    </row>
    <row r="120" spans="1:65" s="2" customFormat="1" ht="33" customHeight="1">
      <c r="A120" s="28"/>
      <c r="B120" s="138"/>
      <c r="C120" s="205" t="s">
        <v>87</v>
      </c>
      <c r="D120" s="205" t="s">
        <v>290</v>
      </c>
      <c r="E120" s="206" t="s">
        <v>4797</v>
      </c>
      <c r="F120" s="207" t="s">
        <v>4795</v>
      </c>
      <c r="G120" s="208" t="s">
        <v>319</v>
      </c>
      <c r="H120" s="209">
        <v>1</v>
      </c>
      <c r="I120" s="115"/>
      <c r="J120" s="210">
        <f t="shared" si="0"/>
        <v>0</v>
      </c>
      <c r="K120" s="207" t="s">
        <v>1709</v>
      </c>
      <c r="L120" s="116"/>
      <c r="M120" s="117" t="s">
        <v>1</v>
      </c>
      <c r="N120" s="118" t="s">
        <v>42</v>
      </c>
      <c r="O120" s="52"/>
      <c r="P120" s="111">
        <f t="shared" si="1"/>
        <v>0</v>
      </c>
      <c r="Q120" s="111">
        <v>0</v>
      </c>
      <c r="R120" s="111">
        <f t="shared" si="2"/>
        <v>0</v>
      </c>
      <c r="S120" s="111">
        <v>0</v>
      </c>
      <c r="T120" s="112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1303</v>
      </c>
      <c r="AT120" s="113" t="s">
        <v>290</v>
      </c>
      <c r="AU120" s="113" t="s">
        <v>85</v>
      </c>
      <c r="AY120" s="14" t="s">
        <v>237</v>
      </c>
      <c r="BE120" s="114">
        <f t="shared" si="4"/>
        <v>0</v>
      </c>
      <c r="BF120" s="114">
        <f t="shared" si="5"/>
        <v>0</v>
      </c>
      <c r="BG120" s="114">
        <f t="shared" si="6"/>
        <v>0</v>
      </c>
      <c r="BH120" s="114">
        <f t="shared" si="7"/>
        <v>0</v>
      </c>
      <c r="BI120" s="114">
        <f t="shared" si="8"/>
        <v>0</v>
      </c>
      <c r="BJ120" s="14" t="s">
        <v>85</v>
      </c>
      <c r="BK120" s="114">
        <f t="shared" si="9"/>
        <v>0</v>
      </c>
      <c r="BL120" s="14" t="s">
        <v>490</v>
      </c>
      <c r="BM120" s="113" t="s">
        <v>4798</v>
      </c>
    </row>
    <row r="121" spans="1:65" s="2" customFormat="1" ht="16.5" customHeight="1">
      <c r="A121" s="28"/>
      <c r="B121" s="138"/>
      <c r="C121" s="199" t="s">
        <v>247</v>
      </c>
      <c r="D121" s="199" t="s">
        <v>242</v>
      </c>
      <c r="E121" s="200" t="s">
        <v>247</v>
      </c>
      <c r="F121" s="201" t="s">
        <v>4681</v>
      </c>
      <c r="G121" s="202" t="s">
        <v>2072</v>
      </c>
      <c r="H121" s="203">
        <v>1</v>
      </c>
      <c r="I121" s="108"/>
      <c r="J121" s="204">
        <f t="shared" si="0"/>
        <v>0</v>
      </c>
      <c r="K121" s="201" t="s">
        <v>1709</v>
      </c>
      <c r="L121" s="29"/>
      <c r="M121" s="109" t="s">
        <v>1</v>
      </c>
      <c r="N121" s="110" t="s">
        <v>42</v>
      </c>
      <c r="O121" s="52"/>
      <c r="P121" s="111">
        <f t="shared" si="1"/>
        <v>0</v>
      </c>
      <c r="Q121" s="111">
        <v>0</v>
      </c>
      <c r="R121" s="111">
        <f t="shared" si="2"/>
        <v>0</v>
      </c>
      <c r="S121" s="111">
        <v>0</v>
      </c>
      <c r="T121" s="112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490</v>
      </c>
      <c r="AT121" s="113" t="s">
        <v>242</v>
      </c>
      <c r="AU121" s="113" t="s">
        <v>85</v>
      </c>
      <c r="AY121" s="14" t="s">
        <v>237</v>
      </c>
      <c r="BE121" s="114">
        <f t="shared" si="4"/>
        <v>0</v>
      </c>
      <c r="BF121" s="114">
        <f t="shared" si="5"/>
        <v>0</v>
      </c>
      <c r="BG121" s="114">
        <f t="shared" si="6"/>
        <v>0</v>
      </c>
      <c r="BH121" s="114">
        <f t="shared" si="7"/>
        <v>0</v>
      </c>
      <c r="BI121" s="114">
        <f t="shared" si="8"/>
        <v>0</v>
      </c>
      <c r="BJ121" s="14" t="s">
        <v>85</v>
      </c>
      <c r="BK121" s="114">
        <f t="shared" si="9"/>
        <v>0</v>
      </c>
      <c r="BL121" s="14" t="s">
        <v>490</v>
      </c>
      <c r="BM121" s="113" t="s">
        <v>4799</v>
      </c>
    </row>
    <row r="122" spans="1:65" s="2" customFormat="1" ht="33" customHeight="1">
      <c r="A122" s="28"/>
      <c r="B122" s="138"/>
      <c r="C122" s="199" t="s">
        <v>246</v>
      </c>
      <c r="D122" s="199" t="s">
        <v>242</v>
      </c>
      <c r="E122" s="200" t="s">
        <v>1383</v>
      </c>
      <c r="F122" s="201" t="s">
        <v>4795</v>
      </c>
      <c r="G122" s="202" t="s">
        <v>2072</v>
      </c>
      <c r="H122" s="203">
        <v>1</v>
      </c>
      <c r="I122" s="108"/>
      <c r="J122" s="204">
        <f t="shared" si="0"/>
        <v>0</v>
      </c>
      <c r="K122" s="201" t="s">
        <v>1709</v>
      </c>
      <c r="L122" s="29"/>
      <c r="M122" s="109" t="s">
        <v>1</v>
      </c>
      <c r="N122" s="110" t="s">
        <v>42</v>
      </c>
      <c r="O122" s="52"/>
      <c r="P122" s="111">
        <f t="shared" si="1"/>
        <v>0</v>
      </c>
      <c r="Q122" s="111">
        <v>0</v>
      </c>
      <c r="R122" s="111">
        <f t="shared" si="2"/>
        <v>0</v>
      </c>
      <c r="S122" s="111">
        <v>0</v>
      </c>
      <c r="T122" s="112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490</v>
      </c>
      <c r="AT122" s="113" t="s">
        <v>242</v>
      </c>
      <c r="AU122" s="113" t="s">
        <v>85</v>
      </c>
      <c r="AY122" s="14" t="s">
        <v>237</v>
      </c>
      <c r="BE122" s="114">
        <f t="shared" si="4"/>
        <v>0</v>
      </c>
      <c r="BF122" s="114">
        <f t="shared" si="5"/>
        <v>0</v>
      </c>
      <c r="BG122" s="114">
        <f t="shared" si="6"/>
        <v>0</v>
      </c>
      <c r="BH122" s="114">
        <f t="shared" si="7"/>
        <v>0</v>
      </c>
      <c r="BI122" s="114">
        <f t="shared" si="8"/>
        <v>0</v>
      </c>
      <c r="BJ122" s="14" t="s">
        <v>85</v>
      </c>
      <c r="BK122" s="114">
        <f t="shared" si="9"/>
        <v>0</v>
      </c>
      <c r="BL122" s="14" t="s">
        <v>490</v>
      </c>
      <c r="BM122" s="113" t="s">
        <v>4800</v>
      </c>
    </row>
    <row r="123" spans="1:65" s="2" customFormat="1" ht="33" customHeight="1">
      <c r="A123" s="28"/>
      <c r="B123" s="138"/>
      <c r="C123" s="205" t="s">
        <v>259</v>
      </c>
      <c r="D123" s="205" t="s">
        <v>290</v>
      </c>
      <c r="E123" s="206" t="s">
        <v>4801</v>
      </c>
      <c r="F123" s="207" t="s">
        <v>4795</v>
      </c>
      <c r="G123" s="208" t="s">
        <v>319</v>
      </c>
      <c r="H123" s="209">
        <v>1</v>
      </c>
      <c r="I123" s="115"/>
      <c r="J123" s="210">
        <f t="shared" si="0"/>
        <v>0</v>
      </c>
      <c r="K123" s="207" t="s">
        <v>1709</v>
      </c>
      <c r="L123" s="116"/>
      <c r="M123" s="117" t="s">
        <v>1</v>
      </c>
      <c r="N123" s="118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1303</v>
      </c>
      <c r="AT123" s="113" t="s">
        <v>290</v>
      </c>
      <c r="AU123" s="113" t="s">
        <v>85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490</v>
      </c>
      <c r="BM123" s="113" t="s">
        <v>4802</v>
      </c>
    </row>
    <row r="124" spans="1:65" s="2" customFormat="1" ht="33" customHeight="1">
      <c r="A124" s="28"/>
      <c r="B124" s="138"/>
      <c r="C124" s="199" t="s">
        <v>263</v>
      </c>
      <c r="D124" s="199" t="s">
        <v>242</v>
      </c>
      <c r="E124" s="200" t="s">
        <v>4803</v>
      </c>
      <c r="F124" s="201" t="s">
        <v>4689</v>
      </c>
      <c r="G124" s="202" t="s">
        <v>2072</v>
      </c>
      <c r="H124" s="203">
        <v>1</v>
      </c>
      <c r="I124" s="108"/>
      <c r="J124" s="204">
        <f t="shared" si="0"/>
        <v>0</v>
      </c>
      <c r="K124" s="201" t="s">
        <v>1709</v>
      </c>
      <c r="L124" s="29"/>
      <c r="M124" s="109" t="s">
        <v>1</v>
      </c>
      <c r="N124" s="110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490</v>
      </c>
      <c r="AT124" s="113" t="s">
        <v>242</v>
      </c>
      <c r="AU124" s="113" t="s">
        <v>85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490</v>
      </c>
      <c r="BM124" s="113" t="s">
        <v>4804</v>
      </c>
    </row>
    <row r="125" spans="1:65" s="2" customFormat="1" ht="33" customHeight="1">
      <c r="A125" s="28"/>
      <c r="B125" s="138"/>
      <c r="C125" s="205" t="s">
        <v>267</v>
      </c>
      <c r="D125" s="205" t="s">
        <v>290</v>
      </c>
      <c r="E125" s="206" t="s">
        <v>4805</v>
      </c>
      <c r="F125" s="207" t="s">
        <v>4689</v>
      </c>
      <c r="G125" s="208" t="s">
        <v>2072</v>
      </c>
      <c r="H125" s="209">
        <v>1</v>
      </c>
      <c r="I125" s="115"/>
      <c r="J125" s="210">
        <f t="shared" si="0"/>
        <v>0</v>
      </c>
      <c r="K125" s="207" t="s">
        <v>1709</v>
      </c>
      <c r="L125" s="116"/>
      <c r="M125" s="117" t="s">
        <v>1</v>
      </c>
      <c r="N125" s="118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1303</v>
      </c>
      <c r="AT125" s="113" t="s">
        <v>290</v>
      </c>
      <c r="AU125" s="113" t="s">
        <v>85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490</v>
      </c>
      <c r="BM125" s="113" t="s">
        <v>4806</v>
      </c>
    </row>
    <row r="126" spans="1:65" s="2" customFormat="1" ht="16.5" customHeight="1">
      <c r="A126" s="28"/>
      <c r="B126" s="138"/>
      <c r="C126" s="199" t="s">
        <v>271</v>
      </c>
      <c r="D126" s="199" t="s">
        <v>242</v>
      </c>
      <c r="E126" s="200" t="s">
        <v>4807</v>
      </c>
      <c r="F126" s="201" t="s">
        <v>4808</v>
      </c>
      <c r="G126" s="202" t="s">
        <v>2072</v>
      </c>
      <c r="H126" s="203">
        <v>1</v>
      </c>
      <c r="I126" s="108"/>
      <c r="J126" s="204">
        <f t="shared" si="0"/>
        <v>0</v>
      </c>
      <c r="K126" s="201" t="s">
        <v>1709</v>
      </c>
      <c r="L126" s="29"/>
      <c r="M126" s="109" t="s">
        <v>1</v>
      </c>
      <c r="N126" s="110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490</v>
      </c>
      <c r="AT126" s="113" t="s">
        <v>242</v>
      </c>
      <c r="AU126" s="113" t="s">
        <v>85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490</v>
      </c>
      <c r="BM126" s="113" t="s">
        <v>4809</v>
      </c>
    </row>
    <row r="127" spans="1:65" s="2" customFormat="1" ht="16.5" customHeight="1">
      <c r="A127" s="28"/>
      <c r="B127" s="138"/>
      <c r="C127" s="205" t="s">
        <v>275</v>
      </c>
      <c r="D127" s="205" t="s">
        <v>290</v>
      </c>
      <c r="E127" s="206" t="s">
        <v>4810</v>
      </c>
      <c r="F127" s="207" t="s">
        <v>4808</v>
      </c>
      <c r="G127" s="208" t="s">
        <v>2072</v>
      </c>
      <c r="H127" s="209">
        <v>1</v>
      </c>
      <c r="I127" s="115"/>
      <c r="J127" s="210">
        <f t="shared" si="0"/>
        <v>0</v>
      </c>
      <c r="K127" s="207" t="s">
        <v>1709</v>
      </c>
      <c r="L127" s="116"/>
      <c r="M127" s="117" t="s">
        <v>1</v>
      </c>
      <c r="N127" s="118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1303</v>
      </c>
      <c r="AT127" s="113" t="s">
        <v>290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490</v>
      </c>
      <c r="BM127" s="113" t="s">
        <v>4811</v>
      </c>
    </row>
    <row r="128" spans="1:65" s="2" customFormat="1" ht="33" customHeight="1">
      <c r="A128" s="28"/>
      <c r="B128" s="138"/>
      <c r="C128" s="199" t="s">
        <v>112</v>
      </c>
      <c r="D128" s="199" t="s">
        <v>242</v>
      </c>
      <c r="E128" s="200" t="s">
        <v>4812</v>
      </c>
      <c r="F128" s="201" t="s">
        <v>4813</v>
      </c>
      <c r="G128" s="202" t="s">
        <v>2072</v>
      </c>
      <c r="H128" s="203">
        <v>3</v>
      </c>
      <c r="I128" s="108"/>
      <c r="J128" s="204">
        <f t="shared" si="0"/>
        <v>0</v>
      </c>
      <c r="K128" s="201" t="s">
        <v>1709</v>
      </c>
      <c r="L128" s="29"/>
      <c r="M128" s="109" t="s">
        <v>1</v>
      </c>
      <c r="N128" s="110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490</v>
      </c>
      <c r="AT128" s="113" t="s">
        <v>242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4814</v>
      </c>
    </row>
    <row r="129" spans="1:65" s="2" customFormat="1" ht="33" customHeight="1">
      <c r="A129" s="28"/>
      <c r="B129" s="138"/>
      <c r="C129" s="205" t="s">
        <v>115</v>
      </c>
      <c r="D129" s="205" t="s">
        <v>290</v>
      </c>
      <c r="E129" s="206" t="s">
        <v>4815</v>
      </c>
      <c r="F129" s="207" t="s">
        <v>4813</v>
      </c>
      <c r="G129" s="208" t="s">
        <v>2072</v>
      </c>
      <c r="H129" s="209">
        <v>3</v>
      </c>
      <c r="I129" s="115"/>
      <c r="J129" s="210">
        <f t="shared" si="0"/>
        <v>0</v>
      </c>
      <c r="K129" s="207" t="s">
        <v>1709</v>
      </c>
      <c r="L129" s="116"/>
      <c r="M129" s="117" t="s">
        <v>1</v>
      </c>
      <c r="N129" s="118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1303</v>
      </c>
      <c r="AT129" s="113" t="s">
        <v>290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4816</v>
      </c>
    </row>
    <row r="130" spans="1:65" s="2" customFormat="1" ht="33" customHeight="1">
      <c r="A130" s="28"/>
      <c r="B130" s="138"/>
      <c r="C130" s="199" t="s">
        <v>118</v>
      </c>
      <c r="D130" s="199" t="s">
        <v>242</v>
      </c>
      <c r="E130" s="200" t="s">
        <v>4817</v>
      </c>
      <c r="F130" s="201" t="s">
        <v>4818</v>
      </c>
      <c r="G130" s="202" t="s">
        <v>2072</v>
      </c>
      <c r="H130" s="203">
        <v>1</v>
      </c>
      <c r="I130" s="108"/>
      <c r="J130" s="204">
        <f t="shared" si="0"/>
        <v>0</v>
      </c>
      <c r="K130" s="201" t="s">
        <v>1709</v>
      </c>
      <c r="L130" s="29"/>
      <c r="M130" s="109" t="s">
        <v>1</v>
      </c>
      <c r="N130" s="110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490</v>
      </c>
      <c r="AT130" s="113" t="s">
        <v>242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4819</v>
      </c>
    </row>
    <row r="131" spans="1:65" s="2" customFormat="1" ht="33" customHeight="1">
      <c r="A131" s="28"/>
      <c r="B131" s="138"/>
      <c r="C131" s="205" t="s">
        <v>121</v>
      </c>
      <c r="D131" s="205" t="s">
        <v>290</v>
      </c>
      <c r="E131" s="206" t="s">
        <v>4820</v>
      </c>
      <c r="F131" s="207" t="s">
        <v>4818</v>
      </c>
      <c r="G131" s="208" t="s">
        <v>2072</v>
      </c>
      <c r="H131" s="209">
        <v>1</v>
      </c>
      <c r="I131" s="115"/>
      <c r="J131" s="210">
        <f t="shared" si="0"/>
        <v>0</v>
      </c>
      <c r="K131" s="207" t="s">
        <v>1709</v>
      </c>
      <c r="L131" s="116"/>
      <c r="M131" s="117" t="s">
        <v>1</v>
      </c>
      <c r="N131" s="118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1303</v>
      </c>
      <c r="AT131" s="113" t="s">
        <v>290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4821</v>
      </c>
    </row>
    <row r="132" spans="1:65" s="2" customFormat="1" ht="33" customHeight="1">
      <c r="A132" s="28"/>
      <c r="B132" s="138"/>
      <c r="C132" s="199" t="s">
        <v>124</v>
      </c>
      <c r="D132" s="199" t="s">
        <v>242</v>
      </c>
      <c r="E132" s="200" t="s">
        <v>4822</v>
      </c>
      <c r="F132" s="201" t="s">
        <v>4823</v>
      </c>
      <c r="G132" s="202" t="s">
        <v>2072</v>
      </c>
      <c r="H132" s="203">
        <v>1</v>
      </c>
      <c r="I132" s="108"/>
      <c r="J132" s="204">
        <f t="shared" si="0"/>
        <v>0</v>
      </c>
      <c r="K132" s="201" t="s">
        <v>1709</v>
      </c>
      <c r="L132" s="29"/>
      <c r="M132" s="109" t="s">
        <v>1</v>
      </c>
      <c r="N132" s="110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490</v>
      </c>
      <c r="AT132" s="113" t="s">
        <v>242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4824</v>
      </c>
    </row>
    <row r="133" spans="1:65" s="2" customFormat="1" ht="33" customHeight="1">
      <c r="A133" s="28"/>
      <c r="B133" s="138"/>
      <c r="C133" s="205" t="s">
        <v>8</v>
      </c>
      <c r="D133" s="205" t="s">
        <v>290</v>
      </c>
      <c r="E133" s="206" t="s">
        <v>4825</v>
      </c>
      <c r="F133" s="207" t="s">
        <v>4823</v>
      </c>
      <c r="G133" s="208" t="s">
        <v>2072</v>
      </c>
      <c r="H133" s="209">
        <v>1</v>
      </c>
      <c r="I133" s="115"/>
      <c r="J133" s="210">
        <f t="shared" si="0"/>
        <v>0</v>
      </c>
      <c r="K133" s="207" t="s">
        <v>1709</v>
      </c>
      <c r="L133" s="116"/>
      <c r="M133" s="117" t="s">
        <v>1</v>
      </c>
      <c r="N133" s="118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1303</v>
      </c>
      <c r="AT133" s="113" t="s">
        <v>290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4826</v>
      </c>
    </row>
    <row r="134" spans="1:65" s="2" customFormat="1" ht="33" customHeight="1">
      <c r="A134" s="28"/>
      <c r="B134" s="138"/>
      <c r="C134" s="199" t="s">
        <v>129</v>
      </c>
      <c r="D134" s="199" t="s">
        <v>242</v>
      </c>
      <c r="E134" s="200" t="s">
        <v>4827</v>
      </c>
      <c r="F134" s="201" t="s">
        <v>4709</v>
      </c>
      <c r="G134" s="202" t="s">
        <v>2072</v>
      </c>
      <c r="H134" s="203">
        <v>1</v>
      </c>
      <c r="I134" s="108"/>
      <c r="J134" s="204">
        <f t="shared" si="0"/>
        <v>0</v>
      </c>
      <c r="K134" s="201" t="s">
        <v>1709</v>
      </c>
      <c r="L134" s="29"/>
      <c r="M134" s="109" t="s">
        <v>1</v>
      </c>
      <c r="N134" s="110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490</v>
      </c>
      <c r="AT134" s="113" t="s">
        <v>242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4828</v>
      </c>
    </row>
    <row r="135" spans="1:65" s="2" customFormat="1" ht="33" customHeight="1">
      <c r="A135" s="28"/>
      <c r="B135" s="138"/>
      <c r="C135" s="205" t="s">
        <v>132</v>
      </c>
      <c r="D135" s="205" t="s">
        <v>290</v>
      </c>
      <c r="E135" s="206" t="s">
        <v>4829</v>
      </c>
      <c r="F135" s="207" t="s">
        <v>4709</v>
      </c>
      <c r="G135" s="208" t="s">
        <v>2072</v>
      </c>
      <c r="H135" s="209">
        <v>1</v>
      </c>
      <c r="I135" s="115"/>
      <c r="J135" s="210">
        <f t="shared" si="0"/>
        <v>0</v>
      </c>
      <c r="K135" s="207" t="s">
        <v>1709</v>
      </c>
      <c r="L135" s="116"/>
      <c r="M135" s="117" t="s">
        <v>1</v>
      </c>
      <c r="N135" s="118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1303</v>
      </c>
      <c r="AT135" s="113" t="s">
        <v>290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4830</v>
      </c>
    </row>
    <row r="136" spans="1:65" s="2" customFormat="1" ht="33" customHeight="1">
      <c r="A136" s="28"/>
      <c r="B136" s="138"/>
      <c r="C136" s="199" t="s">
        <v>135</v>
      </c>
      <c r="D136" s="199" t="s">
        <v>242</v>
      </c>
      <c r="E136" s="200" t="s">
        <v>4831</v>
      </c>
      <c r="F136" s="201" t="s">
        <v>4832</v>
      </c>
      <c r="G136" s="202" t="s">
        <v>2072</v>
      </c>
      <c r="H136" s="203">
        <v>1</v>
      </c>
      <c r="I136" s="108"/>
      <c r="J136" s="204">
        <f t="shared" si="0"/>
        <v>0</v>
      </c>
      <c r="K136" s="201" t="s">
        <v>1709</v>
      </c>
      <c r="L136" s="29"/>
      <c r="M136" s="109" t="s">
        <v>1</v>
      </c>
      <c r="N136" s="110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490</v>
      </c>
      <c r="AT136" s="113" t="s">
        <v>242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4833</v>
      </c>
    </row>
    <row r="137" spans="1:65" s="2" customFormat="1" ht="33" customHeight="1">
      <c r="A137" s="28"/>
      <c r="B137" s="138"/>
      <c r="C137" s="205" t="s">
        <v>138</v>
      </c>
      <c r="D137" s="205" t="s">
        <v>290</v>
      </c>
      <c r="E137" s="206" t="s">
        <v>4834</v>
      </c>
      <c r="F137" s="207" t="s">
        <v>4832</v>
      </c>
      <c r="G137" s="208" t="s">
        <v>2072</v>
      </c>
      <c r="H137" s="209">
        <v>1</v>
      </c>
      <c r="I137" s="115"/>
      <c r="J137" s="210">
        <f t="shared" si="0"/>
        <v>0</v>
      </c>
      <c r="K137" s="207" t="s">
        <v>1709</v>
      </c>
      <c r="L137" s="116"/>
      <c r="M137" s="117" t="s">
        <v>1</v>
      </c>
      <c r="N137" s="118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1303</v>
      </c>
      <c r="AT137" s="113" t="s">
        <v>290</v>
      </c>
      <c r="AU137" s="113" t="s">
        <v>85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490</v>
      </c>
      <c r="BM137" s="113" t="s">
        <v>4835</v>
      </c>
    </row>
    <row r="138" spans="1:65" s="2" customFormat="1" ht="33" customHeight="1">
      <c r="A138" s="28"/>
      <c r="B138" s="138"/>
      <c r="C138" s="199" t="s">
        <v>141</v>
      </c>
      <c r="D138" s="199" t="s">
        <v>242</v>
      </c>
      <c r="E138" s="200" t="s">
        <v>4836</v>
      </c>
      <c r="F138" s="201" t="s">
        <v>4719</v>
      </c>
      <c r="G138" s="202" t="s">
        <v>2072</v>
      </c>
      <c r="H138" s="203">
        <v>1</v>
      </c>
      <c r="I138" s="108"/>
      <c r="J138" s="204">
        <f t="shared" si="0"/>
        <v>0</v>
      </c>
      <c r="K138" s="201" t="s">
        <v>1709</v>
      </c>
      <c r="L138" s="29"/>
      <c r="M138" s="109" t="s">
        <v>1</v>
      </c>
      <c r="N138" s="110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490</v>
      </c>
      <c r="AT138" s="113" t="s">
        <v>242</v>
      </c>
      <c r="AU138" s="113" t="s">
        <v>85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490</v>
      </c>
      <c r="BM138" s="113" t="s">
        <v>4837</v>
      </c>
    </row>
    <row r="139" spans="1:65" s="2" customFormat="1" ht="33" customHeight="1">
      <c r="A139" s="28"/>
      <c r="B139" s="138"/>
      <c r="C139" s="205" t="s">
        <v>7</v>
      </c>
      <c r="D139" s="205" t="s">
        <v>290</v>
      </c>
      <c r="E139" s="206" t="s">
        <v>4838</v>
      </c>
      <c r="F139" s="207" t="s">
        <v>4719</v>
      </c>
      <c r="G139" s="208" t="s">
        <v>2072</v>
      </c>
      <c r="H139" s="209">
        <v>1</v>
      </c>
      <c r="I139" s="115"/>
      <c r="J139" s="210">
        <f t="shared" si="0"/>
        <v>0</v>
      </c>
      <c r="K139" s="207" t="s">
        <v>1709</v>
      </c>
      <c r="L139" s="116"/>
      <c r="M139" s="117" t="s">
        <v>1</v>
      </c>
      <c r="N139" s="118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1303</v>
      </c>
      <c r="AT139" s="113" t="s">
        <v>290</v>
      </c>
      <c r="AU139" s="113" t="s">
        <v>85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490</v>
      </c>
      <c r="BM139" s="113" t="s">
        <v>4839</v>
      </c>
    </row>
    <row r="140" spans="1:65" s="2" customFormat="1" ht="33" customHeight="1">
      <c r="A140" s="28"/>
      <c r="B140" s="138"/>
      <c r="C140" s="199" t="s">
        <v>146</v>
      </c>
      <c r="D140" s="199" t="s">
        <v>242</v>
      </c>
      <c r="E140" s="200" t="s">
        <v>4840</v>
      </c>
      <c r="F140" s="201" t="s">
        <v>4841</v>
      </c>
      <c r="G140" s="202" t="s">
        <v>2072</v>
      </c>
      <c r="H140" s="203">
        <v>4</v>
      </c>
      <c r="I140" s="108"/>
      <c r="J140" s="204">
        <f t="shared" si="0"/>
        <v>0</v>
      </c>
      <c r="K140" s="201" t="s">
        <v>1709</v>
      </c>
      <c r="L140" s="29"/>
      <c r="M140" s="109" t="s">
        <v>1</v>
      </c>
      <c r="N140" s="110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490</v>
      </c>
      <c r="AT140" s="113" t="s">
        <v>242</v>
      </c>
      <c r="AU140" s="113" t="s">
        <v>85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490</v>
      </c>
      <c r="BM140" s="113" t="s">
        <v>4842</v>
      </c>
    </row>
    <row r="141" spans="1:65" s="2" customFormat="1" ht="33" customHeight="1">
      <c r="A141" s="28"/>
      <c r="B141" s="138"/>
      <c r="C141" s="205" t="s">
        <v>149</v>
      </c>
      <c r="D141" s="205" t="s">
        <v>290</v>
      </c>
      <c r="E141" s="206" t="s">
        <v>4843</v>
      </c>
      <c r="F141" s="207" t="s">
        <v>4841</v>
      </c>
      <c r="G141" s="208" t="s">
        <v>2072</v>
      </c>
      <c r="H141" s="209">
        <v>1</v>
      </c>
      <c r="I141" s="115"/>
      <c r="J141" s="210">
        <f t="shared" si="0"/>
        <v>0</v>
      </c>
      <c r="K141" s="207" t="s">
        <v>1709</v>
      </c>
      <c r="L141" s="116"/>
      <c r="M141" s="117" t="s">
        <v>1</v>
      </c>
      <c r="N141" s="118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1303</v>
      </c>
      <c r="AT141" s="113" t="s">
        <v>290</v>
      </c>
      <c r="AU141" s="113" t="s">
        <v>85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490</v>
      </c>
      <c r="BM141" s="113" t="s">
        <v>4844</v>
      </c>
    </row>
    <row r="142" spans="1:65" s="2" customFormat="1" ht="16.5" customHeight="1">
      <c r="A142" s="28"/>
      <c r="B142" s="138"/>
      <c r="C142" s="205" t="s">
        <v>152</v>
      </c>
      <c r="D142" s="205" t="s">
        <v>290</v>
      </c>
      <c r="E142" s="206" t="s">
        <v>4845</v>
      </c>
      <c r="F142" s="207" t="s">
        <v>4846</v>
      </c>
      <c r="G142" s="208" t="s">
        <v>2072</v>
      </c>
      <c r="H142" s="209">
        <v>1</v>
      </c>
      <c r="I142" s="115"/>
      <c r="J142" s="210">
        <f t="shared" si="0"/>
        <v>0</v>
      </c>
      <c r="K142" s="207" t="s">
        <v>1709</v>
      </c>
      <c r="L142" s="116"/>
      <c r="M142" s="117" t="s">
        <v>1</v>
      </c>
      <c r="N142" s="118" t="s">
        <v>42</v>
      </c>
      <c r="O142" s="52"/>
      <c r="P142" s="111">
        <f t="shared" si="1"/>
        <v>0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1303</v>
      </c>
      <c r="AT142" s="113" t="s">
        <v>290</v>
      </c>
      <c r="AU142" s="113" t="s">
        <v>85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490</v>
      </c>
      <c r="BM142" s="113" t="s">
        <v>4847</v>
      </c>
    </row>
    <row r="143" spans="1:65" s="2" customFormat="1" ht="16.5" customHeight="1">
      <c r="A143" s="28"/>
      <c r="B143" s="138"/>
      <c r="C143" s="205" t="s">
        <v>155</v>
      </c>
      <c r="D143" s="205" t="s">
        <v>290</v>
      </c>
      <c r="E143" s="206" t="s">
        <v>4848</v>
      </c>
      <c r="F143" s="207" t="s">
        <v>4846</v>
      </c>
      <c r="G143" s="208" t="s">
        <v>2072</v>
      </c>
      <c r="H143" s="209">
        <v>1</v>
      </c>
      <c r="I143" s="115"/>
      <c r="J143" s="210">
        <f t="shared" si="0"/>
        <v>0</v>
      </c>
      <c r="K143" s="207" t="s">
        <v>1709</v>
      </c>
      <c r="L143" s="116"/>
      <c r="M143" s="117" t="s">
        <v>1</v>
      </c>
      <c r="N143" s="118" t="s">
        <v>42</v>
      </c>
      <c r="O143" s="52"/>
      <c r="P143" s="111">
        <f t="shared" si="1"/>
        <v>0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1303</v>
      </c>
      <c r="AT143" s="113" t="s">
        <v>290</v>
      </c>
      <c r="AU143" s="113" t="s">
        <v>85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490</v>
      </c>
      <c r="BM143" s="113" t="s">
        <v>4849</v>
      </c>
    </row>
    <row r="144" spans="1:65" s="2" customFormat="1" ht="16.5" customHeight="1">
      <c r="A144" s="28"/>
      <c r="B144" s="138"/>
      <c r="C144" s="199" t="s">
        <v>158</v>
      </c>
      <c r="D144" s="199" t="s">
        <v>242</v>
      </c>
      <c r="E144" s="200" t="s">
        <v>4850</v>
      </c>
      <c r="F144" s="201" t="s">
        <v>4851</v>
      </c>
      <c r="G144" s="202" t="s">
        <v>2072</v>
      </c>
      <c r="H144" s="203">
        <v>1</v>
      </c>
      <c r="I144" s="108"/>
      <c r="J144" s="204">
        <f t="shared" si="0"/>
        <v>0</v>
      </c>
      <c r="K144" s="201" t="s">
        <v>1709</v>
      </c>
      <c r="L144" s="29"/>
      <c r="M144" s="109" t="s">
        <v>1</v>
      </c>
      <c r="N144" s="110" t="s">
        <v>42</v>
      </c>
      <c r="O144" s="52"/>
      <c r="P144" s="111">
        <f t="shared" si="1"/>
        <v>0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490</v>
      </c>
      <c r="AT144" s="113" t="s">
        <v>242</v>
      </c>
      <c r="AU144" s="113" t="s">
        <v>85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490</v>
      </c>
      <c r="BM144" s="113" t="s">
        <v>4852</v>
      </c>
    </row>
    <row r="145" spans="1:65" s="2" customFormat="1" ht="16.5" customHeight="1">
      <c r="A145" s="28"/>
      <c r="B145" s="138"/>
      <c r="C145" s="205" t="s">
        <v>161</v>
      </c>
      <c r="D145" s="205" t="s">
        <v>290</v>
      </c>
      <c r="E145" s="206" t="s">
        <v>4853</v>
      </c>
      <c r="F145" s="207" t="s">
        <v>4851</v>
      </c>
      <c r="G145" s="208" t="s">
        <v>2072</v>
      </c>
      <c r="H145" s="209">
        <v>1</v>
      </c>
      <c r="I145" s="115"/>
      <c r="J145" s="210">
        <f t="shared" si="0"/>
        <v>0</v>
      </c>
      <c r="K145" s="207" t="s">
        <v>1709</v>
      </c>
      <c r="L145" s="116"/>
      <c r="M145" s="117" t="s">
        <v>1</v>
      </c>
      <c r="N145" s="118" t="s">
        <v>42</v>
      </c>
      <c r="O145" s="52"/>
      <c r="P145" s="111">
        <f t="shared" si="1"/>
        <v>0</v>
      </c>
      <c r="Q145" s="111">
        <v>0</v>
      </c>
      <c r="R145" s="111">
        <f t="shared" si="2"/>
        <v>0</v>
      </c>
      <c r="S145" s="111">
        <v>0</v>
      </c>
      <c r="T145" s="11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1303</v>
      </c>
      <c r="AT145" s="113" t="s">
        <v>290</v>
      </c>
      <c r="AU145" s="113" t="s">
        <v>85</v>
      </c>
      <c r="AY145" s="14" t="s">
        <v>237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4" t="s">
        <v>85</v>
      </c>
      <c r="BK145" s="114">
        <f t="shared" si="9"/>
        <v>0</v>
      </c>
      <c r="BL145" s="14" t="s">
        <v>490</v>
      </c>
      <c r="BM145" s="113" t="s">
        <v>4854</v>
      </c>
    </row>
    <row r="146" spans="1:65" s="2" customFormat="1" ht="16.5" customHeight="1">
      <c r="A146" s="28"/>
      <c r="B146" s="138"/>
      <c r="C146" s="199" t="s">
        <v>164</v>
      </c>
      <c r="D146" s="199" t="s">
        <v>242</v>
      </c>
      <c r="E146" s="200" t="s">
        <v>4855</v>
      </c>
      <c r="F146" s="201" t="s">
        <v>4856</v>
      </c>
      <c r="G146" s="202" t="s">
        <v>2072</v>
      </c>
      <c r="H146" s="203">
        <v>6</v>
      </c>
      <c r="I146" s="108"/>
      <c r="J146" s="204">
        <f t="shared" si="0"/>
        <v>0</v>
      </c>
      <c r="K146" s="201" t="s">
        <v>1709</v>
      </c>
      <c r="L146" s="29"/>
      <c r="M146" s="109" t="s">
        <v>1</v>
      </c>
      <c r="N146" s="110" t="s">
        <v>42</v>
      </c>
      <c r="O146" s="52"/>
      <c r="P146" s="111">
        <f t="shared" si="1"/>
        <v>0</v>
      </c>
      <c r="Q146" s="111">
        <v>0</v>
      </c>
      <c r="R146" s="111">
        <f t="shared" si="2"/>
        <v>0</v>
      </c>
      <c r="S146" s="111">
        <v>0</v>
      </c>
      <c r="T146" s="11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490</v>
      </c>
      <c r="AT146" s="113" t="s">
        <v>242</v>
      </c>
      <c r="AU146" s="113" t="s">
        <v>85</v>
      </c>
      <c r="AY146" s="14" t="s">
        <v>237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4" t="s">
        <v>85</v>
      </c>
      <c r="BK146" s="114">
        <f t="shared" si="9"/>
        <v>0</v>
      </c>
      <c r="BL146" s="14" t="s">
        <v>490</v>
      </c>
      <c r="BM146" s="113" t="s">
        <v>4857</v>
      </c>
    </row>
    <row r="147" spans="1:65" s="2" customFormat="1" ht="16.5" customHeight="1">
      <c r="A147" s="28"/>
      <c r="B147" s="138"/>
      <c r="C147" s="205" t="s">
        <v>167</v>
      </c>
      <c r="D147" s="205" t="s">
        <v>290</v>
      </c>
      <c r="E147" s="206" t="s">
        <v>4858</v>
      </c>
      <c r="F147" s="207" t="s">
        <v>4856</v>
      </c>
      <c r="G147" s="208" t="s">
        <v>2072</v>
      </c>
      <c r="H147" s="209">
        <v>6</v>
      </c>
      <c r="I147" s="115"/>
      <c r="J147" s="210">
        <f t="shared" si="0"/>
        <v>0</v>
      </c>
      <c r="K147" s="207" t="s">
        <v>1709</v>
      </c>
      <c r="L147" s="116"/>
      <c r="M147" s="117" t="s">
        <v>1</v>
      </c>
      <c r="N147" s="118" t="s">
        <v>42</v>
      </c>
      <c r="O147" s="52"/>
      <c r="P147" s="111">
        <f t="shared" si="1"/>
        <v>0</v>
      </c>
      <c r="Q147" s="111">
        <v>0</v>
      </c>
      <c r="R147" s="111">
        <f t="shared" si="2"/>
        <v>0</v>
      </c>
      <c r="S147" s="111">
        <v>0</v>
      </c>
      <c r="T147" s="11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1303</v>
      </c>
      <c r="AT147" s="113" t="s">
        <v>290</v>
      </c>
      <c r="AU147" s="113" t="s">
        <v>85</v>
      </c>
      <c r="AY147" s="14" t="s">
        <v>237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4" t="s">
        <v>85</v>
      </c>
      <c r="BK147" s="114">
        <f t="shared" si="9"/>
        <v>0</v>
      </c>
      <c r="BL147" s="14" t="s">
        <v>490</v>
      </c>
      <c r="BM147" s="113" t="s">
        <v>4859</v>
      </c>
    </row>
    <row r="148" spans="1:65" s="2" customFormat="1" ht="16.5" customHeight="1">
      <c r="A148" s="28"/>
      <c r="B148" s="138"/>
      <c r="C148" s="199" t="s">
        <v>348</v>
      </c>
      <c r="D148" s="199" t="s">
        <v>242</v>
      </c>
      <c r="E148" s="200" t="s">
        <v>4860</v>
      </c>
      <c r="F148" s="201" t="s">
        <v>4861</v>
      </c>
      <c r="G148" s="202" t="s">
        <v>2072</v>
      </c>
      <c r="H148" s="203">
        <v>2</v>
      </c>
      <c r="I148" s="108"/>
      <c r="J148" s="204">
        <f t="shared" si="0"/>
        <v>0</v>
      </c>
      <c r="K148" s="201" t="s">
        <v>1709</v>
      </c>
      <c r="L148" s="29"/>
      <c r="M148" s="109" t="s">
        <v>1</v>
      </c>
      <c r="N148" s="110" t="s">
        <v>42</v>
      </c>
      <c r="O148" s="52"/>
      <c r="P148" s="111">
        <f t="shared" si="1"/>
        <v>0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490</v>
      </c>
      <c r="AT148" s="113" t="s">
        <v>242</v>
      </c>
      <c r="AU148" s="113" t="s">
        <v>85</v>
      </c>
      <c r="AY148" s="14" t="s">
        <v>237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4" t="s">
        <v>85</v>
      </c>
      <c r="BK148" s="114">
        <f t="shared" si="9"/>
        <v>0</v>
      </c>
      <c r="BL148" s="14" t="s">
        <v>490</v>
      </c>
      <c r="BM148" s="113" t="s">
        <v>4862</v>
      </c>
    </row>
    <row r="149" spans="1:65" s="2" customFormat="1" ht="16.5" customHeight="1">
      <c r="A149" s="28"/>
      <c r="B149" s="138"/>
      <c r="C149" s="205" t="s">
        <v>352</v>
      </c>
      <c r="D149" s="205" t="s">
        <v>290</v>
      </c>
      <c r="E149" s="206" t="s">
        <v>4863</v>
      </c>
      <c r="F149" s="207" t="s">
        <v>4861</v>
      </c>
      <c r="G149" s="208" t="s">
        <v>2072</v>
      </c>
      <c r="H149" s="209">
        <v>2</v>
      </c>
      <c r="I149" s="115"/>
      <c r="J149" s="210">
        <f t="shared" si="0"/>
        <v>0</v>
      </c>
      <c r="K149" s="207" t="s">
        <v>1709</v>
      </c>
      <c r="L149" s="116"/>
      <c r="M149" s="117" t="s">
        <v>1</v>
      </c>
      <c r="N149" s="118" t="s">
        <v>42</v>
      </c>
      <c r="O149" s="52"/>
      <c r="P149" s="111">
        <f t="shared" si="1"/>
        <v>0</v>
      </c>
      <c r="Q149" s="111">
        <v>0</v>
      </c>
      <c r="R149" s="111">
        <f t="shared" si="2"/>
        <v>0</v>
      </c>
      <c r="S149" s="111">
        <v>0</v>
      </c>
      <c r="T149" s="11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1303</v>
      </c>
      <c r="AT149" s="113" t="s">
        <v>290</v>
      </c>
      <c r="AU149" s="113" t="s">
        <v>85</v>
      </c>
      <c r="AY149" s="14" t="s">
        <v>237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4" t="s">
        <v>85</v>
      </c>
      <c r="BK149" s="114">
        <f t="shared" si="9"/>
        <v>0</v>
      </c>
      <c r="BL149" s="14" t="s">
        <v>490</v>
      </c>
      <c r="BM149" s="113" t="s">
        <v>4864</v>
      </c>
    </row>
    <row r="150" spans="1:65" s="2" customFormat="1" ht="16.5" customHeight="1">
      <c r="A150" s="28"/>
      <c r="B150" s="138"/>
      <c r="C150" s="199" t="s">
        <v>356</v>
      </c>
      <c r="D150" s="199" t="s">
        <v>242</v>
      </c>
      <c r="E150" s="200" t="s">
        <v>1371</v>
      </c>
      <c r="F150" s="201" t="s">
        <v>4754</v>
      </c>
      <c r="G150" s="202" t="s">
        <v>2137</v>
      </c>
      <c r="H150" s="203">
        <v>290</v>
      </c>
      <c r="I150" s="108"/>
      <c r="J150" s="204">
        <f t="shared" si="0"/>
        <v>0</v>
      </c>
      <c r="K150" s="201" t="s">
        <v>1709</v>
      </c>
      <c r="L150" s="29"/>
      <c r="M150" s="109" t="s">
        <v>1</v>
      </c>
      <c r="N150" s="110" t="s">
        <v>42</v>
      </c>
      <c r="O150" s="52"/>
      <c r="P150" s="111">
        <f t="shared" si="1"/>
        <v>0</v>
      </c>
      <c r="Q150" s="111">
        <v>0</v>
      </c>
      <c r="R150" s="111">
        <f t="shared" si="2"/>
        <v>0</v>
      </c>
      <c r="S150" s="111">
        <v>0</v>
      </c>
      <c r="T150" s="11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490</v>
      </c>
      <c r="AT150" s="113" t="s">
        <v>242</v>
      </c>
      <c r="AU150" s="113" t="s">
        <v>85</v>
      </c>
      <c r="AY150" s="14" t="s">
        <v>237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4" t="s">
        <v>85</v>
      </c>
      <c r="BK150" s="114">
        <f t="shared" si="9"/>
        <v>0</v>
      </c>
      <c r="BL150" s="14" t="s">
        <v>490</v>
      </c>
      <c r="BM150" s="113" t="s">
        <v>4865</v>
      </c>
    </row>
    <row r="151" spans="1:65" s="2" customFormat="1" ht="16.5" customHeight="1">
      <c r="A151" s="28"/>
      <c r="B151" s="138"/>
      <c r="C151" s="205" t="s">
        <v>360</v>
      </c>
      <c r="D151" s="205" t="s">
        <v>290</v>
      </c>
      <c r="E151" s="206" t="s">
        <v>4678</v>
      </c>
      <c r="F151" s="207" t="s">
        <v>4754</v>
      </c>
      <c r="G151" s="208" t="s">
        <v>2137</v>
      </c>
      <c r="H151" s="209">
        <v>290</v>
      </c>
      <c r="I151" s="115"/>
      <c r="J151" s="210">
        <f t="shared" ref="J151:J167" si="10">ROUND(I151*H151,2)</f>
        <v>0</v>
      </c>
      <c r="K151" s="207" t="s">
        <v>1709</v>
      </c>
      <c r="L151" s="116"/>
      <c r="M151" s="117" t="s">
        <v>1</v>
      </c>
      <c r="N151" s="118" t="s">
        <v>42</v>
      </c>
      <c r="O151" s="52"/>
      <c r="P151" s="111">
        <f t="shared" ref="P151:P167" si="11">O151*H151</f>
        <v>0</v>
      </c>
      <c r="Q151" s="111">
        <v>0</v>
      </c>
      <c r="R151" s="111">
        <f t="shared" ref="R151:R167" si="12">Q151*H151</f>
        <v>0</v>
      </c>
      <c r="S151" s="111">
        <v>0</v>
      </c>
      <c r="T151" s="112">
        <f t="shared" ref="T151:T167" si="13"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1303</v>
      </c>
      <c r="AT151" s="113" t="s">
        <v>290</v>
      </c>
      <c r="AU151" s="113" t="s">
        <v>85</v>
      </c>
      <c r="AY151" s="14" t="s">
        <v>237</v>
      </c>
      <c r="BE151" s="114">
        <f t="shared" ref="BE151:BE167" si="14">IF(N151="základní",J151,0)</f>
        <v>0</v>
      </c>
      <c r="BF151" s="114">
        <f t="shared" ref="BF151:BF167" si="15">IF(N151="snížená",J151,0)</f>
        <v>0</v>
      </c>
      <c r="BG151" s="114">
        <f t="shared" ref="BG151:BG167" si="16">IF(N151="zákl. přenesená",J151,0)</f>
        <v>0</v>
      </c>
      <c r="BH151" s="114">
        <f t="shared" ref="BH151:BH167" si="17">IF(N151="sníž. přenesená",J151,0)</f>
        <v>0</v>
      </c>
      <c r="BI151" s="114">
        <f t="shared" ref="BI151:BI167" si="18">IF(N151="nulová",J151,0)</f>
        <v>0</v>
      </c>
      <c r="BJ151" s="14" t="s">
        <v>85</v>
      </c>
      <c r="BK151" s="114">
        <f t="shared" ref="BK151:BK167" si="19">ROUND(I151*H151,2)</f>
        <v>0</v>
      </c>
      <c r="BL151" s="14" t="s">
        <v>490</v>
      </c>
      <c r="BM151" s="113" t="s">
        <v>4866</v>
      </c>
    </row>
    <row r="152" spans="1:65" s="2" customFormat="1" ht="16.5" customHeight="1">
      <c r="A152" s="28"/>
      <c r="B152" s="138"/>
      <c r="C152" s="199" t="s">
        <v>364</v>
      </c>
      <c r="D152" s="199" t="s">
        <v>242</v>
      </c>
      <c r="E152" s="200" t="s">
        <v>4867</v>
      </c>
      <c r="F152" s="201" t="s">
        <v>4759</v>
      </c>
      <c r="G152" s="202" t="s">
        <v>4760</v>
      </c>
      <c r="H152" s="203">
        <v>25</v>
      </c>
      <c r="I152" s="108"/>
      <c r="J152" s="204">
        <f t="shared" si="10"/>
        <v>0</v>
      </c>
      <c r="K152" s="201" t="s">
        <v>1709</v>
      </c>
      <c r="L152" s="29"/>
      <c r="M152" s="109" t="s">
        <v>1</v>
      </c>
      <c r="N152" s="110" t="s">
        <v>42</v>
      </c>
      <c r="O152" s="52"/>
      <c r="P152" s="111">
        <f t="shared" si="11"/>
        <v>0</v>
      </c>
      <c r="Q152" s="111">
        <v>0</v>
      </c>
      <c r="R152" s="111">
        <f t="shared" si="12"/>
        <v>0</v>
      </c>
      <c r="S152" s="111">
        <v>0</v>
      </c>
      <c r="T152" s="112">
        <f t="shared" si="1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490</v>
      </c>
      <c r="AT152" s="113" t="s">
        <v>242</v>
      </c>
      <c r="AU152" s="113" t="s">
        <v>85</v>
      </c>
      <c r="AY152" s="14" t="s">
        <v>237</v>
      </c>
      <c r="BE152" s="114">
        <f t="shared" si="14"/>
        <v>0</v>
      </c>
      <c r="BF152" s="114">
        <f t="shared" si="15"/>
        <v>0</v>
      </c>
      <c r="BG152" s="114">
        <f t="shared" si="16"/>
        <v>0</v>
      </c>
      <c r="BH152" s="114">
        <f t="shared" si="17"/>
        <v>0</v>
      </c>
      <c r="BI152" s="114">
        <f t="shared" si="18"/>
        <v>0</v>
      </c>
      <c r="BJ152" s="14" t="s">
        <v>85</v>
      </c>
      <c r="BK152" s="114">
        <f t="shared" si="19"/>
        <v>0</v>
      </c>
      <c r="BL152" s="14" t="s">
        <v>490</v>
      </c>
      <c r="BM152" s="113" t="s">
        <v>4868</v>
      </c>
    </row>
    <row r="153" spans="1:65" s="2" customFormat="1" ht="16.5" customHeight="1">
      <c r="A153" s="28"/>
      <c r="B153" s="138"/>
      <c r="C153" s="205" t="s">
        <v>368</v>
      </c>
      <c r="D153" s="205" t="s">
        <v>290</v>
      </c>
      <c r="E153" s="206" t="s">
        <v>4869</v>
      </c>
      <c r="F153" s="207" t="s">
        <v>4759</v>
      </c>
      <c r="G153" s="208" t="s">
        <v>4760</v>
      </c>
      <c r="H153" s="209">
        <v>25</v>
      </c>
      <c r="I153" s="115"/>
      <c r="J153" s="210">
        <f t="shared" si="10"/>
        <v>0</v>
      </c>
      <c r="K153" s="207" t="s">
        <v>1709</v>
      </c>
      <c r="L153" s="116"/>
      <c r="M153" s="117" t="s">
        <v>1</v>
      </c>
      <c r="N153" s="118" t="s">
        <v>42</v>
      </c>
      <c r="O153" s="52"/>
      <c r="P153" s="111">
        <f t="shared" si="11"/>
        <v>0</v>
      </c>
      <c r="Q153" s="111">
        <v>0</v>
      </c>
      <c r="R153" s="111">
        <f t="shared" si="12"/>
        <v>0</v>
      </c>
      <c r="S153" s="111">
        <v>0</v>
      </c>
      <c r="T153" s="112">
        <f t="shared" si="1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1303</v>
      </c>
      <c r="AT153" s="113" t="s">
        <v>290</v>
      </c>
      <c r="AU153" s="113" t="s">
        <v>85</v>
      </c>
      <c r="AY153" s="14" t="s">
        <v>237</v>
      </c>
      <c r="BE153" s="114">
        <f t="shared" si="14"/>
        <v>0</v>
      </c>
      <c r="BF153" s="114">
        <f t="shared" si="15"/>
        <v>0</v>
      </c>
      <c r="BG153" s="114">
        <f t="shared" si="16"/>
        <v>0</v>
      </c>
      <c r="BH153" s="114">
        <f t="shared" si="17"/>
        <v>0</v>
      </c>
      <c r="BI153" s="114">
        <f t="shared" si="18"/>
        <v>0</v>
      </c>
      <c r="BJ153" s="14" t="s">
        <v>85</v>
      </c>
      <c r="BK153" s="114">
        <f t="shared" si="19"/>
        <v>0</v>
      </c>
      <c r="BL153" s="14" t="s">
        <v>490</v>
      </c>
      <c r="BM153" s="113" t="s">
        <v>4870</v>
      </c>
    </row>
    <row r="154" spans="1:65" s="2" customFormat="1" ht="16.5" customHeight="1">
      <c r="A154" s="28"/>
      <c r="B154" s="138"/>
      <c r="C154" s="199" t="s">
        <v>372</v>
      </c>
      <c r="D154" s="199" t="s">
        <v>242</v>
      </c>
      <c r="E154" s="200" t="s">
        <v>4683</v>
      </c>
      <c r="F154" s="201" t="s">
        <v>4871</v>
      </c>
      <c r="G154" s="202" t="s">
        <v>4760</v>
      </c>
      <c r="H154" s="203">
        <v>20</v>
      </c>
      <c r="I154" s="108"/>
      <c r="J154" s="204">
        <f t="shared" si="10"/>
        <v>0</v>
      </c>
      <c r="K154" s="201" t="s">
        <v>1709</v>
      </c>
      <c r="L154" s="29"/>
      <c r="M154" s="109" t="s">
        <v>1</v>
      </c>
      <c r="N154" s="110" t="s">
        <v>42</v>
      </c>
      <c r="O154" s="52"/>
      <c r="P154" s="111">
        <f t="shared" si="11"/>
        <v>0</v>
      </c>
      <c r="Q154" s="111">
        <v>0</v>
      </c>
      <c r="R154" s="111">
        <f t="shared" si="12"/>
        <v>0</v>
      </c>
      <c r="S154" s="111">
        <v>0</v>
      </c>
      <c r="T154" s="112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490</v>
      </c>
      <c r="AT154" s="113" t="s">
        <v>242</v>
      </c>
      <c r="AU154" s="113" t="s">
        <v>85</v>
      </c>
      <c r="AY154" s="14" t="s">
        <v>237</v>
      </c>
      <c r="BE154" s="114">
        <f t="shared" si="14"/>
        <v>0</v>
      </c>
      <c r="BF154" s="114">
        <f t="shared" si="15"/>
        <v>0</v>
      </c>
      <c r="BG154" s="114">
        <f t="shared" si="16"/>
        <v>0</v>
      </c>
      <c r="BH154" s="114">
        <f t="shared" si="17"/>
        <v>0</v>
      </c>
      <c r="BI154" s="114">
        <f t="shared" si="18"/>
        <v>0</v>
      </c>
      <c r="BJ154" s="14" t="s">
        <v>85</v>
      </c>
      <c r="BK154" s="114">
        <f t="shared" si="19"/>
        <v>0</v>
      </c>
      <c r="BL154" s="14" t="s">
        <v>490</v>
      </c>
      <c r="BM154" s="113" t="s">
        <v>4872</v>
      </c>
    </row>
    <row r="155" spans="1:65" s="2" customFormat="1" ht="16.5" customHeight="1">
      <c r="A155" s="28"/>
      <c r="B155" s="138"/>
      <c r="C155" s="205" t="s">
        <v>376</v>
      </c>
      <c r="D155" s="205" t="s">
        <v>290</v>
      </c>
      <c r="E155" s="206" t="s">
        <v>4686</v>
      </c>
      <c r="F155" s="207" t="s">
        <v>4871</v>
      </c>
      <c r="G155" s="208" t="s">
        <v>4760</v>
      </c>
      <c r="H155" s="209">
        <v>20</v>
      </c>
      <c r="I155" s="115"/>
      <c r="J155" s="210">
        <f t="shared" si="10"/>
        <v>0</v>
      </c>
      <c r="K155" s="207" t="s">
        <v>1709</v>
      </c>
      <c r="L155" s="116"/>
      <c r="M155" s="117" t="s">
        <v>1</v>
      </c>
      <c r="N155" s="118" t="s">
        <v>42</v>
      </c>
      <c r="O155" s="52"/>
      <c r="P155" s="111">
        <f t="shared" si="11"/>
        <v>0</v>
      </c>
      <c r="Q155" s="111">
        <v>0</v>
      </c>
      <c r="R155" s="111">
        <f t="shared" si="12"/>
        <v>0</v>
      </c>
      <c r="S155" s="111">
        <v>0</v>
      </c>
      <c r="T155" s="112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1303</v>
      </c>
      <c r="AT155" s="113" t="s">
        <v>290</v>
      </c>
      <c r="AU155" s="113" t="s">
        <v>85</v>
      </c>
      <c r="AY155" s="14" t="s">
        <v>237</v>
      </c>
      <c r="BE155" s="114">
        <f t="shared" si="14"/>
        <v>0</v>
      </c>
      <c r="BF155" s="114">
        <f t="shared" si="15"/>
        <v>0</v>
      </c>
      <c r="BG155" s="114">
        <f t="shared" si="16"/>
        <v>0</v>
      </c>
      <c r="BH155" s="114">
        <f t="shared" si="17"/>
        <v>0</v>
      </c>
      <c r="BI155" s="114">
        <f t="shared" si="18"/>
        <v>0</v>
      </c>
      <c r="BJ155" s="14" t="s">
        <v>85</v>
      </c>
      <c r="BK155" s="114">
        <f t="shared" si="19"/>
        <v>0</v>
      </c>
      <c r="BL155" s="14" t="s">
        <v>490</v>
      </c>
      <c r="BM155" s="113" t="s">
        <v>4873</v>
      </c>
    </row>
    <row r="156" spans="1:65" s="2" customFormat="1" ht="16.5" customHeight="1">
      <c r="A156" s="28"/>
      <c r="B156" s="138"/>
      <c r="C156" s="199" t="s">
        <v>380</v>
      </c>
      <c r="D156" s="199" t="s">
        <v>242</v>
      </c>
      <c r="E156" s="200" t="s">
        <v>4688</v>
      </c>
      <c r="F156" s="201" t="s">
        <v>4770</v>
      </c>
      <c r="G156" s="202" t="s">
        <v>2137</v>
      </c>
      <c r="H156" s="203">
        <v>110</v>
      </c>
      <c r="I156" s="108"/>
      <c r="J156" s="204">
        <f t="shared" si="10"/>
        <v>0</v>
      </c>
      <c r="K156" s="201" t="s">
        <v>1709</v>
      </c>
      <c r="L156" s="29"/>
      <c r="M156" s="109" t="s">
        <v>1</v>
      </c>
      <c r="N156" s="110" t="s">
        <v>42</v>
      </c>
      <c r="O156" s="52"/>
      <c r="P156" s="111">
        <f t="shared" si="11"/>
        <v>0</v>
      </c>
      <c r="Q156" s="111">
        <v>0</v>
      </c>
      <c r="R156" s="111">
        <f t="shared" si="12"/>
        <v>0</v>
      </c>
      <c r="S156" s="111">
        <v>0</v>
      </c>
      <c r="T156" s="112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490</v>
      </c>
      <c r="AT156" s="113" t="s">
        <v>242</v>
      </c>
      <c r="AU156" s="113" t="s">
        <v>85</v>
      </c>
      <c r="AY156" s="14" t="s">
        <v>237</v>
      </c>
      <c r="BE156" s="114">
        <f t="shared" si="14"/>
        <v>0</v>
      </c>
      <c r="BF156" s="114">
        <f t="shared" si="15"/>
        <v>0</v>
      </c>
      <c r="BG156" s="114">
        <f t="shared" si="16"/>
        <v>0</v>
      </c>
      <c r="BH156" s="114">
        <f t="shared" si="17"/>
        <v>0</v>
      </c>
      <c r="BI156" s="114">
        <f t="shared" si="18"/>
        <v>0</v>
      </c>
      <c r="BJ156" s="14" t="s">
        <v>85</v>
      </c>
      <c r="BK156" s="114">
        <f t="shared" si="19"/>
        <v>0</v>
      </c>
      <c r="BL156" s="14" t="s">
        <v>490</v>
      </c>
      <c r="BM156" s="113" t="s">
        <v>4874</v>
      </c>
    </row>
    <row r="157" spans="1:65" s="2" customFormat="1" ht="16.5" customHeight="1">
      <c r="A157" s="28"/>
      <c r="B157" s="138"/>
      <c r="C157" s="205" t="s">
        <v>384</v>
      </c>
      <c r="D157" s="205" t="s">
        <v>290</v>
      </c>
      <c r="E157" s="206" t="s">
        <v>4691</v>
      </c>
      <c r="F157" s="207" t="s">
        <v>4770</v>
      </c>
      <c r="G157" s="208" t="s">
        <v>2137</v>
      </c>
      <c r="H157" s="209">
        <v>110</v>
      </c>
      <c r="I157" s="115"/>
      <c r="J157" s="210">
        <f t="shared" si="10"/>
        <v>0</v>
      </c>
      <c r="K157" s="207" t="s">
        <v>1709</v>
      </c>
      <c r="L157" s="116"/>
      <c r="M157" s="117" t="s">
        <v>1</v>
      </c>
      <c r="N157" s="118" t="s">
        <v>42</v>
      </c>
      <c r="O157" s="52"/>
      <c r="P157" s="111">
        <f t="shared" si="11"/>
        <v>0</v>
      </c>
      <c r="Q157" s="111">
        <v>0</v>
      </c>
      <c r="R157" s="111">
        <f t="shared" si="12"/>
        <v>0</v>
      </c>
      <c r="S157" s="111">
        <v>0</v>
      </c>
      <c r="T157" s="112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1303</v>
      </c>
      <c r="AT157" s="113" t="s">
        <v>290</v>
      </c>
      <c r="AU157" s="113" t="s">
        <v>85</v>
      </c>
      <c r="AY157" s="14" t="s">
        <v>237</v>
      </c>
      <c r="BE157" s="114">
        <f t="shared" si="14"/>
        <v>0</v>
      </c>
      <c r="BF157" s="114">
        <f t="shared" si="15"/>
        <v>0</v>
      </c>
      <c r="BG157" s="114">
        <f t="shared" si="16"/>
        <v>0</v>
      </c>
      <c r="BH157" s="114">
        <f t="shared" si="17"/>
        <v>0</v>
      </c>
      <c r="BI157" s="114">
        <f t="shared" si="18"/>
        <v>0</v>
      </c>
      <c r="BJ157" s="14" t="s">
        <v>85</v>
      </c>
      <c r="BK157" s="114">
        <f t="shared" si="19"/>
        <v>0</v>
      </c>
      <c r="BL157" s="14" t="s">
        <v>490</v>
      </c>
      <c r="BM157" s="113" t="s">
        <v>4875</v>
      </c>
    </row>
    <row r="158" spans="1:65" s="2" customFormat="1" ht="16.5" customHeight="1">
      <c r="A158" s="28"/>
      <c r="B158" s="138"/>
      <c r="C158" s="199" t="s">
        <v>388</v>
      </c>
      <c r="D158" s="199" t="s">
        <v>242</v>
      </c>
      <c r="E158" s="200" t="s">
        <v>4693</v>
      </c>
      <c r="F158" s="201" t="s">
        <v>4775</v>
      </c>
      <c r="G158" s="202" t="s">
        <v>2137</v>
      </c>
      <c r="H158" s="203">
        <v>90</v>
      </c>
      <c r="I158" s="108"/>
      <c r="J158" s="204">
        <f t="shared" si="10"/>
        <v>0</v>
      </c>
      <c r="K158" s="201" t="s">
        <v>1709</v>
      </c>
      <c r="L158" s="29"/>
      <c r="M158" s="109" t="s">
        <v>1</v>
      </c>
      <c r="N158" s="110" t="s">
        <v>42</v>
      </c>
      <c r="O158" s="52"/>
      <c r="P158" s="111">
        <f t="shared" si="11"/>
        <v>0</v>
      </c>
      <c r="Q158" s="111">
        <v>0</v>
      </c>
      <c r="R158" s="111">
        <f t="shared" si="12"/>
        <v>0</v>
      </c>
      <c r="S158" s="111">
        <v>0</v>
      </c>
      <c r="T158" s="112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490</v>
      </c>
      <c r="AT158" s="113" t="s">
        <v>242</v>
      </c>
      <c r="AU158" s="113" t="s">
        <v>85</v>
      </c>
      <c r="AY158" s="14" t="s">
        <v>237</v>
      </c>
      <c r="BE158" s="114">
        <f t="shared" si="14"/>
        <v>0</v>
      </c>
      <c r="BF158" s="114">
        <f t="shared" si="15"/>
        <v>0</v>
      </c>
      <c r="BG158" s="114">
        <f t="shared" si="16"/>
        <v>0</v>
      </c>
      <c r="BH158" s="114">
        <f t="shared" si="17"/>
        <v>0</v>
      </c>
      <c r="BI158" s="114">
        <f t="shared" si="18"/>
        <v>0</v>
      </c>
      <c r="BJ158" s="14" t="s">
        <v>85</v>
      </c>
      <c r="BK158" s="114">
        <f t="shared" si="19"/>
        <v>0</v>
      </c>
      <c r="BL158" s="14" t="s">
        <v>490</v>
      </c>
      <c r="BM158" s="113" t="s">
        <v>4876</v>
      </c>
    </row>
    <row r="159" spans="1:65" s="2" customFormat="1" ht="16.5" customHeight="1">
      <c r="A159" s="28"/>
      <c r="B159" s="138"/>
      <c r="C159" s="205" t="s">
        <v>392</v>
      </c>
      <c r="D159" s="205" t="s">
        <v>290</v>
      </c>
      <c r="E159" s="206" t="s">
        <v>4696</v>
      </c>
      <c r="F159" s="207" t="s">
        <v>4775</v>
      </c>
      <c r="G159" s="208" t="s">
        <v>2137</v>
      </c>
      <c r="H159" s="209">
        <v>90</v>
      </c>
      <c r="I159" s="115"/>
      <c r="J159" s="210">
        <f t="shared" si="10"/>
        <v>0</v>
      </c>
      <c r="K159" s="207" t="s">
        <v>1709</v>
      </c>
      <c r="L159" s="116"/>
      <c r="M159" s="117" t="s">
        <v>1</v>
      </c>
      <c r="N159" s="118" t="s">
        <v>42</v>
      </c>
      <c r="O159" s="52"/>
      <c r="P159" s="111">
        <f t="shared" si="11"/>
        <v>0</v>
      </c>
      <c r="Q159" s="111">
        <v>0</v>
      </c>
      <c r="R159" s="111">
        <f t="shared" si="12"/>
        <v>0</v>
      </c>
      <c r="S159" s="111">
        <v>0</v>
      </c>
      <c r="T159" s="112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1303</v>
      </c>
      <c r="AT159" s="113" t="s">
        <v>290</v>
      </c>
      <c r="AU159" s="113" t="s">
        <v>85</v>
      </c>
      <c r="AY159" s="14" t="s">
        <v>237</v>
      </c>
      <c r="BE159" s="114">
        <f t="shared" si="14"/>
        <v>0</v>
      </c>
      <c r="BF159" s="114">
        <f t="shared" si="15"/>
        <v>0</v>
      </c>
      <c r="BG159" s="114">
        <f t="shared" si="16"/>
        <v>0</v>
      </c>
      <c r="BH159" s="114">
        <f t="shared" si="17"/>
        <v>0</v>
      </c>
      <c r="BI159" s="114">
        <f t="shared" si="18"/>
        <v>0</v>
      </c>
      <c r="BJ159" s="14" t="s">
        <v>85</v>
      </c>
      <c r="BK159" s="114">
        <f t="shared" si="19"/>
        <v>0</v>
      </c>
      <c r="BL159" s="14" t="s">
        <v>490</v>
      </c>
      <c r="BM159" s="113" t="s">
        <v>4877</v>
      </c>
    </row>
    <row r="160" spans="1:65" s="2" customFormat="1" ht="16.5" customHeight="1">
      <c r="A160" s="28"/>
      <c r="B160" s="138"/>
      <c r="C160" s="199" t="s">
        <v>396</v>
      </c>
      <c r="D160" s="199" t="s">
        <v>242</v>
      </c>
      <c r="E160" s="200" t="s">
        <v>4698</v>
      </c>
      <c r="F160" s="201" t="s">
        <v>4878</v>
      </c>
      <c r="G160" s="202" t="s">
        <v>2137</v>
      </c>
      <c r="H160" s="203">
        <v>50</v>
      </c>
      <c r="I160" s="108"/>
      <c r="J160" s="204">
        <f t="shared" si="10"/>
        <v>0</v>
      </c>
      <c r="K160" s="201" t="s">
        <v>1709</v>
      </c>
      <c r="L160" s="29"/>
      <c r="M160" s="109" t="s">
        <v>1</v>
      </c>
      <c r="N160" s="110" t="s">
        <v>42</v>
      </c>
      <c r="O160" s="52"/>
      <c r="P160" s="111">
        <f t="shared" si="11"/>
        <v>0</v>
      </c>
      <c r="Q160" s="111">
        <v>0</v>
      </c>
      <c r="R160" s="111">
        <f t="shared" si="12"/>
        <v>0</v>
      </c>
      <c r="S160" s="111">
        <v>0</v>
      </c>
      <c r="T160" s="112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490</v>
      </c>
      <c r="AT160" s="113" t="s">
        <v>242</v>
      </c>
      <c r="AU160" s="113" t="s">
        <v>85</v>
      </c>
      <c r="AY160" s="14" t="s">
        <v>237</v>
      </c>
      <c r="BE160" s="114">
        <f t="shared" si="14"/>
        <v>0</v>
      </c>
      <c r="BF160" s="114">
        <f t="shared" si="15"/>
        <v>0</v>
      </c>
      <c r="BG160" s="114">
        <f t="shared" si="16"/>
        <v>0</v>
      </c>
      <c r="BH160" s="114">
        <f t="shared" si="17"/>
        <v>0</v>
      </c>
      <c r="BI160" s="114">
        <f t="shared" si="18"/>
        <v>0</v>
      </c>
      <c r="BJ160" s="14" t="s">
        <v>85</v>
      </c>
      <c r="BK160" s="114">
        <f t="shared" si="19"/>
        <v>0</v>
      </c>
      <c r="BL160" s="14" t="s">
        <v>490</v>
      </c>
      <c r="BM160" s="113" t="s">
        <v>4879</v>
      </c>
    </row>
    <row r="161" spans="1:65" s="2" customFormat="1" ht="16.5" customHeight="1">
      <c r="A161" s="28"/>
      <c r="B161" s="138"/>
      <c r="C161" s="205" t="s">
        <v>400</v>
      </c>
      <c r="D161" s="205" t="s">
        <v>290</v>
      </c>
      <c r="E161" s="206" t="s">
        <v>4701</v>
      </c>
      <c r="F161" s="207" t="s">
        <v>4878</v>
      </c>
      <c r="G161" s="208" t="s">
        <v>2137</v>
      </c>
      <c r="H161" s="209">
        <v>50</v>
      </c>
      <c r="I161" s="115"/>
      <c r="J161" s="210">
        <f t="shared" si="10"/>
        <v>0</v>
      </c>
      <c r="K161" s="207" t="s">
        <v>1709</v>
      </c>
      <c r="L161" s="116"/>
      <c r="M161" s="117" t="s">
        <v>1</v>
      </c>
      <c r="N161" s="118" t="s">
        <v>42</v>
      </c>
      <c r="O161" s="52"/>
      <c r="P161" s="111">
        <f t="shared" si="11"/>
        <v>0</v>
      </c>
      <c r="Q161" s="111">
        <v>0</v>
      </c>
      <c r="R161" s="111">
        <f t="shared" si="12"/>
        <v>0</v>
      </c>
      <c r="S161" s="111">
        <v>0</v>
      </c>
      <c r="T161" s="112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1303</v>
      </c>
      <c r="AT161" s="113" t="s">
        <v>290</v>
      </c>
      <c r="AU161" s="113" t="s">
        <v>85</v>
      </c>
      <c r="AY161" s="14" t="s">
        <v>237</v>
      </c>
      <c r="BE161" s="114">
        <f t="shared" si="14"/>
        <v>0</v>
      </c>
      <c r="BF161" s="114">
        <f t="shared" si="15"/>
        <v>0</v>
      </c>
      <c r="BG161" s="114">
        <f t="shared" si="16"/>
        <v>0</v>
      </c>
      <c r="BH161" s="114">
        <f t="shared" si="17"/>
        <v>0</v>
      </c>
      <c r="BI161" s="114">
        <f t="shared" si="18"/>
        <v>0</v>
      </c>
      <c r="BJ161" s="14" t="s">
        <v>85</v>
      </c>
      <c r="BK161" s="114">
        <f t="shared" si="19"/>
        <v>0</v>
      </c>
      <c r="BL161" s="14" t="s">
        <v>490</v>
      </c>
      <c r="BM161" s="113" t="s">
        <v>4880</v>
      </c>
    </row>
    <row r="162" spans="1:65" s="2" customFormat="1" ht="16.5" customHeight="1">
      <c r="A162" s="28"/>
      <c r="B162" s="138"/>
      <c r="C162" s="199" t="s">
        <v>404</v>
      </c>
      <c r="D162" s="199" t="s">
        <v>242</v>
      </c>
      <c r="E162" s="200" t="s">
        <v>4881</v>
      </c>
      <c r="F162" s="201" t="s">
        <v>4882</v>
      </c>
      <c r="G162" s="202" t="s">
        <v>2137</v>
      </c>
      <c r="H162" s="203">
        <v>30</v>
      </c>
      <c r="I162" s="108"/>
      <c r="J162" s="204">
        <f t="shared" si="10"/>
        <v>0</v>
      </c>
      <c r="K162" s="201" t="s">
        <v>1709</v>
      </c>
      <c r="L162" s="29"/>
      <c r="M162" s="109" t="s">
        <v>1</v>
      </c>
      <c r="N162" s="110" t="s">
        <v>42</v>
      </c>
      <c r="O162" s="52"/>
      <c r="P162" s="111">
        <f t="shared" si="11"/>
        <v>0</v>
      </c>
      <c r="Q162" s="111">
        <v>0</v>
      </c>
      <c r="R162" s="111">
        <f t="shared" si="12"/>
        <v>0</v>
      </c>
      <c r="S162" s="111">
        <v>0</v>
      </c>
      <c r="T162" s="112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490</v>
      </c>
      <c r="AT162" s="113" t="s">
        <v>242</v>
      </c>
      <c r="AU162" s="113" t="s">
        <v>85</v>
      </c>
      <c r="AY162" s="14" t="s">
        <v>237</v>
      </c>
      <c r="BE162" s="114">
        <f t="shared" si="14"/>
        <v>0</v>
      </c>
      <c r="BF162" s="114">
        <f t="shared" si="15"/>
        <v>0</v>
      </c>
      <c r="BG162" s="114">
        <f t="shared" si="16"/>
        <v>0</v>
      </c>
      <c r="BH162" s="114">
        <f t="shared" si="17"/>
        <v>0</v>
      </c>
      <c r="BI162" s="114">
        <f t="shared" si="18"/>
        <v>0</v>
      </c>
      <c r="BJ162" s="14" t="s">
        <v>85</v>
      </c>
      <c r="BK162" s="114">
        <f t="shared" si="19"/>
        <v>0</v>
      </c>
      <c r="BL162" s="14" t="s">
        <v>490</v>
      </c>
      <c r="BM162" s="113" t="s">
        <v>4883</v>
      </c>
    </row>
    <row r="163" spans="1:65" s="2" customFormat="1" ht="16.5" customHeight="1">
      <c r="A163" s="28"/>
      <c r="B163" s="138"/>
      <c r="C163" s="205" t="s">
        <v>408</v>
      </c>
      <c r="D163" s="205" t="s">
        <v>290</v>
      </c>
      <c r="E163" s="206" t="s">
        <v>4706</v>
      </c>
      <c r="F163" s="207" t="s">
        <v>4882</v>
      </c>
      <c r="G163" s="208" t="s">
        <v>2137</v>
      </c>
      <c r="H163" s="209">
        <v>30</v>
      </c>
      <c r="I163" s="115"/>
      <c r="J163" s="210">
        <f t="shared" si="10"/>
        <v>0</v>
      </c>
      <c r="K163" s="207" t="s">
        <v>1709</v>
      </c>
      <c r="L163" s="116"/>
      <c r="M163" s="117" t="s">
        <v>1</v>
      </c>
      <c r="N163" s="118" t="s">
        <v>42</v>
      </c>
      <c r="O163" s="52"/>
      <c r="P163" s="111">
        <f t="shared" si="11"/>
        <v>0</v>
      </c>
      <c r="Q163" s="111">
        <v>0</v>
      </c>
      <c r="R163" s="111">
        <f t="shared" si="12"/>
        <v>0</v>
      </c>
      <c r="S163" s="111">
        <v>0</v>
      </c>
      <c r="T163" s="112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1303</v>
      </c>
      <c r="AT163" s="113" t="s">
        <v>290</v>
      </c>
      <c r="AU163" s="113" t="s">
        <v>85</v>
      </c>
      <c r="AY163" s="14" t="s">
        <v>237</v>
      </c>
      <c r="BE163" s="114">
        <f t="shared" si="14"/>
        <v>0</v>
      </c>
      <c r="BF163" s="114">
        <f t="shared" si="15"/>
        <v>0</v>
      </c>
      <c r="BG163" s="114">
        <f t="shared" si="16"/>
        <v>0</v>
      </c>
      <c r="BH163" s="114">
        <f t="shared" si="17"/>
        <v>0</v>
      </c>
      <c r="BI163" s="114">
        <f t="shared" si="18"/>
        <v>0</v>
      </c>
      <c r="BJ163" s="14" t="s">
        <v>85</v>
      </c>
      <c r="BK163" s="114">
        <f t="shared" si="19"/>
        <v>0</v>
      </c>
      <c r="BL163" s="14" t="s">
        <v>490</v>
      </c>
      <c r="BM163" s="113" t="s">
        <v>4884</v>
      </c>
    </row>
    <row r="164" spans="1:65" s="2" customFormat="1" ht="21.75" customHeight="1">
      <c r="A164" s="28"/>
      <c r="B164" s="138"/>
      <c r="C164" s="199" t="s">
        <v>415</v>
      </c>
      <c r="D164" s="199" t="s">
        <v>242</v>
      </c>
      <c r="E164" s="200" t="s">
        <v>4708</v>
      </c>
      <c r="F164" s="201" t="s">
        <v>4885</v>
      </c>
      <c r="G164" s="202" t="s">
        <v>2072</v>
      </c>
      <c r="H164" s="203">
        <v>20</v>
      </c>
      <c r="I164" s="108"/>
      <c r="J164" s="204">
        <f t="shared" si="10"/>
        <v>0</v>
      </c>
      <c r="K164" s="201" t="s">
        <v>1709</v>
      </c>
      <c r="L164" s="29"/>
      <c r="M164" s="109" t="s">
        <v>1</v>
      </c>
      <c r="N164" s="110" t="s">
        <v>42</v>
      </c>
      <c r="O164" s="52"/>
      <c r="P164" s="111">
        <f t="shared" si="11"/>
        <v>0</v>
      </c>
      <c r="Q164" s="111">
        <v>0</v>
      </c>
      <c r="R164" s="111">
        <f t="shared" si="12"/>
        <v>0</v>
      </c>
      <c r="S164" s="111">
        <v>0</v>
      </c>
      <c r="T164" s="112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490</v>
      </c>
      <c r="AT164" s="113" t="s">
        <v>242</v>
      </c>
      <c r="AU164" s="113" t="s">
        <v>85</v>
      </c>
      <c r="AY164" s="14" t="s">
        <v>237</v>
      </c>
      <c r="BE164" s="114">
        <f t="shared" si="14"/>
        <v>0</v>
      </c>
      <c r="BF164" s="114">
        <f t="shared" si="15"/>
        <v>0</v>
      </c>
      <c r="BG164" s="114">
        <f t="shared" si="16"/>
        <v>0</v>
      </c>
      <c r="BH164" s="114">
        <f t="shared" si="17"/>
        <v>0</v>
      </c>
      <c r="BI164" s="114">
        <f t="shared" si="18"/>
        <v>0</v>
      </c>
      <c r="BJ164" s="14" t="s">
        <v>85</v>
      </c>
      <c r="BK164" s="114">
        <f t="shared" si="19"/>
        <v>0</v>
      </c>
      <c r="BL164" s="14" t="s">
        <v>490</v>
      </c>
      <c r="BM164" s="113" t="s">
        <v>4886</v>
      </c>
    </row>
    <row r="165" spans="1:65" s="2" customFormat="1" ht="21.75" customHeight="1">
      <c r="A165" s="28"/>
      <c r="B165" s="138"/>
      <c r="C165" s="205" t="s">
        <v>419</v>
      </c>
      <c r="D165" s="205" t="s">
        <v>290</v>
      </c>
      <c r="E165" s="206" t="s">
        <v>4711</v>
      </c>
      <c r="F165" s="207" t="s">
        <v>4885</v>
      </c>
      <c r="G165" s="208" t="s">
        <v>2072</v>
      </c>
      <c r="H165" s="209">
        <v>20</v>
      </c>
      <c r="I165" s="115"/>
      <c r="J165" s="210">
        <f t="shared" si="10"/>
        <v>0</v>
      </c>
      <c r="K165" s="207" t="s">
        <v>1709</v>
      </c>
      <c r="L165" s="116"/>
      <c r="M165" s="117" t="s">
        <v>1</v>
      </c>
      <c r="N165" s="118" t="s">
        <v>42</v>
      </c>
      <c r="O165" s="52"/>
      <c r="P165" s="111">
        <f t="shared" si="11"/>
        <v>0</v>
      </c>
      <c r="Q165" s="111">
        <v>0</v>
      </c>
      <c r="R165" s="111">
        <f t="shared" si="12"/>
        <v>0</v>
      </c>
      <c r="S165" s="111">
        <v>0</v>
      </c>
      <c r="T165" s="112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13" t="s">
        <v>1303</v>
      </c>
      <c r="AT165" s="113" t="s">
        <v>290</v>
      </c>
      <c r="AU165" s="113" t="s">
        <v>85</v>
      </c>
      <c r="AY165" s="14" t="s">
        <v>237</v>
      </c>
      <c r="BE165" s="114">
        <f t="shared" si="14"/>
        <v>0</v>
      </c>
      <c r="BF165" s="114">
        <f t="shared" si="15"/>
        <v>0</v>
      </c>
      <c r="BG165" s="114">
        <f t="shared" si="16"/>
        <v>0</v>
      </c>
      <c r="BH165" s="114">
        <f t="shared" si="17"/>
        <v>0</v>
      </c>
      <c r="BI165" s="114">
        <f t="shared" si="18"/>
        <v>0</v>
      </c>
      <c r="BJ165" s="14" t="s">
        <v>85</v>
      </c>
      <c r="BK165" s="114">
        <f t="shared" si="19"/>
        <v>0</v>
      </c>
      <c r="BL165" s="14" t="s">
        <v>490</v>
      </c>
      <c r="BM165" s="113" t="s">
        <v>4887</v>
      </c>
    </row>
    <row r="166" spans="1:65" s="2" customFormat="1" ht="16.5" customHeight="1">
      <c r="A166" s="28"/>
      <c r="B166" s="138"/>
      <c r="C166" s="199" t="s">
        <v>423</v>
      </c>
      <c r="D166" s="199" t="s">
        <v>242</v>
      </c>
      <c r="E166" s="200" t="s">
        <v>4713</v>
      </c>
      <c r="F166" s="201" t="s">
        <v>4788</v>
      </c>
      <c r="G166" s="202" t="s">
        <v>4579</v>
      </c>
      <c r="H166" s="203">
        <v>580</v>
      </c>
      <c r="I166" s="108"/>
      <c r="J166" s="204">
        <f t="shared" si="10"/>
        <v>0</v>
      </c>
      <c r="K166" s="201" t="s">
        <v>1709</v>
      </c>
      <c r="L166" s="29"/>
      <c r="M166" s="109" t="s">
        <v>1</v>
      </c>
      <c r="N166" s="110" t="s">
        <v>42</v>
      </c>
      <c r="O166" s="52"/>
      <c r="P166" s="111">
        <f t="shared" si="11"/>
        <v>0</v>
      </c>
      <c r="Q166" s="111">
        <v>0</v>
      </c>
      <c r="R166" s="111">
        <f t="shared" si="12"/>
        <v>0</v>
      </c>
      <c r="S166" s="111">
        <v>0</v>
      </c>
      <c r="T166" s="112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13" t="s">
        <v>490</v>
      </c>
      <c r="AT166" s="113" t="s">
        <v>242</v>
      </c>
      <c r="AU166" s="113" t="s">
        <v>85</v>
      </c>
      <c r="AY166" s="14" t="s">
        <v>237</v>
      </c>
      <c r="BE166" s="114">
        <f t="shared" si="14"/>
        <v>0</v>
      </c>
      <c r="BF166" s="114">
        <f t="shared" si="15"/>
        <v>0</v>
      </c>
      <c r="BG166" s="114">
        <f t="shared" si="16"/>
        <v>0</v>
      </c>
      <c r="BH166" s="114">
        <f t="shared" si="17"/>
        <v>0</v>
      </c>
      <c r="BI166" s="114">
        <f t="shared" si="18"/>
        <v>0</v>
      </c>
      <c r="BJ166" s="14" t="s">
        <v>85</v>
      </c>
      <c r="BK166" s="114">
        <f t="shared" si="19"/>
        <v>0</v>
      </c>
      <c r="BL166" s="14" t="s">
        <v>490</v>
      </c>
      <c r="BM166" s="113" t="s">
        <v>4888</v>
      </c>
    </row>
    <row r="167" spans="1:65" s="2" customFormat="1" ht="16.5" customHeight="1">
      <c r="A167" s="28"/>
      <c r="B167" s="138"/>
      <c r="C167" s="205" t="s">
        <v>427</v>
      </c>
      <c r="D167" s="205" t="s">
        <v>290</v>
      </c>
      <c r="E167" s="206" t="s">
        <v>4716</v>
      </c>
      <c r="F167" s="207" t="s">
        <v>4788</v>
      </c>
      <c r="G167" s="208" t="s">
        <v>4579</v>
      </c>
      <c r="H167" s="209">
        <v>580</v>
      </c>
      <c r="I167" s="115"/>
      <c r="J167" s="210">
        <f t="shared" si="10"/>
        <v>0</v>
      </c>
      <c r="K167" s="207" t="s">
        <v>1709</v>
      </c>
      <c r="L167" s="116"/>
      <c r="M167" s="130" t="s">
        <v>1</v>
      </c>
      <c r="N167" s="131" t="s">
        <v>42</v>
      </c>
      <c r="O167" s="123"/>
      <c r="P167" s="124">
        <f t="shared" si="11"/>
        <v>0</v>
      </c>
      <c r="Q167" s="124">
        <v>0</v>
      </c>
      <c r="R167" s="124">
        <f t="shared" si="12"/>
        <v>0</v>
      </c>
      <c r="S167" s="124">
        <v>0</v>
      </c>
      <c r="T167" s="125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13" t="s">
        <v>1303</v>
      </c>
      <c r="AT167" s="113" t="s">
        <v>290</v>
      </c>
      <c r="AU167" s="113" t="s">
        <v>85</v>
      </c>
      <c r="AY167" s="14" t="s">
        <v>237</v>
      </c>
      <c r="BE167" s="114">
        <f t="shared" si="14"/>
        <v>0</v>
      </c>
      <c r="BF167" s="114">
        <f t="shared" si="15"/>
        <v>0</v>
      </c>
      <c r="BG167" s="114">
        <f t="shared" si="16"/>
        <v>0</v>
      </c>
      <c r="BH167" s="114">
        <f t="shared" si="17"/>
        <v>0</v>
      </c>
      <c r="BI167" s="114">
        <f t="shared" si="18"/>
        <v>0</v>
      </c>
      <c r="BJ167" s="14" t="s">
        <v>85</v>
      </c>
      <c r="BK167" s="114">
        <f t="shared" si="19"/>
        <v>0</v>
      </c>
      <c r="BL167" s="14" t="s">
        <v>490</v>
      </c>
      <c r="BM167" s="113" t="s">
        <v>4889</v>
      </c>
    </row>
    <row r="168" spans="1:65" s="2" customFormat="1" ht="6.95" customHeight="1">
      <c r="A168" s="28"/>
      <c r="B168" s="168"/>
      <c r="C168" s="169"/>
      <c r="D168" s="169"/>
      <c r="E168" s="169"/>
      <c r="F168" s="169"/>
      <c r="G168" s="169"/>
      <c r="H168" s="169"/>
      <c r="I168" s="169"/>
      <c r="J168" s="169"/>
      <c r="K168" s="169"/>
      <c r="L168" s="29"/>
      <c r="M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</row>
  </sheetData>
  <sheetProtection algorithmName="SHA-512" hashValue="2xkyoH4uuHMim9+vFaw8mbhphvLz6jEgtsQY0skqy7nwJVDjdrIhaQrDJaNwo23TQ7Jp9xHqXtXlfRk25OSYDQ==" saltValue="sCK2jKPMjSk2adAEY8FKeQ==" spinCount="100000" sheet="1" objects="1" scenarios="1"/>
  <autoFilter ref="C116:K167" xr:uid="{00000000-0009-0000-0000-00000D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166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126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4890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ROUND(J117,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ROUND((SUM(BE117:BE165)),  2)</f>
        <v>0</v>
      </c>
      <c r="G33" s="139"/>
      <c r="H33" s="139"/>
      <c r="I33" s="151">
        <v>0.21</v>
      </c>
      <c r="J33" s="150">
        <f>ROUND(((SUM(BE117:BE165))*I33),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ROUND((SUM(BF117:BF165)),  2)</f>
        <v>0</v>
      </c>
      <c r="G34" s="139"/>
      <c r="H34" s="139"/>
      <c r="I34" s="151">
        <v>0.15</v>
      </c>
      <c r="J34" s="150">
        <f>ROUND(((SUM(BF117:BF165))*I34),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ROUND((SUM(BG117:BG165)),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ROUND((SUM(BH117:BH165)),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ROUND((SUM(BI117:BI165)),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14 - VZT_ZC_3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J117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4891</v>
      </c>
      <c r="E97" s="179"/>
      <c r="F97" s="179"/>
      <c r="G97" s="179"/>
      <c r="H97" s="179"/>
      <c r="I97" s="179"/>
      <c r="J97" s="180">
        <f>J118</f>
        <v>0</v>
      </c>
      <c r="K97" s="177"/>
      <c r="L97" s="92"/>
    </row>
    <row r="98" spans="1:31" s="2" customFormat="1" ht="21.75" customHeight="1">
      <c r="A98" s="28"/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3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s="2" customFormat="1" ht="6.95" customHeight="1">
      <c r="A99" s="28"/>
      <c r="B99" s="168"/>
      <c r="C99" s="169"/>
      <c r="D99" s="169"/>
      <c r="E99" s="169"/>
      <c r="F99" s="169"/>
      <c r="G99" s="169"/>
      <c r="H99" s="169"/>
      <c r="I99" s="169"/>
      <c r="J99" s="169"/>
      <c r="K99" s="169"/>
      <c r="L99" s="3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31" s="2" customFormat="1" ht="6.95" customHeight="1">
      <c r="A103" s="28"/>
      <c r="B103" s="170"/>
      <c r="C103" s="171"/>
      <c r="D103" s="171"/>
      <c r="E103" s="171"/>
      <c r="F103" s="171"/>
      <c r="G103" s="171"/>
      <c r="H103" s="171"/>
      <c r="I103" s="171"/>
      <c r="J103" s="171"/>
      <c r="K103" s="171"/>
      <c r="L103" s="3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4.95" customHeight="1">
      <c r="A104" s="28"/>
      <c r="B104" s="138"/>
      <c r="C104" s="136" t="s">
        <v>222</v>
      </c>
      <c r="D104" s="139"/>
      <c r="E104" s="139"/>
      <c r="F104" s="139"/>
      <c r="G104" s="139"/>
      <c r="H104" s="139"/>
      <c r="I104" s="139"/>
      <c r="J104" s="139"/>
      <c r="K104" s="139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2" customHeight="1">
      <c r="A106" s="28"/>
      <c r="B106" s="138"/>
      <c r="C106" s="137" t="s">
        <v>16</v>
      </c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6.5" customHeight="1">
      <c r="A107" s="28"/>
      <c r="B107" s="138"/>
      <c r="C107" s="139"/>
      <c r="D107" s="139"/>
      <c r="E107" s="254" t="str">
        <f>E7</f>
        <v>STAVEBNÍ ÚPRAVY OBJEKTU PODNIKOVÉHO ŘEDITELSTVÍ DOPRAVNÍHO PODNIKU OSTRAVA a.s</v>
      </c>
      <c r="F107" s="255"/>
      <c r="G107" s="255"/>
      <c r="H107" s="255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138"/>
      <c r="C108" s="137" t="s">
        <v>171</v>
      </c>
      <c r="D108" s="139"/>
      <c r="E108" s="139"/>
      <c r="F108" s="139"/>
      <c r="G108" s="139"/>
      <c r="H108" s="139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138"/>
      <c r="C109" s="139"/>
      <c r="D109" s="139"/>
      <c r="E109" s="252" t="str">
        <f>E9</f>
        <v>14 - VZT_ZC_3</v>
      </c>
      <c r="F109" s="253"/>
      <c r="G109" s="253"/>
      <c r="H109" s="253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138"/>
      <c r="C111" s="137" t="s">
        <v>20</v>
      </c>
      <c r="D111" s="139"/>
      <c r="E111" s="139"/>
      <c r="F111" s="140" t="str">
        <f>F12</f>
        <v xml:space="preserve"> </v>
      </c>
      <c r="G111" s="139"/>
      <c r="H111" s="139"/>
      <c r="I111" s="137" t="s">
        <v>22</v>
      </c>
      <c r="J111" s="141" t="str">
        <f>IF(J12="","",J12)</f>
        <v>15. 1. 2020</v>
      </c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138"/>
      <c r="C113" s="137" t="s">
        <v>24</v>
      </c>
      <c r="D113" s="139"/>
      <c r="E113" s="139"/>
      <c r="F113" s="140" t="str">
        <f>E15</f>
        <v>Dopravní podnik Ostrava a.s.</v>
      </c>
      <c r="G113" s="139"/>
      <c r="H113" s="139"/>
      <c r="I113" s="137" t="s">
        <v>30</v>
      </c>
      <c r="J113" s="172" t="str">
        <f>E21</f>
        <v>SPAN s.r.o.</v>
      </c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138"/>
      <c r="C114" s="137" t="s">
        <v>28</v>
      </c>
      <c r="D114" s="139"/>
      <c r="E114" s="139"/>
      <c r="F114" s="140" t="str">
        <f>IF(E18="","",E18)</f>
        <v>Vyplň údaj</v>
      </c>
      <c r="G114" s="139"/>
      <c r="H114" s="139"/>
      <c r="I114" s="137" t="s">
        <v>33</v>
      </c>
      <c r="J114" s="172" t="str">
        <f>E24</f>
        <v>SPAN s.r.o.</v>
      </c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0.35" customHeight="1">
      <c r="A115" s="28"/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1" customFormat="1" ht="29.25" customHeight="1">
      <c r="A116" s="94"/>
      <c r="B116" s="186"/>
      <c r="C116" s="187" t="s">
        <v>223</v>
      </c>
      <c r="D116" s="188" t="s">
        <v>62</v>
      </c>
      <c r="E116" s="188" t="s">
        <v>58</v>
      </c>
      <c r="F116" s="188" t="s">
        <v>59</v>
      </c>
      <c r="G116" s="188" t="s">
        <v>224</v>
      </c>
      <c r="H116" s="188" t="s">
        <v>225</v>
      </c>
      <c r="I116" s="188" t="s">
        <v>226</v>
      </c>
      <c r="J116" s="188" t="s">
        <v>175</v>
      </c>
      <c r="K116" s="189" t="s">
        <v>227</v>
      </c>
      <c r="L116" s="95"/>
      <c r="M116" s="56" t="s">
        <v>1</v>
      </c>
      <c r="N116" s="57" t="s">
        <v>41</v>
      </c>
      <c r="O116" s="57" t="s">
        <v>228</v>
      </c>
      <c r="P116" s="57" t="s">
        <v>229</v>
      </c>
      <c r="Q116" s="57" t="s">
        <v>230</v>
      </c>
      <c r="R116" s="57" t="s">
        <v>231</v>
      </c>
      <c r="S116" s="57" t="s">
        <v>232</v>
      </c>
      <c r="T116" s="58" t="s">
        <v>233</v>
      </c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spans="1:65" s="2" customFormat="1" ht="22.9" customHeight="1">
      <c r="A117" s="28"/>
      <c r="B117" s="138"/>
      <c r="C117" s="190" t="s">
        <v>234</v>
      </c>
      <c r="D117" s="139"/>
      <c r="E117" s="139"/>
      <c r="F117" s="139"/>
      <c r="G117" s="139"/>
      <c r="H117" s="139"/>
      <c r="I117" s="139"/>
      <c r="J117" s="191">
        <f>BK117</f>
        <v>0</v>
      </c>
      <c r="K117" s="139"/>
      <c r="L117" s="29"/>
      <c r="M117" s="59"/>
      <c r="N117" s="50"/>
      <c r="O117" s="60"/>
      <c r="P117" s="96">
        <f>P118</f>
        <v>0</v>
      </c>
      <c r="Q117" s="60"/>
      <c r="R117" s="96">
        <f>R118</f>
        <v>0</v>
      </c>
      <c r="S117" s="60"/>
      <c r="T117" s="97">
        <f>T118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T117" s="14" t="s">
        <v>76</v>
      </c>
      <c r="AU117" s="14" t="s">
        <v>177</v>
      </c>
      <c r="BK117" s="98">
        <f>BK118</f>
        <v>0</v>
      </c>
    </row>
    <row r="118" spans="1:65" s="12" customFormat="1" ht="25.9" customHeight="1">
      <c r="B118" s="192"/>
      <c r="C118" s="193"/>
      <c r="D118" s="194" t="s">
        <v>76</v>
      </c>
      <c r="E118" s="195" t="s">
        <v>238</v>
      </c>
      <c r="F118" s="195" t="s">
        <v>4892</v>
      </c>
      <c r="G118" s="193"/>
      <c r="H118" s="193"/>
      <c r="I118" s="193"/>
      <c r="J118" s="196">
        <f>BK118</f>
        <v>0</v>
      </c>
      <c r="K118" s="193"/>
      <c r="L118" s="99"/>
      <c r="M118" s="102"/>
      <c r="N118" s="103"/>
      <c r="O118" s="103"/>
      <c r="P118" s="104">
        <f>SUM(P119:P165)</f>
        <v>0</v>
      </c>
      <c r="Q118" s="103"/>
      <c r="R118" s="104">
        <f>SUM(R119:R165)</f>
        <v>0</v>
      </c>
      <c r="S118" s="103"/>
      <c r="T118" s="105">
        <f>SUM(T119:T165)</f>
        <v>0</v>
      </c>
      <c r="AR118" s="100" t="s">
        <v>247</v>
      </c>
      <c r="AT118" s="106" t="s">
        <v>76</v>
      </c>
      <c r="AU118" s="106" t="s">
        <v>77</v>
      </c>
      <c r="AY118" s="100" t="s">
        <v>237</v>
      </c>
      <c r="BK118" s="107">
        <f>SUM(BK119:BK165)</f>
        <v>0</v>
      </c>
    </row>
    <row r="119" spans="1:65" s="2" customFormat="1" ht="33" customHeight="1">
      <c r="A119" s="28"/>
      <c r="B119" s="138"/>
      <c r="C119" s="199" t="s">
        <v>85</v>
      </c>
      <c r="D119" s="199" t="s">
        <v>242</v>
      </c>
      <c r="E119" s="200" t="s">
        <v>1379</v>
      </c>
      <c r="F119" s="201" t="s">
        <v>4893</v>
      </c>
      <c r="G119" s="202" t="s">
        <v>2072</v>
      </c>
      <c r="H119" s="203">
        <v>1</v>
      </c>
      <c r="I119" s="108"/>
      <c r="J119" s="204">
        <f t="shared" ref="J119:J165" si="0">ROUND(I119*H119,2)</f>
        <v>0</v>
      </c>
      <c r="K119" s="201" t="s">
        <v>1709</v>
      </c>
      <c r="L119" s="29"/>
      <c r="M119" s="109" t="s">
        <v>1</v>
      </c>
      <c r="N119" s="110" t="s">
        <v>42</v>
      </c>
      <c r="O119" s="52"/>
      <c r="P119" s="111">
        <f t="shared" ref="P119:P165" si="1">O119*H119</f>
        <v>0</v>
      </c>
      <c r="Q119" s="111">
        <v>0</v>
      </c>
      <c r="R119" s="111">
        <f t="shared" ref="R119:R165" si="2">Q119*H119</f>
        <v>0</v>
      </c>
      <c r="S119" s="111">
        <v>0</v>
      </c>
      <c r="T119" s="112">
        <f t="shared" ref="T119:T165" si="3"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13" t="s">
        <v>490</v>
      </c>
      <c r="AT119" s="113" t="s">
        <v>242</v>
      </c>
      <c r="AU119" s="113" t="s">
        <v>85</v>
      </c>
      <c r="AY119" s="14" t="s">
        <v>237</v>
      </c>
      <c r="BE119" s="114">
        <f t="shared" ref="BE119:BE165" si="4">IF(N119="základní",J119,0)</f>
        <v>0</v>
      </c>
      <c r="BF119" s="114">
        <f t="shared" ref="BF119:BF165" si="5">IF(N119="snížená",J119,0)</f>
        <v>0</v>
      </c>
      <c r="BG119" s="114">
        <f t="shared" ref="BG119:BG165" si="6">IF(N119="zákl. přenesená",J119,0)</f>
        <v>0</v>
      </c>
      <c r="BH119" s="114">
        <f t="shared" ref="BH119:BH165" si="7">IF(N119="sníž. přenesená",J119,0)</f>
        <v>0</v>
      </c>
      <c r="BI119" s="114">
        <f t="shared" ref="BI119:BI165" si="8">IF(N119="nulová",J119,0)</f>
        <v>0</v>
      </c>
      <c r="BJ119" s="14" t="s">
        <v>85</v>
      </c>
      <c r="BK119" s="114">
        <f t="shared" ref="BK119:BK165" si="9">ROUND(I119*H119,2)</f>
        <v>0</v>
      </c>
      <c r="BL119" s="14" t="s">
        <v>490</v>
      </c>
      <c r="BM119" s="113" t="s">
        <v>4894</v>
      </c>
    </row>
    <row r="120" spans="1:65" s="2" customFormat="1" ht="33" customHeight="1">
      <c r="A120" s="28"/>
      <c r="B120" s="138"/>
      <c r="C120" s="205" t="s">
        <v>87</v>
      </c>
      <c r="D120" s="205" t="s">
        <v>290</v>
      </c>
      <c r="E120" s="206" t="s">
        <v>4895</v>
      </c>
      <c r="F120" s="207" t="s">
        <v>4893</v>
      </c>
      <c r="G120" s="208" t="s">
        <v>2072</v>
      </c>
      <c r="H120" s="209">
        <v>1</v>
      </c>
      <c r="I120" s="115"/>
      <c r="J120" s="210">
        <f t="shared" si="0"/>
        <v>0</v>
      </c>
      <c r="K120" s="207" t="s">
        <v>1709</v>
      </c>
      <c r="L120" s="116"/>
      <c r="M120" s="117" t="s">
        <v>1</v>
      </c>
      <c r="N120" s="118" t="s">
        <v>42</v>
      </c>
      <c r="O120" s="52"/>
      <c r="P120" s="111">
        <f t="shared" si="1"/>
        <v>0</v>
      </c>
      <c r="Q120" s="111">
        <v>0</v>
      </c>
      <c r="R120" s="111">
        <f t="shared" si="2"/>
        <v>0</v>
      </c>
      <c r="S120" s="111">
        <v>0</v>
      </c>
      <c r="T120" s="112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1303</v>
      </c>
      <c r="AT120" s="113" t="s">
        <v>290</v>
      </c>
      <c r="AU120" s="113" t="s">
        <v>85</v>
      </c>
      <c r="AY120" s="14" t="s">
        <v>237</v>
      </c>
      <c r="BE120" s="114">
        <f t="shared" si="4"/>
        <v>0</v>
      </c>
      <c r="BF120" s="114">
        <f t="shared" si="5"/>
        <v>0</v>
      </c>
      <c r="BG120" s="114">
        <f t="shared" si="6"/>
        <v>0</v>
      </c>
      <c r="BH120" s="114">
        <f t="shared" si="7"/>
        <v>0</v>
      </c>
      <c r="BI120" s="114">
        <f t="shared" si="8"/>
        <v>0</v>
      </c>
      <c r="BJ120" s="14" t="s">
        <v>85</v>
      </c>
      <c r="BK120" s="114">
        <f t="shared" si="9"/>
        <v>0</v>
      </c>
      <c r="BL120" s="14" t="s">
        <v>490</v>
      </c>
      <c r="BM120" s="113" t="s">
        <v>4896</v>
      </c>
    </row>
    <row r="121" spans="1:65" s="2" customFormat="1" ht="16.5" customHeight="1">
      <c r="A121" s="28"/>
      <c r="B121" s="138"/>
      <c r="C121" s="199" t="s">
        <v>247</v>
      </c>
      <c r="D121" s="199" t="s">
        <v>242</v>
      </c>
      <c r="E121" s="200" t="s">
        <v>4897</v>
      </c>
      <c r="F121" s="201" t="s">
        <v>4681</v>
      </c>
      <c r="G121" s="202" t="s">
        <v>2072</v>
      </c>
      <c r="H121" s="203">
        <v>1</v>
      </c>
      <c r="I121" s="108"/>
      <c r="J121" s="204">
        <f t="shared" si="0"/>
        <v>0</v>
      </c>
      <c r="K121" s="201" t="s">
        <v>1709</v>
      </c>
      <c r="L121" s="29"/>
      <c r="M121" s="109" t="s">
        <v>1</v>
      </c>
      <c r="N121" s="110" t="s">
        <v>42</v>
      </c>
      <c r="O121" s="52"/>
      <c r="P121" s="111">
        <f t="shared" si="1"/>
        <v>0</v>
      </c>
      <c r="Q121" s="111">
        <v>0</v>
      </c>
      <c r="R121" s="111">
        <f t="shared" si="2"/>
        <v>0</v>
      </c>
      <c r="S121" s="111">
        <v>0</v>
      </c>
      <c r="T121" s="112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490</v>
      </c>
      <c r="AT121" s="113" t="s">
        <v>242</v>
      </c>
      <c r="AU121" s="113" t="s">
        <v>85</v>
      </c>
      <c r="AY121" s="14" t="s">
        <v>237</v>
      </c>
      <c r="BE121" s="114">
        <f t="shared" si="4"/>
        <v>0</v>
      </c>
      <c r="BF121" s="114">
        <f t="shared" si="5"/>
        <v>0</v>
      </c>
      <c r="BG121" s="114">
        <f t="shared" si="6"/>
        <v>0</v>
      </c>
      <c r="BH121" s="114">
        <f t="shared" si="7"/>
        <v>0</v>
      </c>
      <c r="BI121" s="114">
        <f t="shared" si="8"/>
        <v>0</v>
      </c>
      <c r="BJ121" s="14" t="s">
        <v>85</v>
      </c>
      <c r="BK121" s="114">
        <f t="shared" si="9"/>
        <v>0</v>
      </c>
      <c r="BL121" s="14" t="s">
        <v>490</v>
      </c>
      <c r="BM121" s="113" t="s">
        <v>4898</v>
      </c>
    </row>
    <row r="122" spans="1:65" s="2" customFormat="1" ht="16.5" customHeight="1">
      <c r="A122" s="28"/>
      <c r="B122" s="138"/>
      <c r="C122" s="199" t="s">
        <v>246</v>
      </c>
      <c r="D122" s="199" t="s">
        <v>242</v>
      </c>
      <c r="E122" s="200" t="s">
        <v>4897</v>
      </c>
      <c r="F122" s="201" t="s">
        <v>4681</v>
      </c>
      <c r="G122" s="202" t="s">
        <v>2072</v>
      </c>
      <c r="H122" s="203">
        <v>1</v>
      </c>
      <c r="I122" s="108"/>
      <c r="J122" s="204">
        <f t="shared" si="0"/>
        <v>0</v>
      </c>
      <c r="K122" s="201" t="s">
        <v>1709</v>
      </c>
      <c r="L122" s="29"/>
      <c r="M122" s="109" t="s">
        <v>1</v>
      </c>
      <c r="N122" s="110" t="s">
        <v>42</v>
      </c>
      <c r="O122" s="52"/>
      <c r="P122" s="111">
        <f t="shared" si="1"/>
        <v>0</v>
      </c>
      <c r="Q122" s="111">
        <v>0</v>
      </c>
      <c r="R122" s="111">
        <f t="shared" si="2"/>
        <v>0</v>
      </c>
      <c r="S122" s="111">
        <v>0</v>
      </c>
      <c r="T122" s="112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490</v>
      </c>
      <c r="AT122" s="113" t="s">
        <v>242</v>
      </c>
      <c r="AU122" s="113" t="s">
        <v>85</v>
      </c>
      <c r="AY122" s="14" t="s">
        <v>237</v>
      </c>
      <c r="BE122" s="114">
        <f t="shared" si="4"/>
        <v>0</v>
      </c>
      <c r="BF122" s="114">
        <f t="shared" si="5"/>
        <v>0</v>
      </c>
      <c r="BG122" s="114">
        <f t="shared" si="6"/>
        <v>0</v>
      </c>
      <c r="BH122" s="114">
        <f t="shared" si="7"/>
        <v>0</v>
      </c>
      <c r="BI122" s="114">
        <f t="shared" si="8"/>
        <v>0</v>
      </c>
      <c r="BJ122" s="14" t="s">
        <v>85</v>
      </c>
      <c r="BK122" s="114">
        <f t="shared" si="9"/>
        <v>0</v>
      </c>
      <c r="BL122" s="14" t="s">
        <v>490</v>
      </c>
      <c r="BM122" s="113" t="s">
        <v>4899</v>
      </c>
    </row>
    <row r="123" spans="1:65" s="2" customFormat="1" ht="33" customHeight="1">
      <c r="A123" s="28"/>
      <c r="B123" s="138"/>
      <c r="C123" s="205" t="s">
        <v>259</v>
      </c>
      <c r="D123" s="205" t="s">
        <v>290</v>
      </c>
      <c r="E123" s="206" t="s">
        <v>4900</v>
      </c>
      <c r="F123" s="207" t="s">
        <v>4901</v>
      </c>
      <c r="G123" s="208" t="s">
        <v>2072</v>
      </c>
      <c r="H123" s="209">
        <v>1</v>
      </c>
      <c r="I123" s="115"/>
      <c r="J123" s="210">
        <f t="shared" si="0"/>
        <v>0</v>
      </c>
      <c r="K123" s="207" t="s">
        <v>1709</v>
      </c>
      <c r="L123" s="116"/>
      <c r="M123" s="117" t="s">
        <v>1</v>
      </c>
      <c r="N123" s="118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1303</v>
      </c>
      <c r="AT123" s="113" t="s">
        <v>290</v>
      </c>
      <c r="AU123" s="113" t="s">
        <v>85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490</v>
      </c>
      <c r="BM123" s="113" t="s">
        <v>4902</v>
      </c>
    </row>
    <row r="124" spans="1:65" s="2" customFormat="1" ht="33" customHeight="1">
      <c r="A124" s="28"/>
      <c r="B124" s="138"/>
      <c r="C124" s="199" t="s">
        <v>263</v>
      </c>
      <c r="D124" s="199" t="s">
        <v>242</v>
      </c>
      <c r="E124" s="200" t="s">
        <v>4903</v>
      </c>
      <c r="F124" s="201" t="s">
        <v>4904</v>
      </c>
      <c r="G124" s="202" t="s">
        <v>2072</v>
      </c>
      <c r="H124" s="203">
        <v>1</v>
      </c>
      <c r="I124" s="108"/>
      <c r="J124" s="204">
        <f t="shared" si="0"/>
        <v>0</v>
      </c>
      <c r="K124" s="201" t="s">
        <v>1709</v>
      </c>
      <c r="L124" s="29"/>
      <c r="M124" s="109" t="s">
        <v>1</v>
      </c>
      <c r="N124" s="110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490</v>
      </c>
      <c r="AT124" s="113" t="s">
        <v>242</v>
      </c>
      <c r="AU124" s="113" t="s">
        <v>85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490</v>
      </c>
      <c r="BM124" s="113" t="s">
        <v>4905</v>
      </c>
    </row>
    <row r="125" spans="1:65" s="2" customFormat="1" ht="33" customHeight="1">
      <c r="A125" s="28"/>
      <c r="B125" s="138"/>
      <c r="C125" s="205" t="s">
        <v>267</v>
      </c>
      <c r="D125" s="205" t="s">
        <v>290</v>
      </c>
      <c r="E125" s="206" t="s">
        <v>4906</v>
      </c>
      <c r="F125" s="207" t="s">
        <v>4904</v>
      </c>
      <c r="G125" s="208" t="s">
        <v>2072</v>
      </c>
      <c r="H125" s="209">
        <v>1</v>
      </c>
      <c r="I125" s="115"/>
      <c r="J125" s="210">
        <f t="shared" si="0"/>
        <v>0</v>
      </c>
      <c r="K125" s="207" t="s">
        <v>1709</v>
      </c>
      <c r="L125" s="116"/>
      <c r="M125" s="117" t="s">
        <v>1</v>
      </c>
      <c r="N125" s="118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1303</v>
      </c>
      <c r="AT125" s="113" t="s">
        <v>290</v>
      </c>
      <c r="AU125" s="113" t="s">
        <v>85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490</v>
      </c>
      <c r="BM125" s="113" t="s">
        <v>4907</v>
      </c>
    </row>
    <row r="126" spans="1:65" s="2" customFormat="1" ht="16.5" customHeight="1">
      <c r="A126" s="28"/>
      <c r="B126" s="138"/>
      <c r="C126" s="199" t="s">
        <v>271</v>
      </c>
      <c r="D126" s="199" t="s">
        <v>242</v>
      </c>
      <c r="E126" s="200" t="s">
        <v>4908</v>
      </c>
      <c r="F126" s="201" t="s">
        <v>4909</v>
      </c>
      <c r="G126" s="202" t="s">
        <v>2072</v>
      </c>
      <c r="H126" s="203">
        <v>1</v>
      </c>
      <c r="I126" s="108"/>
      <c r="J126" s="204">
        <f t="shared" si="0"/>
        <v>0</v>
      </c>
      <c r="K126" s="201" t="s">
        <v>1709</v>
      </c>
      <c r="L126" s="29"/>
      <c r="M126" s="109" t="s">
        <v>1</v>
      </c>
      <c r="N126" s="110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490</v>
      </c>
      <c r="AT126" s="113" t="s">
        <v>242</v>
      </c>
      <c r="AU126" s="113" t="s">
        <v>85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490</v>
      </c>
      <c r="BM126" s="113" t="s">
        <v>4910</v>
      </c>
    </row>
    <row r="127" spans="1:65" s="2" customFormat="1" ht="16.5" customHeight="1">
      <c r="A127" s="28"/>
      <c r="B127" s="138"/>
      <c r="C127" s="205" t="s">
        <v>275</v>
      </c>
      <c r="D127" s="205" t="s">
        <v>290</v>
      </c>
      <c r="E127" s="206" t="s">
        <v>4911</v>
      </c>
      <c r="F127" s="207" t="s">
        <v>4909</v>
      </c>
      <c r="G127" s="208" t="s">
        <v>2072</v>
      </c>
      <c r="H127" s="209">
        <v>1</v>
      </c>
      <c r="I127" s="115"/>
      <c r="J127" s="210">
        <f t="shared" si="0"/>
        <v>0</v>
      </c>
      <c r="K127" s="207" t="s">
        <v>1709</v>
      </c>
      <c r="L127" s="116"/>
      <c r="M127" s="117" t="s">
        <v>1</v>
      </c>
      <c r="N127" s="118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1303</v>
      </c>
      <c r="AT127" s="113" t="s">
        <v>290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490</v>
      </c>
      <c r="BM127" s="113" t="s">
        <v>4912</v>
      </c>
    </row>
    <row r="128" spans="1:65" s="2" customFormat="1" ht="33" customHeight="1">
      <c r="A128" s="28"/>
      <c r="B128" s="138"/>
      <c r="C128" s="199" t="s">
        <v>112</v>
      </c>
      <c r="D128" s="199" t="s">
        <v>242</v>
      </c>
      <c r="E128" s="200" t="s">
        <v>4913</v>
      </c>
      <c r="F128" s="201" t="s">
        <v>4914</v>
      </c>
      <c r="G128" s="202" t="s">
        <v>2072</v>
      </c>
      <c r="H128" s="203">
        <v>4</v>
      </c>
      <c r="I128" s="108"/>
      <c r="J128" s="204">
        <f t="shared" si="0"/>
        <v>0</v>
      </c>
      <c r="K128" s="201" t="s">
        <v>1709</v>
      </c>
      <c r="L128" s="29"/>
      <c r="M128" s="109" t="s">
        <v>1</v>
      </c>
      <c r="N128" s="110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490</v>
      </c>
      <c r="AT128" s="113" t="s">
        <v>242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4915</v>
      </c>
    </row>
    <row r="129" spans="1:65" s="2" customFormat="1" ht="33" customHeight="1">
      <c r="A129" s="28"/>
      <c r="B129" s="138"/>
      <c r="C129" s="205" t="s">
        <v>115</v>
      </c>
      <c r="D129" s="205" t="s">
        <v>290</v>
      </c>
      <c r="E129" s="206" t="s">
        <v>4916</v>
      </c>
      <c r="F129" s="207" t="s">
        <v>4914</v>
      </c>
      <c r="G129" s="208" t="s">
        <v>2072</v>
      </c>
      <c r="H129" s="209">
        <v>4</v>
      </c>
      <c r="I129" s="115"/>
      <c r="J129" s="210">
        <f t="shared" si="0"/>
        <v>0</v>
      </c>
      <c r="K129" s="207" t="s">
        <v>1709</v>
      </c>
      <c r="L129" s="116"/>
      <c r="M129" s="117" t="s">
        <v>1</v>
      </c>
      <c r="N129" s="118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1303</v>
      </c>
      <c r="AT129" s="113" t="s">
        <v>290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4917</v>
      </c>
    </row>
    <row r="130" spans="1:65" s="2" customFormat="1" ht="16.5" customHeight="1">
      <c r="A130" s="28"/>
      <c r="B130" s="138"/>
      <c r="C130" s="199" t="s">
        <v>118</v>
      </c>
      <c r="D130" s="199" t="s">
        <v>242</v>
      </c>
      <c r="E130" s="200" t="s">
        <v>4918</v>
      </c>
      <c r="F130" s="201" t="s">
        <v>4919</v>
      </c>
      <c r="G130" s="202" t="s">
        <v>2072</v>
      </c>
      <c r="H130" s="203">
        <v>7</v>
      </c>
      <c r="I130" s="108"/>
      <c r="J130" s="204">
        <f t="shared" si="0"/>
        <v>0</v>
      </c>
      <c r="K130" s="201" t="s">
        <v>1709</v>
      </c>
      <c r="L130" s="29"/>
      <c r="M130" s="109" t="s">
        <v>1</v>
      </c>
      <c r="N130" s="110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490</v>
      </c>
      <c r="AT130" s="113" t="s">
        <v>242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4920</v>
      </c>
    </row>
    <row r="131" spans="1:65" s="2" customFormat="1" ht="16.5" customHeight="1">
      <c r="A131" s="28"/>
      <c r="B131" s="138"/>
      <c r="C131" s="205" t="s">
        <v>121</v>
      </c>
      <c r="D131" s="205" t="s">
        <v>290</v>
      </c>
      <c r="E131" s="206" t="s">
        <v>4921</v>
      </c>
      <c r="F131" s="207" t="s">
        <v>4919</v>
      </c>
      <c r="G131" s="208" t="s">
        <v>2072</v>
      </c>
      <c r="H131" s="209">
        <v>7</v>
      </c>
      <c r="I131" s="115"/>
      <c r="J131" s="210">
        <f t="shared" si="0"/>
        <v>0</v>
      </c>
      <c r="K131" s="207" t="s">
        <v>1709</v>
      </c>
      <c r="L131" s="116"/>
      <c r="M131" s="117" t="s">
        <v>1</v>
      </c>
      <c r="N131" s="118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1303</v>
      </c>
      <c r="AT131" s="113" t="s">
        <v>290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4922</v>
      </c>
    </row>
    <row r="132" spans="1:65" s="2" customFormat="1" ht="16.5" customHeight="1">
      <c r="A132" s="28"/>
      <c r="B132" s="138"/>
      <c r="C132" s="199" t="s">
        <v>124</v>
      </c>
      <c r="D132" s="199" t="s">
        <v>242</v>
      </c>
      <c r="E132" s="200" t="s">
        <v>4923</v>
      </c>
      <c r="F132" s="201" t="s">
        <v>4924</v>
      </c>
      <c r="G132" s="202" t="s">
        <v>2072</v>
      </c>
      <c r="H132" s="203">
        <v>7</v>
      </c>
      <c r="I132" s="108"/>
      <c r="J132" s="204">
        <f t="shared" si="0"/>
        <v>0</v>
      </c>
      <c r="K132" s="201" t="s">
        <v>1709</v>
      </c>
      <c r="L132" s="29"/>
      <c r="M132" s="109" t="s">
        <v>1</v>
      </c>
      <c r="N132" s="110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490</v>
      </c>
      <c r="AT132" s="113" t="s">
        <v>242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4925</v>
      </c>
    </row>
    <row r="133" spans="1:65" s="2" customFormat="1" ht="16.5" customHeight="1">
      <c r="A133" s="28"/>
      <c r="B133" s="138"/>
      <c r="C133" s="205" t="s">
        <v>8</v>
      </c>
      <c r="D133" s="205" t="s">
        <v>290</v>
      </c>
      <c r="E133" s="206" t="s">
        <v>4926</v>
      </c>
      <c r="F133" s="207" t="s">
        <v>4924</v>
      </c>
      <c r="G133" s="208" t="s">
        <v>2072</v>
      </c>
      <c r="H133" s="209">
        <v>7</v>
      </c>
      <c r="I133" s="115"/>
      <c r="J133" s="210">
        <f t="shared" si="0"/>
        <v>0</v>
      </c>
      <c r="K133" s="207" t="s">
        <v>1709</v>
      </c>
      <c r="L133" s="116"/>
      <c r="M133" s="117" t="s">
        <v>1</v>
      </c>
      <c r="N133" s="118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1303</v>
      </c>
      <c r="AT133" s="113" t="s">
        <v>290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4927</v>
      </c>
    </row>
    <row r="134" spans="1:65" s="2" customFormat="1" ht="16.5" customHeight="1">
      <c r="A134" s="28"/>
      <c r="B134" s="138"/>
      <c r="C134" s="199" t="s">
        <v>129</v>
      </c>
      <c r="D134" s="199" t="s">
        <v>242</v>
      </c>
      <c r="E134" s="200" t="s">
        <v>4928</v>
      </c>
      <c r="F134" s="201" t="s">
        <v>4929</v>
      </c>
      <c r="G134" s="202" t="s">
        <v>2072</v>
      </c>
      <c r="H134" s="203">
        <v>2</v>
      </c>
      <c r="I134" s="108"/>
      <c r="J134" s="204">
        <f t="shared" si="0"/>
        <v>0</v>
      </c>
      <c r="K134" s="201" t="s">
        <v>1709</v>
      </c>
      <c r="L134" s="29"/>
      <c r="M134" s="109" t="s">
        <v>1</v>
      </c>
      <c r="N134" s="110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490</v>
      </c>
      <c r="AT134" s="113" t="s">
        <v>242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4930</v>
      </c>
    </row>
    <row r="135" spans="1:65" s="2" customFormat="1" ht="16.5" customHeight="1">
      <c r="A135" s="28"/>
      <c r="B135" s="138"/>
      <c r="C135" s="205" t="s">
        <v>132</v>
      </c>
      <c r="D135" s="205" t="s">
        <v>290</v>
      </c>
      <c r="E135" s="206" t="s">
        <v>4931</v>
      </c>
      <c r="F135" s="207" t="s">
        <v>4929</v>
      </c>
      <c r="G135" s="208" t="s">
        <v>2072</v>
      </c>
      <c r="H135" s="209">
        <v>2</v>
      </c>
      <c r="I135" s="115"/>
      <c r="J135" s="210">
        <f t="shared" si="0"/>
        <v>0</v>
      </c>
      <c r="K135" s="207" t="s">
        <v>1709</v>
      </c>
      <c r="L135" s="116"/>
      <c r="M135" s="117" t="s">
        <v>1</v>
      </c>
      <c r="N135" s="118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1303</v>
      </c>
      <c r="AT135" s="113" t="s">
        <v>290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4932</v>
      </c>
    </row>
    <row r="136" spans="1:65" s="2" customFormat="1" ht="16.5" customHeight="1">
      <c r="A136" s="28"/>
      <c r="B136" s="138"/>
      <c r="C136" s="199" t="s">
        <v>135</v>
      </c>
      <c r="D136" s="199" t="s">
        <v>242</v>
      </c>
      <c r="E136" s="200" t="s">
        <v>4933</v>
      </c>
      <c r="F136" s="201" t="s">
        <v>4934</v>
      </c>
      <c r="G136" s="202" t="s">
        <v>2072</v>
      </c>
      <c r="H136" s="203">
        <v>2</v>
      </c>
      <c r="I136" s="108"/>
      <c r="J136" s="204">
        <f t="shared" si="0"/>
        <v>0</v>
      </c>
      <c r="K136" s="201" t="s">
        <v>1709</v>
      </c>
      <c r="L136" s="29"/>
      <c r="M136" s="109" t="s">
        <v>1</v>
      </c>
      <c r="N136" s="110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490</v>
      </c>
      <c r="AT136" s="113" t="s">
        <v>242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4935</v>
      </c>
    </row>
    <row r="137" spans="1:65" s="2" customFormat="1" ht="16.5" customHeight="1">
      <c r="A137" s="28"/>
      <c r="B137" s="138"/>
      <c r="C137" s="205" t="s">
        <v>138</v>
      </c>
      <c r="D137" s="205" t="s">
        <v>290</v>
      </c>
      <c r="E137" s="206" t="s">
        <v>4936</v>
      </c>
      <c r="F137" s="207" t="s">
        <v>4934</v>
      </c>
      <c r="G137" s="208" t="s">
        <v>2072</v>
      </c>
      <c r="H137" s="209">
        <v>2</v>
      </c>
      <c r="I137" s="115"/>
      <c r="J137" s="210">
        <f t="shared" si="0"/>
        <v>0</v>
      </c>
      <c r="K137" s="207" t="s">
        <v>1709</v>
      </c>
      <c r="L137" s="116"/>
      <c r="M137" s="117" t="s">
        <v>1</v>
      </c>
      <c r="N137" s="118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1303</v>
      </c>
      <c r="AT137" s="113" t="s">
        <v>290</v>
      </c>
      <c r="AU137" s="113" t="s">
        <v>85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490</v>
      </c>
      <c r="BM137" s="113" t="s">
        <v>4937</v>
      </c>
    </row>
    <row r="138" spans="1:65" s="2" customFormat="1" ht="16.5" customHeight="1">
      <c r="A138" s="28"/>
      <c r="B138" s="138"/>
      <c r="C138" s="199" t="s">
        <v>141</v>
      </c>
      <c r="D138" s="199" t="s">
        <v>242</v>
      </c>
      <c r="E138" s="200" t="s">
        <v>4938</v>
      </c>
      <c r="F138" s="201" t="s">
        <v>4939</v>
      </c>
      <c r="G138" s="202" t="s">
        <v>2072</v>
      </c>
      <c r="H138" s="203">
        <v>5</v>
      </c>
      <c r="I138" s="108"/>
      <c r="J138" s="204">
        <f t="shared" si="0"/>
        <v>0</v>
      </c>
      <c r="K138" s="201" t="s">
        <v>1709</v>
      </c>
      <c r="L138" s="29"/>
      <c r="M138" s="109" t="s">
        <v>1</v>
      </c>
      <c r="N138" s="110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490</v>
      </c>
      <c r="AT138" s="113" t="s">
        <v>242</v>
      </c>
      <c r="AU138" s="113" t="s">
        <v>85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490</v>
      </c>
      <c r="BM138" s="113" t="s">
        <v>4940</v>
      </c>
    </row>
    <row r="139" spans="1:65" s="2" customFormat="1" ht="16.5" customHeight="1">
      <c r="A139" s="28"/>
      <c r="B139" s="138"/>
      <c r="C139" s="205" t="s">
        <v>7</v>
      </c>
      <c r="D139" s="205" t="s">
        <v>290</v>
      </c>
      <c r="E139" s="206" t="s">
        <v>4941</v>
      </c>
      <c r="F139" s="207" t="s">
        <v>4939</v>
      </c>
      <c r="G139" s="208" t="s">
        <v>2072</v>
      </c>
      <c r="H139" s="209">
        <v>5</v>
      </c>
      <c r="I139" s="115"/>
      <c r="J139" s="210">
        <f t="shared" si="0"/>
        <v>0</v>
      </c>
      <c r="K139" s="207" t="s">
        <v>1709</v>
      </c>
      <c r="L139" s="116"/>
      <c r="M139" s="117" t="s">
        <v>1</v>
      </c>
      <c r="N139" s="118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1303</v>
      </c>
      <c r="AT139" s="113" t="s">
        <v>290</v>
      </c>
      <c r="AU139" s="113" t="s">
        <v>85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490</v>
      </c>
      <c r="BM139" s="113" t="s">
        <v>4942</v>
      </c>
    </row>
    <row r="140" spans="1:65" s="2" customFormat="1" ht="16.5" customHeight="1">
      <c r="A140" s="28"/>
      <c r="B140" s="138"/>
      <c r="C140" s="199" t="s">
        <v>146</v>
      </c>
      <c r="D140" s="199" t="s">
        <v>242</v>
      </c>
      <c r="E140" s="200" t="s">
        <v>4943</v>
      </c>
      <c r="F140" s="201" t="s">
        <v>4944</v>
      </c>
      <c r="G140" s="202" t="s">
        <v>2072</v>
      </c>
      <c r="H140" s="203">
        <v>2</v>
      </c>
      <c r="I140" s="108"/>
      <c r="J140" s="204">
        <f t="shared" si="0"/>
        <v>0</v>
      </c>
      <c r="K140" s="201" t="s">
        <v>1709</v>
      </c>
      <c r="L140" s="29"/>
      <c r="M140" s="109" t="s">
        <v>1</v>
      </c>
      <c r="N140" s="110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490</v>
      </c>
      <c r="AT140" s="113" t="s">
        <v>242</v>
      </c>
      <c r="AU140" s="113" t="s">
        <v>85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490</v>
      </c>
      <c r="BM140" s="113" t="s">
        <v>4945</v>
      </c>
    </row>
    <row r="141" spans="1:65" s="2" customFormat="1" ht="16.5" customHeight="1">
      <c r="A141" s="28"/>
      <c r="B141" s="138"/>
      <c r="C141" s="205" t="s">
        <v>149</v>
      </c>
      <c r="D141" s="205" t="s">
        <v>290</v>
      </c>
      <c r="E141" s="206" t="s">
        <v>4946</v>
      </c>
      <c r="F141" s="207" t="s">
        <v>4944</v>
      </c>
      <c r="G141" s="208" t="s">
        <v>2072</v>
      </c>
      <c r="H141" s="209">
        <v>2</v>
      </c>
      <c r="I141" s="115"/>
      <c r="J141" s="210">
        <f t="shared" si="0"/>
        <v>0</v>
      </c>
      <c r="K141" s="207" t="s">
        <v>1709</v>
      </c>
      <c r="L141" s="116"/>
      <c r="M141" s="117" t="s">
        <v>1</v>
      </c>
      <c r="N141" s="118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1303</v>
      </c>
      <c r="AT141" s="113" t="s">
        <v>290</v>
      </c>
      <c r="AU141" s="113" t="s">
        <v>85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490</v>
      </c>
      <c r="BM141" s="113" t="s">
        <v>4947</v>
      </c>
    </row>
    <row r="142" spans="1:65" s="2" customFormat="1" ht="16.5" customHeight="1">
      <c r="A142" s="28"/>
      <c r="B142" s="138"/>
      <c r="C142" s="199" t="s">
        <v>152</v>
      </c>
      <c r="D142" s="199" t="s">
        <v>242</v>
      </c>
      <c r="E142" s="200" t="s">
        <v>4897</v>
      </c>
      <c r="F142" s="201" t="s">
        <v>4681</v>
      </c>
      <c r="G142" s="202" t="s">
        <v>2072</v>
      </c>
      <c r="H142" s="203">
        <v>1</v>
      </c>
      <c r="I142" s="108"/>
      <c r="J142" s="204">
        <f t="shared" si="0"/>
        <v>0</v>
      </c>
      <c r="K142" s="201" t="s">
        <v>1709</v>
      </c>
      <c r="L142" s="29"/>
      <c r="M142" s="109" t="s">
        <v>1</v>
      </c>
      <c r="N142" s="110" t="s">
        <v>42</v>
      </c>
      <c r="O142" s="52"/>
      <c r="P142" s="111">
        <f t="shared" si="1"/>
        <v>0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490</v>
      </c>
      <c r="AT142" s="113" t="s">
        <v>242</v>
      </c>
      <c r="AU142" s="113" t="s">
        <v>85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490</v>
      </c>
      <c r="BM142" s="113" t="s">
        <v>4948</v>
      </c>
    </row>
    <row r="143" spans="1:65" s="2" customFormat="1" ht="33" customHeight="1">
      <c r="A143" s="28"/>
      <c r="B143" s="138"/>
      <c r="C143" s="205" t="s">
        <v>155</v>
      </c>
      <c r="D143" s="205" t="s">
        <v>290</v>
      </c>
      <c r="E143" s="206" t="s">
        <v>4900</v>
      </c>
      <c r="F143" s="207" t="s">
        <v>4901</v>
      </c>
      <c r="G143" s="208" t="s">
        <v>2072</v>
      </c>
      <c r="H143" s="209">
        <v>1</v>
      </c>
      <c r="I143" s="115"/>
      <c r="J143" s="210">
        <f t="shared" si="0"/>
        <v>0</v>
      </c>
      <c r="K143" s="207" t="s">
        <v>1709</v>
      </c>
      <c r="L143" s="116"/>
      <c r="M143" s="117" t="s">
        <v>1</v>
      </c>
      <c r="N143" s="118" t="s">
        <v>42</v>
      </c>
      <c r="O143" s="52"/>
      <c r="P143" s="111">
        <f t="shared" si="1"/>
        <v>0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1303</v>
      </c>
      <c r="AT143" s="113" t="s">
        <v>290</v>
      </c>
      <c r="AU143" s="113" t="s">
        <v>85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490</v>
      </c>
      <c r="BM143" s="113" t="s">
        <v>4949</v>
      </c>
    </row>
    <row r="144" spans="1:65" s="2" customFormat="1" ht="16.5" customHeight="1">
      <c r="A144" s="28"/>
      <c r="B144" s="138"/>
      <c r="C144" s="199" t="s">
        <v>158</v>
      </c>
      <c r="D144" s="199" t="s">
        <v>242</v>
      </c>
      <c r="E144" s="200" t="s">
        <v>4950</v>
      </c>
      <c r="F144" s="201" t="s">
        <v>4951</v>
      </c>
      <c r="G144" s="202" t="s">
        <v>2072</v>
      </c>
      <c r="H144" s="203">
        <v>3</v>
      </c>
      <c r="I144" s="108"/>
      <c r="J144" s="204">
        <f t="shared" si="0"/>
        <v>0</v>
      </c>
      <c r="K144" s="201" t="s">
        <v>1709</v>
      </c>
      <c r="L144" s="29"/>
      <c r="M144" s="109" t="s">
        <v>1</v>
      </c>
      <c r="N144" s="110" t="s">
        <v>42</v>
      </c>
      <c r="O144" s="52"/>
      <c r="P144" s="111">
        <f t="shared" si="1"/>
        <v>0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490</v>
      </c>
      <c r="AT144" s="113" t="s">
        <v>242</v>
      </c>
      <c r="AU144" s="113" t="s">
        <v>85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490</v>
      </c>
      <c r="BM144" s="113" t="s">
        <v>4952</v>
      </c>
    </row>
    <row r="145" spans="1:65" s="2" customFormat="1" ht="16.5" customHeight="1">
      <c r="A145" s="28"/>
      <c r="B145" s="138"/>
      <c r="C145" s="205" t="s">
        <v>161</v>
      </c>
      <c r="D145" s="205" t="s">
        <v>290</v>
      </c>
      <c r="E145" s="206" t="s">
        <v>4953</v>
      </c>
      <c r="F145" s="207" t="s">
        <v>4951</v>
      </c>
      <c r="G145" s="208" t="s">
        <v>2072</v>
      </c>
      <c r="H145" s="209">
        <v>3</v>
      </c>
      <c r="I145" s="115"/>
      <c r="J145" s="210">
        <f t="shared" si="0"/>
        <v>0</v>
      </c>
      <c r="K145" s="207" t="s">
        <v>1709</v>
      </c>
      <c r="L145" s="116"/>
      <c r="M145" s="117" t="s">
        <v>1</v>
      </c>
      <c r="N145" s="118" t="s">
        <v>42</v>
      </c>
      <c r="O145" s="52"/>
      <c r="P145" s="111">
        <f t="shared" si="1"/>
        <v>0</v>
      </c>
      <c r="Q145" s="111">
        <v>0</v>
      </c>
      <c r="R145" s="111">
        <f t="shared" si="2"/>
        <v>0</v>
      </c>
      <c r="S145" s="111">
        <v>0</v>
      </c>
      <c r="T145" s="11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1303</v>
      </c>
      <c r="AT145" s="113" t="s">
        <v>290</v>
      </c>
      <c r="AU145" s="113" t="s">
        <v>85</v>
      </c>
      <c r="AY145" s="14" t="s">
        <v>237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4" t="s">
        <v>85</v>
      </c>
      <c r="BK145" s="114">
        <f t="shared" si="9"/>
        <v>0</v>
      </c>
      <c r="BL145" s="14" t="s">
        <v>490</v>
      </c>
      <c r="BM145" s="113" t="s">
        <v>4954</v>
      </c>
    </row>
    <row r="146" spans="1:65" s="2" customFormat="1" ht="16.5" customHeight="1">
      <c r="A146" s="28"/>
      <c r="B146" s="138"/>
      <c r="C146" s="199" t="s">
        <v>164</v>
      </c>
      <c r="D146" s="199" t="s">
        <v>242</v>
      </c>
      <c r="E146" s="200" t="s">
        <v>4955</v>
      </c>
      <c r="F146" s="201" t="s">
        <v>4956</v>
      </c>
      <c r="G146" s="202" t="s">
        <v>2072</v>
      </c>
      <c r="H146" s="203">
        <v>6</v>
      </c>
      <c r="I146" s="108"/>
      <c r="J146" s="204">
        <f t="shared" si="0"/>
        <v>0</v>
      </c>
      <c r="K146" s="201" t="s">
        <v>1709</v>
      </c>
      <c r="L146" s="29"/>
      <c r="M146" s="109" t="s">
        <v>1</v>
      </c>
      <c r="N146" s="110" t="s">
        <v>42</v>
      </c>
      <c r="O146" s="52"/>
      <c r="P146" s="111">
        <f t="shared" si="1"/>
        <v>0</v>
      </c>
      <c r="Q146" s="111">
        <v>0</v>
      </c>
      <c r="R146" s="111">
        <f t="shared" si="2"/>
        <v>0</v>
      </c>
      <c r="S146" s="111">
        <v>0</v>
      </c>
      <c r="T146" s="11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490</v>
      </c>
      <c r="AT146" s="113" t="s">
        <v>242</v>
      </c>
      <c r="AU146" s="113" t="s">
        <v>85</v>
      </c>
      <c r="AY146" s="14" t="s">
        <v>237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4" t="s">
        <v>85</v>
      </c>
      <c r="BK146" s="114">
        <f t="shared" si="9"/>
        <v>0</v>
      </c>
      <c r="BL146" s="14" t="s">
        <v>490</v>
      </c>
      <c r="BM146" s="113" t="s">
        <v>4957</v>
      </c>
    </row>
    <row r="147" spans="1:65" s="2" customFormat="1" ht="16.5" customHeight="1">
      <c r="A147" s="28"/>
      <c r="B147" s="138"/>
      <c r="C147" s="205" t="s">
        <v>167</v>
      </c>
      <c r="D147" s="205" t="s">
        <v>290</v>
      </c>
      <c r="E147" s="206" t="s">
        <v>4958</v>
      </c>
      <c r="F147" s="207" t="s">
        <v>4956</v>
      </c>
      <c r="G147" s="208" t="s">
        <v>2072</v>
      </c>
      <c r="H147" s="209">
        <v>6</v>
      </c>
      <c r="I147" s="115"/>
      <c r="J147" s="210">
        <f t="shared" si="0"/>
        <v>0</v>
      </c>
      <c r="K147" s="207" t="s">
        <v>1709</v>
      </c>
      <c r="L147" s="116"/>
      <c r="M147" s="117" t="s">
        <v>1</v>
      </c>
      <c r="N147" s="118" t="s">
        <v>42</v>
      </c>
      <c r="O147" s="52"/>
      <c r="P147" s="111">
        <f t="shared" si="1"/>
        <v>0</v>
      </c>
      <c r="Q147" s="111">
        <v>0</v>
      </c>
      <c r="R147" s="111">
        <f t="shared" si="2"/>
        <v>0</v>
      </c>
      <c r="S147" s="111">
        <v>0</v>
      </c>
      <c r="T147" s="11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1303</v>
      </c>
      <c r="AT147" s="113" t="s">
        <v>290</v>
      </c>
      <c r="AU147" s="113" t="s">
        <v>85</v>
      </c>
      <c r="AY147" s="14" t="s">
        <v>237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4" t="s">
        <v>85</v>
      </c>
      <c r="BK147" s="114">
        <f t="shared" si="9"/>
        <v>0</v>
      </c>
      <c r="BL147" s="14" t="s">
        <v>490</v>
      </c>
      <c r="BM147" s="113" t="s">
        <v>4959</v>
      </c>
    </row>
    <row r="148" spans="1:65" s="2" customFormat="1" ht="16.5" customHeight="1">
      <c r="A148" s="28"/>
      <c r="B148" s="138"/>
      <c r="C148" s="199" t="s">
        <v>348</v>
      </c>
      <c r="D148" s="199" t="s">
        <v>242</v>
      </c>
      <c r="E148" s="200" t="s">
        <v>4960</v>
      </c>
      <c r="F148" s="201" t="s">
        <v>4961</v>
      </c>
      <c r="G148" s="202" t="s">
        <v>2137</v>
      </c>
      <c r="H148" s="203">
        <v>220</v>
      </c>
      <c r="I148" s="108"/>
      <c r="J148" s="204">
        <f t="shared" si="0"/>
        <v>0</v>
      </c>
      <c r="K148" s="201" t="s">
        <v>1709</v>
      </c>
      <c r="L148" s="29"/>
      <c r="M148" s="109" t="s">
        <v>1</v>
      </c>
      <c r="N148" s="110" t="s">
        <v>42</v>
      </c>
      <c r="O148" s="52"/>
      <c r="P148" s="111">
        <f t="shared" si="1"/>
        <v>0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490</v>
      </c>
      <c r="AT148" s="113" t="s">
        <v>242</v>
      </c>
      <c r="AU148" s="113" t="s">
        <v>85</v>
      </c>
      <c r="AY148" s="14" t="s">
        <v>237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4" t="s">
        <v>85</v>
      </c>
      <c r="BK148" s="114">
        <f t="shared" si="9"/>
        <v>0</v>
      </c>
      <c r="BL148" s="14" t="s">
        <v>490</v>
      </c>
      <c r="BM148" s="113" t="s">
        <v>4962</v>
      </c>
    </row>
    <row r="149" spans="1:65" s="2" customFormat="1" ht="16.5" customHeight="1">
      <c r="A149" s="28"/>
      <c r="B149" s="138"/>
      <c r="C149" s="205" t="s">
        <v>352</v>
      </c>
      <c r="D149" s="205" t="s">
        <v>290</v>
      </c>
      <c r="E149" s="206" t="s">
        <v>4963</v>
      </c>
      <c r="F149" s="207" t="s">
        <v>4961</v>
      </c>
      <c r="G149" s="208" t="s">
        <v>2137</v>
      </c>
      <c r="H149" s="209">
        <v>220</v>
      </c>
      <c r="I149" s="115"/>
      <c r="J149" s="210">
        <f t="shared" si="0"/>
        <v>0</v>
      </c>
      <c r="K149" s="207" t="s">
        <v>1709</v>
      </c>
      <c r="L149" s="116"/>
      <c r="M149" s="117" t="s">
        <v>1</v>
      </c>
      <c r="N149" s="118" t="s">
        <v>42</v>
      </c>
      <c r="O149" s="52"/>
      <c r="P149" s="111">
        <f t="shared" si="1"/>
        <v>0</v>
      </c>
      <c r="Q149" s="111">
        <v>0</v>
      </c>
      <c r="R149" s="111">
        <f t="shared" si="2"/>
        <v>0</v>
      </c>
      <c r="S149" s="111">
        <v>0</v>
      </c>
      <c r="T149" s="11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1303</v>
      </c>
      <c r="AT149" s="113" t="s">
        <v>290</v>
      </c>
      <c r="AU149" s="113" t="s">
        <v>85</v>
      </c>
      <c r="AY149" s="14" t="s">
        <v>237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4" t="s">
        <v>85</v>
      </c>
      <c r="BK149" s="114">
        <f t="shared" si="9"/>
        <v>0</v>
      </c>
      <c r="BL149" s="14" t="s">
        <v>490</v>
      </c>
      <c r="BM149" s="113" t="s">
        <v>4964</v>
      </c>
    </row>
    <row r="150" spans="1:65" s="2" customFormat="1" ht="16.5" customHeight="1">
      <c r="A150" s="28"/>
      <c r="B150" s="138"/>
      <c r="C150" s="199" t="s">
        <v>356</v>
      </c>
      <c r="D150" s="199" t="s">
        <v>242</v>
      </c>
      <c r="E150" s="200" t="s">
        <v>4965</v>
      </c>
      <c r="F150" s="201" t="s">
        <v>4966</v>
      </c>
      <c r="G150" s="202" t="s">
        <v>4760</v>
      </c>
      <c r="H150" s="203">
        <v>10</v>
      </c>
      <c r="I150" s="108"/>
      <c r="J150" s="204">
        <f t="shared" si="0"/>
        <v>0</v>
      </c>
      <c r="K150" s="201" t="s">
        <v>1709</v>
      </c>
      <c r="L150" s="29"/>
      <c r="M150" s="109" t="s">
        <v>1</v>
      </c>
      <c r="N150" s="110" t="s">
        <v>42</v>
      </c>
      <c r="O150" s="52"/>
      <c r="P150" s="111">
        <f t="shared" si="1"/>
        <v>0</v>
      </c>
      <c r="Q150" s="111">
        <v>0</v>
      </c>
      <c r="R150" s="111">
        <f t="shared" si="2"/>
        <v>0</v>
      </c>
      <c r="S150" s="111">
        <v>0</v>
      </c>
      <c r="T150" s="11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490</v>
      </c>
      <c r="AT150" s="113" t="s">
        <v>242</v>
      </c>
      <c r="AU150" s="113" t="s">
        <v>85</v>
      </c>
      <c r="AY150" s="14" t="s">
        <v>237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4" t="s">
        <v>85</v>
      </c>
      <c r="BK150" s="114">
        <f t="shared" si="9"/>
        <v>0</v>
      </c>
      <c r="BL150" s="14" t="s">
        <v>490</v>
      </c>
      <c r="BM150" s="113" t="s">
        <v>4967</v>
      </c>
    </row>
    <row r="151" spans="1:65" s="2" customFormat="1" ht="16.5" customHeight="1">
      <c r="A151" s="28"/>
      <c r="B151" s="138"/>
      <c r="C151" s="205" t="s">
        <v>360</v>
      </c>
      <c r="D151" s="205" t="s">
        <v>290</v>
      </c>
      <c r="E151" s="206" t="s">
        <v>4968</v>
      </c>
      <c r="F151" s="207" t="s">
        <v>4966</v>
      </c>
      <c r="G151" s="208" t="s">
        <v>4760</v>
      </c>
      <c r="H151" s="209">
        <v>10</v>
      </c>
      <c r="I151" s="115"/>
      <c r="J151" s="210">
        <f t="shared" si="0"/>
        <v>0</v>
      </c>
      <c r="K151" s="207" t="s">
        <v>1709</v>
      </c>
      <c r="L151" s="116"/>
      <c r="M151" s="117" t="s">
        <v>1</v>
      </c>
      <c r="N151" s="118" t="s">
        <v>42</v>
      </c>
      <c r="O151" s="52"/>
      <c r="P151" s="111">
        <f t="shared" si="1"/>
        <v>0</v>
      </c>
      <c r="Q151" s="111">
        <v>0</v>
      </c>
      <c r="R151" s="111">
        <f t="shared" si="2"/>
        <v>0</v>
      </c>
      <c r="S151" s="111">
        <v>0</v>
      </c>
      <c r="T151" s="112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1303</v>
      </c>
      <c r="AT151" s="113" t="s">
        <v>290</v>
      </c>
      <c r="AU151" s="113" t="s">
        <v>85</v>
      </c>
      <c r="AY151" s="14" t="s">
        <v>237</v>
      </c>
      <c r="BE151" s="114">
        <f t="shared" si="4"/>
        <v>0</v>
      </c>
      <c r="BF151" s="114">
        <f t="shared" si="5"/>
        <v>0</v>
      </c>
      <c r="BG151" s="114">
        <f t="shared" si="6"/>
        <v>0</v>
      </c>
      <c r="BH151" s="114">
        <f t="shared" si="7"/>
        <v>0</v>
      </c>
      <c r="BI151" s="114">
        <f t="shared" si="8"/>
        <v>0</v>
      </c>
      <c r="BJ151" s="14" t="s">
        <v>85</v>
      </c>
      <c r="BK151" s="114">
        <f t="shared" si="9"/>
        <v>0</v>
      </c>
      <c r="BL151" s="14" t="s">
        <v>490</v>
      </c>
      <c r="BM151" s="113" t="s">
        <v>4969</v>
      </c>
    </row>
    <row r="152" spans="1:65" s="2" customFormat="1" ht="16.5" customHeight="1">
      <c r="A152" s="28"/>
      <c r="B152" s="138"/>
      <c r="C152" s="199" t="s">
        <v>364</v>
      </c>
      <c r="D152" s="199" t="s">
        <v>242</v>
      </c>
      <c r="E152" s="200" t="s">
        <v>4970</v>
      </c>
      <c r="F152" s="201" t="s">
        <v>4971</v>
      </c>
      <c r="G152" s="202" t="s">
        <v>4760</v>
      </c>
      <c r="H152" s="203">
        <v>15</v>
      </c>
      <c r="I152" s="108"/>
      <c r="J152" s="204">
        <f t="shared" si="0"/>
        <v>0</v>
      </c>
      <c r="K152" s="201" t="s">
        <v>1709</v>
      </c>
      <c r="L152" s="29"/>
      <c r="M152" s="109" t="s">
        <v>1</v>
      </c>
      <c r="N152" s="110" t="s">
        <v>42</v>
      </c>
      <c r="O152" s="52"/>
      <c r="P152" s="111">
        <f t="shared" si="1"/>
        <v>0</v>
      </c>
      <c r="Q152" s="111">
        <v>0</v>
      </c>
      <c r="R152" s="111">
        <f t="shared" si="2"/>
        <v>0</v>
      </c>
      <c r="S152" s="111">
        <v>0</v>
      </c>
      <c r="T152" s="112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490</v>
      </c>
      <c r="AT152" s="113" t="s">
        <v>242</v>
      </c>
      <c r="AU152" s="113" t="s">
        <v>85</v>
      </c>
      <c r="AY152" s="14" t="s">
        <v>237</v>
      </c>
      <c r="BE152" s="114">
        <f t="shared" si="4"/>
        <v>0</v>
      </c>
      <c r="BF152" s="114">
        <f t="shared" si="5"/>
        <v>0</v>
      </c>
      <c r="BG152" s="114">
        <f t="shared" si="6"/>
        <v>0</v>
      </c>
      <c r="BH152" s="114">
        <f t="shared" si="7"/>
        <v>0</v>
      </c>
      <c r="BI152" s="114">
        <f t="shared" si="8"/>
        <v>0</v>
      </c>
      <c r="BJ152" s="14" t="s">
        <v>85</v>
      </c>
      <c r="BK152" s="114">
        <f t="shared" si="9"/>
        <v>0</v>
      </c>
      <c r="BL152" s="14" t="s">
        <v>490</v>
      </c>
      <c r="BM152" s="113" t="s">
        <v>4972</v>
      </c>
    </row>
    <row r="153" spans="1:65" s="2" customFormat="1" ht="16.5" customHeight="1">
      <c r="A153" s="28"/>
      <c r="B153" s="138"/>
      <c r="C153" s="205" t="s">
        <v>368</v>
      </c>
      <c r="D153" s="205" t="s">
        <v>290</v>
      </c>
      <c r="E153" s="206" t="s">
        <v>4973</v>
      </c>
      <c r="F153" s="207" t="s">
        <v>4971</v>
      </c>
      <c r="G153" s="208" t="s">
        <v>4760</v>
      </c>
      <c r="H153" s="209">
        <v>10</v>
      </c>
      <c r="I153" s="115"/>
      <c r="J153" s="210">
        <f t="shared" si="0"/>
        <v>0</v>
      </c>
      <c r="K153" s="207" t="s">
        <v>1709</v>
      </c>
      <c r="L153" s="116"/>
      <c r="M153" s="117" t="s">
        <v>1</v>
      </c>
      <c r="N153" s="118" t="s">
        <v>42</v>
      </c>
      <c r="O153" s="52"/>
      <c r="P153" s="111">
        <f t="shared" si="1"/>
        <v>0</v>
      </c>
      <c r="Q153" s="111">
        <v>0</v>
      </c>
      <c r="R153" s="111">
        <f t="shared" si="2"/>
        <v>0</v>
      </c>
      <c r="S153" s="111">
        <v>0</v>
      </c>
      <c r="T153" s="112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1303</v>
      </c>
      <c r="AT153" s="113" t="s">
        <v>290</v>
      </c>
      <c r="AU153" s="113" t="s">
        <v>85</v>
      </c>
      <c r="AY153" s="14" t="s">
        <v>237</v>
      </c>
      <c r="BE153" s="114">
        <f t="shared" si="4"/>
        <v>0</v>
      </c>
      <c r="BF153" s="114">
        <f t="shared" si="5"/>
        <v>0</v>
      </c>
      <c r="BG153" s="114">
        <f t="shared" si="6"/>
        <v>0</v>
      </c>
      <c r="BH153" s="114">
        <f t="shared" si="7"/>
        <v>0</v>
      </c>
      <c r="BI153" s="114">
        <f t="shared" si="8"/>
        <v>0</v>
      </c>
      <c r="BJ153" s="14" t="s">
        <v>85</v>
      </c>
      <c r="BK153" s="114">
        <f t="shared" si="9"/>
        <v>0</v>
      </c>
      <c r="BL153" s="14" t="s">
        <v>490</v>
      </c>
      <c r="BM153" s="113" t="s">
        <v>4974</v>
      </c>
    </row>
    <row r="154" spans="1:65" s="2" customFormat="1" ht="16.5" customHeight="1">
      <c r="A154" s="28"/>
      <c r="B154" s="138"/>
      <c r="C154" s="199" t="s">
        <v>372</v>
      </c>
      <c r="D154" s="199" t="s">
        <v>242</v>
      </c>
      <c r="E154" s="200" t="s">
        <v>4975</v>
      </c>
      <c r="F154" s="201" t="s">
        <v>4770</v>
      </c>
      <c r="G154" s="202" t="s">
        <v>2137</v>
      </c>
      <c r="H154" s="203">
        <v>90</v>
      </c>
      <c r="I154" s="108"/>
      <c r="J154" s="204">
        <f t="shared" si="0"/>
        <v>0</v>
      </c>
      <c r="K154" s="201" t="s">
        <v>1709</v>
      </c>
      <c r="L154" s="29"/>
      <c r="M154" s="109" t="s">
        <v>1</v>
      </c>
      <c r="N154" s="110" t="s">
        <v>42</v>
      </c>
      <c r="O154" s="52"/>
      <c r="P154" s="111">
        <f t="shared" si="1"/>
        <v>0</v>
      </c>
      <c r="Q154" s="111">
        <v>0</v>
      </c>
      <c r="R154" s="111">
        <f t="shared" si="2"/>
        <v>0</v>
      </c>
      <c r="S154" s="111">
        <v>0</v>
      </c>
      <c r="T154" s="112">
        <f t="shared" si="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490</v>
      </c>
      <c r="AT154" s="113" t="s">
        <v>242</v>
      </c>
      <c r="AU154" s="113" t="s">
        <v>85</v>
      </c>
      <c r="AY154" s="14" t="s">
        <v>237</v>
      </c>
      <c r="BE154" s="114">
        <f t="shared" si="4"/>
        <v>0</v>
      </c>
      <c r="BF154" s="114">
        <f t="shared" si="5"/>
        <v>0</v>
      </c>
      <c r="BG154" s="114">
        <f t="shared" si="6"/>
        <v>0</v>
      </c>
      <c r="BH154" s="114">
        <f t="shared" si="7"/>
        <v>0</v>
      </c>
      <c r="BI154" s="114">
        <f t="shared" si="8"/>
        <v>0</v>
      </c>
      <c r="BJ154" s="14" t="s">
        <v>85</v>
      </c>
      <c r="BK154" s="114">
        <f t="shared" si="9"/>
        <v>0</v>
      </c>
      <c r="BL154" s="14" t="s">
        <v>490</v>
      </c>
      <c r="BM154" s="113" t="s">
        <v>4976</v>
      </c>
    </row>
    <row r="155" spans="1:65" s="2" customFormat="1" ht="16.5" customHeight="1">
      <c r="A155" s="28"/>
      <c r="B155" s="138"/>
      <c r="C155" s="205" t="s">
        <v>376</v>
      </c>
      <c r="D155" s="205" t="s">
        <v>290</v>
      </c>
      <c r="E155" s="206" t="s">
        <v>4977</v>
      </c>
      <c r="F155" s="207" t="s">
        <v>4770</v>
      </c>
      <c r="G155" s="208" t="s">
        <v>2137</v>
      </c>
      <c r="H155" s="209">
        <v>90</v>
      </c>
      <c r="I155" s="115"/>
      <c r="J155" s="210">
        <f t="shared" si="0"/>
        <v>0</v>
      </c>
      <c r="K155" s="207" t="s">
        <v>1709</v>
      </c>
      <c r="L155" s="116"/>
      <c r="M155" s="117" t="s">
        <v>1</v>
      </c>
      <c r="N155" s="118" t="s">
        <v>42</v>
      </c>
      <c r="O155" s="52"/>
      <c r="P155" s="111">
        <f t="shared" si="1"/>
        <v>0</v>
      </c>
      <c r="Q155" s="111">
        <v>0</v>
      </c>
      <c r="R155" s="111">
        <f t="shared" si="2"/>
        <v>0</v>
      </c>
      <c r="S155" s="111">
        <v>0</v>
      </c>
      <c r="T155" s="112">
        <f t="shared" si="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1303</v>
      </c>
      <c r="AT155" s="113" t="s">
        <v>290</v>
      </c>
      <c r="AU155" s="113" t="s">
        <v>85</v>
      </c>
      <c r="AY155" s="14" t="s">
        <v>237</v>
      </c>
      <c r="BE155" s="114">
        <f t="shared" si="4"/>
        <v>0</v>
      </c>
      <c r="BF155" s="114">
        <f t="shared" si="5"/>
        <v>0</v>
      </c>
      <c r="BG155" s="114">
        <f t="shared" si="6"/>
        <v>0</v>
      </c>
      <c r="BH155" s="114">
        <f t="shared" si="7"/>
        <v>0</v>
      </c>
      <c r="BI155" s="114">
        <f t="shared" si="8"/>
        <v>0</v>
      </c>
      <c r="BJ155" s="14" t="s">
        <v>85</v>
      </c>
      <c r="BK155" s="114">
        <f t="shared" si="9"/>
        <v>0</v>
      </c>
      <c r="BL155" s="14" t="s">
        <v>490</v>
      </c>
      <c r="BM155" s="113" t="s">
        <v>4978</v>
      </c>
    </row>
    <row r="156" spans="1:65" s="2" customFormat="1" ht="16.5" customHeight="1">
      <c r="A156" s="28"/>
      <c r="B156" s="138"/>
      <c r="C156" s="199" t="s">
        <v>380</v>
      </c>
      <c r="D156" s="199" t="s">
        <v>242</v>
      </c>
      <c r="E156" s="200" t="s">
        <v>4979</v>
      </c>
      <c r="F156" s="201" t="s">
        <v>4775</v>
      </c>
      <c r="G156" s="202" t="s">
        <v>2137</v>
      </c>
      <c r="H156" s="203">
        <v>30</v>
      </c>
      <c r="I156" s="108"/>
      <c r="J156" s="204">
        <f t="shared" si="0"/>
        <v>0</v>
      </c>
      <c r="K156" s="201" t="s">
        <v>1709</v>
      </c>
      <c r="L156" s="29"/>
      <c r="M156" s="109" t="s">
        <v>1</v>
      </c>
      <c r="N156" s="110" t="s">
        <v>42</v>
      </c>
      <c r="O156" s="52"/>
      <c r="P156" s="111">
        <f t="shared" si="1"/>
        <v>0</v>
      </c>
      <c r="Q156" s="111">
        <v>0</v>
      </c>
      <c r="R156" s="111">
        <f t="shared" si="2"/>
        <v>0</v>
      </c>
      <c r="S156" s="111">
        <v>0</v>
      </c>
      <c r="T156" s="112">
        <f t="shared" si="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490</v>
      </c>
      <c r="AT156" s="113" t="s">
        <v>242</v>
      </c>
      <c r="AU156" s="113" t="s">
        <v>85</v>
      </c>
      <c r="AY156" s="14" t="s">
        <v>237</v>
      </c>
      <c r="BE156" s="114">
        <f t="shared" si="4"/>
        <v>0</v>
      </c>
      <c r="BF156" s="114">
        <f t="shared" si="5"/>
        <v>0</v>
      </c>
      <c r="BG156" s="114">
        <f t="shared" si="6"/>
        <v>0</v>
      </c>
      <c r="BH156" s="114">
        <f t="shared" si="7"/>
        <v>0</v>
      </c>
      <c r="BI156" s="114">
        <f t="shared" si="8"/>
        <v>0</v>
      </c>
      <c r="BJ156" s="14" t="s">
        <v>85</v>
      </c>
      <c r="BK156" s="114">
        <f t="shared" si="9"/>
        <v>0</v>
      </c>
      <c r="BL156" s="14" t="s">
        <v>490</v>
      </c>
      <c r="BM156" s="113" t="s">
        <v>4980</v>
      </c>
    </row>
    <row r="157" spans="1:65" s="2" customFormat="1" ht="16.5" customHeight="1">
      <c r="A157" s="28"/>
      <c r="B157" s="138"/>
      <c r="C157" s="205" t="s">
        <v>384</v>
      </c>
      <c r="D157" s="205" t="s">
        <v>290</v>
      </c>
      <c r="E157" s="206" t="s">
        <v>4981</v>
      </c>
      <c r="F157" s="207" t="s">
        <v>4775</v>
      </c>
      <c r="G157" s="208" t="s">
        <v>2137</v>
      </c>
      <c r="H157" s="209">
        <v>30</v>
      </c>
      <c r="I157" s="115"/>
      <c r="J157" s="210">
        <f t="shared" si="0"/>
        <v>0</v>
      </c>
      <c r="K157" s="207" t="s">
        <v>1709</v>
      </c>
      <c r="L157" s="116"/>
      <c r="M157" s="117" t="s">
        <v>1</v>
      </c>
      <c r="N157" s="118" t="s">
        <v>42</v>
      </c>
      <c r="O157" s="52"/>
      <c r="P157" s="111">
        <f t="shared" si="1"/>
        <v>0</v>
      </c>
      <c r="Q157" s="111">
        <v>0</v>
      </c>
      <c r="R157" s="111">
        <f t="shared" si="2"/>
        <v>0</v>
      </c>
      <c r="S157" s="111">
        <v>0</v>
      </c>
      <c r="T157" s="112">
        <f t="shared" si="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1303</v>
      </c>
      <c r="AT157" s="113" t="s">
        <v>290</v>
      </c>
      <c r="AU157" s="113" t="s">
        <v>85</v>
      </c>
      <c r="AY157" s="14" t="s">
        <v>237</v>
      </c>
      <c r="BE157" s="114">
        <f t="shared" si="4"/>
        <v>0</v>
      </c>
      <c r="BF157" s="114">
        <f t="shared" si="5"/>
        <v>0</v>
      </c>
      <c r="BG157" s="114">
        <f t="shared" si="6"/>
        <v>0</v>
      </c>
      <c r="BH157" s="114">
        <f t="shared" si="7"/>
        <v>0</v>
      </c>
      <c r="BI157" s="114">
        <f t="shared" si="8"/>
        <v>0</v>
      </c>
      <c r="BJ157" s="14" t="s">
        <v>85</v>
      </c>
      <c r="BK157" s="114">
        <f t="shared" si="9"/>
        <v>0</v>
      </c>
      <c r="BL157" s="14" t="s">
        <v>490</v>
      </c>
      <c r="BM157" s="113" t="s">
        <v>4982</v>
      </c>
    </row>
    <row r="158" spans="1:65" s="2" customFormat="1" ht="16.5" customHeight="1">
      <c r="A158" s="28"/>
      <c r="B158" s="138"/>
      <c r="C158" s="199" t="s">
        <v>388</v>
      </c>
      <c r="D158" s="199" t="s">
        <v>242</v>
      </c>
      <c r="E158" s="200" t="s">
        <v>4983</v>
      </c>
      <c r="F158" s="201" t="s">
        <v>4878</v>
      </c>
      <c r="G158" s="202" t="s">
        <v>2137</v>
      </c>
      <c r="H158" s="203">
        <v>40</v>
      </c>
      <c r="I158" s="108"/>
      <c r="J158" s="204">
        <f t="shared" si="0"/>
        <v>0</v>
      </c>
      <c r="K158" s="201" t="s">
        <v>1709</v>
      </c>
      <c r="L158" s="29"/>
      <c r="M158" s="109" t="s">
        <v>1</v>
      </c>
      <c r="N158" s="110" t="s">
        <v>42</v>
      </c>
      <c r="O158" s="52"/>
      <c r="P158" s="111">
        <f t="shared" si="1"/>
        <v>0</v>
      </c>
      <c r="Q158" s="111">
        <v>0</v>
      </c>
      <c r="R158" s="111">
        <f t="shared" si="2"/>
        <v>0</v>
      </c>
      <c r="S158" s="111">
        <v>0</v>
      </c>
      <c r="T158" s="112">
        <f t="shared" si="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490</v>
      </c>
      <c r="AT158" s="113" t="s">
        <v>242</v>
      </c>
      <c r="AU158" s="113" t="s">
        <v>85</v>
      </c>
      <c r="AY158" s="14" t="s">
        <v>237</v>
      </c>
      <c r="BE158" s="114">
        <f t="shared" si="4"/>
        <v>0</v>
      </c>
      <c r="BF158" s="114">
        <f t="shared" si="5"/>
        <v>0</v>
      </c>
      <c r="BG158" s="114">
        <f t="shared" si="6"/>
        <v>0</v>
      </c>
      <c r="BH158" s="114">
        <f t="shared" si="7"/>
        <v>0</v>
      </c>
      <c r="BI158" s="114">
        <f t="shared" si="8"/>
        <v>0</v>
      </c>
      <c r="BJ158" s="14" t="s">
        <v>85</v>
      </c>
      <c r="BK158" s="114">
        <f t="shared" si="9"/>
        <v>0</v>
      </c>
      <c r="BL158" s="14" t="s">
        <v>490</v>
      </c>
      <c r="BM158" s="113" t="s">
        <v>4984</v>
      </c>
    </row>
    <row r="159" spans="1:65" s="2" customFormat="1" ht="16.5" customHeight="1">
      <c r="A159" s="28"/>
      <c r="B159" s="138"/>
      <c r="C159" s="205" t="s">
        <v>392</v>
      </c>
      <c r="D159" s="205" t="s">
        <v>290</v>
      </c>
      <c r="E159" s="206" t="s">
        <v>4985</v>
      </c>
      <c r="F159" s="207" t="s">
        <v>4878</v>
      </c>
      <c r="G159" s="208" t="s">
        <v>2137</v>
      </c>
      <c r="H159" s="209">
        <v>40</v>
      </c>
      <c r="I159" s="115"/>
      <c r="J159" s="210">
        <f t="shared" si="0"/>
        <v>0</v>
      </c>
      <c r="K159" s="207" t="s">
        <v>1709</v>
      </c>
      <c r="L159" s="116"/>
      <c r="M159" s="117" t="s">
        <v>1</v>
      </c>
      <c r="N159" s="118" t="s">
        <v>42</v>
      </c>
      <c r="O159" s="52"/>
      <c r="P159" s="111">
        <f t="shared" si="1"/>
        <v>0</v>
      </c>
      <c r="Q159" s="111">
        <v>0</v>
      </c>
      <c r="R159" s="111">
        <f t="shared" si="2"/>
        <v>0</v>
      </c>
      <c r="S159" s="111">
        <v>0</v>
      </c>
      <c r="T159" s="112">
        <f t="shared" si="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1303</v>
      </c>
      <c r="AT159" s="113" t="s">
        <v>290</v>
      </c>
      <c r="AU159" s="113" t="s">
        <v>85</v>
      </c>
      <c r="AY159" s="14" t="s">
        <v>237</v>
      </c>
      <c r="BE159" s="114">
        <f t="shared" si="4"/>
        <v>0</v>
      </c>
      <c r="BF159" s="114">
        <f t="shared" si="5"/>
        <v>0</v>
      </c>
      <c r="BG159" s="114">
        <f t="shared" si="6"/>
        <v>0</v>
      </c>
      <c r="BH159" s="114">
        <f t="shared" si="7"/>
        <v>0</v>
      </c>
      <c r="BI159" s="114">
        <f t="shared" si="8"/>
        <v>0</v>
      </c>
      <c r="BJ159" s="14" t="s">
        <v>85</v>
      </c>
      <c r="BK159" s="114">
        <f t="shared" si="9"/>
        <v>0</v>
      </c>
      <c r="BL159" s="14" t="s">
        <v>490</v>
      </c>
      <c r="BM159" s="113" t="s">
        <v>4986</v>
      </c>
    </row>
    <row r="160" spans="1:65" s="2" customFormat="1" ht="16.5" customHeight="1">
      <c r="A160" s="28"/>
      <c r="B160" s="138"/>
      <c r="C160" s="199" t="s">
        <v>396</v>
      </c>
      <c r="D160" s="199" t="s">
        <v>242</v>
      </c>
      <c r="E160" s="200" t="s">
        <v>4987</v>
      </c>
      <c r="F160" s="201" t="s">
        <v>4882</v>
      </c>
      <c r="G160" s="202" t="s">
        <v>2137</v>
      </c>
      <c r="H160" s="203">
        <v>25</v>
      </c>
      <c r="I160" s="108"/>
      <c r="J160" s="204">
        <f t="shared" si="0"/>
        <v>0</v>
      </c>
      <c r="K160" s="201" t="s">
        <v>1709</v>
      </c>
      <c r="L160" s="29"/>
      <c r="M160" s="109" t="s">
        <v>1</v>
      </c>
      <c r="N160" s="110" t="s">
        <v>42</v>
      </c>
      <c r="O160" s="52"/>
      <c r="P160" s="111">
        <f t="shared" si="1"/>
        <v>0</v>
      </c>
      <c r="Q160" s="111">
        <v>0</v>
      </c>
      <c r="R160" s="111">
        <f t="shared" si="2"/>
        <v>0</v>
      </c>
      <c r="S160" s="111">
        <v>0</v>
      </c>
      <c r="T160" s="112">
        <f t="shared" si="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490</v>
      </c>
      <c r="AT160" s="113" t="s">
        <v>242</v>
      </c>
      <c r="AU160" s="113" t="s">
        <v>85</v>
      </c>
      <c r="AY160" s="14" t="s">
        <v>237</v>
      </c>
      <c r="BE160" s="114">
        <f t="shared" si="4"/>
        <v>0</v>
      </c>
      <c r="BF160" s="114">
        <f t="shared" si="5"/>
        <v>0</v>
      </c>
      <c r="BG160" s="114">
        <f t="shared" si="6"/>
        <v>0</v>
      </c>
      <c r="BH160" s="114">
        <f t="shared" si="7"/>
        <v>0</v>
      </c>
      <c r="BI160" s="114">
        <f t="shared" si="8"/>
        <v>0</v>
      </c>
      <c r="BJ160" s="14" t="s">
        <v>85</v>
      </c>
      <c r="BK160" s="114">
        <f t="shared" si="9"/>
        <v>0</v>
      </c>
      <c r="BL160" s="14" t="s">
        <v>490</v>
      </c>
      <c r="BM160" s="113" t="s">
        <v>4988</v>
      </c>
    </row>
    <row r="161" spans="1:65" s="2" customFormat="1" ht="16.5" customHeight="1">
      <c r="A161" s="28"/>
      <c r="B161" s="138"/>
      <c r="C161" s="205" t="s">
        <v>400</v>
      </c>
      <c r="D161" s="205" t="s">
        <v>290</v>
      </c>
      <c r="E161" s="206" t="s">
        <v>4989</v>
      </c>
      <c r="F161" s="207" t="s">
        <v>4882</v>
      </c>
      <c r="G161" s="208" t="s">
        <v>2137</v>
      </c>
      <c r="H161" s="209">
        <v>25</v>
      </c>
      <c r="I161" s="115"/>
      <c r="J161" s="210">
        <f t="shared" si="0"/>
        <v>0</v>
      </c>
      <c r="K161" s="207" t="s">
        <v>1709</v>
      </c>
      <c r="L161" s="116"/>
      <c r="M161" s="117" t="s">
        <v>1</v>
      </c>
      <c r="N161" s="118" t="s">
        <v>42</v>
      </c>
      <c r="O161" s="52"/>
      <c r="P161" s="111">
        <f t="shared" si="1"/>
        <v>0</v>
      </c>
      <c r="Q161" s="111">
        <v>0</v>
      </c>
      <c r="R161" s="111">
        <f t="shared" si="2"/>
        <v>0</v>
      </c>
      <c r="S161" s="111">
        <v>0</v>
      </c>
      <c r="T161" s="112">
        <f t="shared" si="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1303</v>
      </c>
      <c r="AT161" s="113" t="s">
        <v>290</v>
      </c>
      <c r="AU161" s="113" t="s">
        <v>85</v>
      </c>
      <c r="AY161" s="14" t="s">
        <v>237</v>
      </c>
      <c r="BE161" s="114">
        <f t="shared" si="4"/>
        <v>0</v>
      </c>
      <c r="BF161" s="114">
        <f t="shared" si="5"/>
        <v>0</v>
      </c>
      <c r="BG161" s="114">
        <f t="shared" si="6"/>
        <v>0</v>
      </c>
      <c r="BH161" s="114">
        <f t="shared" si="7"/>
        <v>0</v>
      </c>
      <c r="BI161" s="114">
        <f t="shared" si="8"/>
        <v>0</v>
      </c>
      <c r="BJ161" s="14" t="s">
        <v>85</v>
      </c>
      <c r="BK161" s="114">
        <f t="shared" si="9"/>
        <v>0</v>
      </c>
      <c r="BL161" s="14" t="s">
        <v>490</v>
      </c>
      <c r="BM161" s="113" t="s">
        <v>4990</v>
      </c>
    </row>
    <row r="162" spans="1:65" s="2" customFormat="1" ht="21.75" customHeight="1">
      <c r="A162" s="28"/>
      <c r="B162" s="138"/>
      <c r="C162" s="199" t="s">
        <v>404</v>
      </c>
      <c r="D162" s="199" t="s">
        <v>242</v>
      </c>
      <c r="E162" s="200" t="s">
        <v>4991</v>
      </c>
      <c r="F162" s="201" t="s">
        <v>4992</v>
      </c>
      <c r="G162" s="202" t="s">
        <v>2072</v>
      </c>
      <c r="H162" s="203">
        <v>25</v>
      </c>
      <c r="I162" s="108"/>
      <c r="J162" s="204">
        <f t="shared" si="0"/>
        <v>0</v>
      </c>
      <c r="K162" s="201" t="s">
        <v>1709</v>
      </c>
      <c r="L162" s="29"/>
      <c r="M162" s="109" t="s">
        <v>1</v>
      </c>
      <c r="N162" s="110" t="s">
        <v>42</v>
      </c>
      <c r="O162" s="52"/>
      <c r="P162" s="111">
        <f t="shared" si="1"/>
        <v>0</v>
      </c>
      <c r="Q162" s="111">
        <v>0</v>
      </c>
      <c r="R162" s="111">
        <f t="shared" si="2"/>
        <v>0</v>
      </c>
      <c r="S162" s="111">
        <v>0</v>
      </c>
      <c r="T162" s="112">
        <f t="shared" si="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490</v>
      </c>
      <c r="AT162" s="113" t="s">
        <v>242</v>
      </c>
      <c r="AU162" s="113" t="s">
        <v>85</v>
      </c>
      <c r="AY162" s="14" t="s">
        <v>237</v>
      </c>
      <c r="BE162" s="114">
        <f t="shared" si="4"/>
        <v>0</v>
      </c>
      <c r="BF162" s="114">
        <f t="shared" si="5"/>
        <v>0</v>
      </c>
      <c r="BG162" s="114">
        <f t="shared" si="6"/>
        <v>0</v>
      </c>
      <c r="BH162" s="114">
        <f t="shared" si="7"/>
        <v>0</v>
      </c>
      <c r="BI162" s="114">
        <f t="shared" si="8"/>
        <v>0</v>
      </c>
      <c r="BJ162" s="14" t="s">
        <v>85</v>
      </c>
      <c r="BK162" s="114">
        <f t="shared" si="9"/>
        <v>0</v>
      </c>
      <c r="BL162" s="14" t="s">
        <v>490</v>
      </c>
      <c r="BM162" s="113" t="s">
        <v>4993</v>
      </c>
    </row>
    <row r="163" spans="1:65" s="2" customFormat="1" ht="21.75" customHeight="1">
      <c r="A163" s="28"/>
      <c r="B163" s="138"/>
      <c r="C163" s="205" t="s">
        <v>408</v>
      </c>
      <c r="D163" s="205" t="s">
        <v>290</v>
      </c>
      <c r="E163" s="206" t="s">
        <v>4994</v>
      </c>
      <c r="F163" s="207" t="s">
        <v>4992</v>
      </c>
      <c r="G163" s="208" t="s">
        <v>2072</v>
      </c>
      <c r="H163" s="209">
        <v>25</v>
      </c>
      <c r="I163" s="115"/>
      <c r="J163" s="210">
        <f t="shared" si="0"/>
        <v>0</v>
      </c>
      <c r="K163" s="207" t="s">
        <v>1709</v>
      </c>
      <c r="L163" s="116"/>
      <c r="M163" s="117" t="s">
        <v>1</v>
      </c>
      <c r="N163" s="118" t="s">
        <v>42</v>
      </c>
      <c r="O163" s="52"/>
      <c r="P163" s="111">
        <f t="shared" si="1"/>
        <v>0</v>
      </c>
      <c r="Q163" s="111">
        <v>0</v>
      </c>
      <c r="R163" s="111">
        <f t="shared" si="2"/>
        <v>0</v>
      </c>
      <c r="S163" s="111">
        <v>0</v>
      </c>
      <c r="T163" s="112">
        <f t="shared" si="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1303</v>
      </c>
      <c r="AT163" s="113" t="s">
        <v>290</v>
      </c>
      <c r="AU163" s="113" t="s">
        <v>85</v>
      </c>
      <c r="AY163" s="14" t="s">
        <v>237</v>
      </c>
      <c r="BE163" s="114">
        <f t="shared" si="4"/>
        <v>0</v>
      </c>
      <c r="BF163" s="114">
        <f t="shared" si="5"/>
        <v>0</v>
      </c>
      <c r="BG163" s="114">
        <f t="shared" si="6"/>
        <v>0</v>
      </c>
      <c r="BH163" s="114">
        <f t="shared" si="7"/>
        <v>0</v>
      </c>
      <c r="BI163" s="114">
        <f t="shared" si="8"/>
        <v>0</v>
      </c>
      <c r="BJ163" s="14" t="s">
        <v>85</v>
      </c>
      <c r="BK163" s="114">
        <f t="shared" si="9"/>
        <v>0</v>
      </c>
      <c r="BL163" s="14" t="s">
        <v>490</v>
      </c>
      <c r="BM163" s="113" t="s">
        <v>4995</v>
      </c>
    </row>
    <row r="164" spans="1:65" s="2" customFormat="1" ht="16.5" customHeight="1">
      <c r="A164" s="28"/>
      <c r="B164" s="138"/>
      <c r="C164" s="199" t="s">
        <v>415</v>
      </c>
      <c r="D164" s="199" t="s">
        <v>242</v>
      </c>
      <c r="E164" s="200" t="s">
        <v>4996</v>
      </c>
      <c r="F164" s="201" t="s">
        <v>4788</v>
      </c>
      <c r="G164" s="202" t="s">
        <v>4579</v>
      </c>
      <c r="H164" s="203">
        <v>430</v>
      </c>
      <c r="I164" s="108"/>
      <c r="J164" s="204">
        <f t="shared" si="0"/>
        <v>0</v>
      </c>
      <c r="K164" s="201" t="s">
        <v>1709</v>
      </c>
      <c r="L164" s="29"/>
      <c r="M164" s="109" t="s">
        <v>1</v>
      </c>
      <c r="N164" s="110" t="s">
        <v>42</v>
      </c>
      <c r="O164" s="52"/>
      <c r="P164" s="111">
        <f t="shared" si="1"/>
        <v>0</v>
      </c>
      <c r="Q164" s="111">
        <v>0</v>
      </c>
      <c r="R164" s="111">
        <f t="shared" si="2"/>
        <v>0</v>
      </c>
      <c r="S164" s="111">
        <v>0</v>
      </c>
      <c r="T164" s="112">
        <f t="shared" si="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490</v>
      </c>
      <c r="AT164" s="113" t="s">
        <v>242</v>
      </c>
      <c r="AU164" s="113" t="s">
        <v>85</v>
      </c>
      <c r="AY164" s="14" t="s">
        <v>237</v>
      </c>
      <c r="BE164" s="114">
        <f t="shared" si="4"/>
        <v>0</v>
      </c>
      <c r="BF164" s="114">
        <f t="shared" si="5"/>
        <v>0</v>
      </c>
      <c r="BG164" s="114">
        <f t="shared" si="6"/>
        <v>0</v>
      </c>
      <c r="BH164" s="114">
        <f t="shared" si="7"/>
        <v>0</v>
      </c>
      <c r="BI164" s="114">
        <f t="shared" si="8"/>
        <v>0</v>
      </c>
      <c r="BJ164" s="14" t="s">
        <v>85</v>
      </c>
      <c r="BK164" s="114">
        <f t="shared" si="9"/>
        <v>0</v>
      </c>
      <c r="BL164" s="14" t="s">
        <v>490</v>
      </c>
      <c r="BM164" s="113" t="s">
        <v>4997</v>
      </c>
    </row>
    <row r="165" spans="1:65" s="2" customFormat="1" ht="16.5" customHeight="1">
      <c r="A165" s="28"/>
      <c r="B165" s="138"/>
      <c r="C165" s="205" t="s">
        <v>419</v>
      </c>
      <c r="D165" s="205" t="s">
        <v>290</v>
      </c>
      <c r="E165" s="206" t="s">
        <v>4998</v>
      </c>
      <c r="F165" s="207" t="s">
        <v>4788</v>
      </c>
      <c r="G165" s="208" t="s">
        <v>4579</v>
      </c>
      <c r="H165" s="209">
        <v>430</v>
      </c>
      <c r="I165" s="115"/>
      <c r="J165" s="210">
        <f t="shared" si="0"/>
        <v>0</v>
      </c>
      <c r="K165" s="207" t="s">
        <v>1709</v>
      </c>
      <c r="L165" s="116"/>
      <c r="M165" s="130" t="s">
        <v>1</v>
      </c>
      <c r="N165" s="131" t="s">
        <v>42</v>
      </c>
      <c r="O165" s="123"/>
      <c r="P165" s="124">
        <f t="shared" si="1"/>
        <v>0</v>
      </c>
      <c r="Q165" s="124">
        <v>0</v>
      </c>
      <c r="R165" s="124">
        <f t="shared" si="2"/>
        <v>0</v>
      </c>
      <c r="S165" s="124">
        <v>0</v>
      </c>
      <c r="T165" s="125">
        <f t="shared" si="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13" t="s">
        <v>1303</v>
      </c>
      <c r="AT165" s="113" t="s">
        <v>290</v>
      </c>
      <c r="AU165" s="113" t="s">
        <v>85</v>
      </c>
      <c r="AY165" s="14" t="s">
        <v>237</v>
      </c>
      <c r="BE165" s="114">
        <f t="shared" si="4"/>
        <v>0</v>
      </c>
      <c r="BF165" s="114">
        <f t="shared" si="5"/>
        <v>0</v>
      </c>
      <c r="BG165" s="114">
        <f t="shared" si="6"/>
        <v>0</v>
      </c>
      <c r="BH165" s="114">
        <f t="shared" si="7"/>
        <v>0</v>
      </c>
      <c r="BI165" s="114">
        <f t="shared" si="8"/>
        <v>0</v>
      </c>
      <c r="BJ165" s="14" t="s">
        <v>85</v>
      </c>
      <c r="BK165" s="114">
        <f t="shared" si="9"/>
        <v>0</v>
      </c>
      <c r="BL165" s="14" t="s">
        <v>490</v>
      </c>
      <c r="BM165" s="113" t="s">
        <v>4999</v>
      </c>
    </row>
    <row r="166" spans="1:65" s="2" customFormat="1" ht="6.95" customHeight="1">
      <c r="A166" s="28"/>
      <c r="B166" s="168"/>
      <c r="C166" s="169"/>
      <c r="D166" s="169"/>
      <c r="E166" s="169"/>
      <c r="F166" s="169"/>
      <c r="G166" s="169"/>
      <c r="H166" s="169"/>
      <c r="I166" s="169"/>
      <c r="J166" s="169"/>
      <c r="K166" s="169"/>
      <c r="L166" s="29"/>
      <c r="M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</row>
  </sheetData>
  <sheetProtection algorithmName="SHA-512" hashValue="7KiEblvbZ6wlsDxGvqFhHHfTnrtFXCGpelzi3YHbMTV1QQu4OxilBK95keZbZaa4l49OsxoK7mkp9GJdYTSxbw==" saltValue="DgYC5Dig1oNKQk2B0ECGEQ==" spinCount="100000" sheet="1" objects="1" scenarios="1"/>
  <autoFilter ref="C116:K165" xr:uid="{00000000-0009-0000-0000-00000E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170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128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5000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ROUND(J117,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ROUND((SUM(BE117:BE169)),  2)</f>
        <v>0</v>
      </c>
      <c r="G33" s="139"/>
      <c r="H33" s="139"/>
      <c r="I33" s="151">
        <v>0.21</v>
      </c>
      <c r="J33" s="150">
        <f>ROUND(((SUM(BE117:BE169))*I33),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ROUND((SUM(BF117:BF169)),  2)</f>
        <v>0</v>
      </c>
      <c r="G34" s="139"/>
      <c r="H34" s="139"/>
      <c r="I34" s="151">
        <v>0.15</v>
      </c>
      <c r="J34" s="150">
        <f>ROUND(((SUM(BF117:BF169))*I34),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ROUND((SUM(BG117:BG169)),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ROUND((SUM(BH117:BH169)),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ROUND((SUM(BI117:BI169)),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15 - VZT_ZC_4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J117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5001</v>
      </c>
      <c r="E97" s="179"/>
      <c r="F97" s="179"/>
      <c r="G97" s="179"/>
      <c r="H97" s="179"/>
      <c r="I97" s="179"/>
      <c r="J97" s="180">
        <f>J118</f>
        <v>0</v>
      </c>
      <c r="K97" s="177"/>
      <c r="L97" s="92"/>
    </row>
    <row r="98" spans="1:31" s="2" customFormat="1" ht="21.75" customHeight="1">
      <c r="A98" s="28"/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3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s="2" customFormat="1" ht="6.95" customHeight="1">
      <c r="A99" s="28"/>
      <c r="B99" s="168"/>
      <c r="C99" s="169"/>
      <c r="D99" s="169"/>
      <c r="E99" s="169"/>
      <c r="F99" s="169"/>
      <c r="G99" s="169"/>
      <c r="H99" s="169"/>
      <c r="I99" s="169"/>
      <c r="J99" s="169"/>
      <c r="K99" s="169"/>
      <c r="L99" s="3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31" s="2" customFormat="1" ht="6.95" customHeight="1">
      <c r="A103" s="28"/>
      <c r="B103" s="170"/>
      <c r="C103" s="171"/>
      <c r="D103" s="171"/>
      <c r="E103" s="171"/>
      <c r="F103" s="171"/>
      <c r="G103" s="171"/>
      <c r="H103" s="171"/>
      <c r="I103" s="171"/>
      <c r="J103" s="171"/>
      <c r="K103" s="171"/>
      <c r="L103" s="3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4.95" customHeight="1">
      <c r="A104" s="28"/>
      <c r="B104" s="138"/>
      <c r="C104" s="136" t="s">
        <v>222</v>
      </c>
      <c r="D104" s="139"/>
      <c r="E104" s="139"/>
      <c r="F104" s="139"/>
      <c r="G104" s="139"/>
      <c r="H104" s="139"/>
      <c r="I104" s="139"/>
      <c r="J104" s="139"/>
      <c r="K104" s="139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2" customHeight="1">
      <c r="A106" s="28"/>
      <c r="B106" s="138"/>
      <c r="C106" s="137" t="s">
        <v>16</v>
      </c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6.5" customHeight="1">
      <c r="A107" s="28"/>
      <c r="B107" s="138"/>
      <c r="C107" s="139"/>
      <c r="D107" s="139"/>
      <c r="E107" s="254" t="str">
        <f>E7</f>
        <v>STAVEBNÍ ÚPRAVY OBJEKTU PODNIKOVÉHO ŘEDITELSTVÍ DOPRAVNÍHO PODNIKU OSTRAVA a.s</v>
      </c>
      <c r="F107" s="255"/>
      <c r="G107" s="255"/>
      <c r="H107" s="255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138"/>
      <c r="C108" s="137" t="s">
        <v>171</v>
      </c>
      <c r="D108" s="139"/>
      <c r="E108" s="139"/>
      <c r="F108" s="139"/>
      <c r="G108" s="139"/>
      <c r="H108" s="139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138"/>
      <c r="C109" s="139"/>
      <c r="D109" s="139"/>
      <c r="E109" s="252" t="str">
        <f>E9</f>
        <v>15 - VZT_ZC_4</v>
      </c>
      <c r="F109" s="253"/>
      <c r="G109" s="253"/>
      <c r="H109" s="253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138"/>
      <c r="C111" s="137" t="s">
        <v>20</v>
      </c>
      <c r="D111" s="139"/>
      <c r="E111" s="139"/>
      <c r="F111" s="140" t="str">
        <f>F12</f>
        <v xml:space="preserve"> </v>
      </c>
      <c r="G111" s="139"/>
      <c r="H111" s="139"/>
      <c r="I111" s="137" t="s">
        <v>22</v>
      </c>
      <c r="J111" s="141" t="str">
        <f>IF(J12="","",J12)</f>
        <v>15. 1. 2020</v>
      </c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138"/>
      <c r="C113" s="137" t="s">
        <v>24</v>
      </c>
      <c r="D113" s="139"/>
      <c r="E113" s="139"/>
      <c r="F113" s="140" t="str">
        <f>E15</f>
        <v>Dopravní podnik Ostrava a.s.</v>
      </c>
      <c r="G113" s="139"/>
      <c r="H113" s="139"/>
      <c r="I113" s="137" t="s">
        <v>30</v>
      </c>
      <c r="J113" s="172" t="str">
        <f>E21</f>
        <v>SPAN s.r.o.</v>
      </c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138"/>
      <c r="C114" s="137" t="s">
        <v>28</v>
      </c>
      <c r="D114" s="139"/>
      <c r="E114" s="139"/>
      <c r="F114" s="140" t="str">
        <f>IF(E18="","",E18)</f>
        <v>Vyplň údaj</v>
      </c>
      <c r="G114" s="139"/>
      <c r="H114" s="139"/>
      <c r="I114" s="137" t="s">
        <v>33</v>
      </c>
      <c r="J114" s="172" t="str">
        <f>E24</f>
        <v>SPAN s.r.o.</v>
      </c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0.35" customHeight="1">
      <c r="A115" s="28"/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1" customFormat="1" ht="29.25" customHeight="1">
      <c r="A116" s="94"/>
      <c r="B116" s="186"/>
      <c r="C116" s="187" t="s">
        <v>223</v>
      </c>
      <c r="D116" s="188" t="s">
        <v>62</v>
      </c>
      <c r="E116" s="188" t="s">
        <v>58</v>
      </c>
      <c r="F116" s="188" t="s">
        <v>59</v>
      </c>
      <c r="G116" s="188" t="s">
        <v>224</v>
      </c>
      <c r="H116" s="188" t="s">
        <v>225</v>
      </c>
      <c r="I116" s="188" t="s">
        <v>226</v>
      </c>
      <c r="J116" s="188" t="s">
        <v>175</v>
      </c>
      <c r="K116" s="189" t="s">
        <v>227</v>
      </c>
      <c r="L116" s="95"/>
      <c r="M116" s="56" t="s">
        <v>1</v>
      </c>
      <c r="N116" s="57" t="s">
        <v>41</v>
      </c>
      <c r="O116" s="57" t="s">
        <v>228</v>
      </c>
      <c r="P116" s="57" t="s">
        <v>229</v>
      </c>
      <c r="Q116" s="57" t="s">
        <v>230</v>
      </c>
      <c r="R116" s="57" t="s">
        <v>231</v>
      </c>
      <c r="S116" s="57" t="s">
        <v>232</v>
      </c>
      <c r="T116" s="58" t="s">
        <v>233</v>
      </c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spans="1:65" s="2" customFormat="1" ht="22.9" customHeight="1">
      <c r="A117" s="28"/>
      <c r="B117" s="138"/>
      <c r="C117" s="190" t="s">
        <v>234</v>
      </c>
      <c r="D117" s="139"/>
      <c r="E117" s="139"/>
      <c r="F117" s="139"/>
      <c r="G117" s="139"/>
      <c r="H117" s="139"/>
      <c r="I117" s="139"/>
      <c r="J117" s="191">
        <f>BK117</f>
        <v>0</v>
      </c>
      <c r="K117" s="139"/>
      <c r="L117" s="29"/>
      <c r="M117" s="59"/>
      <c r="N117" s="50"/>
      <c r="O117" s="60"/>
      <c r="P117" s="96">
        <f>P118</f>
        <v>0</v>
      </c>
      <c r="Q117" s="60"/>
      <c r="R117" s="96">
        <f>R118</f>
        <v>0</v>
      </c>
      <c r="S117" s="60"/>
      <c r="T117" s="97">
        <f>T118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T117" s="14" t="s">
        <v>76</v>
      </c>
      <c r="AU117" s="14" t="s">
        <v>177</v>
      </c>
      <c r="BK117" s="98">
        <f>BK118</f>
        <v>0</v>
      </c>
    </row>
    <row r="118" spans="1:65" s="12" customFormat="1" ht="25.9" customHeight="1">
      <c r="B118" s="192"/>
      <c r="C118" s="193"/>
      <c r="D118" s="194" t="s">
        <v>76</v>
      </c>
      <c r="E118" s="195" t="s">
        <v>238</v>
      </c>
      <c r="F118" s="195" t="s">
        <v>5002</v>
      </c>
      <c r="G118" s="193"/>
      <c r="H118" s="193"/>
      <c r="I118" s="193"/>
      <c r="J118" s="196">
        <f>BK118</f>
        <v>0</v>
      </c>
      <c r="K118" s="193"/>
      <c r="L118" s="99"/>
      <c r="M118" s="102"/>
      <c r="N118" s="103"/>
      <c r="O118" s="103"/>
      <c r="P118" s="104">
        <f>SUM(P119:P169)</f>
        <v>0</v>
      </c>
      <c r="Q118" s="103"/>
      <c r="R118" s="104">
        <f>SUM(R119:R169)</f>
        <v>0</v>
      </c>
      <c r="S118" s="103"/>
      <c r="T118" s="105">
        <f>SUM(T119:T169)</f>
        <v>0</v>
      </c>
      <c r="AR118" s="100" t="s">
        <v>247</v>
      </c>
      <c r="AT118" s="106" t="s">
        <v>76</v>
      </c>
      <c r="AU118" s="106" t="s">
        <v>77</v>
      </c>
      <c r="AY118" s="100" t="s">
        <v>237</v>
      </c>
      <c r="BK118" s="107">
        <f>SUM(BK119:BK169)</f>
        <v>0</v>
      </c>
    </row>
    <row r="119" spans="1:65" s="2" customFormat="1" ht="33" customHeight="1">
      <c r="A119" s="28"/>
      <c r="B119" s="138"/>
      <c r="C119" s="199" t="s">
        <v>85</v>
      </c>
      <c r="D119" s="199" t="s">
        <v>242</v>
      </c>
      <c r="E119" s="200" t="s">
        <v>1383</v>
      </c>
      <c r="F119" s="201" t="s">
        <v>5003</v>
      </c>
      <c r="G119" s="202" t="s">
        <v>2072</v>
      </c>
      <c r="H119" s="203">
        <v>1</v>
      </c>
      <c r="I119" s="108"/>
      <c r="J119" s="204">
        <f t="shared" ref="J119:J150" si="0">ROUND(I119*H119,2)</f>
        <v>0</v>
      </c>
      <c r="K119" s="201" t="s">
        <v>1709</v>
      </c>
      <c r="L119" s="29"/>
      <c r="M119" s="109" t="s">
        <v>1</v>
      </c>
      <c r="N119" s="110" t="s">
        <v>42</v>
      </c>
      <c r="O119" s="52"/>
      <c r="P119" s="111">
        <f t="shared" ref="P119:P150" si="1">O119*H119</f>
        <v>0</v>
      </c>
      <c r="Q119" s="111">
        <v>0</v>
      </c>
      <c r="R119" s="111">
        <f t="shared" ref="R119:R150" si="2">Q119*H119</f>
        <v>0</v>
      </c>
      <c r="S119" s="111">
        <v>0</v>
      </c>
      <c r="T119" s="112">
        <f t="shared" ref="T119:T150" si="3"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13" t="s">
        <v>490</v>
      </c>
      <c r="AT119" s="113" t="s">
        <v>242</v>
      </c>
      <c r="AU119" s="113" t="s">
        <v>85</v>
      </c>
      <c r="AY119" s="14" t="s">
        <v>237</v>
      </c>
      <c r="BE119" s="114">
        <f t="shared" ref="BE119:BE150" si="4">IF(N119="základní",J119,0)</f>
        <v>0</v>
      </c>
      <c r="BF119" s="114">
        <f t="shared" ref="BF119:BF150" si="5">IF(N119="snížená",J119,0)</f>
        <v>0</v>
      </c>
      <c r="BG119" s="114">
        <f t="shared" ref="BG119:BG150" si="6">IF(N119="zákl. přenesená",J119,0)</f>
        <v>0</v>
      </c>
      <c r="BH119" s="114">
        <f t="shared" ref="BH119:BH150" si="7">IF(N119="sníž. přenesená",J119,0)</f>
        <v>0</v>
      </c>
      <c r="BI119" s="114">
        <f t="shared" ref="BI119:BI150" si="8">IF(N119="nulová",J119,0)</f>
        <v>0</v>
      </c>
      <c r="BJ119" s="14" t="s">
        <v>85</v>
      </c>
      <c r="BK119" s="114">
        <f t="shared" ref="BK119:BK150" si="9">ROUND(I119*H119,2)</f>
        <v>0</v>
      </c>
      <c r="BL119" s="14" t="s">
        <v>490</v>
      </c>
      <c r="BM119" s="113" t="s">
        <v>5004</v>
      </c>
    </row>
    <row r="120" spans="1:65" s="2" customFormat="1" ht="33" customHeight="1">
      <c r="A120" s="28"/>
      <c r="B120" s="138"/>
      <c r="C120" s="205" t="s">
        <v>87</v>
      </c>
      <c r="D120" s="205" t="s">
        <v>290</v>
      </c>
      <c r="E120" s="206" t="s">
        <v>4801</v>
      </c>
      <c r="F120" s="207" t="s">
        <v>5003</v>
      </c>
      <c r="G120" s="208" t="s">
        <v>2072</v>
      </c>
      <c r="H120" s="209">
        <v>1</v>
      </c>
      <c r="I120" s="115"/>
      <c r="J120" s="210">
        <f t="shared" si="0"/>
        <v>0</v>
      </c>
      <c r="K120" s="207" t="s">
        <v>1709</v>
      </c>
      <c r="L120" s="116"/>
      <c r="M120" s="117" t="s">
        <v>1</v>
      </c>
      <c r="N120" s="118" t="s">
        <v>42</v>
      </c>
      <c r="O120" s="52"/>
      <c r="P120" s="111">
        <f t="shared" si="1"/>
        <v>0</v>
      </c>
      <c r="Q120" s="111">
        <v>0</v>
      </c>
      <c r="R120" s="111">
        <f t="shared" si="2"/>
        <v>0</v>
      </c>
      <c r="S120" s="111">
        <v>0</v>
      </c>
      <c r="T120" s="112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1303</v>
      </c>
      <c r="AT120" s="113" t="s">
        <v>290</v>
      </c>
      <c r="AU120" s="113" t="s">
        <v>85</v>
      </c>
      <c r="AY120" s="14" t="s">
        <v>237</v>
      </c>
      <c r="BE120" s="114">
        <f t="shared" si="4"/>
        <v>0</v>
      </c>
      <c r="BF120" s="114">
        <f t="shared" si="5"/>
        <v>0</v>
      </c>
      <c r="BG120" s="114">
        <f t="shared" si="6"/>
        <v>0</v>
      </c>
      <c r="BH120" s="114">
        <f t="shared" si="7"/>
        <v>0</v>
      </c>
      <c r="BI120" s="114">
        <f t="shared" si="8"/>
        <v>0</v>
      </c>
      <c r="BJ120" s="14" t="s">
        <v>85</v>
      </c>
      <c r="BK120" s="114">
        <f t="shared" si="9"/>
        <v>0</v>
      </c>
      <c r="BL120" s="14" t="s">
        <v>490</v>
      </c>
      <c r="BM120" s="113" t="s">
        <v>5005</v>
      </c>
    </row>
    <row r="121" spans="1:65" s="2" customFormat="1" ht="16.5" customHeight="1">
      <c r="A121" s="28"/>
      <c r="B121" s="138"/>
      <c r="C121" s="205" t="s">
        <v>247</v>
      </c>
      <c r="D121" s="205" t="s">
        <v>290</v>
      </c>
      <c r="E121" s="206" t="s">
        <v>5006</v>
      </c>
      <c r="F121" s="207" t="s">
        <v>4681</v>
      </c>
      <c r="G121" s="208" t="s">
        <v>2072</v>
      </c>
      <c r="H121" s="209">
        <v>1</v>
      </c>
      <c r="I121" s="115"/>
      <c r="J121" s="210">
        <f t="shared" si="0"/>
        <v>0</v>
      </c>
      <c r="K121" s="207" t="s">
        <v>1709</v>
      </c>
      <c r="L121" s="116"/>
      <c r="M121" s="117" t="s">
        <v>1</v>
      </c>
      <c r="N121" s="118" t="s">
        <v>42</v>
      </c>
      <c r="O121" s="52"/>
      <c r="P121" s="111">
        <f t="shared" si="1"/>
        <v>0</v>
      </c>
      <c r="Q121" s="111">
        <v>0</v>
      </c>
      <c r="R121" s="111">
        <f t="shared" si="2"/>
        <v>0</v>
      </c>
      <c r="S121" s="111">
        <v>0</v>
      </c>
      <c r="T121" s="112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1303</v>
      </c>
      <c r="AT121" s="113" t="s">
        <v>290</v>
      </c>
      <c r="AU121" s="113" t="s">
        <v>85</v>
      </c>
      <c r="AY121" s="14" t="s">
        <v>237</v>
      </c>
      <c r="BE121" s="114">
        <f t="shared" si="4"/>
        <v>0</v>
      </c>
      <c r="BF121" s="114">
        <f t="shared" si="5"/>
        <v>0</v>
      </c>
      <c r="BG121" s="114">
        <f t="shared" si="6"/>
        <v>0</v>
      </c>
      <c r="BH121" s="114">
        <f t="shared" si="7"/>
        <v>0</v>
      </c>
      <c r="BI121" s="114">
        <f t="shared" si="8"/>
        <v>0</v>
      </c>
      <c r="BJ121" s="14" t="s">
        <v>85</v>
      </c>
      <c r="BK121" s="114">
        <f t="shared" si="9"/>
        <v>0</v>
      </c>
      <c r="BL121" s="14" t="s">
        <v>490</v>
      </c>
      <c r="BM121" s="113" t="s">
        <v>5007</v>
      </c>
    </row>
    <row r="122" spans="1:65" s="2" customFormat="1" ht="33" customHeight="1">
      <c r="A122" s="28"/>
      <c r="B122" s="138"/>
      <c r="C122" s="199" t="s">
        <v>246</v>
      </c>
      <c r="D122" s="199" t="s">
        <v>242</v>
      </c>
      <c r="E122" s="200" t="s">
        <v>5008</v>
      </c>
      <c r="F122" s="201" t="s">
        <v>5009</v>
      </c>
      <c r="G122" s="202" t="s">
        <v>2072</v>
      </c>
      <c r="H122" s="203">
        <v>1</v>
      </c>
      <c r="I122" s="108"/>
      <c r="J122" s="204">
        <f t="shared" si="0"/>
        <v>0</v>
      </c>
      <c r="K122" s="201" t="s">
        <v>1709</v>
      </c>
      <c r="L122" s="29"/>
      <c r="M122" s="109" t="s">
        <v>1</v>
      </c>
      <c r="N122" s="110" t="s">
        <v>42</v>
      </c>
      <c r="O122" s="52"/>
      <c r="P122" s="111">
        <f t="shared" si="1"/>
        <v>0</v>
      </c>
      <c r="Q122" s="111">
        <v>0</v>
      </c>
      <c r="R122" s="111">
        <f t="shared" si="2"/>
        <v>0</v>
      </c>
      <c r="S122" s="111">
        <v>0</v>
      </c>
      <c r="T122" s="112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490</v>
      </c>
      <c r="AT122" s="113" t="s">
        <v>242</v>
      </c>
      <c r="AU122" s="113" t="s">
        <v>85</v>
      </c>
      <c r="AY122" s="14" t="s">
        <v>237</v>
      </c>
      <c r="BE122" s="114">
        <f t="shared" si="4"/>
        <v>0</v>
      </c>
      <c r="BF122" s="114">
        <f t="shared" si="5"/>
        <v>0</v>
      </c>
      <c r="BG122" s="114">
        <f t="shared" si="6"/>
        <v>0</v>
      </c>
      <c r="BH122" s="114">
        <f t="shared" si="7"/>
        <v>0</v>
      </c>
      <c r="BI122" s="114">
        <f t="shared" si="8"/>
        <v>0</v>
      </c>
      <c r="BJ122" s="14" t="s">
        <v>85</v>
      </c>
      <c r="BK122" s="114">
        <f t="shared" si="9"/>
        <v>0</v>
      </c>
      <c r="BL122" s="14" t="s">
        <v>490</v>
      </c>
      <c r="BM122" s="113" t="s">
        <v>5010</v>
      </c>
    </row>
    <row r="123" spans="1:65" s="2" customFormat="1" ht="33" customHeight="1">
      <c r="A123" s="28"/>
      <c r="B123" s="138"/>
      <c r="C123" s="205" t="s">
        <v>259</v>
      </c>
      <c r="D123" s="205" t="s">
        <v>290</v>
      </c>
      <c r="E123" s="206" t="s">
        <v>5011</v>
      </c>
      <c r="F123" s="207" t="s">
        <v>5009</v>
      </c>
      <c r="G123" s="208" t="s">
        <v>2072</v>
      </c>
      <c r="H123" s="209">
        <v>1</v>
      </c>
      <c r="I123" s="115"/>
      <c r="J123" s="210">
        <f t="shared" si="0"/>
        <v>0</v>
      </c>
      <c r="K123" s="207" t="s">
        <v>1709</v>
      </c>
      <c r="L123" s="116"/>
      <c r="M123" s="117" t="s">
        <v>1</v>
      </c>
      <c r="N123" s="118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1303</v>
      </c>
      <c r="AT123" s="113" t="s">
        <v>290</v>
      </c>
      <c r="AU123" s="113" t="s">
        <v>85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490</v>
      </c>
      <c r="BM123" s="113" t="s">
        <v>5012</v>
      </c>
    </row>
    <row r="124" spans="1:65" s="2" customFormat="1" ht="33" customHeight="1">
      <c r="A124" s="28"/>
      <c r="B124" s="138"/>
      <c r="C124" s="199" t="s">
        <v>263</v>
      </c>
      <c r="D124" s="199" t="s">
        <v>242</v>
      </c>
      <c r="E124" s="200" t="s">
        <v>5013</v>
      </c>
      <c r="F124" s="201" t="s">
        <v>4904</v>
      </c>
      <c r="G124" s="202" t="s">
        <v>2072</v>
      </c>
      <c r="H124" s="203">
        <v>1</v>
      </c>
      <c r="I124" s="108"/>
      <c r="J124" s="204">
        <f t="shared" si="0"/>
        <v>0</v>
      </c>
      <c r="K124" s="201" t="s">
        <v>1709</v>
      </c>
      <c r="L124" s="29"/>
      <c r="M124" s="109" t="s">
        <v>1</v>
      </c>
      <c r="N124" s="110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490</v>
      </c>
      <c r="AT124" s="113" t="s">
        <v>242</v>
      </c>
      <c r="AU124" s="113" t="s">
        <v>85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490</v>
      </c>
      <c r="BM124" s="113" t="s">
        <v>5014</v>
      </c>
    </row>
    <row r="125" spans="1:65" s="2" customFormat="1" ht="33" customHeight="1">
      <c r="A125" s="28"/>
      <c r="B125" s="138"/>
      <c r="C125" s="205" t="s">
        <v>267</v>
      </c>
      <c r="D125" s="205" t="s">
        <v>290</v>
      </c>
      <c r="E125" s="206" t="s">
        <v>5015</v>
      </c>
      <c r="F125" s="207" t="s">
        <v>4904</v>
      </c>
      <c r="G125" s="208" t="s">
        <v>2072</v>
      </c>
      <c r="H125" s="209">
        <v>1</v>
      </c>
      <c r="I125" s="115"/>
      <c r="J125" s="210">
        <f t="shared" si="0"/>
        <v>0</v>
      </c>
      <c r="K125" s="207" t="s">
        <v>1709</v>
      </c>
      <c r="L125" s="116"/>
      <c r="M125" s="117" t="s">
        <v>1</v>
      </c>
      <c r="N125" s="118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1303</v>
      </c>
      <c r="AT125" s="113" t="s">
        <v>290</v>
      </c>
      <c r="AU125" s="113" t="s">
        <v>85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490</v>
      </c>
      <c r="BM125" s="113" t="s">
        <v>5016</v>
      </c>
    </row>
    <row r="126" spans="1:65" s="2" customFormat="1" ht="16.5" customHeight="1">
      <c r="A126" s="28"/>
      <c r="B126" s="138"/>
      <c r="C126" s="199" t="s">
        <v>271</v>
      </c>
      <c r="D126" s="199" t="s">
        <v>242</v>
      </c>
      <c r="E126" s="200" t="s">
        <v>5017</v>
      </c>
      <c r="F126" s="201" t="s">
        <v>5018</v>
      </c>
      <c r="G126" s="202" t="s">
        <v>2072</v>
      </c>
      <c r="H126" s="203">
        <v>1</v>
      </c>
      <c r="I126" s="108"/>
      <c r="J126" s="204">
        <f t="shared" si="0"/>
        <v>0</v>
      </c>
      <c r="K126" s="201" t="s">
        <v>1709</v>
      </c>
      <c r="L126" s="29"/>
      <c r="M126" s="109" t="s">
        <v>1</v>
      </c>
      <c r="N126" s="110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490</v>
      </c>
      <c r="AT126" s="113" t="s">
        <v>242</v>
      </c>
      <c r="AU126" s="113" t="s">
        <v>85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490</v>
      </c>
      <c r="BM126" s="113" t="s">
        <v>5019</v>
      </c>
    </row>
    <row r="127" spans="1:65" s="2" customFormat="1" ht="16.5" customHeight="1">
      <c r="A127" s="28"/>
      <c r="B127" s="138"/>
      <c r="C127" s="205" t="s">
        <v>275</v>
      </c>
      <c r="D127" s="205" t="s">
        <v>290</v>
      </c>
      <c r="E127" s="206" t="s">
        <v>5020</v>
      </c>
      <c r="F127" s="207" t="s">
        <v>5018</v>
      </c>
      <c r="G127" s="208" t="s">
        <v>2072</v>
      </c>
      <c r="H127" s="209">
        <v>1</v>
      </c>
      <c r="I127" s="115"/>
      <c r="J127" s="210">
        <f t="shared" si="0"/>
        <v>0</v>
      </c>
      <c r="K127" s="207" t="s">
        <v>1709</v>
      </c>
      <c r="L127" s="116"/>
      <c r="M127" s="117" t="s">
        <v>1</v>
      </c>
      <c r="N127" s="118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1303</v>
      </c>
      <c r="AT127" s="113" t="s">
        <v>290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490</v>
      </c>
      <c r="BM127" s="113" t="s">
        <v>5021</v>
      </c>
    </row>
    <row r="128" spans="1:65" s="2" customFormat="1" ht="33" customHeight="1">
      <c r="A128" s="28"/>
      <c r="B128" s="138"/>
      <c r="C128" s="199" t="s">
        <v>112</v>
      </c>
      <c r="D128" s="199" t="s">
        <v>242</v>
      </c>
      <c r="E128" s="200" t="s">
        <v>5022</v>
      </c>
      <c r="F128" s="201" t="s">
        <v>5023</v>
      </c>
      <c r="G128" s="202" t="s">
        <v>2072</v>
      </c>
      <c r="H128" s="203">
        <v>2</v>
      </c>
      <c r="I128" s="108"/>
      <c r="J128" s="204">
        <f t="shared" si="0"/>
        <v>0</v>
      </c>
      <c r="K128" s="201" t="s">
        <v>1709</v>
      </c>
      <c r="L128" s="29"/>
      <c r="M128" s="109" t="s">
        <v>1</v>
      </c>
      <c r="N128" s="110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490</v>
      </c>
      <c r="AT128" s="113" t="s">
        <v>242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5024</v>
      </c>
    </row>
    <row r="129" spans="1:65" s="2" customFormat="1" ht="33" customHeight="1">
      <c r="A129" s="28"/>
      <c r="B129" s="138"/>
      <c r="C129" s="205" t="s">
        <v>115</v>
      </c>
      <c r="D129" s="205" t="s">
        <v>290</v>
      </c>
      <c r="E129" s="206" t="s">
        <v>5025</v>
      </c>
      <c r="F129" s="207" t="s">
        <v>5023</v>
      </c>
      <c r="G129" s="208" t="s">
        <v>2072</v>
      </c>
      <c r="H129" s="209">
        <v>2</v>
      </c>
      <c r="I129" s="115"/>
      <c r="J129" s="210">
        <f t="shared" si="0"/>
        <v>0</v>
      </c>
      <c r="K129" s="207" t="s">
        <v>1709</v>
      </c>
      <c r="L129" s="116"/>
      <c r="M129" s="117" t="s">
        <v>1</v>
      </c>
      <c r="N129" s="118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1303</v>
      </c>
      <c r="AT129" s="113" t="s">
        <v>290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5026</v>
      </c>
    </row>
    <row r="130" spans="1:65" s="2" customFormat="1" ht="33" customHeight="1">
      <c r="A130" s="28"/>
      <c r="B130" s="138"/>
      <c r="C130" s="199" t="s">
        <v>118</v>
      </c>
      <c r="D130" s="199" t="s">
        <v>242</v>
      </c>
      <c r="E130" s="200" t="s">
        <v>5027</v>
      </c>
      <c r="F130" s="201" t="s">
        <v>5028</v>
      </c>
      <c r="G130" s="202" t="s">
        <v>2072</v>
      </c>
      <c r="H130" s="203">
        <v>2</v>
      </c>
      <c r="I130" s="108"/>
      <c r="J130" s="204">
        <f t="shared" si="0"/>
        <v>0</v>
      </c>
      <c r="K130" s="201" t="s">
        <v>1709</v>
      </c>
      <c r="L130" s="29"/>
      <c r="M130" s="109" t="s">
        <v>1</v>
      </c>
      <c r="N130" s="110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490</v>
      </c>
      <c r="AT130" s="113" t="s">
        <v>242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5029</v>
      </c>
    </row>
    <row r="131" spans="1:65" s="2" customFormat="1" ht="33" customHeight="1">
      <c r="A131" s="28"/>
      <c r="B131" s="138"/>
      <c r="C131" s="205" t="s">
        <v>121</v>
      </c>
      <c r="D131" s="205" t="s">
        <v>290</v>
      </c>
      <c r="E131" s="206" t="s">
        <v>5030</v>
      </c>
      <c r="F131" s="207" t="s">
        <v>5028</v>
      </c>
      <c r="G131" s="208" t="s">
        <v>2072</v>
      </c>
      <c r="H131" s="209">
        <v>2</v>
      </c>
      <c r="I131" s="115"/>
      <c r="J131" s="210">
        <f t="shared" si="0"/>
        <v>0</v>
      </c>
      <c r="K131" s="207" t="s">
        <v>1709</v>
      </c>
      <c r="L131" s="116"/>
      <c r="M131" s="117" t="s">
        <v>1</v>
      </c>
      <c r="N131" s="118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1303</v>
      </c>
      <c r="AT131" s="113" t="s">
        <v>290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5031</v>
      </c>
    </row>
    <row r="132" spans="1:65" s="2" customFormat="1" ht="16.5" customHeight="1">
      <c r="A132" s="28"/>
      <c r="B132" s="138"/>
      <c r="C132" s="199" t="s">
        <v>124</v>
      </c>
      <c r="D132" s="199" t="s">
        <v>242</v>
      </c>
      <c r="E132" s="200" t="s">
        <v>5032</v>
      </c>
      <c r="F132" s="201" t="s">
        <v>4704</v>
      </c>
      <c r="G132" s="202" t="s">
        <v>2072</v>
      </c>
      <c r="H132" s="203">
        <v>6</v>
      </c>
      <c r="I132" s="108"/>
      <c r="J132" s="204">
        <f t="shared" si="0"/>
        <v>0</v>
      </c>
      <c r="K132" s="201" t="s">
        <v>1709</v>
      </c>
      <c r="L132" s="29"/>
      <c r="M132" s="109" t="s">
        <v>1</v>
      </c>
      <c r="N132" s="110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490</v>
      </c>
      <c r="AT132" s="113" t="s">
        <v>242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5033</v>
      </c>
    </row>
    <row r="133" spans="1:65" s="2" customFormat="1" ht="16.5" customHeight="1">
      <c r="A133" s="28"/>
      <c r="B133" s="138"/>
      <c r="C133" s="205" t="s">
        <v>8</v>
      </c>
      <c r="D133" s="205" t="s">
        <v>290</v>
      </c>
      <c r="E133" s="206" t="s">
        <v>5034</v>
      </c>
      <c r="F133" s="207" t="s">
        <v>4704</v>
      </c>
      <c r="G133" s="208" t="s">
        <v>2072</v>
      </c>
      <c r="H133" s="209">
        <v>6</v>
      </c>
      <c r="I133" s="115"/>
      <c r="J133" s="210">
        <f t="shared" si="0"/>
        <v>0</v>
      </c>
      <c r="K133" s="207" t="s">
        <v>1709</v>
      </c>
      <c r="L133" s="116"/>
      <c r="M133" s="117" t="s">
        <v>1</v>
      </c>
      <c r="N133" s="118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1303</v>
      </c>
      <c r="AT133" s="113" t="s">
        <v>290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5035</v>
      </c>
    </row>
    <row r="134" spans="1:65" s="2" customFormat="1" ht="33" customHeight="1">
      <c r="A134" s="28"/>
      <c r="B134" s="138"/>
      <c r="C134" s="199" t="s">
        <v>129</v>
      </c>
      <c r="D134" s="199" t="s">
        <v>242</v>
      </c>
      <c r="E134" s="200" t="s">
        <v>5036</v>
      </c>
      <c r="F134" s="201" t="s">
        <v>5037</v>
      </c>
      <c r="G134" s="202" t="s">
        <v>2072</v>
      </c>
      <c r="H134" s="203">
        <v>2</v>
      </c>
      <c r="I134" s="108"/>
      <c r="J134" s="204">
        <f t="shared" si="0"/>
        <v>0</v>
      </c>
      <c r="K134" s="201" t="s">
        <v>1709</v>
      </c>
      <c r="L134" s="29"/>
      <c r="M134" s="109" t="s">
        <v>1</v>
      </c>
      <c r="N134" s="110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490</v>
      </c>
      <c r="AT134" s="113" t="s">
        <v>242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5038</v>
      </c>
    </row>
    <row r="135" spans="1:65" s="2" customFormat="1" ht="33" customHeight="1">
      <c r="A135" s="28"/>
      <c r="B135" s="138"/>
      <c r="C135" s="205" t="s">
        <v>132</v>
      </c>
      <c r="D135" s="205" t="s">
        <v>290</v>
      </c>
      <c r="E135" s="206" t="s">
        <v>5039</v>
      </c>
      <c r="F135" s="207" t="s">
        <v>5037</v>
      </c>
      <c r="G135" s="208" t="s">
        <v>2072</v>
      </c>
      <c r="H135" s="209">
        <v>2</v>
      </c>
      <c r="I135" s="115"/>
      <c r="J135" s="210">
        <f t="shared" si="0"/>
        <v>0</v>
      </c>
      <c r="K135" s="207" t="s">
        <v>1709</v>
      </c>
      <c r="L135" s="116"/>
      <c r="M135" s="117" t="s">
        <v>1</v>
      </c>
      <c r="N135" s="118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1303</v>
      </c>
      <c r="AT135" s="113" t="s">
        <v>290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5040</v>
      </c>
    </row>
    <row r="136" spans="1:65" s="2" customFormat="1" ht="33" customHeight="1">
      <c r="A136" s="28"/>
      <c r="B136" s="138"/>
      <c r="C136" s="199" t="s">
        <v>135</v>
      </c>
      <c r="D136" s="199" t="s">
        <v>242</v>
      </c>
      <c r="E136" s="200" t="s">
        <v>5041</v>
      </c>
      <c r="F136" s="201" t="s">
        <v>5042</v>
      </c>
      <c r="G136" s="202" t="s">
        <v>2072</v>
      </c>
      <c r="H136" s="203">
        <v>2</v>
      </c>
      <c r="I136" s="108"/>
      <c r="J136" s="204">
        <f t="shared" si="0"/>
        <v>0</v>
      </c>
      <c r="K136" s="201" t="s">
        <v>1709</v>
      </c>
      <c r="L136" s="29"/>
      <c r="M136" s="109" t="s">
        <v>1</v>
      </c>
      <c r="N136" s="110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490</v>
      </c>
      <c r="AT136" s="113" t="s">
        <v>242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5043</v>
      </c>
    </row>
    <row r="137" spans="1:65" s="2" customFormat="1" ht="33" customHeight="1">
      <c r="A137" s="28"/>
      <c r="B137" s="138"/>
      <c r="C137" s="205" t="s">
        <v>138</v>
      </c>
      <c r="D137" s="205" t="s">
        <v>290</v>
      </c>
      <c r="E137" s="206" t="s">
        <v>5044</v>
      </c>
      <c r="F137" s="207" t="s">
        <v>5042</v>
      </c>
      <c r="G137" s="208" t="s">
        <v>2072</v>
      </c>
      <c r="H137" s="209">
        <v>2</v>
      </c>
      <c r="I137" s="115"/>
      <c r="J137" s="210">
        <f t="shared" si="0"/>
        <v>0</v>
      </c>
      <c r="K137" s="207" t="s">
        <v>1709</v>
      </c>
      <c r="L137" s="116"/>
      <c r="M137" s="117" t="s">
        <v>1</v>
      </c>
      <c r="N137" s="118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1303</v>
      </c>
      <c r="AT137" s="113" t="s">
        <v>290</v>
      </c>
      <c r="AU137" s="113" t="s">
        <v>85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490</v>
      </c>
      <c r="BM137" s="113" t="s">
        <v>5045</v>
      </c>
    </row>
    <row r="138" spans="1:65" s="2" customFormat="1" ht="16.5" customHeight="1">
      <c r="A138" s="28"/>
      <c r="B138" s="138"/>
      <c r="C138" s="199" t="s">
        <v>141</v>
      </c>
      <c r="D138" s="199" t="s">
        <v>242</v>
      </c>
      <c r="E138" s="200" t="s">
        <v>5046</v>
      </c>
      <c r="F138" s="201" t="s">
        <v>5047</v>
      </c>
      <c r="G138" s="202" t="s">
        <v>2072</v>
      </c>
      <c r="H138" s="203">
        <v>2</v>
      </c>
      <c r="I138" s="108"/>
      <c r="J138" s="204">
        <f t="shared" si="0"/>
        <v>0</v>
      </c>
      <c r="K138" s="201" t="s">
        <v>1709</v>
      </c>
      <c r="L138" s="29"/>
      <c r="M138" s="109" t="s">
        <v>1</v>
      </c>
      <c r="N138" s="110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490</v>
      </c>
      <c r="AT138" s="113" t="s">
        <v>242</v>
      </c>
      <c r="AU138" s="113" t="s">
        <v>85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490</v>
      </c>
      <c r="BM138" s="113" t="s">
        <v>5048</v>
      </c>
    </row>
    <row r="139" spans="1:65" s="2" customFormat="1" ht="16.5" customHeight="1">
      <c r="A139" s="28"/>
      <c r="B139" s="138"/>
      <c r="C139" s="205" t="s">
        <v>7</v>
      </c>
      <c r="D139" s="205" t="s">
        <v>290</v>
      </c>
      <c r="E139" s="206" t="s">
        <v>5049</v>
      </c>
      <c r="F139" s="207" t="s">
        <v>5047</v>
      </c>
      <c r="G139" s="208" t="s">
        <v>2072</v>
      </c>
      <c r="H139" s="209">
        <v>2</v>
      </c>
      <c r="I139" s="115"/>
      <c r="J139" s="210">
        <f t="shared" si="0"/>
        <v>0</v>
      </c>
      <c r="K139" s="207" t="s">
        <v>1709</v>
      </c>
      <c r="L139" s="116"/>
      <c r="M139" s="117" t="s">
        <v>1</v>
      </c>
      <c r="N139" s="118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1303</v>
      </c>
      <c r="AT139" s="113" t="s">
        <v>290</v>
      </c>
      <c r="AU139" s="113" t="s">
        <v>85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490</v>
      </c>
      <c r="BM139" s="113" t="s">
        <v>5050</v>
      </c>
    </row>
    <row r="140" spans="1:65" s="2" customFormat="1" ht="16.5" customHeight="1">
      <c r="A140" s="28"/>
      <c r="B140" s="138"/>
      <c r="C140" s="199" t="s">
        <v>146</v>
      </c>
      <c r="D140" s="199" t="s">
        <v>242</v>
      </c>
      <c r="E140" s="200" t="s">
        <v>5051</v>
      </c>
      <c r="F140" s="201" t="s">
        <v>5052</v>
      </c>
      <c r="G140" s="202" t="s">
        <v>2072</v>
      </c>
      <c r="H140" s="203">
        <v>3</v>
      </c>
      <c r="I140" s="108"/>
      <c r="J140" s="204">
        <f t="shared" si="0"/>
        <v>0</v>
      </c>
      <c r="K140" s="201" t="s">
        <v>1709</v>
      </c>
      <c r="L140" s="29"/>
      <c r="M140" s="109" t="s">
        <v>1</v>
      </c>
      <c r="N140" s="110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490</v>
      </c>
      <c r="AT140" s="113" t="s">
        <v>242</v>
      </c>
      <c r="AU140" s="113" t="s">
        <v>85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490</v>
      </c>
      <c r="BM140" s="113" t="s">
        <v>5053</v>
      </c>
    </row>
    <row r="141" spans="1:65" s="2" customFormat="1" ht="16.5" customHeight="1">
      <c r="A141" s="28"/>
      <c r="B141" s="138"/>
      <c r="C141" s="205" t="s">
        <v>149</v>
      </c>
      <c r="D141" s="205" t="s">
        <v>290</v>
      </c>
      <c r="E141" s="206" t="s">
        <v>5054</v>
      </c>
      <c r="F141" s="207" t="s">
        <v>5052</v>
      </c>
      <c r="G141" s="208" t="s">
        <v>2072</v>
      </c>
      <c r="H141" s="209">
        <v>3</v>
      </c>
      <c r="I141" s="115"/>
      <c r="J141" s="210">
        <f t="shared" si="0"/>
        <v>0</v>
      </c>
      <c r="K141" s="207" t="s">
        <v>1709</v>
      </c>
      <c r="L141" s="116"/>
      <c r="M141" s="117" t="s">
        <v>1</v>
      </c>
      <c r="N141" s="118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1303</v>
      </c>
      <c r="AT141" s="113" t="s">
        <v>290</v>
      </c>
      <c r="AU141" s="113" t="s">
        <v>85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490</v>
      </c>
      <c r="BM141" s="113" t="s">
        <v>5055</v>
      </c>
    </row>
    <row r="142" spans="1:65" s="2" customFormat="1" ht="16.5" customHeight="1">
      <c r="A142" s="28"/>
      <c r="B142" s="138"/>
      <c r="C142" s="199" t="s">
        <v>152</v>
      </c>
      <c r="D142" s="199" t="s">
        <v>242</v>
      </c>
      <c r="E142" s="200" t="s">
        <v>5056</v>
      </c>
      <c r="F142" s="201" t="s">
        <v>4939</v>
      </c>
      <c r="G142" s="202" t="s">
        <v>2072</v>
      </c>
      <c r="H142" s="203">
        <v>1</v>
      </c>
      <c r="I142" s="108"/>
      <c r="J142" s="204">
        <f t="shared" si="0"/>
        <v>0</v>
      </c>
      <c r="K142" s="201" t="s">
        <v>1709</v>
      </c>
      <c r="L142" s="29"/>
      <c r="M142" s="109" t="s">
        <v>1</v>
      </c>
      <c r="N142" s="110" t="s">
        <v>42</v>
      </c>
      <c r="O142" s="52"/>
      <c r="P142" s="111">
        <f t="shared" si="1"/>
        <v>0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490</v>
      </c>
      <c r="AT142" s="113" t="s">
        <v>242</v>
      </c>
      <c r="AU142" s="113" t="s">
        <v>85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490</v>
      </c>
      <c r="BM142" s="113" t="s">
        <v>5057</v>
      </c>
    </row>
    <row r="143" spans="1:65" s="2" customFormat="1" ht="16.5" customHeight="1">
      <c r="A143" s="28"/>
      <c r="B143" s="138"/>
      <c r="C143" s="205" t="s">
        <v>155</v>
      </c>
      <c r="D143" s="205" t="s">
        <v>290</v>
      </c>
      <c r="E143" s="206" t="s">
        <v>5058</v>
      </c>
      <c r="F143" s="207" t="s">
        <v>4939</v>
      </c>
      <c r="G143" s="208" t="s">
        <v>2072</v>
      </c>
      <c r="H143" s="209">
        <v>1</v>
      </c>
      <c r="I143" s="115"/>
      <c r="J143" s="210">
        <f t="shared" si="0"/>
        <v>0</v>
      </c>
      <c r="K143" s="207" t="s">
        <v>1709</v>
      </c>
      <c r="L143" s="116"/>
      <c r="M143" s="117" t="s">
        <v>1</v>
      </c>
      <c r="N143" s="118" t="s">
        <v>42</v>
      </c>
      <c r="O143" s="52"/>
      <c r="P143" s="111">
        <f t="shared" si="1"/>
        <v>0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1303</v>
      </c>
      <c r="AT143" s="113" t="s">
        <v>290</v>
      </c>
      <c r="AU143" s="113" t="s">
        <v>85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490</v>
      </c>
      <c r="BM143" s="113" t="s">
        <v>5059</v>
      </c>
    </row>
    <row r="144" spans="1:65" s="2" customFormat="1" ht="16.5" customHeight="1">
      <c r="A144" s="28"/>
      <c r="B144" s="138"/>
      <c r="C144" s="199" t="s">
        <v>158</v>
      </c>
      <c r="D144" s="199" t="s">
        <v>242</v>
      </c>
      <c r="E144" s="200" t="s">
        <v>5060</v>
      </c>
      <c r="F144" s="201" t="s">
        <v>5061</v>
      </c>
      <c r="G144" s="202" t="s">
        <v>2072</v>
      </c>
      <c r="H144" s="203">
        <v>2</v>
      </c>
      <c r="I144" s="108"/>
      <c r="J144" s="204">
        <f t="shared" si="0"/>
        <v>0</v>
      </c>
      <c r="K144" s="201" t="s">
        <v>1709</v>
      </c>
      <c r="L144" s="29"/>
      <c r="M144" s="109" t="s">
        <v>1</v>
      </c>
      <c r="N144" s="110" t="s">
        <v>42</v>
      </c>
      <c r="O144" s="52"/>
      <c r="P144" s="111">
        <f t="shared" si="1"/>
        <v>0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490</v>
      </c>
      <c r="AT144" s="113" t="s">
        <v>242</v>
      </c>
      <c r="AU144" s="113" t="s">
        <v>85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490</v>
      </c>
      <c r="BM144" s="113" t="s">
        <v>5062</v>
      </c>
    </row>
    <row r="145" spans="1:65" s="2" customFormat="1" ht="16.5" customHeight="1">
      <c r="A145" s="28"/>
      <c r="B145" s="138"/>
      <c r="C145" s="205" t="s">
        <v>161</v>
      </c>
      <c r="D145" s="205" t="s">
        <v>290</v>
      </c>
      <c r="E145" s="206" t="s">
        <v>5063</v>
      </c>
      <c r="F145" s="207" t="s">
        <v>5061</v>
      </c>
      <c r="G145" s="208" t="s">
        <v>2072</v>
      </c>
      <c r="H145" s="209">
        <v>2</v>
      </c>
      <c r="I145" s="115"/>
      <c r="J145" s="210">
        <f t="shared" si="0"/>
        <v>0</v>
      </c>
      <c r="K145" s="207" t="s">
        <v>1709</v>
      </c>
      <c r="L145" s="116"/>
      <c r="M145" s="117" t="s">
        <v>1</v>
      </c>
      <c r="N145" s="118" t="s">
        <v>42</v>
      </c>
      <c r="O145" s="52"/>
      <c r="P145" s="111">
        <f t="shared" si="1"/>
        <v>0</v>
      </c>
      <c r="Q145" s="111">
        <v>0</v>
      </c>
      <c r="R145" s="111">
        <f t="shared" si="2"/>
        <v>0</v>
      </c>
      <c r="S145" s="111">
        <v>0</v>
      </c>
      <c r="T145" s="11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1303</v>
      </c>
      <c r="AT145" s="113" t="s">
        <v>290</v>
      </c>
      <c r="AU145" s="113" t="s">
        <v>85</v>
      </c>
      <c r="AY145" s="14" t="s">
        <v>237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4" t="s">
        <v>85</v>
      </c>
      <c r="BK145" s="114">
        <f t="shared" si="9"/>
        <v>0</v>
      </c>
      <c r="BL145" s="14" t="s">
        <v>490</v>
      </c>
      <c r="BM145" s="113" t="s">
        <v>5064</v>
      </c>
    </row>
    <row r="146" spans="1:65" s="2" customFormat="1" ht="16.5" customHeight="1">
      <c r="A146" s="28"/>
      <c r="B146" s="138"/>
      <c r="C146" s="199" t="s">
        <v>164</v>
      </c>
      <c r="D146" s="199" t="s">
        <v>242</v>
      </c>
      <c r="E146" s="200" t="s">
        <v>5065</v>
      </c>
      <c r="F146" s="201" t="s">
        <v>4851</v>
      </c>
      <c r="G146" s="202" t="s">
        <v>2072</v>
      </c>
      <c r="H146" s="203">
        <v>1</v>
      </c>
      <c r="I146" s="108"/>
      <c r="J146" s="204">
        <f t="shared" si="0"/>
        <v>0</v>
      </c>
      <c r="K146" s="201" t="s">
        <v>1709</v>
      </c>
      <c r="L146" s="29"/>
      <c r="M146" s="109" t="s">
        <v>1</v>
      </c>
      <c r="N146" s="110" t="s">
        <v>42</v>
      </c>
      <c r="O146" s="52"/>
      <c r="P146" s="111">
        <f t="shared" si="1"/>
        <v>0</v>
      </c>
      <c r="Q146" s="111">
        <v>0</v>
      </c>
      <c r="R146" s="111">
        <f t="shared" si="2"/>
        <v>0</v>
      </c>
      <c r="S146" s="111">
        <v>0</v>
      </c>
      <c r="T146" s="11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490</v>
      </c>
      <c r="AT146" s="113" t="s">
        <v>242</v>
      </c>
      <c r="AU146" s="113" t="s">
        <v>85</v>
      </c>
      <c r="AY146" s="14" t="s">
        <v>237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4" t="s">
        <v>85</v>
      </c>
      <c r="BK146" s="114">
        <f t="shared" si="9"/>
        <v>0</v>
      </c>
      <c r="BL146" s="14" t="s">
        <v>490</v>
      </c>
      <c r="BM146" s="113" t="s">
        <v>5066</v>
      </c>
    </row>
    <row r="147" spans="1:65" s="2" customFormat="1" ht="16.5" customHeight="1">
      <c r="A147" s="28"/>
      <c r="B147" s="138"/>
      <c r="C147" s="205" t="s">
        <v>167</v>
      </c>
      <c r="D147" s="205" t="s">
        <v>290</v>
      </c>
      <c r="E147" s="206" t="s">
        <v>5067</v>
      </c>
      <c r="F147" s="207" t="s">
        <v>4851</v>
      </c>
      <c r="G147" s="208" t="s">
        <v>2072</v>
      </c>
      <c r="H147" s="209">
        <v>1</v>
      </c>
      <c r="I147" s="115"/>
      <c r="J147" s="210">
        <f t="shared" si="0"/>
        <v>0</v>
      </c>
      <c r="K147" s="207" t="s">
        <v>1709</v>
      </c>
      <c r="L147" s="116"/>
      <c r="M147" s="117" t="s">
        <v>1</v>
      </c>
      <c r="N147" s="118" t="s">
        <v>42</v>
      </c>
      <c r="O147" s="52"/>
      <c r="P147" s="111">
        <f t="shared" si="1"/>
        <v>0</v>
      </c>
      <c r="Q147" s="111">
        <v>0</v>
      </c>
      <c r="R147" s="111">
        <f t="shared" si="2"/>
        <v>0</v>
      </c>
      <c r="S147" s="111">
        <v>0</v>
      </c>
      <c r="T147" s="11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1303</v>
      </c>
      <c r="AT147" s="113" t="s">
        <v>290</v>
      </c>
      <c r="AU147" s="113" t="s">
        <v>85</v>
      </c>
      <c r="AY147" s="14" t="s">
        <v>237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4" t="s">
        <v>85</v>
      </c>
      <c r="BK147" s="114">
        <f t="shared" si="9"/>
        <v>0</v>
      </c>
      <c r="BL147" s="14" t="s">
        <v>490</v>
      </c>
      <c r="BM147" s="113" t="s">
        <v>5068</v>
      </c>
    </row>
    <row r="148" spans="1:65" s="2" customFormat="1" ht="16.5" customHeight="1">
      <c r="A148" s="28"/>
      <c r="B148" s="138"/>
      <c r="C148" s="199" t="s">
        <v>348</v>
      </c>
      <c r="D148" s="199" t="s">
        <v>242</v>
      </c>
      <c r="E148" s="200" t="s">
        <v>5069</v>
      </c>
      <c r="F148" s="201" t="s">
        <v>5070</v>
      </c>
      <c r="G148" s="202" t="s">
        <v>2072</v>
      </c>
      <c r="H148" s="203">
        <v>1</v>
      </c>
      <c r="I148" s="108"/>
      <c r="J148" s="204">
        <f t="shared" si="0"/>
        <v>0</v>
      </c>
      <c r="K148" s="201" t="s">
        <v>1709</v>
      </c>
      <c r="L148" s="29"/>
      <c r="M148" s="109" t="s">
        <v>1</v>
      </c>
      <c r="N148" s="110" t="s">
        <v>42</v>
      </c>
      <c r="O148" s="52"/>
      <c r="P148" s="111">
        <f t="shared" si="1"/>
        <v>0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490</v>
      </c>
      <c r="AT148" s="113" t="s">
        <v>242</v>
      </c>
      <c r="AU148" s="113" t="s">
        <v>85</v>
      </c>
      <c r="AY148" s="14" t="s">
        <v>237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4" t="s">
        <v>85</v>
      </c>
      <c r="BK148" s="114">
        <f t="shared" si="9"/>
        <v>0</v>
      </c>
      <c r="BL148" s="14" t="s">
        <v>490</v>
      </c>
      <c r="BM148" s="113" t="s">
        <v>5071</v>
      </c>
    </row>
    <row r="149" spans="1:65" s="2" customFormat="1" ht="16.5" customHeight="1">
      <c r="A149" s="28"/>
      <c r="B149" s="138"/>
      <c r="C149" s="205" t="s">
        <v>352</v>
      </c>
      <c r="D149" s="205" t="s">
        <v>290</v>
      </c>
      <c r="E149" s="206" t="s">
        <v>5072</v>
      </c>
      <c r="F149" s="207" t="s">
        <v>5070</v>
      </c>
      <c r="G149" s="208" t="s">
        <v>2072</v>
      </c>
      <c r="H149" s="209">
        <v>1</v>
      </c>
      <c r="I149" s="115"/>
      <c r="J149" s="210">
        <f t="shared" si="0"/>
        <v>0</v>
      </c>
      <c r="K149" s="207" t="s">
        <v>1709</v>
      </c>
      <c r="L149" s="116"/>
      <c r="M149" s="117" t="s">
        <v>1</v>
      </c>
      <c r="N149" s="118" t="s">
        <v>42</v>
      </c>
      <c r="O149" s="52"/>
      <c r="P149" s="111">
        <f t="shared" si="1"/>
        <v>0</v>
      </c>
      <c r="Q149" s="111">
        <v>0</v>
      </c>
      <c r="R149" s="111">
        <f t="shared" si="2"/>
        <v>0</v>
      </c>
      <c r="S149" s="111">
        <v>0</v>
      </c>
      <c r="T149" s="11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1303</v>
      </c>
      <c r="AT149" s="113" t="s">
        <v>290</v>
      </c>
      <c r="AU149" s="113" t="s">
        <v>85</v>
      </c>
      <c r="AY149" s="14" t="s">
        <v>237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4" t="s">
        <v>85</v>
      </c>
      <c r="BK149" s="114">
        <f t="shared" si="9"/>
        <v>0</v>
      </c>
      <c r="BL149" s="14" t="s">
        <v>490</v>
      </c>
      <c r="BM149" s="113" t="s">
        <v>5073</v>
      </c>
    </row>
    <row r="150" spans="1:65" s="2" customFormat="1" ht="16.5" customHeight="1">
      <c r="A150" s="28"/>
      <c r="B150" s="138"/>
      <c r="C150" s="199" t="s">
        <v>356</v>
      </c>
      <c r="D150" s="199" t="s">
        <v>242</v>
      </c>
      <c r="E150" s="200" t="s">
        <v>5074</v>
      </c>
      <c r="F150" s="201" t="s">
        <v>5075</v>
      </c>
      <c r="G150" s="202" t="s">
        <v>2072</v>
      </c>
      <c r="H150" s="203">
        <v>2</v>
      </c>
      <c r="I150" s="108"/>
      <c r="J150" s="204">
        <f t="shared" si="0"/>
        <v>0</v>
      </c>
      <c r="K150" s="201" t="s">
        <v>1709</v>
      </c>
      <c r="L150" s="29"/>
      <c r="M150" s="109" t="s">
        <v>1</v>
      </c>
      <c r="N150" s="110" t="s">
        <v>42</v>
      </c>
      <c r="O150" s="52"/>
      <c r="P150" s="111">
        <f t="shared" si="1"/>
        <v>0</v>
      </c>
      <c r="Q150" s="111">
        <v>0</v>
      </c>
      <c r="R150" s="111">
        <f t="shared" si="2"/>
        <v>0</v>
      </c>
      <c r="S150" s="111">
        <v>0</v>
      </c>
      <c r="T150" s="11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490</v>
      </c>
      <c r="AT150" s="113" t="s">
        <v>242</v>
      </c>
      <c r="AU150" s="113" t="s">
        <v>85</v>
      </c>
      <c r="AY150" s="14" t="s">
        <v>237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4" t="s">
        <v>85</v>
      </c>
      <c r="BK150" s="114">
        <f t="shared" si="9"/>
        <v>0</v>
      </c>
      <c r="BL150" s="14" t="s">
        <v>490</v>
      </c>
      <c r="BM150" s="113" t="s">
        <v>5076</v>
      </c>
    </row>
    <row r="151" spans="1:65" s="2" customFormat="1" ht="16.5" customHeight="1">
      <c r="A151" s="28"/>
      <c r="B151" s="138"/>
      <c r="C151" s="205" t="s">
        <v>360</v>
      </c>
      <c r="D151" s="205" t="s">
        <v>290</v>
      </c>
      <c r="E151" s="206" t="s">
        <v>5077</v>
      </c>
      <c r="F151" s="207" t="s">
        <v>5075</v>
      </c>
      <c r="G151" s="208" t="s">
        <v>2072</v>
      </c>
      <c r="H151" s="209">
        <v>2</v>
      </c>
      <c r="I151" s="115"/>
      <c r="J151" s="210">
        <f t="shared" ref="J151:J169" si="10">ROUND(I151*H151,2)</f>
        <v>0</v>
      </c>
      <c r="K151" s="207" t="s">
        <v>1709</v>
      </c>
      <c r="L151" s="116"/>
      <c r="M151" s="117" t="s">
        <v>1</v>
      </c>
      <c r="N151" s="118" t="s">
        <v>42</v>
      </c>
      <c r="O151" s="52"/>
      <c r="P151" s="111">
        <f t="shared" ref="P151:P169" si="11">O151*H151</f>
        <v>0</v>
      </c>
      <c r="Q151" s="111">
        <v>0</v>
      </c>
      <c r="R151" s="111">
        <f t="shared" ref="R151:R169" si="12">Q151*H151</f>
        <v>0</v>
      </c>
      <c r="S151" s="111">
        <v>0</v>
      </c>
      <c r="T151" s="112">
        <f t="shared" ref="T151:T169" si="13"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1303</v>
      </c>
      <c r="AT151" s="113" t="s">
        <v>290</v>
      </c>
      <c r="AU151" s="113" t="s">
        <v>85</v>
      </c>
      <c r="AY151" s="14" t="s">
        <v>237</v>
      </c>
      <c r="BE151" s="114">
        <f t="shared" ref="BE151:BE169" si="14">IF(N151="základní",J151,0)</f>
        <v>0</v>
      </c>
      <c r="BF151" s="114">
        <f t="shared" ref="BF151:BF169" si="15">IF(N151="snížená",J151,0)</f>
        <v>0</v>
      </c>
      <c r="BG151" s="114">
        <f t="shared" ref="BG151:BG169" si="16">IF(N151="zákl. přenesená",J151,0)</f>
        <v>0</v>
      </c>
      <c r="BH151" s="114">
        <f t="shared" ref="BH151:BH169" si="17">IF(N151="sníž. přenesená",J151,0)</f>
        <v>0</v>
      </c>
      <c r="BI151" s="114">
        <f t="shared" ref="BI151:BI169" si="18">IF(N151="nulová",J151,0)</f>
        <v>0</v>
      </c>
      <c r="BJ151" s="14" t="s">
        <v>85</v>
      </c>
      <c r="BK151" s="114">
        <f t="shared" ref="BK151:BK169" si="19">ROUND(I151*H151,2)</f>
        <v>0</v>
      </c>
      <c r="BL151" s="14" t="s">
        <v>490</v>
      </c>
      <c r="BM151" s="113" t="s">
        <v>5078</v>
      </c>
    </row>
    <row r="152" spans="1:65" s="2" customFormat="1" ht="16.5" customHeight="1">
      <c r="A152" s="28"/>
      <c r="B152" s="138"/>
      <c r="C152" s="199" t="s">
        <v>364</v>
      </c>
      <c r="D152" s="199" t="s">
        <v>242</v>
      </c>
      <c r="E152" s="200" t="s">
        <v>5079</v>
      </c>
      <c r="F152" s="201" t="s">
        <v>4961</v>
      </c>
      <c r="G152" s="202" t="s">
        <v>2137</v>
      </c>
      <c r="H152" s="203">
        <v>210</v>
      </c>
      <c r="I152" s="108"/>
      <c r="J152" s="204">
        <f t="shared" si="10"/>
        <v>0</v>
      </c>
      <c r="K152" s="201" t="s">
        <v>1709</v>
      </c>
      <c r="L152" s="29"/>
      <c r="M152" s="109" t="s">
        <v>1</v>
      </c>
      <c r="N152" s="110" t="s">
        <v>42</v>
      </c>
      <c r="O152" s="52"/>
      <c r="P152" s="111">
        <f t="shared" si="11"/>
        <v>0</v>
      </c>
      <c r="Q152" s="111">
        <v>0</v>
      </c>
      <c r="R152" s="111">
        <f t="shared" si="12"/>
        <v>0</v>
      </c>
      <c r="S152" s="111">
        <v>0</v>
      </c>
      <c r="T152" s="112">
        <f t="shared" si="1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490</v>
      </c>
      <c r="AT152" s="113" t="s">
        <v>242</v>
      </c>
      <c r="AU152" s="113" t="s">
        <v>85</v>
      </c>
      <c r="AY152" s="14" t="s">
        <v>237</v>
      </c>
      <c r="BE152" s="114">
        <f t="shared" si="14"/>
        <v>0</v>
      </c>
      <c r="BF152" s="114">
        <f t="shared" si="15"/>
        <v>0</v>
      </c>
      <c r="BG152" s="114">
        <f t="shared" si="16"/>
        <v>0</v>
      </c>
      <c r="BH152" s="114">
        <f t="shared" si="17"/>
        <v>0</v>
      </c>
      <c r="BI152" s="114">
        <f t="shared" si="18"/>
        <v>0</v>
      </c>
      <c r="BJ152" s="14" t="s">
        <v>85</v>
      </c>
      <c r="BK152" s="114">
        <f t="shared" si="19"/>
        <v>0</v>
      </c>
      <c r="BL152" s="14" t="s">
        <v>490</v>
      </c>
      <c r="BM152" s="113" t="s">
        <v>5080</v>
      </c>
    </row>
    <row r="153" spans="1:65" s="2" customFormat="1" ht="16.5" customHeight="1">
      <c r="A153" s="28"/>
      <c r="B153" s="138"/>
      <c r="C153" s="205" t="s">
        <v>368</v>
      </c>
      <c r="D153" s="205" t="s">
        <v>290</v>
      </c>
      <c r="E153" s="206" t="s">
        <v>5081</v>
      </c>
      <c r="F153" s="207" t="s">
        <v>4961</v>
      </c>
      <c r="G153" s="208" t="s">
        <v>2137</v>
      </c>
      <c r="H153" s="209">
        <v>210</v>
      </c>
      <c r="I153" s="115"/>
      <c r="J153" s="210">
        <f t="shared" si="10"/>
        <v>0</v>
      </c>
      <c r="K153" s="207" t="s">
        <v>1709</v>
      </c>
      <c r="L153" s="116"/>
      <c r="M153" s="117" t="s">
        <v>1</v>
      </c>
      <c r="N153" s="118" t="s">
        <v>42</v>
      </c>
      <c r="O153" s="52"/>
      <c r="P153" s="111">
        <f t="shared" si="11"/>
        <v>0</v>
      </c>
      <c r="Q153" s="111">
        <v>0</v>
      </c>
      <c r="R153" s="111">
        <f t="shared" si="12"/>
        <v>0</v>
      </c>
      <c r="S153" s="111">
        <v>0</v>
      </c>
      <c r="T153" s="112">
        <f t="shared" si="1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1303</v>
      </c>
      <c r="AT153" s="113" t="s">
        <v>290</v>
      </c>
      <c r="AU153" s="113" t="s">
        <v>85</v>
      </c>
      <c r="AY153" s="14" t="s">
        <v>237</v>
      </c>
      <c r="BE153" s="114">
        <f t="shared" si="14"/>
        <v>0</v>
      </c>
      <c r="BF153" s="114">
        <f t="shared" si="15"/>
        <v>0</v>
      </c>
      <c r="BG153" s="114">
        <f t="shared" si="16"/>
        <v>0</v>
      </c>
      <c r="BH153" s="114">
        <f t="shared" si="17"/>
        <v>0</v>
      </c>
      <c r="BI153" s="114">
        <f t="shared" si="18"/>
        <v>0</v>
      </c>
      <c r="BJ153" s="14" t="s">
        <v>85</v>
      </c>
      <c r="BK153" s="114">
        <f t="shared" si="19"/>
        <v>0</v>
      </c>
      <c r="BL153" s="14" t="s">
        <v>490</v>
      </c>
      <c r="BM153" s="113" t="s">
        <v>5082</v>
      </c>
    </row>
    <row r="154" spans="1:65" s="2" customFormat="1" ht="16.5" customHeight="1">
      <c r="A154" s="28"/>
      <c r="B154" s="138"/>
      <c r="C154" s="199" t="s">
        <v>372</v>
      </c>
      <c r="D154" s="199" t="s">
        <v>242</v>
      </c>
      <c r="E154" s="200" t="s">
        <v>5083</v>
      </c>
      <c r="F154" s="201" t="s">
        <v>5084</v>
      </c>
      <c r="G154" s="202" t="s">
        <v>4760</v>
      </c>
      <c r="H154" s="203">
        <v>15</v>
      </c>
      <c r="I154" s="108"/>
      <c r="J154" s="204">
        <f t="shared" si="10"/>
        <v>0</v>
      </c>
      <c r="K154" s="201" t="s">
        <v>1709</v>
      </c>
      <c r="L154" s="29"/>
      <c r="M154" s="109" t="s">
        <v>1</v>
      </c>
      <c r="N154" s="110" t="s">
        <v>42</v>
      </c>
      <c r="O154" s="52"/>
      <c r="P154" s="111">
        <f t="shared" si="11"/>
        <v>0</v>
      </c>
      <c r="Q154" s="111">
        <v>0</v>
      </c>
      <c r="R154" s="111">
        <f t="shared" si="12"/>
        <v>0</v>
      </c>
      <c r="S154" s="111">
        <v>0</v>
      </c>
      <c r="T154" s="112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490</v>
      </c>
      <c r="AT154" s="113" t="s">
        <v>242</v>
      </c>
      <c r="AU154" s="113" t="s">
        <v>85</v>
      </c>
      <c r="AY154" s="14" t="s">
        <v>237</v>
      </c>
      <c r="BE154" s="114">
        <f t="shared" si="14"/>
        <v>0</v>
      </c>
      <c r="BF154" s="114">
        <f t="shared" si="15"/>
        <v>0</v>
      </c>
      <c r="BG154" s="114">
        <f t="shared" si="16"/>
        <v>0</v>
      </c>
      <c r="BH154" s="114">
        <f t="shared" si="17"/>
        <v>0</v>
      </c>
      <c r="BI154" s="114">
        <f t="shared" si="18"/>
        <v>0</v>
      </c>
      <c r="BJ154" s="14" t="s">
        <v>85</v>
      </c>
      <c r="BK154" s="114">
        <f t="shared" si="19"/>
        <v>0</v>
      </c>
      <c r="BL154" s="14" t="s">
        <v>490</v>
      </c>
      <c r="BM154" s="113" t="s">
        <v>5085</v>
      </c>
    </row>
    <row r="155" spans="1:65" s="2" customFormat="1" ht="16.5" customHeight="1">
      <c r="A155" s="28"/>
      <c r="B155" s="138"/>
      <c r="C155" s="205" t="s">
        <v>376</v>
      </c>
      <c r="D155" s="205" t="s">
        <v>290</v>
      </c>
      <c r="E155" s="206" t="s">
        <v>5086</v>
      </c>
      <c r="F155" s="207" t="s">
        <v>5084</v>
      </c>
      <c r="G155" s="208" t="s">
        <v>4760</v>
      </c>
      <c r="H155" s="209">
        <v>15</v>
      </c>
      <c r="I155" s="115"/>
      <c r="J155" s="210">
        <f t="shared" si="10"/>
        <v>0</v>
      </c>
      <c r="K155" s="207" t="s">
        <v>1709</v>
      </c>
      <c r="L155" s="116"/>
      <c r="M155" s="117" t="s">
        <v>1</v>
      </c>
      <c r="N155" s="118" t="s">
        <v>42</v>
      </c>
      <c r="O155" s="52"/>
      <c r="P155" s="111">
        <f t="shared" si="11"/>
        <v>0</v>
      </c>
      <c r="Q155" s="111">
        <v>0</v>
      </c>
      <c r="R155" s="111">
        <f t="shared" si="12"/>
        <v>0</v>
      </c>
      <c r="S155" s="111">
        <v>0</v>
      </c>
      <c r="T155" s="112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1303</v>
      </c>
      <c r="AT155" s="113" t="s">
        <v>290</v>
      </c>
      <c r="AU155" s="113" t="s">
        <v>85</v>
      </c>
      <c r="AY155" s="14" t="s">
        <v>237</v>
      </c>
      <c r="BE155" s="114">
        <f t="shared" si="14"/>
        <v>0</v>
      </c>
      <c r="BF155" s="114">
        <f t="shared" si="15"/>
        <v>0</v>
      </c>
      <c r="BG155" s="114">
        <f t="shared" si="16"/>
        <v>0</v>
      </c>
      <c r="BH155" s="114">
        <f t="shared" si="17"/>
        <v>0</v>
      </c>
      <c r="BI155" s="114">
        <f t="shared" si="18"/>
        <v>0</v>
      </c>
      <c r="BJ155" s="14" t="s">
        <v>85</v>
      </c>
      <c r="BK155" s="114">
        <f t="shared" si="19"/>
        <v>0</v>
      </c>
      <c r="BL155" s="14" t="s">
        <v>490</v>
      </c>
      <c r="BM155" s="113" t="s">
        <v>5087</v>
      </c>
    </row>
    <row r="156" spans="1:65" s="2" customFormat="1" ht="16.5" customHeight="1">
      <c r="A156" s="28"/>
      <c r="B156" s="138"/>
      <c r="C156" s="199" t="s">
        <v>380</v>
      </c>
      <c r="D156" s="199" t="s">
        <v>242</v>
      </c>
      <c r="E156" s="200" t="s">
        <v>5088</v>
      </c>
      <c r="F156" s="201" t="s">
        <v>5089</v>
      </c>
      <c r="G156" s="202" t="s">
        <v>4760</v>
      </c>
      <c r="H156" s="203">
        <v>5</v>
      </c>
      <c r="I156" s="108"/>
      <c r="J156" s="204">
        <f t="shared" si="10"/>
        <v>0</v>
      </c>
      <c r="K156" s="201" t="s">
        <v>1709</v>
      </c>
      <c r="L156" s="29"/>
      <c r="M156" s="109" t="s">
        <v>1</v>
      </c>
      <c r="N156" s="110" t="s">
        <v>42</v>
      </c>
      <c r="O156" s="52"/>
      <c r="P156" s="111">
        <f t="shared" si="11"/>
        <v>0</v>
      </c>
      <c r="Q156" s="111">
        <v>0</v>
      </c>
      <c r="R156" s="111">
        <f t="shared" si="12"/>
        <v>0</v>
      </c>
      <c r="S156" s="111">
        <v>0</v>
      </c>
      <c r="T156" s="112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490</v>
      </c>
      <c r="AT156" s="113" t="s">
        <v>242</v>
      </c>
      <c r="AU156" s="113" t="s">
        <v>85</v>
      </c>
      <c r="AY156" s="14" t="s">
        <v>237</v>
      </c>
      <c r="BE156" s="114">
        <f t="shared" si="14"/>
        <v>0</v>
      </c>
      <c r="BF156" s="114">
        <f t="shared" si="15"/>
        <v>0</v>
      </c>
      <c r="BG156" s="114">
        <f t="shared" si="16"/>
        <v>0</v>
      </c>
      <c r="BH156" s="114">
        <f t="shared" si="17"/>
        <v>0</v>
      </c>
      <c r="BI156" s="114">
        <f t="shared" si="18"/>
        <v>0</v>
      </c>
      <c r="BJ156" s="14" t="s">
        <v>85</v>
      </c>
      <c r="BK156" s="114">
        <f t="shared" si="19"/>
        <v>0</v>
      </c>
      <c r="BL156" s="14" t="s">
        <v>490</v>
      </c>
      <c r="BM156" s="113" t="s">
        <v>5090</v>
      </c>
    </row>
    <row r="157" spans="1:65" s="2" customFormat="1" ht="16.5" customHeight="1">
      <c r="A157" s="28"/>
      <c r="B157" s="138"/>
      <c r="C157" s="205" t="s">
        <v>384</v>
      </c>
      <c r="D157" s="205" t="s">
        <v>290</v>
      </c>
      <c r="E157" s="206" t="s">
        <v>5091</v>
      </c>
      <c r="F157" s="207" t="s">
        <v>5089</v>
      </c>
      <c r="G157" s="208" t="s">
        <v>4760</v>
      </c>
      <c r="H157" s="209">
        <v>5</v>
      </c>
      <c r="I157" s="115"/>
      <c r="J157" s="210">
        <f t="shared" si="10"/>
        <v>0</v>
      </c>
      <c r="K157" s="207" t="s">
        <v>1709</v>
      </c>
      <c r="L157" s="116"/>
      <c r="M157" s="117" t="s">
        <v>1</v>
      </c>
      <c r="N157" s="118" t="s">
        <v>42</v>
      </c>
      <c r="O157" s="52"/>
      <c r="P157" s="111">
        <f t="shared" si="11"/>
        <v>0</v>
      </c>
      <c r="Q157" s="111">
        <v>0</v>
      </c>
      <c r="R157" s="111">
        <f t="shared" si="12"/>
        <v>0</v>
      </c>
      <c r="S157" s="111">
        <v>0</v>
      </c>
      <c r="T157" s="112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1303</v>
      </c>
      <c r="AT157" s="113" t="s">
        <v>290</v>
      </c>
      <c r="AU157" s="113" t="s">
        <v>85</v>
      </c>
      <c r="AY157" s="14" t="s">
        <v>237</v>
      </c>
      <c r="BE157" s="114">
        <f t="shared" si="14"/>
        <v>0</v>
      </c>
      <c r="BF157" s="114">
        <f t="shared" si="15"/>
        <v>0</v>
      </c>
      <c r="BG157" s="114">
        <f t="shared" si="16"/>
        <v>0</v>
      </c>
      <c r="BH157" s="114">
        <f t="shared" si="17"/>
        <v>0</v>
      </c>
      <c r="BI157" s="114">
        <f t="shared" si="18"/>
        <v>0</v>
      </c>
      <c r="BJ157" s="14" t="s">
        <v>85</v>
      </c>
      <c r="BK157" s="114">
        <f t="shared" si="19"/>
        <v>0</v>
      </c>
      <c r="BL157" s="14" t="s">
        <v>490</v>
      </c>
      <c r="BM157" s="113" t="s">
        <v>5092</v>
      </c>
    </row>
    <row r="158" spans="1:65" s="2" customFormat="1" ht="16.5" customHeight="1">
      <c r="A158" s="28"/>
      <c r="B158" s="138"/>
      <c r="C158" s="199" t="s">
        <v>388</v>
      </c>
      <c r="D158" s="199" t="s">
        <v>242</v>
      </c>
      <c r="E158" s="200" t="s">
        <v>5093</v>
      </c>
      <c r="F158" s="201" t="s">
        <v>4770</v>
      </c>
      <c r="G158" s="202" t="s">
        <v>2137</v>
      </c>
      <c r="H158" s="203">
        <v>80</v>
      </c>
      <c r="I158" s="108"/>
      <c r="J158" s="204">
        <f t="shared" si="10"/>
        <v>0</v>
      </c>
      <c r="K158" s="201" t="s">
        <v>1709</v>
      </c>
      <c r="L158" s="29"/>
      <c r="M158" s="109" t="s">
        <v>1</v>
      </c>
      <c r="N158" s="110" t="s">
        <v>42</v>
      </c>
      <c r="O158" s="52"/>
      <c r="P158" s="111">
        <f t="shared" si="11"/>
        <v>0</v>
      </c>
      <c r="Q158" s="111">
        <v>0</v>
      </c>
      <c r="R158" s="111">
        <f t="shared" si="12"/>
        <v>0</v>
      </c>
      <c r="S158" s="111">
        <v>0</v>
      </c>
      <c r="T158" s="112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490</v>
      </c>
      <c r="AT158" s="113" t="s">
        <v>242</v>
      </c>
      <c r="AU158" s="113" t="s">
        <v>85</v>
      </c>
      <c r="AY158" s="14" t="s">
        <v>237</v>
      </c>
      <c r="BE158" s="114">
        <f t="shared" si="14"/>
        <v>0</v>
      </c>
      <c r="BF158" s="114">
        <f t="shared" si="15"/>
        <v>0</v>
      </c>
      <c r="BG158" s="114">
        <f t="shared" si="16"/>
        <v>0</v>
      </c>
      <c r="BH158" s="114">
        <f t="shared" si="17"/>
        <v>0</v>
      </c>
      <c r="BI158" s="114">
        <f t="shared" si="18"/>
        <v>0</v>
      </c>
      <c r="BJ158" s="14" t="s">
        <v>85</v>
      </c>
      <c r="BK158" s="114">
        <f t="shared" si="19"/>
        <v>0</v>
      </c>
      <c r="BL158" s="14" t="s">
        <v>490</v>
      </c>
      <c r="BM158" s="113" t="s">
        <v>5094</v>
      </c>
    </row>
    <row r="159" spans="1:65" s="2" customFormat="1" ht="16.5" customHeight="1">
      <c r="A159" s="28"/>
      <c r="B159" s="138"/>
      <c r="C159" s="205" t="s">
        <v>392</v>
      </c>
      <c r="D159" s="205" t="s">
        <v>290</v>
      </c>
      <c r="E159" s="206" t="s">
        <v>5095</v>
      </c>
      <c r="F159" s="207" t="s">
        <v>4770</v>
      </c>
      <c r="G159" s="208" t="s">
        <v>2137</v>
      </c>
      <c r="H159" s="209">
        <v>80</v>
      </c>
      <c r="I159" s="115"/>
      <c r="J159" s="210">
        <f t="shared" si="10"/>
        <v>0</v>
      </c>
      <c r="K159" s="207" t="s">
        <v>1709</v>
      </c>
      <c r="L159" s="116"/>
      <c r="M159" s="117" t="s">
        <v>1</v>
      </c>
      <c r="N159" s="118" t="s">
        <v>42</v>
      </c>
      <c r="O159" s="52"/>
      <c r="P159" s="111">
        <f t="shared" si="11"/>
        <v>0</v>
      </c>
      <c r="Q159" s="111">
        <v>0</v>
      </c>
      <c r="R159" s="111">
        <f t="shared" si="12"/>
        <v>0</v>
      </c>
      <c r="S159" s="111">
        <v>0</v>
      </c>
      <c r="T159" s="112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1303</v>
      </c>
      <c r="AT159" s="113" t="s">
        <v>290</v>
      </c>
      <c r="AU159" s="113" t="s">
        <v>85</v>
      </c>
      <c r="AY159" s="14" t="s">
        <v>237</v>
      </c>
      <c r="BE159" s="114">
        <f t="shared" si="14"/>
        <v>0</v>
      </c>
      <c r="BF159" s="114">
        <f t="shared" si="15"/>
        <v>0</v>
      </c>
      <c r="BG159" s="114">
        <f t="shared" si="16"/>
        <v>0</v>
      </c>
      <c r="BH159" s="114">
        <f t="shared" si="17"/>
        <v>0</v>
      </c>
      <c r="BI159" s="114">
        <f t="shared" si="18"/>
        <v>0</v>
      </c>
      <c r="BJ159" s="14" t="s">
        <v>85</v>
      </c>
      <c r="BK159" s="114">
        <f t="shared" si="19"/>
        <v>0</v>
      </c>
      <c r="BL159" s="14" t="s">
        <v>490</v>
      </c>
      <c r="BM159" s="113" t="s">
        <v>5096</v>
      </c>
    </row>
    <row r="160" spans="1:65" s="2" customFormat="1" ht="16.5" customHeight="1">
      <c r="A160" s="28"/>
      <c r="B160" s="138"/>
      <c r="C160" s="199" t="s">
        <v>396</v>
      </c>
      <c r="D160" s="199" t="s">
        <v>242</v>
      </c>
      <c r="E160" s="200" t="s">
        <v>5097</v>
      </c>
      <c r="F160" s="201" t="s">
        <v>4775</v>
      </c>
      <c r="G160" s="202" t="s">
        <v>2137</v>
      </c>
      <c r="H160" s="203">
        <v>40</v>
      </c>
      <c r="I160" s="108"/>
      <c r="J160" s="204">
        <f t="shared" si="10"/>
        <v>0</v>
      </c>
      <c r="K160" s="201" t="s">
        <v>1709</v>
      </c>
      <c r="L160" s="29"/>
      <c r="M160" s="109" t="s">
        <v>1</v>
      </c>
      <c r="N160" s="110" t="s">
        <v>42</v>
      </c>
      <c r="O160" s="52"/>
      <c r="P160" s="111">
        <f t="shared" si="11"/>
        <v>0</v>
      </c>
      <c r="Q160" s="111">
        <v>0</v>
      </c>
      <c r="R160" s="111">
        <f t="shared" si="12"/>
        <v>0</v>
      </c>
      <c r="S160" s="111">
        <v>0</v>
      </c>
      <c r="T160" s="112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490</v>
      </c>
      <c r="AT160" s="113" t="s">
        <v>242</v>
      </c>
      <c r="AU160" s="113" t="s">
        <v>85</v>
      </c>
      <c r="AY160" s="14" t="s">
        <v>237</v>
      </c>
      <c r="BE160" s="114">
        <f t="shared" si="14"/>
        <v>0</v>
      </c>
      <c r="BF160" s="114">
        <f t="shared" si="15"/>
        <v>0</v>
      </c>
      <c r="BG160" s="114">
        <f t="shared" si="16"/>
        <v>0</v>
      </c>
      <c r="BH160" s="114">
        <f t="shared" si="17"/>
        <v>0</v>
      </c>
      <c r="BI160" s="114">
        <f t="shared" si="18"/>
        <v>0</v>
      </c>
      <c r="BJ160" s="14" t="s">
        <v>85</v>
      </c>
      <c r="BK160" s="114">
        <f t="shared" si="19"/>
        <v>0</v>
      </c>
      <c r="BL160" s="14" t="s">
        <v>490</v>
      </c>
      <c r="BM160" s="113" t="s">
        <v>5098</v>
      </c>
    </row>
    <row r="161" spans="1:65" s="2" customFormat="1" ht="16.5" customHeight="1">
      <c r="A161" s="28"/>
      <c r="B161" s="138"/>
      <c r="C161" s="205" t="s">
        <v>400</v>
      </c>
      <c r="D161" s="205" t="s">
        <v>290</v>
      </c>
      <c r="E161" s="206" t="s">
        <v>5099</v>
      </c>
      <c r="F161" s="207" t="s">
        <v>4775</v>
      </c>
      <c r="G161" s="208" t="s">
        <v>2137</v>
      </c>
      <c r="H161" s="209">
        <v>40</v>
      </c>
      <c r="I161" s="115"/>
      <c r="J161" s="210">
        <f t="shared" si="10"/>
        <v>0</v>
      </c>
      <c r="K161" s="207" t="s">
        <v>1709</v>
      </c>
      <c r="L161" s="116"/>
      <c r="M161" s="117" t="s">
        <v>1</v>
      </c>
      <c r="N161" s="118" t="s">
        <v>42</v>
      </c>
      <c r="O161" s="52"/>
      <c r="P161" s="111">
        <f t="shared" si="11"/>
        <v>0</v>
      </c>
      <c r="Q161" s="111">
        <v>0</v>
      </c>
      <c r="R161" s="111">
        <f t="shared" si="12"/>
        <v>0</v>
      </c>
      <c r="S161" s="111">
        <v>0</v>
      </c>
      <c r="T161" s="112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1303</v>
      </c>
      <c r="AT161" s="113" t="s">
        <v>290</v>
      </c>
      <c r="AU161" s="113" t="s">
        <v>85</v>
      </c>
      <c r="AY161" s="14" t="s">
        <v>237</v>
      </c>
      <c r="BE161" s="114">
        <f t="shared" si="14"/>
        <v>0</v>
      </c>
      <c r="BF161" s="114">
        <f t="shared" si="15"/>
        <v>0</v>
      </c>
      <c r="BG161" s="114">
        <f t="shared" si="16"/>
        <v>0</v>
      </c>
      <c r="BH161" s="114">
        <f t="shared" si="17"/>
        <v>0</v>
      </c>
      <c r="BI161" s="114">
        <f t="shared" si="18"/>
        <v>0</v>
      </c>
      <c r="BJ161" s="14" t="s">
        <v>85</v>
      </c>
      <c r="BK161" s="114">
        <f t="shared" si="19"/>
        <v>0</v>
      </c>
      <c r="BL161" s="14" t="s">
        <v>490</v>
      </c>
      <c r="BM161" s="113" t="s">
        <v>5100</v>
      </c>
    </row>
    <row r="162" spans="1:65" s="2" customFormat="1" ht="16.5" customHeight="1">
      <c r="A162" s="28"/>
      <c r="B162" s="138"/>
      <c r="C162" s="199" t="s">
        <v>404</v>
      </c>
      <c r="D162" s="199" t="s">
        <v>242</v>
      </c>
      <c r="E162" s="200" t="s">
        <v>5101</v>
      </c>
      <c r="F162" s="201" t="s">
        <v>4878</v>
      </c>
      <c r="G162" s="202" t="s">
        <v>2137</v>
      </c>
      <c r="H162" s="203">
        <v>40</v>
      </c>
      <c r="I162" s="108"/>
      <c r="J162" s="204">
        <f t="shared" si="10"/>
        <v>0</v>
      </c>
      <c r="K162" s="201" t="s">
        <v>1709</v>
      </c>
      <c r="L162" s="29"/>
      <c r="M162" s="109" t="s">
        <v>1</v>
      </c>
      <c r="N162" s="110" t="s">
        <v>42</v>
      </c>
      <c r="O162" s="52"/>
      <c r="P162" s="111">
        <f t="shared" si="11"/>
        <v>0</v>
      </c>
      <c r="Q162" s="111">
        <v>0</v>
      </c>
      <c r="R162" s="111">
        <f t="shared" si="12"/>
        <v>0</v>
      </c>
      <c r="S162" s="111">
        <v>0</v>
      </c>
      <c r="T162" s="112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490</v>
      </c>
      <c r="AT162" s="113" t="s">
        <v>242</v>
      </c>
      <c r="AU162" s="113" t="s">
        <v>85</v>
      </c>
      <c r="AY162" s="14" t="s">
        <v>237</v>
      </c>
      <c r="BE162" s="114">
        <f t="shared" si="14"/>
        <v>0</v>
      </c>
      <c r="BF162" s="114">
        <f t="shared" si="15"/>
        <v>0</v>
      </c>
      <c r="BG162" s="114">
        <f t="shared" si="16"/>
        <v>0</v>
      </c>
      <c r="BH162" s="114">
        <f t="shared" si="17"/>
        <v>0</v>
      </c>
      <c r="BI162" s="114">
        <f t="shared" si="18"/>
        <v>0</v>
      </c>
      <c r="BJ162" s="14" t="s">
        <v>85</v>
      </c>
      <c r="BK162" s="114">
        <f t="shared" si="19"/>
        <v>0</v>
      </c>
      <c r="BL162" s="14" t="s">
        <v>490</v>
      </c>
      <c r="BM162" s="113" t="s">
        <v>5102</v>
      </c>
    </row>
    <row r="163" spans="1:65" s="2" customFormat="1" ht="16.5" customHeight="1">
      <c r="A163" s="28"/>
      <c r="B163" s="138"/>
      <c r="C163" s="205" t="s">
        <v>408</v>
      </c>
      <c r="D163" s="205" t="s">
        <v>290</v>
      </c>
      <c r="E163" s="206" t="s">
        <v>5103</v>
      </c>
      <c r="F163" s="207" t="s">
        <v>4878</v>
      </c>
      <c r="G163" s="208" t="s">
        <v>2137</v>
      </c>
      <c r="H163" s="209">
        <v>40</v>
      </c>
      <c r="I163" s="115"/>
      <c r="J163" s="210">
        <f t="shared" si="10"/>
        <v>0</v>
      </c>
      <c r="K163" s="207" t="s">
        <v>1709</v>
      </c>
      <c r="L163" s="116"/>
      <c r="M163" s="117" t="s">
        <v>1</v>
      </c>
      <c r="N163" s="118" t="s">
        <v>42</v>
      </c>
      <c r="O163" s="52"/>
      <c r="P163" s="111">
        <f t="shared" si="11"/>
        <v>0</v>
      </c>
      <c r="Q163" s="111">
        <v>0</v>
      </c>
      <c r="R163" s="111">
        <f t="shared" si="12"/>
        <v>0</v>
      </c>
      <c r="S163" s="111">
        <v>0</v>
      </c>
      <c r="T163" s="112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1303</v>
      </c>
      <c r="AT163" s="113" t="s">
        <v>290</v>
      </c>
      <c r="AU163" s="113" t="s">
        <v>85</v>
      </c>
      <c r="AY163" s="14" t="s">
        <v>237</v>
      </c>
      <c r="BE163" s="114">
        <f t="shared" si="14"/>
        <v>0</v>
      </c>
      <c r="BF163" s="114">
        <f t="shared" si="15"/>
        <v>0</v>
      </c>
      <c r="BG163" s="114">
        <f t="shared" si="16"/>
        <v>0</v>
      </c>
      <c r="BH163" s="114">
        <f t="shared" si="17"/>
        <v>0</v>
      </c>
      <c r="BI163" s="114">
        <f t="shared" si="18"/>
        <v>0</v>
      </c>
      <c r="BJ163" s="14" t="s">
        <v>85</v>
      </c>
      <c r="BK163" s="114">
        <f t="shared" si="19"/>
        <v>0</v>
      </c>
      <c r="BL163" s="14" t="s">
        <v>490</v>
      </c>
      <c r="BM163" s="113" t="s">
        <v>5104</v>
      </c>
    </row>
    <row r="164" spans="1:65" s="2" customFormat="1" ht="16.5" customHeight="1">
      <c r="A164" s="28"/>
      <c r="B164" s="138"/>
      <c r="C164" s="199" t="s">
        <v>415</v>
      </c>
      <c r="D164" s="199" t="s">
        <v>242</v>
      </c>
      <c r="E164" s="200" t="s">
        <v>5105</v>
      </c>
      <c r="F164" s="201" t="s">
        <v>4882</v>
      </c>
      <c r="G164" s="202" t="s">
        <v>2137</v>
      </c>
      <c r="H164" s="203">
        <v>20</v>
      </c>
      <c r="I164" s="108"/>
      <c r="J164" s="204">
        <f t="shared" si="10"/>
        <v>0</v>
      </c>
      <c r="K164" s="201" t="s">
        <v>1709</v>
      </c>
      <c r="L164" s="29"/>
      <c r="M164" s="109" t="s">
        <v>1</v>
      </c>
      <c r="N164" s="110" t="s">
        <v>42</v>
      </c>
      <c r="O164" s="52"/>
      <c r="P164" s="111">
        <f t="shared" si="11"/>
        <v>0</v>
      </c>
      <c r="Q164" s="111">
        <v>0</v>
      </c>
      <c r="R164" s="111">
        <f t="shared" si="12"/>
        <v>0</v>
      </c>
      <c r="S164" s="111">
        <v>0</v>
      </c>
      <c r="T164" s="112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490</v>
      </c>
      <c r="AT164" s="113" t="s">
        <v>242</v>
      </c>
      <c r="AU164" s="113" t="s">
        <v>85</v>
      </c>
      <c r="AY164" s="14" t="s">
        <v>237</v>
      </c>
      <c r="BE164" s="114">
        <f t="shared" si="14"/>
        <v>0</v>
      </c>
      <c r="BF164" s="114">
        <f t="shared" si="15"/>
        <v>0</v>
      </c>
      <c r="BG164" s="114">
        <f t="shared" si="16"/>
        <v>0</v>
      </c>
      <c r="BH164" s="114">
        <f t="shared" si="17"/>
        <v>0</v>
      </c>
      <c r="BI164" s="114">
        <f t="shared" si="18"/>
        <v>0</v>
      </c>
      <c r="BJ164" s="14" t="s">
        <v>85</v>
      </c>
      <c r="BK164" s="114">
        <f t="shared" si="19"/>
        <v>0</v>
      </c>
      <c r="BL164" s="14" t="s">
        <v>490</v>
      </c>
      <c r="BM164" s="113" t="s">
        <v>5106</v>
      </c>
    </row>
    <row r="165" spans="1:65" s="2" customFormat="1" ht="16.5" customHeight="1">
      <c r="A165" s="28"/>
      <c r="B165" s="138"/>
      <c r="C165" s="205" t="s">
        <v>419</v>
      </c>
      <c r="D165" s="205" t="s">
        <v>290</v>
      </c>
      <c r="E165" s="206" t="s">
        <v>5107</v>
      </c>
      <c r="F165" s="207" t="s">
        <v>4882</v>
      </c>
      <c r="G165" s="208" t="s">
        <v>2137</v>
      </c>
      <c r="H165" s="209">
        <v>20</v>
      </c>
      <c r="I165" s="115"/>
      <c r="J165" s="210">
        <f t="shared" si="10"/>
        <v>0</v>
      </c>
      <c r="K165" s="207" t="s">
        <v>1709</v>
      </c>
      <c r="L165" s="116"/>
      <c r="M165" s="117" t="s">
        <v>1</v>
      </c>
      <c r="N165" s="118" t="s">
        <v>42</v>
      </c>
      <c r="O165" s="52"/>
      <c r="P165" s="111">
        <f t="shared" si="11"/>
        <v>0</v>
      </c>
      <c r="Q165" s="111">
        <v>0</v>
      </c>
      <c r="R165" s="111">
        <f t="shared" si="12"/>
        <v>0</v>
      </c>
      <c r="S165" s="111">
        <v>0</v>
      </c>
      <c r="T165" s="112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13" t="s">
        <v>1303</v>
      </c>
      <c r="AT165" s="113" t="s">
        <v>290</v>
      </c>
      <c r="AU165" s="113" t="s">
        <v>85</v>
      </c>
      <c r="AY165" s="14" t="s">
        <v>237</v>
      </c>
      <c r="BE165" s="114">
        <f t="shared" si="14"/>
        <v>0</v>
      </c>
      <c r="BF165" s="114">
        <f t="shared" si="15"/>
        <v>0</v>
      </c>
      <c r="BG165" s="114">
        <f t="shared" si="16"/>
        <v>0</v>
      </c>
      <c r="BH165" s="114">
        <f t="shared" si="17"/>
        <v>0</v>
      </c>
      <c r="BI165" s="114">
        <f t="shared" si="18"/>
        <v>0</v>
      </c>
      <c r="BJ165" s="14" t="s">
        <v>85</v>
      </c>
      <c r="BK165" s="114">
        <f t="shared" si="19"/>
        <v>0</v>
      </c>
      <c r="BL165" s="14" t="s">
        <v>490</v>
      </c>
      <c r="BM165" s="113" t="s">
        <v>5108</v>
      </c>
    </row>
    <row r="166" spans="1:65" s="2" customFormat="1" ht="21.75" customHeight="1">
      <c r="A166" s="28"/>
      <c r="B166" s="138"/>
      <c r="C166" s="199" t="s">
        <v>423</v>
      </c>
      <c r="D166" s="199" t="s">
        <v>242</v>
      </c>
      <c r="E166" s="200" t="s">
        <v>5109</v>
      </c>
      <c r="F166" s="201" t="s">
        <v>5110</v>
      </c>
      <c r="G166" s="202" t="s">
        <v>2072</v>
      </c>
      <c r="H166" s="203">
        <v>20</v>
      </c>
      <c r="I166" s="108"/>
      <c r="J166" s="204">
        <f t="shared" si="10"/>
        <v>0</v>
      </c>
      <c r="K166" s="201" t="s">
        <v>1709</v>
      </c>
      <c r="L166" s="29"/>
      <c r="M166" s="109" t="s">
        <v>1</v>
      </c>
      <c r="N166" s="110" t="s">
        <v>42</v>
      </c>
      <c r="O166" s="52"/>
      <c r="P166" s="111">
        <f t="shared" si="11"/>
        <v>0</v>
      </c>
      <c r="Q166" s="111">
        <v>0</v>
      </c>
      <c r="R166" s="111">
        <f t="shared" si="12"/>
        <v>0</v>
      </c>
      <c r="S166" s="111">
        <v>0</v>
      </c>
      <c r="T166" s="112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13" t="s">
        <v>490</v>
      </c>
      <c r="AT166" s="113" t="s">
        <v>242</v>
      </c>
      <c r="AU166" s="113" t="s">
        <v>85</v>
      </c>
      <c r="AY166" s="14" t="s">
        <v>237</v>
      </c>
      <c r="BE166" s="114">
        <f t="shared" si="14"/>
        <v>0</v>
      </c>
      <c r="BF166" s="114">
        <f t="shared" si="15"/>
        <v>0</v>
      </c>
      <c r="BG166" s="114">
        <f t="shared" si="16"/>
        <v>0</v>
      </c>
      <c r="BH166" s="114">
        <f t="shared" si="17"/>
        <v>0</v>
      </c>
      <c r="BI166" s="114">
        <f t="shared" si="18"/>
        <v>0</v>
      </c>
      <c r="BJ166" s="14" t="s">
        <v>85</v>
      </c>
      <c r="BK166" s="114">
        <f t="shared" si="19"/>
        <v>0</v>
      </c>
      <c r="BL166" s="14" t="s">
        <v>490</v>
      </c>
      <c r="BM166" s="113" t="s">
        <v>5111</v>
      </c>
    </row>
    <row r="167" spans="1:65" s="2" customFormat="1" ht="21.75" customHeight="1">
      <c r="A167" s="28"/>
      <c r="B167" s="138"/>
      <c r="C167" s="205" t="s">
        <v>427</v>
      </c>
      <c r="D167" s="205" t="s">
        <v>290</v>
      </c>
      <c r="E167" s="206" t="s">
        <v>5112</v>
      </c>
      <c r="F167" s="207" t="s">
        <v>5110</v>
      </c>
      <c r="G167" s="208" t="s">
        <v>2072</v>
      </c>
      <c r="H167" s="209">
        <v>20</v>
      </c>
      <c r="I167" s="115"/>
      <c r="J167" s="210">
        <f t="shared" si="10"/>
        <v>0</v>
      </c>
      <c r="K167" s="207" t="s">
        <v>1709</v>
      </c>
      <c r="L167" s="116"/>
      <c r="M167" s="117" t="s">
        <v>1</v>
      </c>
      <c r="N167" s="118" t="s">
        <v>42</v>
      </c>
      <c r="O167" s="52"/>
      <c r="P167" s="111">
        <f t="shared" si="11"/>
        <v>0</v>
      </c>
      <c r="Q167" s="111">
        <v>0</v>
      </c>
      <c r="R167" s="111">
        <f t="shared" si="12"/>
        <v>0</v>
      </c>
      <c r="S167" s="111">
        <v>0</v>
      </c>
      <c r="T167" s="112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13" t="s">
        <v>1303</v>
      </c>
      <c r="AT167" s="113" t="s">
        <v>290</v>
      </c>
      <c r="AU167" s="113" t="s">
        <v>85</v>
      </c>
      <c r="AY167" s="14" t="s">
        <v>237</v>
      </c>
      <c r="BE167" s="114">
        <f t="shared" si="14"/>
        <v>0</v>
      </c>
      <c r="BF167" s="114">
        <f t="shared" si="15"/>
        <v>0</v>
      </c>
      <c r="BG167" s="114">
        <f t="shared" si="16"/>
        <v>0</v>
      </c>
      <c r="BH167" s="114">
        <f t="shared" si="17"/>
        <v>0</v>
      </c>
      <c r="BI167" s="114">
        <f t="shared" si="18"/>
        <v>0</v>
      </c>
      <c r="BJ167" s="14" t="s">
        <v>85</v>
      </c>
      <c r="BK167" s="114">
        <f t="shared" si="19"/>
        <v>0</v>
      </c>
      <c r="BL167" s="14" t="s">
        <v>490</v>
      </c>
      <c r="BM167" s="113" t="s">
        <v>5113</v>
      </c>
    </row>
    <row r="168" spans="1:65" s="2" customFormat="1" ht="16.5" customHeight="1">
      <c r="A168" s="28"/>
      <c r="B168" s="138"/>
      <c r="C168" s="199" t="s">
        <v>431</v>
      </c>
      <c r="D168" s="199" t="s">
        <v>242</v>
      </c>
      <c r="E168" s="200" t="s">
        <v>5114</v>
      </c>
      <c r="F168" s="201" t="s">
        <v>4788</v>
      </c>
      <c r="G168" s="202" t="s">
        <v>4579</v>
      </c>
      <c r="H168" s="203">
        <v>440</v>
      </c>
      <c r="I168" s="108"/>
      <c r="J168" s="204">
        <f t="shared" si="10"/>
        <v>0</v>
      </c>
      <c r="K168" s="201" t="s">
        <v>1709</v>
      </c>
      <c r="L168" s="29"/>
      <c r="M168" s="109" t="s">
        <v>1</v>
      </c>
      <c r="N168" s="110" t="s">
        <v>42</v>
      </c>
      <c r="O168" s="52"/>
      <c r="P168" s="111">
        <f t="shared" si="11"/>
        <v>0</v>
      </c>
      <c r="Q168" s="111">
        <v>0</v>
      </c>
      <c r="R168" s="111">
        <f t="shared" si="12"/>
        <v>0</v>
      </c>
      <c r="S168" s="111">
        <v>0</v>
      </c>
      <c r="T168" s="112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13" t="s">
        <v>490</v>
      </c>
      <c r="AT168" s="113" t="s">
        <v>242</v>
      </c>
      <c r="AU168" s="113" t="s">
        <v>85</v>
      </c>
      <c r="AY168" s="14" t="s">
        <v>237</v>
      </c>
      <c r="BE168" s="114">
        <f t="shared" si="14"/>
        <v>0</v>
      </c>
      <c r="BF168" s="114">
        <f t="shared" si="15"/>
        <v>0</v>
      </c>
      <c r="BG168" s="114">
        <f t="shared" si="16"/>
        <v>0</v>
      </c>
      <c r="BH168" s="114">
        <f t="shared" si="17"/>
        <v>0</v>
      </c>
      <c r="BI168" s="114">
        <f t="shared" si="18"/>
        <v>0</v>
      </c>
      <c r="BJ168" s="14" t="s">
        <v>85</v>
      </c>
      <c r="BK168" s="114">
        <f t="shared" si="19"/>
        <v>0</v>
      </c>
      <c r="BL168" s="14" t="s">
        <v>490</v>
      </c>
      <c r="BM168" s="113" t="s">
        <v>5115</v>
      </c>
    </row>
    <row r="169" spans="1:65" s="2" customFormat="1" ht="16.5" customHeight="1">
      <c r="A169" s="28"/>
      <c r="B169" s="138"/>
      <c r="C169" s="205" t="s">
        <v>435</v>
      </c>
      <c r="D169" s="205" t="s">
        <v>290</v>
      </c>
      <c r="E169" s="206" t="s">
        <v>5116</v>
      </c>
      <c r="F169" s="207" t="s">
        <v>4788</v>
      </c>
      <c r="G169" s="208" t="s">
        <v>4579</v>
      </c>
      <c r="H169" s="209">
        <v>440</v>
      </c>
      <c r="I169" s="115"/>
      <c r="J169" s="210">
        <f t="shared" si="10"/>
        <v>0</v>
      </c>
      <c r="K169" s="207" t="s">
        <v>1709</v>
      </c>
      <c r="L169" s="116"/>
      <c r="M169" s="130" t="s">
        <v>1</v>
      </c>
      <c r="N169" s="131" t="s">
        <v>42</v>
      </c>
      <c r="O169" s="123"/>
      <c r="P169" s="124">
        <f t="shared" si="11"/>
        <v>0</v>
      </c>
      <c r="Q169" s="124">
        <v>0</v>
      </c>
      <c r="R169" s="124">
        <f t="shared" si="12"/>
        <v>0</v>
      </c>
      <c r="S169" s="124">
        <v>0</v>
      </c>
      <c r="T169" s="125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13" t="s">
        <v>1303</v>
      </c>
      <c r="AT169" s="113" t="s">
        <v>290</v>
      </c>
      <c r="AU169" s="113" t="s">
        <v>85</v>
      </c>
      <c r="AY169" s="14" t="s">
        <v>237</v>
      </c>
      <c r="BE169" s="114">
        <f t="shared" si="14"/>
        <v>0</v>
      </c>
      <c r="BF169" s="114">
        <f t="shared" si="15"/>
        <v>0</v>
      </c>
      <c r="BG169" s="114">
        <f t="shared" si="16"/>
        <v>0</v>
      </c>
      <c r="BH169" s="114">
        <f t="shared" si="17"/>
        <v>0</v>
      </c>
      <c r="BI169" s="114">
        <f t="shared" si="18"/>
        <v>0</v>
      </c>
      <c r="BJ169" s="14" t="s">
        <v>85</v>
      </c>
      <c r="BK169" s="114">
        <f t="shared" si="19"/>
        <v>0</v>
      </c>
      <c r="BL169" s="14" t="s">
        <v>490</v>
      </c>
      <c r="BM169" s="113" t="s">
        <v>5117</v>
      </c>
    </row>
    <row r="170" spans="1:65" s="2" customFormat="1" ht="6.95" customHeight="1">
      <c r="A170" s="28"/>
      <c r="B170" s="168"/>
      <c r="C170" s="169"/>
      <c r="D170" s="169"/>
      <c r="E170" s="169"/>
      <c r="F170" s="169"/>
      <c r="G170" s="169"/>
      <c r="H170" s="169"/>
      <c r="I170" s="91"/>
      <c r="J170" s="169"/>
      <c r="K170" s="169"/>
      <c r="L170" s="29"/>
      <c r="M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</row>
  </sheetData>
  <sheetProtection algorithmName="SHA-512" hashValue="kiLUOrSaPYFD5cGnmjQJkQfR4G8Iu9OjYVgNl1jm5ElUARKZKqfb16JjW2FfI7+/lVVcs1mDGFTQvc9fETxkVw==" saltValue="tPxfAMFjk6SFGEfvC1nL0A==" spinCount="100000" sheet="1" objects="1" scenarios="1"/>
  <autoFilter ref="C116:K169" xr:uid="{00000000-0009-0000-0000-00000F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BM329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131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5118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ROUND(J125,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ROUND((SUM(BE125:BE328)),  2)</f>
        <v>0</v>
      </c>
      <c r="G33" s="139"/>
      <c r="H33" s="139"/>
      <c r="I33" s="151">
        <v>0.21</v>
      </c>
      <c r="J33" s="150">
        <f>ROUND(((SUM(BE125:BE328))*I33),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ROUND((SUM(BF125:BF328)),  2)</f>
        <v>0</v>
      </c>
      <c r="G34" s="139"/>
      <c r="H34" s="139"/>
      <c r="I34" s="151">
        <v>0.15</v>
      </c>
      <c r="J34" s="150">
        <f>ROUND(((SUM(BF125:BF328))*I34),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ROUND((SUM(BG125:BG328)),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ROUND((SUM(BH125:BH328)),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ROUND((SUM(BI125:BI328)),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16 - VZT_ZC_5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J125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5119</v>
      </c>
      <c r="E97" s="179"/>
      <c r="F97" s="179"/>
      <c r="G97" s="179"/>
      <c r="H97" s="179"/>
      <c r="I97" s="179"/>
      <c r="J97" s="180">
        <f>J126</f>
        <v>0</v>
      </c>
      <c r="K97" s="177"/>
      <c r="L97" s="92"/>
    </row>
    <row r="98" spans="1:31" s="10" customFormat="1" ht="19.899999999999999" customHeight="1">
      <c r="B98" s="181"/>
      <c r="C98" s="182"/>
      <c r="D98" s="183" t="s">
        <v>5120</v>
      </c>
      <c r="E98" s="184"/>
      <c r="F98" s="184"/>
      <c r="G98" s="184"/>
      <c r="H98" s="184"/>
      <c r="I98" s="184"/>
      <c r="J98" s="185">
        <f>J127</f>
        <v>0</v>
      </c>
      <c r="K98" s="182"/>
      <c r="L98" s="93"/>
    </row>
    <row r="99" spans="1:31" s="10" customFormat="1" ht="19.899999999999999" customHeight="1">
      <c r="B99" s="181"/>
      <c r="C99" s="182"/>
      <c r="D99" s="183" t="s">
        <v>5121</v>
      </c>
      <c r="E99" s="184"/>
      <c r="F99" s="184"/>
      <c r="G99" s="184"/>
      <c r="H99" s="184"/>
      <c r="I99" s="184"/>
      <c r="J99" s="185">
        <f>J152</f>
        <v>0</v>
      </c>
      <c r="K99" s="182"/>
      <c r="L99" s="93"/>
    </row>
    <row r="100" spans="1:31" s="10" customFormat="1" ht="19.899999999999999" customHeight="1">
      <c r="B100" s="181"/>
      <c r="C100" s="182"/>
      <c r="D100" s="183" t="s">
        <v>5122</v>
      </c>
      <c r="E100" s="184"/>
      <c r="F100" s="184"/>
      <c r="G100" s="184"/>
      <c r="H100" s="184"/>
      <c r="I100" s="184"/>
      <c r="J100" s="185">
        <f>J175</f>
        <v>0</v>
      </c>
      <c r="K100" s="182"/>
      <c r="L100" s="93"/>
    </row>
    <row r="101" spans="1:31" s="10" customFormat="1" ht="19.899999999999999" customHeight="1">
      <c r="B101" s="181"/>
      <c r="C101" s="182"/>
      <c r="D101" s="183" t="s">
        <v>5123</v>
      </c>
      <c r="E101" s="184"/>
      <c r="F101" s="184"/>
      <c r="G101" s="184"/>
      <c r="H101" s="184"/>
      <c r="I101" s="184"/>
      <c r="J101" s="185">
        <f>J200</f>
        <v>0</v>
      </c>
      <c r="K101" s="182"/>
      <c r="L101" s="93"/>
    </row>
    <row r="102" spans="1:31" s="10" customFormat="1" ht="19.899999999999999" customHeight="1">
      <c r="B102" s="181"/>
      <c r="C102" s="182"/>
      <c r="D102" s="183" t="s">
        <v>5124</v>
      </c>
      <c r="E102" s="184"/>
      <c r="F102" s="184"/>
      <c r="G102" s="184"/>
      <c r="H102" s="184"/>
      <c r="I102" s="184"/>
      <c r="J102" s="185">
        <f>J221</f>
        <v>0</v>
      </c>
      <c r="K102" s="182"/>
      <c r="L102" s="93"/>
    </row>
    <row r="103" spans="1:31" s="10" customFormat="1" ht="19.899999999999999" customHeight="1">
      <c r="B103" s="181"/>
      <c r="C103" s="182"/>
      <c r="D103" s="183" t="s">
        <v>5125</v>
      </c>
      <c r="E103" s="184"/>
      <c r="F103" s="184"/>
      <c r="G103" s="184"/>
      <c r="H103" s="184"/>
      <c r="I103" s="184"/>
      <c r="J103" s="185">
        <f>J250</f>
        <v>0</v>
      </c>
      <c r="K103" s="182"/>
      <c r="L103" s="93"/>
    </row>
    <row r="104" spans="1:31" s="10" customFormat="1" ht="19.899999999999999" customHeight="1">
      <c r="B104" s="181"/>
      <c r="C104" s="182"/>
      <c r="D104" s="183" t="s">
        <v>5126</v>
      </c>
      <c r="E104" s="184"/>
      <c r="F104" s="184"/>
      <c r="G104" s="184"/>
      <c r="H104" s="184"/>
      <c r="I104" s="184"/>
      <c r="J104" s="185">
        <f>J277</f>
        <v>0</v>
      </c>
      <c r="K104" s="182"/>
      <c r="L104" s="93"/>
    </row>
    <row r="105" spans="1:31" s="10" customFormat="1" ht="19.899999999999999" customHeight="1">
      <c r="B105" s="181"/>
      <c r="C105" s="182"/>
      <c r="D105" s="183" t="s">
        <v>5127</v>
      </c>
      <c r="E105" s="184"/>
      <c r="F105" s="184"/>
      <c r="G105" s="184"/>
      <c r="H105" s="184"/>
      <c r="I105" s="184"/>
      <c r="J105" s="185">
        <f>J304</f>
        <v>0</v>
      </c>
      <c r="K105" s="182"/>
      <c r="L105" s="93"/>
    </row>
    <row r="106" spans="1:31" s="2" customFormat="1" ht="21.75" customHeight="1">
      <c r="A106" s="28"/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6.95" customHeight="1">
      <c r="A107" s="28"/>
      <c r="B107" s="168"/>
      <c r="C107" s="169"/>
      <c r="D107" s="169"/>
      <c r="E107" s="169"/>
      <c r="F107" s="169"/>
      <c r="G107" s="169"/>
      <c r="H107" s="169"/>
      <c r="I107" s="169"/>
      <c r="J107" s="169"/>
      <c r="K107" s="16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</row>
    <row r="109" spans="1:31"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</row>
    <row r="110" spans="1:31"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</row>
    <row r="111" spans="1:31" s="2" customFormat="1" ht="6.95" customHeight="1">
      <c r="A111" s="28"/>
      <c r="B111" s="170"/>
      <c r="C111" s="171"/>
      <c r="D111" s="171"/>
      <c r="E111" s="171"/>
      <c r="F111" s="171"/>
      <c r="G111" s="171"/>
      <c r="H111" s="171"/>
      <c r="I111" s="171"/>
      <c r="J111" s="171"/>
      <c r="K111" s="171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24.95" customHeight="1">
      <c r="A112" s="28"/>
      <c r="B112" s="138"/>
      <c r="C112" s="136" t="s">
        <v>222</v>
      </c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>
      <c r="A113" s="28"/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138"/>
      <c r="C114" s="137" t="s">
        <v>16</v>
      </c>
      <c r="D114" s="139"/>
      <c r="E114" s="139"/>
      <c r="F114" s="139"/>
      <c r="G114" s="139"/>
      <c r="H114" s="139"/>
      <c r="I114" s="139"/>
      <c r="J114" s="139"/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6.5" customHeight="1">
      <c r="A115" s="28"/>
      <c r="B115" s="138"/>
      <c r="C115" s="139"/>
      <c r="D115" s="139"/>
      <c r="E115" s="254" t="str">
        <f>E7</f>
        <v>STAVEBNÍ ÚPRAVY OBJEKTU PODNIKOVÉHO ŘEDITELSTVÍ DOPRAVNÍHO PODNIKU OSTRAVA a.s</v>
      </c>
      <c r="F115" s="255"/>
      <c r="G115" s="255"/>
      <c r="H115" s="255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2" customHeight="1">
      <c r="A116" s="28"/>
      <c r="B116" s="138"/>
      <c r="C116" s="137" t="s">
        <v>171</v>
      </c>
      <c r="D116" s="139"/>
      <c r="E116" s="139"/>
      <c r="F116" s="139"/>
      <c r="G116" s="139"/>
      <c r="H116" s="139"/>
      <c r="I116" s="139"/>
      <c r="J116" s="139"/>
      <c r="K116" s="139"/>
      <c r="L116" s="37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6.5" customHeight="1">
      <c r="A117" s="28"/>
      <c r="B117" s="138"/>
      <c r="C117" s="139"/>
      <c r="D117" s="139"/>
      <c r="E117" s="252" t="str">
        <f>E9</f>
        <v>16 - VZT_ZC_5</v>
      </c>
      <c r="F117" s="253"/>
      <c r="G117" s="253"/>
      <c r="H117" s="253"/>
      <c r="I117" s="139"/>
      <c r="J117" s="139"/>
      <c r="K117" s="139"/>
      <c r="L117" s="37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6.95" customHeight="1">
      <c r="A118" s="28"/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37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2" customHeight="1">
      <c r="A119" s="28"/>
      <c r="B119" s="138"/>
      <c r="C119" s="137" t="s">
        <v>20</v>
      </c>
      <c r="D119" s="139"/>
      <c r="E119" s="139"/>
      <c r="F119" s="140" t="str">
        <f>F12</f>
        <v xml:space="preserve"> </v>
      </c>
      <c r="G119" s="139"/>
      <c r="H119" s="139"/>
      <c r="I119" s="137" t="s">
        <v>22</v>
      </c>
      <c r="J119" s="141" t="str">
        <f>IF(J12="","",J12)</f>
        <v>15. 1. 2020</v>
      </c>
      <c r="K119" s="139"/>
      <c r="L119" s="37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6.95" customHeight="1">
      <c r="A120" s="28"/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37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5.2" customHeight="1">
      <c r="A121" s="28"/>
      <c r="B121" s="138"/>
      <c r="C121" s="137" t="s">
        <v>24</v>
      </c>
      <c r="D121" s="139"/>
      <c r="E121" s="139"/>
      <c r="F121" s="140" t="str">
        <f>E15</f>
        <v>Dopravní podnik Ostrava a.s.</v>
      </c>
      <c r="G121" s="139"/>
      <c r="H121" s="139"/>
      <c r="I121" s="137" t="s">
        <v>30</v>
      </c>
      <c r="J121" s="172" t="str">
        <f>E21</f>
        <v>SPAN s.r.o.</v>
      </c>
      <c r="K121" s="139"/>
      <c r="L121" s="37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2" customFormat="1" ht="15.2" customHeight="1">
      <c r="A122" s="28"/>
      <c r="B122" s="138"/>
      <c r="C122" s="137" t="s">
        <v>28</v>
      </c>
      <c r="D122" s="139"/>
      <c r="E122" s="139"/>
      <c r="F122" s="140" t="str">
        <f>IF(E18="","",E18)</f>
        <v>Vyplň údaj</v>
      </c>
      <c r="G122" s="139"/>
      <c r="H122" s="139"/>
      <c r="I122" s="137" t="s">
        <v>33</v>
      </c>
      <c r="J122" s="172" t="str">
        <f>E24</f>
        <v>SPAN s.r.o.</v>
      </c>
      <c r="K122" s="139"/>
      <c r="L122" s="37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5" s="2" customFormat="1" ht="10.35" customHeight="1">
      <c r="A123" s="28"/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37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5" s="11" customFormat="1" ht="29.25" customHeight="1">
      <c r="A124" s="94"/>
      <c r="B124" s="186"/>
      <c r="C124" s="187" t="s">
        <v>223</v>
      </c>
      <c r="D124" s="188" t="s">
        <v>62</v>
      </c>
      <c r="E124" s="188" t="s">
        <v>58</v>
      </c>
      <c r="F124" s="188" t="s">
        <v>59</v>
      </c>
      <c r="G124" s="188" t="s">
        <v>224</v>
      </c>
      <c r="H124" s="188" t="s">
        <v>225</v>
      </c>
      <c r="I124" s="188" t="s">
        <v>226</v>
      </c>
      <c r="J124" s="188" t="s">
        <v>175</v>
      </c>
      <c r="K124" s="189" t="s">
        <v>227</v>
      </c>
      <c r="L124" s="95"/>
      <c r="M124" s="56" t="s">
        <v>1</v>
      </c>
      <c r="N124" s="57" t="s">
        <v>41</v>
      </c>
      <c r="O124" s="57" t="s">
        <v>228</v>
      </c>
      <c r="P124" s="57" t="s">
        <v>229</v>
      </c>
      <c r="Q124" s="57" t="s">
        <v>230</v>
      </c>
      <c r="R124" s="57" t="s">
        <v>231</v>
      </c>
      <c r="S124" s="57" t="s">
        <v>232</v>
      </c>
      <c r="T124" s="58" t="s">
        <v>233</v>
      </c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</row>
    <row r="125" spans="1:65" s="2" customFormat="1" ht="22.9" customHeight="1">
      <c r="A125" s="28"/>
      <c r="B125" s="138"/>
      <c r="C125" s="190" t="s">
        <v>234</v>
      </c>
      <c r="D125" s="139"/>
      <c r="E125" s="139"/>
      <c r="F125" s="139"/>
      <c r="G125" s="139"/>
      <c r="H125" s="139"/>
      <c r="I125" s="139"/>
      <c r="J125" s="191">
        <f>BK125</f>
        <v>0</v>
      </c>
      <c r="K125" s="139"/>
      <c r="L125" s="29"/>
      <c r="M125" s="59"/>
      <c r="N125" s="50"/>
      <c r="O125" s="60"/>
      <c r="P125" s="96">
        <f>P126</f>
        <v>0</v>
      </c>
      <c r="Q125" s="60"/>
      <c r="R125" s="96">
        <f>R126</f>
        <v>0</v>
      </c>
      <c r="S125" s="60"/>
      <c r="T125" s="97">
        <f>T126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T125" s="14" t="s">
        <v>76</v>
      </c>
      <c r="AU125" s="14" t="s">
        <v>177</v>
      </c>
      <c r="BK125" s="98">
        <f>BK126</f>
        <v>0</v>
      </c>
    </row>
    <row r="126" spans="1:65" s="12" customFormat="1" ht="25.9" customHeight="1">
      <c r="B126" s="192"/>
      <c r="C126" s="193"/>
      <c r="D126" s="194" t="s">
        <v>76</v>
      </c>
      <c r="E126" s="195" t="s">
        <v>238</v>
      </c>
      <c r="F126" s="195" t="s">
        <v>5128</v>
      </c>
      <c r="G126" s="193"/>
      <c r="H126" s="193"/>
      <c r="I126" s="193"/>
      <c r="J126" s="196">
        <f>BK126</f>
        <v>0</v>
      </c>
      <c r="K126" s="193"/>
      <c r="L126" s="99"/>
      <c r="M126" s="102"/>
      <c r="N126" s="103"/>
      <c r="O126" s="103"/>
      <c r="P126" s="104">
        <f>P127+P152+P175+P200+P221+P250+P277+P304</f>
        <v>0</v>
      </c>
      <c r="Q126" s="103"/>
      <c r="R126" s="104">
        <f>R127+R152+R175+R200+R221+R250+R277+R304</f>
        <v>0</v>
      </c>
      <c r="S126" s="103"/>
      <c r="T126" s="105">
        <f>T127+T152+T175+T200+T221+T250+T277+T304</f>
        <v>0</v>
      </c>
      <c r="AR126" s="100" t="s">
        <v>247</v>
      </c>
      <c r="AT126" s="106" t="s">
        <v>76</v>
      </c>
      <c r="AU126" s="106" t="s">
        <v>77</v>
      </c>
      <c r="AY126" s="100" t="s">
        <v>237</v>
      </c>
      <c r="BK126" s="107">
        <f>BK127+BK152+BK175+BK200+BK221+BK250+BK277+BK304</f>
        <v>0</v>
      </c>
    </row>
    <row r="127" spans="1:65" s="12" customFormat="1" ht="22.9" customHeight="1">
      <c r="B127" s="192"/>
      <c r="C127" s="193"/>
      <c r="D127" s="194" t="s">
        <v>76</v>
      </c>
      <c r="E127" s="197" t="s">
        <v>663</v>
      </c>
      <c r="F127" s="197" t="s">
        <v>5129</v>
      </c>
      <c r="G127" s="193"/>
      <c r="H127" s="193"/>
      <c r="I127" s="193"/>
      <c r="J127" s="198">
        <f>BK127</f>
        <v>0</v>
      </c>
      <c r="K127" s="193"/>
      <c r="L127" s="99"/>
      <c r="M127" s="102"/>
      <c r="N127" s="103"/>
      <c r="O127" s="103"/>
      <c r="P127" s="104">
        <f>SUM(P128:P151)</f>
        <v>0</v>
      </c>
      <c r="Q127" s="103"/>
      <c r="R127" s="104">
        <f>SUM(R128:R151)</f>
        <v>0</v>
      </c>
      <c r="S127" s="103"/>
      <c r="T127" s="105">
        <f>SUM(T128:T151)</f>
        <v>0</v>
      </c>
      <c r="AR127" s="100" t="s">
        <v>247</v>
      </c>
      <c r="AT127" s="106" t="s">
        <v>76</v>
      </c>
      <c r="AU127" s="106" t="s">
        <v>85</v>
      </c>
      <c r="AY127" s="100" t="s">
        <v>237</v>
      </c>
      <c r="BK127" s="107">
        <f>SUM(BK128:BK151)</f>
        <v>0</v>
      </c>
    </row>
    <row r="128" spans="1:65" s="2" customFormat="1" ht="33" customHeight="1">
      <c r="A128" s="28"/>
      <c r="B128" s="138"/>
      <c r="C128" s="199" t="s">
        <v>85</v>
      </c>
      <c r="D128" s="199" t="s">
        <v>242</v>
      </c>
      <c r="E128" s="200" t="s">
        <v>5130</v>
      </c>
      <c r="F128" s="201" t="s">
        <v>5131</v>
      </c>
      <c r="G128" s="202" t="s">
        <v>2072</v>
      </c>
      <c r="H128" s="203">
        <v>1</v>
      </c>
      <c r="I128" s="108"/>
      <c r="J128" s="204">
        <f t="shared" ref="J128:J151" si="0">ROUND(I128*H128,2)</f>
        <v>0</v>
      </c>
      <c r="K128" s="201" t="s">
        <v>1709</v>
      </c>
      <c r="L128" s="29"/>
      <c r="M128" s="109" t="s">
        <v>1</v>
      </c>
      <c r="N128" s="110" t="s">
        <v>42</v>
      </c>
      <c r="O128" s="52"/>
      <c r="P128" s="111">
        <f t="shared" ref="P128:P151" si="1">O128*H128</f>
        <v>0</v>
      </c>
      <c r="Q128" s="111">
        <v>0</v>
      </c>
      <c r="R128" s="111">
        <f t="shared" ref="R128:R151" si="2">Q128*H128</f>
        <v>0</v>
      </c>
      <c r="S128" s="111">
        <v>0</v>
      </c>
      <c r="T128" s="112">
        <f t="shared" ref="T128:T151" si="3"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490</v>
      </c>
      <c r="AT128" s="113" t="s">
        <v>242</v>
      </c>
      <c r="AU128" s="113" t="s">
        <v>87</v>
      </c>
      <c r="AY128" s="14" t="s">
        <v>237</v>
      </c>
      <c r="BE128" s="114">
        <f t="shared" ref="BE128:BE151" si="4">IF(N128="základní",J128,0)</f>
        <v>0</v>
      </c>
      <c r="BF128" s="114">
        <f t="shared" ref="BF128:BF151" si="5">IF(N128="snížená",J128,0)</f>
        <v>0</v>
      </c>
      <c r="BG128" s="114">
        <f t="shared" ref="BG128:BG151" si="6">IF(N128="zákl. přenesená",J128,0)</f>
        <v>0</v>
      </c>
      <c r="BH128" s="114">
        <f t="shared" ref="BH128:BH151" si="7">IF(N128="sníž. přenesená",J128,0)</f>
        <v>0</v>
      </c>
      <c r="BI128" s="114">
        <f t="shared" ref="BI128:BI151" si="8">IF(N128="nulová",J128,0)</f>
        <v>0</v>
      </c>
      <c r="BJ128" s="14" t="s">
        <v>85</v>
      </c>
      <c r="BK128" s="114">
        <f t="shared" ref="BK128:BK151" si="9">ROUND(I128*H128,2)</f>
        <v>0</v>
      </c>
      <c r="BL128" s="14" t="s">
        <v>490</v>
      </c>
      <c r="BM128" s="113" t="s">
        <v>5132</v>
      </c>
    </row>
    <row r="129" spans="1:65" s="2" customFormat="1" ht="33" customHeight="1">
      <c r="A129" s="28"/>
      <c r="B129" s="138"/>
      <c r="C129" s="205" t="s">
        <v>87</v>
      </c>
      <c r="D129" s="205" t="s">
        <v>290</v>
      </c>
      <c r="E129" s="206" t="s">
        <v>5133</v>
      </c>
      <c r="F129" s="207" t="s">
        <v>5131</v>
      </c>
      <c r="G129" s="208" t="s">
        <v>2072</v>
      </c>
      <c r="H129" s="209">
        <v>1</v>
      </c>
      <c r="I129" s="115"/>
      <c r="J129" s="210">
        <f t="shared" si="0"/>
        <v>0</v>
      </c>
      <c r="K129" s="207" t="s">
        <v>1709</v>
      </c>
      <c r="L129" s="116"/>
      <c r="M129" s="117" t="s">
        <v>1</v>
      </c>
      <c r="N129" s="118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1303</v>
      </c>
      <c r="AT129" s="113" t="s">
        <v>290</v>
      </c>
      <c r="AU129" s="113" t="s">
        <v>87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5134</v>
      </c>
    </row>
    <row r="130" spans="1:65" s="2" customFormat="1" ht="21.75" customHeight="1">
      <c r="A130" s="28"/>
      <c r="B130" s="138"/>
      <c r="C130" s="199" t="s">
        <v>247</v>
      </c>
      <c r="D130" s="199" t="s">
        <v>242</v>
      </c>
      <c r="E130" s="200" t="s">
        <v>5135</v>
      </c>
      <c r="F130" s="201" t="s">
        <v>5136</v>
      </c>
      <c r="G130" s="202" t="s">
        <v>2072</v>
      </c>
      <c r="H130" s="203">
        <v>3</v>
      </c>
      <c r="I130" s="108"/>
      <c r="J130" s="204">
        <f t="shared" si="0"/>
        <v>0</v>
      </c>
      <c r="K130" s="201" t="s">
        <v>1709</v>
      </c>
      <c r="L130" s="29"/>
      <c r="M130" s="109" t="s">
        <v>1</v>
      </c>
      <c r="N130" s="110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490</v>
      </c>
      <c r="AT130" s="113" t="s">
        <v>242</v>
      </c>
      <c r="AU130" s="113" t="s">
        <v>87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5137</v>
      </c>
    </row>
    <row r="131" spans="1:65" s="2" customFormat="1" ht="21.75" customHeight="1">
      <c r="A131" s="28"/>
      <c r="B131" s="138"/>
      <c r="C131" s="205" t="s">
        <v>246</v>
      </c>
      <c r="D131" s="205" t="s">
        <v>290</v>
      </c>
      <c r="E131" s="206" t="s">
        <v>5138</v>
      </c>
      <c r="F131" s="207" t="s">
        <v>5136</v>
      </c>
      <c r="G131" s="208" t="s">
        <v>2072</v>
      </c>
      <c r="H131" s="209">
        <v>3</v>
      </c>
      <c r="I131" s="115"/>
      <c r="J131" s="210">
        <f t="shared" si="0"/>
        <v>0</v>
      </c>
      <c r="K131" s="207" t="s">
        <v>1709</v>
      </c>
      <c r="L131" s="116"/>
      <c r="M131" s="117" t="s">
        <v>1</v>
      </c>
      <c r="N131" s="118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1303</v>
      </c>
      <c r="AT131" s="113" t="s">
        <v>290</v>
      </c>
      <c r="AU131" s="113" t="s">
        <v>87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5139</v>
      </c>
    </row>
    <row r="132" spans="1:65" s="2" customFormat="1" ht="21.75" customHeight="1">
      <c r="A132" s="28"/>
      <c r="B132" s="138"/>
      <c r="C132" s="199" t="s">
        <v>259</v>
      </c>
      <c r="D132" s="199" t="s">
        <v>242</v>
      </c>
      <c r="E132" s="200" t="s">
        <v>5140</v>
      </c>
      <c r="F132" s="201" t="s">
        <v>5141</v>
      </c>
      <c r="G132" s="202" t="s">
        <v>2072</v>
      </c>
      <c r="H132" s="203">
        <v>3</v>
      </c>
      <c r="I132" s="108"/>
      <c r="J132" s="204">
        <f t="shared" si="0"/>
        <v>0</v>
      </c>
      <c r="K132" s="201" t="s">
        <v>1709</v>
      </c>
      <c r="L132" s="29"/>
      <c r="M132" s="109" t="s">
        <v>1</v>
      </c>
      <c r="N132" s="110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490</v>
      </c>
      <c r="AT132" s="113" t="s">
        <v>242</v>
      </c>
      <c r="AU132" s="113" t="s">
        <v>87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5142</v>
      </c>
    </row>
    <row r="133" spans="1:65" s="2" customFormat="1" ht="21.75" customHeight="1">
      <c r="A133" s="28"/>
      <c r="B133" s="138"/>
      <c r="C133" s="205" t="s">
        <v>263</v>
      </c>
      <c r="D133" s="205" t="s">
        <v>290</v>
      </c>
      <c r="E133" s="206" t="s">
        <v>5143</v>
      </c>
      <c r="F133" s="207" t="s">
        <v>5141</v>
      </c>
      <c r="G133" s="208" t="s">
        <v>2072</v>
      </c>
      <c r="H133" s="209">
        <v>3</v>
      </c>
      <c r="I133" s="115"/>
      <c r="J133" s="210">
        <f t="shared" si="0"/>
        <v>0</v>
      </c>
      <c r="K133" s="207" t="s">
        <v>1709</v>
      </c>
      <c r="L133" s="116"/>
      <c r="M133" s="117" t="s">
        <v>1</v>
      </c>
      <c r="N133" s="118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1303</v>
      </c>
      <c r="AT133" s="113" t="s">
        <v>290</v>
      </c>
      <c r="AU133" s="113" t="s">
        <v>87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5144</v>
      </c>
    </row>
    <row r="134" spans="1:65" s="2" customFormat="1" ht="21.75" customHeight="1">
      <c r="A134" s="28"/>
      <c r="B134" s="138"/>
      <c r="C134" s="199" t="s">
        <v>267</v>
      </c>
      <c r="D134" s="199" t="s">
        <v>242</v>
      </c>
      <c r="E134" s="200" t="s">
        <v>5145</v>
      </c>
      <c r="F134" s="201" t="s">
        <v>5146</v>
      </c>
      <c r="G134" s="202" t="s">
        <v>2072</v>
      </c>
      <c r="H134" s="203">
        <v>4</v>
      </c>
      <c r="I134" s="108"/>
      <c r="J134" s="204">
        <f t="shared" si="0"/>
        <v>0</v>
      </c>
      <c r="K134" s="201" t="s">
        <v>1709</v>
      </c>
      <c r="L134" s="29"/>
      <c r="M134" s="109" t="s">
        <v>1</v>
      </c>
      <c r="N134" s="110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490</v>
      </c>
      <c r="AT134" s="113" t="s">
        <v>242</v>
      </c>
      <c r="AU134" s="113" t="s">
        <v>87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5147</v>
      </c>
    </row>
    <row r="135" spans="1:65" s="2" customFormat="1" ht="21.75" customHeight="1">
      <c r="A135" s="28"/>
      <c r="B135" s="138"/>
      <c r="C135" s="205" t="s">
        <v>271</v>
      </c>
      <c r="D135" s="205" t="s">
        <v>290</v>
      </c>
      <c r="E135" s="206" t="s">
        <v>5148</v>
      </c>
      <c r="F135" s="207" t="s">
        <v>5146</v>
      </c>
      <c r="G135" s="208" t="s">
        <v>2072</v>
      </c>
      <c r="H135" s="209">
        <v>4</v>
      </c>
      <c r="I135" s="115"/>
      <c r="J135" s="210">
        <f t="shared" si="0"/>
        <v>0</v>
      </c>
      <c r="K135" s="207" t="s">
        <v>1709</v>
      </c>
      <c r="L135" s="116"/>
      <c r="M135" s="117" t="s">
        <v>1</v>
      </c>
      <c r="N135" s="118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1303</v>
      </c>
      <c r="AT135" s="113" t="s">
        <v>290</v>
      </c>
      <c r="AU135" s="113" t="s">
        <v>87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5149</v>
      </c>
    </row>
    <row r="136" spans="1:65" s="2" customFormat="1" ht="16.5" customHeight="1">
      <c r="A136" s="28"/>
      <c r="B136" s="138"/>
      <c r="C136" s="199" t="s">
        <v>275</v>
      </c>
      <c r="D136" s="199" t="s">
        <v>242</v>
      </c>
      <c r="E136" s="200" t="s">
        <v>5150</v>
      </c>
      <c r="F136" s="201" t="s">
        <v>5151</v>
      </c>
      <c r="G136" s="202" t="s">
        <v>2072</v>
      </c>
      <c r="H136" s="203">
        <v>10</v>
      </c>
      <c r="I136" s="108"/>
      <c r="J136" s="204">
        <f t="shared" si="0"/>
        <v>0</v>
      </c>
      <c r="K136" s="201" t="s">
        <v>1709</v>
      </c>
      <c r="L136" s="29"/>
      <c r="M136" s="109" t="s">
        <v>1</v>
      </c>
      <c r="N136" s="110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490</v>
      </c>
      <c r="AT136" s="113" t="s">
        <v>242</v>
      </c>
      <c r="AU136" s="113" t="s">
        <v>87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5152</v>
      </c>
    </row>
    <row r="137" spans="1:65" s="2" customFormat="1" ht="16.5" customHeight="1">
      <c r="A137" s="28"/>
      <c r="B137" s="138"/>
      <c r="C137" s="205" t="s">
        <v>112</v>
      </c>
      <c r="D137" s="205" t="s">
        <v>290</v>
      </c>
      <c r="E137" s="206" t="s">
        <v>5153</v>
      </c>
      <c r="F137" s="207" t="s">
        <v>5151</v>
      </c>
      <c r="G137" s="208" t="s">
        <v>2072</v>
      </c>
      <c r="H137" s="209">
        <v>10</v>
      </c>
      <c r="I137" s="115"/>
      <c r="J137" s="210">
        <f t="shared" si="0"/>
        <v>0</v>
      </c>
      <c r="K137" s="207" t="s">
        <v>1709</v>
      </c>
      <c r="L137" s="116"/>
      <c r="M137" s="117" t="s">
        <v>1</v>
      </c>
      <c r="N137" s="118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1303</v>
      </c>
      <c r="AT137" s="113" t="s">
        <v>290</v>
      </c>
      <c r="AU137" s="113" t="s">
        <v>87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490</v>
      </c>
      <c r="BM137" s="113" t="s">
        <v>5154</v>
      </c>
    </row>
    <row r="138" spans="1:65" s="2" customFormat="1" ht="33" customHeight="1">
      <c r="A138" s="28"/>
      <c r="B138" s="138"/>
      <c r="C138" s="199" t="s">
        <v>115</v>
      </c>
      <c r="D138" s="199" t="s">
        <v>242</v>
      </c>
      <c r="E138" s="200" t="s">
        <v>5155</v>
      </c>
      <c r="F138" s="201" t="s">
        <v>5156</v>
      </c>
      <c r="G138" s="202" t="s">
        <v>2072</v>
      </c>
      <c r="H138" s="203">
        <v>1</v>
      </c>
      <c r="I138" s="108"/>
      <c r="J138" s="204">
        <f t="shared" si="0"/>
        <v>0</v>
      </c>
      <c r="K138" s="201" t="s">
        <v>1709</v>
      </c>
      <c r="L138" s="29"/>
      <c r="M138" s="109" t="s">
        <v>1</v>
      </c>
      <c r="N138" s="110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490</v>
      </c>
      <c r="AT138" s="113" t="s">
        <v>242</v>
      </c>
      <c r="AU138" s="113" t="s">
        <v>87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490</v>
      </c>
      <c r="BM138" s="113" t="s">
        <v>5157</v>
      </c>
    </row>
    <row r="139" spans="1:65" s="2" customFormat="1" ht="33" customHeight="1">
      <c r="A139" s="28"/>
      <c r="B139" s="138"/>
      <c r="C139" s="205" t="s">
        <v>118</v>
      </c>
      <c r="D139" s="205" t="s">
        <v>290</v>
      </c>
      <c r="E139" s="206" t="s">
        <v>5158</v>
      </c>
      <c r="F139" s="207" t="s">
        <v>5156</v>
      </c>
      <c r="G139" s="208" t="s">
        <v>2072</v>
      </c>
      <c r="H139" s="209">
        <v>1</v>
      </c>
      <c r="I139" s="115"/>
      <c r="J139" s="210">
        <f t="shared" si="0"/>
        <v>0</v>
      </c>
      <c r="K139" s="207" t="s">
        <v>1709</v>
      </c>
      <c r="L139" s="116"/>
      <c r="M139" s="117" t="s">
        <v>1</v>
      </c>
      <c r="N139" s="118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1303</v>
      </c>
      <c r="AT139" s="113" t="s">
        <v>290</v>
      </c>
      <c r="AU139" s="113" t="s">
        <v>87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490</v>
      </c>
      <c r="BM139" s="113" t="s">
        <v>5159</v>
      </c>
    </row>
    <row r="140" spans="1:65" s="2" customFormat="1" ht="21.75" customHeight="1">
      <c r="A140" s="28"/>
      <c r="B140" s="138"/>
      <c r="C140" s="199" t="s">
        <v>121</v>
      </c>
      <c r="D140" s="199" t="s">
        <v>242</v>
      </c>
      <c r="E140" s="200" t="s">
        <v>5160</v>
      </c>
      <c r="F140" s="201" t="s">
        <v>5161</v>
      </c>
      <c r="G140" s="202" t="s">
        <v>4760</v>
      </c>
      <c r="H140" s="203">
        <v>140</v>
      </c>
      <c r="I140" s="108"/>
      <c r="J140" s="204">
        <f t="shared" si="0"/>
        <v>0</v>
      </c>
      <c r="K140" s="201" t="s">
        <v>1709</v>
      </c>
      <c r="L140" s="29"/>
      <c r="M140" s="109" t="s">
        <v>1</v>
      </c>
      <c r="N140" s="110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490</v>
      </c>
      <c r="AT140" s="113" t="s">
        <v>242</v>
      </c>
      <c r="AU140" s="113" t="s">
        <v>87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490</v>
      </c>
      <c r="BM140" s="113" t="s">
        <v>5162</v>
      </c>
    </row>
    <row r="141" spans="1:65" s="2" customFormat="1" ht="21.75" customHeight="1">
      <c r="A141" s="28"/>
      <c r="B141" s="138"/>
      <c r="C141" s="205" t="s">
        <v>124</v>
      </c>
      <c r="D141" s="205" t="s">
        <v>290</v>
      </c>
      <c r="E141" s="206" t="s">
        <v>5163</v>
      </c>
      <c r="F141" s="207" t="s">
        <v>5161</v>
      </c>
      <c r="G141" s="208" t="s">
        <v>4760</v>
      </c>
      <c r="H141" s="209">
        <v>140</v>
      </c>
      <c r="I141" s="115"/>
      <c r="J141" s="210">
        <f t="shared" si="0"/>
        <v>0</v>
      </c>
      <c r="K141" s="207" t="s">
        <v>1709</v>
      </c>
      <c r="L141" s="116"/>
      <c r="M141" s="117" t="s">
        <v>1</v>
      </c>
      <c r="N141" s="118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1303</v>
      </c>
      <c r="AT141" s="113" t="s">
        <v>290</v>
      </c>
      <c r="AU141" s="113" t="s">
        <v>87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490</v>
      </c>
      <c r="BM141" s="113" t="s">
        <v>5164</v>
      </c>
    </row>
    <row r="142" spans="1:65" s="2" customFormat="1" ht="16.5" customHeight="1">
      <c r="A142" s="28"/>
      <c r="B142" s="138"/>
      <c r="C142" s="199" t="s">
        <v>8</v>
      </c>
      <c r="D142" s="199" t="s">
        <v>242</v>
      </c>
      <c r="E142" s="200" t="s">
        <v>5165</v>
      </c>
      <c r="F142" s="201" t="s">
        <v>5166</v>
      </c>
      <c r="G142" s="202" t="s">
        <v>4760</v>
      </c>
      <c r="H142" s="203">
        <v>5</v>
      </c>
      <c r="I142" s="108"/>
      <c r="J142" s="204">
        <f t="shared" si="0"/>
        <v>0</v>
      </c>
      <c r="K142" s="201" t="s">
        <v>1709</v>
      </c>
      <c r="L142" s="29"/>
      <c r="M142" s="109" t="s">
        <v>1</v>
      </c>
      <c r="N142" s="110" t="s">
        <v>42</v>
      </c>
      <c r="O142" s="52"/>
      <c r="P142" s="111">
        <f t="shared" si="1"/>
        <v>0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490</v>
      </c>
      <c r="AT142" s="113" t="s">
        <v>242</v>
      </c>
      <c r="AU142" s="113" t="s">
        <v>87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490</v>
      </c>
      <c r="BM142" s="113" t="s">
        <v>5167</v>
      </c>
    </row>
    <row r="143" spans="1:65" s="2" customFormat="1" ht="16.5" customHeight="1">
      <c r="A143" s="28"/>
      <c r="B143" s="138"/>
      <c r="C143" s="205" t="s">
        <v>129</v>
      </c>
      <c r="D143" s="205" t="s">
        <v>290</v>
      </c>
      <c r="E143" s="206" t="s">
        <v>5168</v>
      </c>
      <c r="F143" s="207" t="s">
        <v>5166</v>
      </c>
      <c r="G143" s="208" t="s">
        <v>4760</v>
      </c>
      <c r="H143" s="209">
        <v>5</v>
      </c>
      <c r="I143" s="115"/>
      <c r="J143" s="210">
        <f t="shared" si="0"/>
        <v>0</v>
      </c>
      <c r="K143" s="207" t="s">
        <v>1709</v>
      </c>
      <c r="L143" s="116"/>
      <c r="M143" s="117" t="s">
        <v>1</v>
      </c>
      <c r="N143" s="118" t="s">
        <v>42</v>
      </c>
      <c r="O143" s="52"/>
      <c r="P143" s="111">
        <f t="shared" si="1"/>
        <v>0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1303</v>
      </c>
      <c r="AT143" s="113" t="s">
        <v>290</v>
      </c>
      <c r="AU143" s="113" t="s">
        <v>87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490</v>
      </c>
      <c r="BM143" s="113" t="s">
        <v>5169</v>
      </c>
    </row>
    <row r="144" spans="1:65" s="2" customFormat="1" ht="16.5" customHeight="1">
      <c r="A144" s="28"/>
      <c r="B144" s="138"/>
      <c r="C144" s="199" t="s">
        <v>132</v>
      </c>
      <c r="D144" s="199" t="s">
        <v>242</v>
      </c>
      <c r="E144" s="200" t="s">
        <v>5170</v>
      </c>
      <c r="F144" s="201" t="s">
        <v>5171</v>
      </c>
      <c r="G144" s="202" t="s">
        <v>2072</v>
      </c>
      <c r="H144" s="203">
        <v>15</v>
      </c>
      <c r="I144" s="108"/>
      <c r="J144" s="204">
        <f t="shared" si="0"/>
        <v>0</v>
      </c>
      <c r="K144" s="201" t="s">
        <v>1709</v>
      </c>
      <c r="L144" s="29"/>
      <c r="M144" s="109" t="s">
        <v>1</v>
      </c>
      <c r="N144" s="110" t="s">
        <v>42</v>
      </c>
      <c r="O144" s="52"/>
      <c r="P144" s="111">
        <f t="shared" si="1"/>
        <v>0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490</v>
      </c>
      <c r="AT144" s="113" t="s">
        <v>242</v>
      </c>
      <c r="AU144" s="113" t="s">
        <v>87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490</v>
      </c>
      <c r="BM144" s="113" t="s">
        <v>5172</v>
      </c>
    </row>
    <row r="145" spans="1:65" s="2" customFormat="1" ht="16.5" customHeight="1">
      <c r="A145" s="28"/>
      <c r="B145" s="138"/>
      <c r="C145" s="205" t="s">
        <v>135</v>
      </c>
      <c r="D145" s="205" t="s">
        <v>290</v>
      </c>
      <c r="E145" s="206" t="s">
        <v>5173</v>
      </c>
      <c r="F145" s="207" t="s">
        <v>5171</v>
      </c>
      <c r="G145" s="208" t="s">
        <v>2072</v>
      </c>
      <c r="H145" s="209">
        <v>15</v>
      </c>
      <c r="I145" s="115"/>
      <c r="J145" s="210">
        <f t="shared" si="0"/>
        <v>0</v>
      </c>
      <c r="K145" s="207" t="s">
        <v>1709</v>
      </c>
      <c r="L145" s="116"/>
      <c r="M145" s="117" t="s">
        <v>1</v>
      </c>
      <c r="N145" s="118" t="s">
        <v>42</v>
      </c>
      <c r="O145" s="52"/>
      <c r="P145" s="111">
        <f t="shared" si="1"/>
        <v>0</v>
      </c>
      <c r="Q145" s="111">
        <v>0</v>
      </c>
      <c r="R145" s="111">
        <f t="shared" si="2"/>
        <v>0</v>
      </c>
      <c r="S145" s="111">
        <v>0</v>
      </c>
      <c r="T145" s="11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1303</v>
      </c>
      <c r="AT145" s="113" t="s">
        <v>290</v>
      </c>
      <c r="AU145" s="113" t="s">
        <v>87</v>
      </c>
      <c r="AY145" s="14" t="s">
        <v>237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4" t="s">
        <v>85</v>
      </c>
      <c r="BK145" s="114">
        <f t="shared" si="9"/>
        <v>0</v>
      </c>
      <c r="BL145" s="14" t="s">
        <v>490</v>
      </c>
      <c r="BM145" s="113" t="s">
        <v>5174</v>
      </c>
    </row>
    <row r="146" spans="1:65" s="2" customFormat="1" ht="21.75" customHeight="1">
      <c r="A146" s="28"/>
      <c r="B146" s="138"/>
      <c r="C146" s="199" t="s">
        <v>138</v>
      </c>
      <c r="D146" s="199" t="s">
        <v>242</v>
      </c>
      <c r="E146" s="200" t="s">
        <v>5175</v>
      </c>
      <c r="F146" s="201" t="s">
        <v>5176</v>
      </c>
      <c r="G146" s="202" t="s">
        <v>4760</v>
      </c>
      <c r="H146" s="203">
        <v>90</v>
      </c>
      <c r="I146" s="108"/>
      <c r="J146" s="204">
        <f t="shared" si="0"/>
        <v>0</v>
      </c>
      <c r="K146" s="201" t="s">
        <v>1709</v>
      </c>
      <c r="L146" s="29"/>
      <c r="M146" s="109" t="s">
        <v>1</v>
      </c>
      <c r="N146" s="110" t="s">
        <v>42</v>
      </c>
      <c r="O146" s="52"/>
      <c r="P146" s="111">
        <f t="shared" si="1"/>
        <v>0</v>
      </c>
      <c r="Q146" s="111">
        <v>0</v>
      </c>
      <c r="R146" s="111">
        <f t="shared" si="2"/>
        <v>0</v>
      </c>
      <c r="S146" s="111">
        <v>0</v>
      </c>
      <c r="T146" s="11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490</v>
      </c>
      <c r="AT146" s="113" t="s">
        <v>242</v>
      </c>
      <c r="AU146" s="113" t="s">
        <v>87</v>
      </c>
      <c r="AY146" s="14" t="s">
        <v>237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4" t="s">
        <v>85</v>
      </c>
      <c r="BK146" s="114">
        <f t="shared" si="9"/>
        <v>0</v>
      </c>
      <c r="BL146" s="14" t="s">
        <v>490</v>
      </c>
      <c r="BM146" s="113" t="s">
        <v>5177</v>
      </c>
    </row>
    <row r="147" spans="1:65" s="2" customFormat="1" ht="21.75" customHeight="1">
      <c r="A147" s="28"/>
      <c r="B147" s="138"/>
      <c r="C147" s="205" t="s">
        <v>141</v>
      </c>
      <c r="D147" s="205" t="s">
        <v>290</v>
      </c>
      <c r="E147" s="206" t="s">
        <v>5178</v>
      </c>
      <c r="F147" s="207" t="s">
        <v>5176</v>
      </c>
      <c r="G147" s="208" t="s">
        <v>4760</v>
      </c>
      <c r="H147" s="209">
        <v>90</v>
      </c>
      <c r="I147" s="115"/>
      <c r="J147" s="210">
        <f t="shared" si="0"/>
        <v>0</v>
      </c>
      <c r="K147" s="207" t="s">
        <v>1709</v>
      </c>
      <c r="L147" s="116"/>
      <c r="M147" s="117" t="s">
        <v>1</v>
      </c>
      <c r="N147" s="118" t="s">
        <v>42</v>
      </c>
      <c r="O147" s="52"/>
      <c r="P147" s="111">
        <f t="shared" si="1"/>
        <v>0</v>
      </c>
      <c r="Q147" s="111">
        <v>0</v>
      </c>
      <c r="R147" s="111">
        <f t="shared" si="2"/>
        <v>0</v>
      </c>
      <c r="S147" s="111">
        <v>0</v>
      </c>
      <c r="T147" s="11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1303</v>
      </c>
      <c r="AT147" s="113" t="s">
        <v>290</v>
      </c>
      <c r="AU147" s="113" t="s">
        <v>87</v>
      </c>
      <c r="AY147" s="14" t="s">
        <v>237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4" t="s">
        <v>85</v>
      </c>
      <c r="BK147" s="114">
        <f t="shared" si="9"/>
        <v>0</v>
      </c>
      <c r="BL147" s="14" t="s">
        <v>490</v>
      </c>
      <c r="BM147" s="113" t="s">
        <v>5179</v>
      </c>
    </row>
    <row r="148" spans="1:65" s="2" customFormat="1" ht="16.5" customHeight="1">
      <c r="A148" s="28"/>
      <c r="B148" s="138"/>
      <c r="C148" s="199" t="s">
        <v>7</v>
      </c>
      <c r="D148" s="199" t="s">
        <v>242</v>
      </c>
      <c r="E148" s="200" t="s">
        <v>5180</v>
      </c>
      <c r="F148" s="201" t="s">
        <v>5181</v>
      </c>
      <c r="G148" s="202" t="s">
        <v>2072</v>
      </c>
      <c r="H148" s="203">
        <v>2</v>
      </c>
      <c r="I148" s="108"/>
      <c r="J148" s="204">
        <f t="shared" si="0"/>
        <v>0</v>
      </c>
      <c r="K148" s="201" t="s">
        <v>1709</v>
      </c>
      <c r="L148" s="29"/>
      <c r="M148" s="109" t="s">
        <v>1</v>
      </c>
      <c r="N148" s="110" t="s">
        <v>42</v>
      </c>
      <c r="O148" s="52"/>
      <c r="P148" s="111">
        <f t="shared" si="1"/>
        <v>0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490</v>
      </c>
      <c r="AT148" s="113" t="s">
        <v>242</v>
      </c>
      <c r="AU148" s="113" t="s">
        <v>87</v>
      </c>
      <c r="AY148" s="14" t="s">
        <v>237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4" t="s">
        <v>85</v>
      </c>
      <c r="BK148" s="114">
        <f t="shared" si="9"/>
        <v>0</v>
      </c>
      <c r="BL148" s="14" t="s">
        <v>490</v>
      </c>
      <c r="BM148" s="113" t="s">
        <v>5182</v>
      </c>
    </row>
    <row r="149" spans="1:65" s="2" customFormat="1" ht="16.5" customHeight="1">
      <c r="A149" s="28"/>
      <c r="B149" s="138"/>
      <c r="C149" s="205" t="s">
        <v>146</v>
      </c>
      <c r="D149" s="205" t="s">
        <v>290</v>
      </c>
      <c r="E149" s="206" t="s">
        <v>5183</v>
      </c>
      <c r="F149" s="207" t="s">
        <v>5181</v>
      </c>
      <c r="G149" s="208" t="s">
        <v>2072</v>
      </c>
      <c r="H149" s="209">
        <v>2</v>
      </c>
      <c r="I149" s="115"/>
      <c r="J149" s="210">
        <f t="shared" si="0"/>
        <v>0</v>
      </c>
      <c r="K149" s="207" t="s">
        <v>1709</v>
      </c>
      <c r="L149" s="116"/>
      <c r="M149" s="117" t="s">
        <v>1</v>
      </c>
      <c r="N149" s="118" t="s">
        <v>42</v>
      </c>
      <c r="O149" s="52"/>
      <c r="P149" s="111">
        <f t="shared" si="1"/>
        <v>0</v>
      </c>
      <c r="Q149" s="111">
        <v>0</v>
      </c>
      <c r="R149" s="111">
        <f t="shared" si="2"/>
        <v>0</v>
      </c>
      <c r="S149" s="111">
        <v>0</v>
      </c>
      <c r="T149" s="11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1303</v>
      </c>
      <c r="AT149" s="113" t="s">
        <v>290</v>
      </c>
      <c r="AU149" s="113" t="s">
        <v>87</v>
      </c>
      <c r="AY149" s="14" t="s">
        <v>237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4" t="s">
        <v>85</v>
      </c>
      <c r="BK149" s="114">
        <f t="shared" si="9"/>
        <v>0</v>
      </c>
      <c r="BL149" s="14" t="s">
        <v>490</v>
      </c>
      <c r="BM149" s="113" t="s">
        <v>5184</v>
      </c>
    </row>
    <row r="150" spans="1:65" s="2" customFormat="1" ht="16.5" customHeight="1">
      <c r="A150" s="28"/>
      <c r="B150" s="138"/>
      <c r="C150" s="199" t="s">
        <v>149</v>
      </c>
      <c r="D150" s="199" t="s">
        <v>242</v>
      </c>
      <c r="E150" s="200" t="s">
        <v>5185</v>
      </c>
      <c r="F150" s="201" t="s">
        <v>4788</v>
      </c>
      <c r="G150" s="202" t="s">
        <v>4579</v>
      </c>
      <c r="H150" s="203">
        <v>410</v>
      </c>
      <c r="I150" s="108"/>
      <c r="J150" s="204">
        <f t="shared" si="0"/>
        <v>0</v>
      </c>
      <c r="K150" s="201" t="s">
        <v>1709</v>
      </c>
      <c r="L150" s="29"/>
      <c r="M150" s="109" t="s">
        <v>1</v>
      </c>
      <c r="N150" s="110" t="s">
        <v>42</v>
      </c>
      <c r="O150" s="52"/>
      <c r="P150" s="111">
        <f t="shared" si="1"/>
        <v>0</v>
      </c>
      <c r="Q150" s="111">
        <v>0</v>
      </c>
      <c r="R150" s="111">
        <f t="shared" si="2"/>
        <v>0</v>
      </c>
      <c r="S150" s="111">
        <v>0</v>
      </c>
      <c r="T150" s="11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490</v>
      </c>
      <c r="AT150" s="113" t="s">
        <v>242</v>
      </c>
      <c r="AU150" s="113" t="s">
        <v>87</v>
      </c>
      <c r="AY150" s="14" t="s">
        <v>237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4" t="s">
        <v>85</v>
      </c>
      <c r="BK150" s="114">
        <f t="shared" si="9"/>
        <v>0</v>
      </c>
      <c r="BL150" s="14" t="s">
        <v>490</v>
      </c>
      <c r="BM150" s="113" t="s">
        <v>5186</v>
      </c>
    </row>
    <row r="151" spans="1:65" s="2" customFormat="1" ht="16.5" customHeight="1">
      <c r="A151" s="28"/>
      <c r="B151" s="138"/>
      <c r="C151" s="205" t="s">
        <v>152</v>
      </c>
      <c r="D151" s="205" t="s">
        <v>290</v>
      </c>
      <c r="E151" s="206" t="s">
        <v>5187</v>
      </c>
      <c r="F151" s="207" t="s">
        <v>4788</v>
      </c>
      <c r="G151" s="208" t="s">
        <v>4579</v>
      </c>
      <c r="H151" s="209">
        <v>410</v>
      </c>
      <c r="I151" s="115"/>
      <c r="J151" s="210">
        <f t="shared" si="0"/>
        <v>0</v>
      </c>
      <c r="K151" s="207" t="s">
        <v>1709</v>
      </c>
      <c r="L151" s="116"/>
      <c r="M151" s="117" t="s">
        <v>1</v>
      </c>
      <c r="N151" s="118" t="s">
        <v>42</v>
      </c>
      <c r="O151" s="52"/>
      <c r="P151" s="111">
        <f t="shared" si="1"/>
        <v>0</v>
      </c>
      <c r="Q151" s="111">
        <v>0</v>
      </c>
      <c r="R151" s="111">
        <f t="shared" si="2"/>
        <v>0</v>
      </c>
      <c r="S151" s="111">
        <v>0</v>
      </c>
      <c r="T151" s="112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1303</v>
      </c>
      <c r="AT151" s="113" t="s">
        <v>290</v>
      </c>
      <c r="AU151" s="113" t="s">
        <v>87</v>
      </c>
      <c r="AY151" s="14" t="s">
        <v>237</v>
      </c>
      <c r="BE151" s="114">
        <f t="shared" si="4"/>
        <v>0</v>
      </c>
      <c r="BF151" s="114">
        <f t="shared" si="5"/>
        <v>0</v>
      </c>
      <c r="BG151" s="114">
        <f t="shared" si="6"/>
        <v>0</v>
      </c>
      <c r="BH151" s="114">
        <f t="shared" si="7"/>
        <v>0</v>
      </c>
      <c r="BI151" s="114">
        <f t="shared" si="8"/>
        <v>0</v>
      </c>
      <c r="BJ151" s="14" t="s">
        <v>85</v>
      </c>
      <c r="BK151" s="114">
        <f t="shared" si="9"/>
        <v>0</v>
      </c>
      <c r="BL151" s="14" t="s">
        <v>490</v>
      </c>
      <c r="BM151" s="113" t="s">
        <v>5188</v>
      </c>
    </row>
    <row r="152" spans="1:65" s="12" customFormat="1" ht="22.9" customHeight="1">
      <c r="B152" s="192"/>
      <c r="C152" s="193"/>
      <c r="D152" s="194" t="s">
        <v>76</v>
      </c>
      <c r="E152" s="197" t="s">
        <v>1336</v>
      </c>
      <c r="F152" s="197" t="s">
        <v>5189</v>
      </c>
      <c r="G152" s="193"/>
      <c r="H152" s="193"/>
      <c r="I152" s="101"/>
      <c r="J152" s="198">
        <f>BK152</f>
        <v>0</v>
      </c>
      <c r="K152" s="193"/>
      <c r="L152" s="99"/>
      <c r="M152" s="102"/>
      <c r="N152" s="103"/>
      <c r="O152" s="103"/>
      <c r="P152" s="104">
        <f>SUM(P153:P174)</f>
        <v>0</v>
      </c>
      <c r="Q152" s="103"/>
      <c r="R152" s="104">
        <f>SUM(R153:R174)</f>
        <v>0</v>
      </c>
      <c r="S152" s="103"/>
      <c r="T152" s="105">
        <f>SUM(T153:T174)</f>
        <v>0</v>
      </c>
      <c r="AR152" s="100" t="s">
        <v>247</v>
      </c>
      <c r="AT152" s="106" t="s">
        <v>76</v>
      </c>
      <c r="AU152" s="106" t="s">
        <v>85</v>
      </c>
      <c r="AY152" s="100" t="s">
        <v>237</v>
      </c>
      <c r="BK152" s="107">
        <f>SUM(BK153:BK174)</f>
        <v>0</v>
      </c>
    </row>
    <row r="153" spans="1:65" s="2" customFormat="1" ht="33" customHeight="1">
      <c r="A153" s="28"/>
      <c r="B153" s="138"/>
      <c r="C153" s="199" t="s">
        <v>155</v>
      </c>
      <c r="D153" s="199" t="s">
        <v>242</v>
      </c>
      <c r="E153" s="200" t="s">
        <v>5190</v>
      </c>
      <c r="F153" s="201" t="s">
        <v>5191</v>
      </c>
      <c r="G153" s="202" t="s">
        <v>2072</v>
      </c>
      <c r="H153" s="203">
        <v>1</v>
      </c>
      <c r="I153" s="108"/>
      <c r="J153" s="204">
        <f t="shared" ref="J153:J174" si="10">ROUND(I153*H153,2)</f>
        <v>0</v>
      </c>
      <c r="K153" s="201" t="s">
        <v>1709</v>
      </c>
      <c r="L153" s="29"/>
      <c r="M153" s="109" t="s">
        <v>1</v>
      </c>
      <c r="N153" s="110" t="s">
        <v>42</v>
      </c>
      <c r="O153" s="52"/>
      <c r="P153" s="111">
        <f t="shared" ref="P153:P174" si="11">O153*H153</f>
        <v>0</v>
      </c>
      <c r="Q153" s="111">
        <v>0</v>
      </c>
      <c r="R153" s="111">
        <f t="shared" ref="R153:R174" si="12">Q153*H153</f>
        <v>0</v>
      </c>
      <c r="S153" s="111">
        <v>0</v>
      </c>
      <c r="T153" s="112">
        <f t="shared" ref="T153:T174" si="13"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490</v>
      </c>
      <c r="AT153" s="113" t="s">
        <v>242</v>
      </c>
      <c r="AU153" s="113" t="s">
        <v>87</v>
      </c>
      <c r="AY153" s="14" t="s">
        <v>237</v>
      </c>
      <c r="BE153" s="114">
        <f t="shared" ref="BE153:BE174" si="14">IF(N153="základní",J153,0)</f>
        <v>0</v>
      </c>
      <c r="BF153" s="114">
        <f t="shared" ref="BF153:BF174" si="15">IF(N153="snížená",J153,0)</f>
        <v>0</v>
      </c>
      <c r="BG153" s="114">
        <f t="shared" ref="BG153:BG174" si="16">IF(N153="zákl. přenesená",J153,0)</f>
        <v>0</v>
      </c>
      <c r="BH153" s="114">
        <f t="shared" ref="BH153:BH174" si="17">IF(N153="sníž. přenesená",J153,0)</f>
        <v>0</v>
      </c>
      <c r="BI153" s="114">
        <f t="shared" ref="BI153:BI174" si="18">IF(N153="nulová",J153,0)</f>
        <v>0</v>
      </c>
      <c r="BJ153" s="14" t="s">
        <v>85</v>
      </c>
      <c r="BK153" s="114">
        <f t="shared" ref="BK153:BK174" si="19">ROUND(I153*H153,2)</f>
        <v>0</v>
      </c>
      <c r="BL153" s="14" t="s">
        <v>490</v>
      </c>
      <c r="BM153" s="113" t="s">
        <v>5192</v>
      </c>
    </row>
    <row r="154" spans="1:65" s="2" customFormat="1" ht="33" customHeight="1">
      <c r="A154" s="28"/>
      <c r="B154" s="138"/>
      <c r="C154" s="205" t="s">
        <v>158</v>
      </c>
      <c r="D154" s="205" t="s">
        <v>290</v>
      </c>
      <c r="E154" s="206" t="s">
        <v>5193</v>
      </c>
      <c r="F154" s="207" t="s">
        <v>5191</v>
      </c>
      <c r="G154" s="208" t="s">
        <v>2072</v>
      </c>
      <c r="H154" s="209">
        <v>1</v>
      </c>
      <c r="I154" s="115"/>
      <c r="J154" s="210">
        <f t="shared" si="10"/>
        <v>0</v>
      </c>
      <c r="K154" s="207" t="s">
        <v>1709</v>
      </c>
      <c r="L154" s="116"/>
      <c r="M154" s="117" t="s">
        <v>1</v>
      </c>
      <c r="N154" s="118" t="s">
        <v>42</v>
      </c>
      <c r="O154" s="52"/>
      <c r="P154" s="111">
        <f t="shared" si="11"/>
        <v>0</v>
      </c>
      <c r="Q154" s="111">
        <v>0</v>
      </c>
      <c r="R154" s="111">
        <f t="shared" si="12"/>
        <v>0</v>
      </c>
      <c r="S154" s="111">
        <v>0</v>
      </c>
      <c r="T154" s="112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1303</v>
      </c>
      <c r="AT154" s="113" t="s">
        <v>290</v>
      </c>
      <c r="AU154" s="113" t="s">
        <v>87</v>
      </c>
      <c r="AY154" s="14" t="s">
        <v>237</v>
      </c>
      <c r="BE154" s="114">
        <f t="shared" si="14"/>
        <v>0</v>
      </c>
      <c r="BF154" s="114">
        <f t="shared" si="15"/>
        <v>0</v>
      </c>
      <c r="BG154" s="114">
        <f t="shared" si="16"/>
        <v>0</v>
      </c>
      <c r="BH154" s="114">
        <f t="shared" si="17"/>
        <v>0</v>
      </c>
      <c r="BI154" s="114">
        <f t="shared" si="18"/>
        <v>0</v>
      </c>
      <c r="BJ154" s="14" t="s">
        <v>85</v>
      </c>
      <c r="BK154" s="114">
        <f t="shared" si="19"/>
        <v>0</v>
      </c>
      <c r="BL154" s="14" t="s">
        <v>490</v>
      </c>
      <c r="BM154" s="113" t="s">
        <v>5194</v>
      </c>
    </row>
    <row r="155" spans="1:65" s="2" customFormat="1" ht="21.75" customHeight="1">
      <c r="A155" s="28"/>
      <c r="B155" s="138"/>
      <c r="C155" s="199" t="s">
        <v>161</v>
      </c>
      <c r="D155" s="199" t="s">
        <v>242</v>
      </c>
      <c r="E155" s="200" t="s">
        <v>5195</v>
      </c>
      <c r="F155" s="201" t="s">
        <v>5136</v>
      </c>
      <c r="G155" s="202" t="s">
        <v>2072</v>
      </c>
      <c r="H155" s="203">
        <v>4</v>
      </c>
      <c r="I155" s="108"/>
      <c r="J155" s="204">
        <f t="shared" si="10"/>
        <v>0</v>
      </c>
      <c r="K155" s="201" t="s">
        <v>1709</v>
      </c>
      <c r="L155" s="29"/>
      <c r="M155" s="109" t="s">
        <v>1</v>
      </c>
      <c r="N155" s="110" t="s">
        <v>42</v>
      </c>
      <c r="O155" s="52"/>
      <c r="P155" s="111">
        <f t="shared" si="11"/>
        <v>0</v>
      </c>
      <c r="Q155" s="111">
        <v>0</v>
      </c>
      <c r="R155" s="111">
        <f t="shared" si="12"/>
        <v>0</v>
      </c>
      <c r="S155" s="111">
        <v>0</v>
      </c>
      <c r="T155" s="112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490</v>
      </c>
      <c r="AT155" s="113" t="s">
        <v>242</v>
      </c>
      <c r="AU155" s="113" t="s">
        <v>87</v>
      </c>
      <c r="AY155" s="14" t="s">
        <v>237</v>
      </c>
      <c r="BE155" s="114">
        <f t="shared" si="14"/>
        <v>0</v>
      </c>
      <c r="BF155" s="114">
        <f t="shared" si="15"/>
        <v>0</v>
      </c>
      <c r="BG155" s="114">
        <f t="shared" si="16"/>
        <v>0</v>
      </c>
      <c r="BH155" s="114">
        <f t="shared" si="17"/>
        <v>0</v>
      </c>
      <c r="BI155" s="114">
        <f t="shared" si="18"/>
        <v>0</v>
      </c>
      <c r="BJ155" s="14" t="s">
        <v>85</v>
      </c>
      <c r="BK155" s="114">
        <f t="shared" si="19"/>
        <v>0</v>
      </c>
      <c r="BL155" s="14" t="s">
        <v>490</v>
      </c>
      <c r="BM155" s="113" t="s">
        <v>5196</v>
      </c>
    </row>
    <row r="156" spans="1:65" s="2" customFormat="1" ht="21.75" customHeight="1">
      <c r="A156" s="28"/>
      <c r="B156" s="138"/>
      <c r="C156" s="205" t="s">
        <v>164</v>
      </c>
      <c r="D156" s="205" t="s">
        <v>290</v>
      </c>
      <c r="E156" s="206" t="s">
        <v>5197</v>
      </c>
      <c r="F156" s="207" t="s">
        <v>5136</v>
      </c>
      <c r="G156" s="208" t="s">
        <v>2072</v>
      </c>
      <c r="H156" s="209">
        <v>4</v>
      </c>
      <c r="I156" s="115"/>
      <c r="J156" s="210">
        <f t="shared" si="10"/>
        <v>0</v>
      </c>
      <c r="K156" s="207" t="s">
        <v>1709</v>
      </c>
      <c r="L156" s="116"/>
      <c r="M156" s="117" t="s">
        <v>1</v>
      </c>
      <c r="N156" s="118" t="s">
        <v>42</v>
      </c>
      <c r="O156" s="52"/>
      <c r="P156" s="111">
        <f t="shared" si="11"/>
        <v>0</v>
      </c>
      <c r="Q156" s="111">
        <v>0</v>
      </c>
      <c r="R156" s="111">
        <f t="shared" si="12"/>
        <v>0</v>
      </c>
      <c r="S156" s="111">
        <v>0</v>
      </c>
      <c r="T156" s="112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1303</v>
      </c>
      <c r="AT156" s="113" t="s">
        <v>290</v>
      </c>
      <c r="AU156" s="113" t="s">
        <v>87</v>
      </c>
      <c r="AY156" s="14" t="s">
        <v>237</v>
      </c>
      <c r="BE156" s="114">
        <f t="shared" si="14"/>
        <v>0</v>
      </c>
      <c r="BF156" s="114">
        <f t="shared" si="15"/>
        <v>0</v>
      </c>
      <c r="BG156" s="114">
        <f t="shared" si="16"/>
        <v>0</v>
      </c>
      <c r="BH156" s="114">
        <f t="shared" si="17"/>
        <v>0</v>
      </c>
      <c r="BI156" s="114">
        <f t="shared" si="18"/>
        <v>0</v>
      </c>
      <c r="BJ156" s="14" t="s">
        <v>85</v>
      </c>
      <c r="BK156" s="114">
        <f t="shared" si="19"/>
        <v>0</v>
      </c>
      <c r="BL156" s="14" t="s">
        <v>490</v>
      </c>
      <c r="BM156" s="113" t="s">
        <v>5198</v>
      </c>
    </row>
    <row r="157" spans="1:65" s="2" customFormat="1" ht="21.75" customHeight="1">
      <c r="A157" s="28"/>
      <c r="B157" s="138"/>
      <c r="C157" s="199" t="s">
        <v>167</v>
      </c>
      <c r="D157" s="199" t="s">
        <v>242</v>
      </c>
      <c r="E157" s="200" t="s">
        <v>5199</v>
      </c>
      <c r="F157" s="201" t="s">
        <v>5200</v>
      </c>
      <c r="G157" s="202" t="s">
        <v>2072</v>
      </c>
      <c r="H157" s="203">
        <v>5</v>
      </c>
      <c r="I157" s="108"/>
      <c r="J157" s="204">
        <f t="shared" si="10"/>
        <v>0</v>
      </c>
      <c r="K157" s="201" t="s">
        <v>1709</v>
      </c>
      <c r="L157" s="29"/>
      <c r="M157" s="109" t="s">
        <v>1</v>
      </c>
      <c r="N157" s="110" t="s">
        <v>42</v>
      </c>
      <c r="O157" s="52"/>
      <c r="P157" s="111">
        <f t="shared" si="11"/>
        <v>0</v>
      </c>
      <c r="Q157" s="111">
        <v>0</v>
      </c>
      <c r="R157" s="111">
        <f t="shared" si="12"/>
        <v>0</v>
      </c>
      <c r="S157" s="111">
        <v>0</v>
      </c>
      <c r="T157" s="112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490</v>
      </c>
      <c r="AT157" s="113" t="s">
        <v>242</v>
      </c>
      <c r="AU157" s="113" t="s">
        <v>87</v>
      </c>
      <c r="AY157" s="14" t="s">
        <v>237</v>
      </c>
      <c r="BE157" s="114">
        <f t="shared" si="14"/>
        <v>0</v>
      </c>
      <c r="BF157" s="114">
        <f t="shared" si="15"/>
        <v>0</v>
      </c>
      <c r="BG157" s="114">
        <f t="shared" si="16"/>
        <v>0</v>
      </c>
      <c r="BH157" s="114">
        <f t="shared" si="17"/>
        <v>0</v>
      </c>
      <c r="BI157" s="114">
        <f t="shared" si="18"/>
        <v>0</v>
      </c>
      <c r="BJ157" s="14" t="s">
        <v>85</v>
      </c>
      <c r="BK157" s="114">
        <f t="shared" si="19"/>
        <v>0</v>
      </c>
      <c r="BL157" s="14" t="s">
        <v>490</v>
      </c>
      <c r="BM157" s="113" t="s">
        <v>5201</v>
      </c>
    </row>
    <row r="158" spans="1:65" s="2" customFormat="1" ht="21.75" customHeight="1">
      <c r="A158" s="28"/>
      <c r="B158" s="138"/>
      <c r="C158" s="205" t="s">
        <v>348</v>
      </c>
      <c r="D158" s="205" t="s">
        <v>290</v>
      </c>
      <c r="E158" s="206" t="s">
        <v>5202</v>
      </c>
      <c r="F158" s="207" t="s">
        <v>5200</v>
      </c>
      <c r="G158" s="208" t="s">
        <v>2072</v>
      </c>
      <c r="H158" s="209">
        <v>5</v>
      </c>
      <c r="I158" s="115"/>
      <c r="J158" s="210">
        <f t="shared" si="10"/>
        <v>0</v>
      </c>
      <c r="K158" s="207" t="s">
        <v>1709</v>
      </c>
      <c r="L158" s="116"/>
      <c r="M158" s="117" t="s">
        <v>1</v>
      </c>
      <c r="N158" s="118" t="s">
        <v>42</v>
      </c>
      <c r="O158" s="52"/>
      <c r="P158" s="111">
        <f t="shared" si="11"/>
        <v>0</v>
      </c>
      <c r="Q158" s="111">
        <v>0</v>
      </c>
      <c r="R158" s="111">
        <f t="shared" si="12"/>
        <v>0</v>
      </c>
      <c r="S158" s="111">
        <v>0</v>
      </c>
      <c r="T158" s="112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1303</v>
      </c>
      <c r="AT158" s="113" t="s">
        <v>290</v>
      </c>
      <c r="AU158" s="113" t="s">
        <v>87</v>
      </c>
      <c r="AY158" s="14" t="s">
        <v>237</v>
      </c>
      <c r="BE158" s="114">
        <f t="shared" si="14"/>
        <v>0</v>
      </c>
      <c r="BF158" s="114">
        <f t="shared" si="15"/>
        <v>0</v>
      </c>
      <c r="BG158" s="114">
        <f t="shared" si="16"/>
        <v>0</v>
      </c>
      <c r="BH158" s="114">
        <f t="shared" si="17"/>
        <v>0</v>
      </c>
      <c r="BI158" s="114">
        <f t="shared" si="18"/>
        <v>0</v>
      </c>
      <c r="BJ158" s="14" t="s">
        <v>85</v>
      </c>
      <c r="BK158" s="114">
        <f t="shared" si="19"/>
        <v>0</v>
      </c>
      <c r="BL158" s="14" t="s">
        <v>490</v>
      </c>
      <c r="BM158" s="113" t="s">
        <v>5203</v>
      </c>
    </row>
    <row r="159" spans="1:65" s="2" customFormat="1" ht="16.5" customHeight="1">
      <c r="A159" s="28"/>
      <c r="B159" s="138"/>
      <c r="C159" s="199" t="s">
        <v>352</v>
      </c>
      <c r="D159" s="199" t="s">
        <v>242</v>
      </c>
      <c r="E159" s="200" t="s">
        <v>5204</v>
      </c>
      <c r="F159" s="201" t="s">
        <v>5151</v>
      </c>
      <c r="G159" s="202" t="s">
        <v>2072</v>
      </c>
      <c r="H159" s="203">
        <v>9</v>
      </c>
      <c r="I159" s="108"/>
      <c r="J159" s="204">
        <f t="shared" si="10"/>
        <v>0</v>
      </c>
      <c r="K159" s="201" t="s">
        <v>1709</v>
      </c>
      <c r="L159" s="29"/>
      <c r="M159" s="109" t="s">
        <v>1</v>
      </c>
      <c r="N159" s="110" t="s">
        <v>42</v>
      </c>
      <c r="O159" s="52"/>
      <c r="P159" s="111">
        <f t="shared" si="11"/>
        <v>0</v>
      </c>
      <c r="Q159" s="111">
        <v>0</v>
      </c>
      <c r="R159" s="111">
        <f t="shared" si="12"/>
        <v>0</v>
      </c>
      <c r="S159" s="111">
        <v>0</v>
      </c>
      <c r="T159" s="112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490</v>
      </c>
      <c r="AT159" s="113" t="s">
        <v>242</v>
      </c>
      <c r="AU159" s="113" t="s">
        <v>87</v>
      </c>
      <c r="AY159" s="14" t="s">
        <v>237</v>
      </c>
      <c r="BE159" s="114">
        <f t="shared" si="14"/>
        <v>0</v>
      </c>
      <c r="BF159" s="114">
        <f t="shared" si="15"/>
        <v>0</v>
      </c>
      <c r="BG159" s="114">
        <f t="shared" si="16"/>
        <v>0</v>
      </c>
      <c r="BH159" s="114">
        <f t="shared" si="17"/>
        <v>0</v>
      </c>
      <c r="BI159" s="114">
        <f t="shared" si="18"/>
        <v>0</v>
      </c>
      <c r="BJ159" s="14" t="s">
        <v>85</v>
      </c>
      <c r="BK159" s="114">
        <f t="shared" si="19"/>
        <v>0</v>
      </c>
      <c r="BL159" s="14" t="s">
        <v>490</v>
      </c>
      <c r="BM159" s="113" t="s">
        <v>5205</v>
      </c>
    </row>
    <row r="160" spans="1:65" s="2" customFormat="1" ht="16.5" customHeight="1">
      <c r="A160" s="28"/>
      <c r="B160" s="138"/>
      <c r="C160" s="205" t="s">
        <v>356</v>
      </c>
      <c r="D160" s="205" t="s">
        <v>290</v>
      </c>
      <c r="E160" s="206" t="s">
        <v>5206</v>
      </c>
      <c r="F160" s="207" t="s">
        <v>5151</v>
      </c>
      <c r="G160" s="208" t="s">
        <v>2072</v>
      </c>
      <c r="H160" s="209">
        <v>9</v>
      </c>
      <c r="I160" s="115"/>
      <c r="J160" s="210">
        <f t="shared" si="10"/>
        <v>0</v>
      </c>
      <c r="K160" s="207" t="s">
        <v>1709</v>
      </c>
      <c r="L160" s="116"/>
      <c r="M160" s="117" t="s">
        <v>1</v>
      </c>
      <c r="N160" s="118" t="s">
        <v>42</v>
      </c>
      <c r="O160" s="52"/>
      <c r="P160" s="111">
        <f t="shared" si="11"/>
        <v>0</v>
      </c>
      <c r="Q160" s="111">
        <v>0</v>
      </c>
      <c r="R160" s="111">
        <f t="shared" si="12"/>
        <v>0</v>
      </c>
      <c r="S160" s="111">
        <v>0</v>
      </c>
      <c r="T160" s="112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1303</v>
      </c>
      <c r="AT160" s="113" t="s">
        <v>290</v>
      </c>
      <c r="AU160" s="113" t="s">
        <v>87</v>
      </c>
      <c r="AY160" s="14" t="s">
        <v>237</v>
      </c>
      <c r="BE160" s="114">
        <f t="shared" si="14"/>
        <v>0</v>
      </c>
      <c r="BF160" s="114">
        <f t="shared" si="15"/>
        <v>0</v>
      </c>
      <c r="BG160" s="114">
        <f t="shared" si="16"/>
        <v>0</v>
      </c>
      <c r="BH160" s="114">
        <f t="shared" si="17"/>
        <v>0</v>
      </c>
      <c r="BI160" s="114">
        <f t="shared" si="18"/>
        <v>0</v>
      </c>
      <c r="BJ160" s="14" t="s">
        <v>85</v>
      </c>
      <c r="BK160" s="114">
        <f t="shared" si="19"/>
        <v>0</v>
      </c>
      <c r="BL160" s="14" t="s">
        <v>490</v>
      </c>
      <c r="BM160" s="113" t="s">
        <v>5207</v>
      </c>
    </row>
    <row r="161" spans="1:65" s="2" customFormat="1" ht="33" customHeight="1">
      <c r="A161" s="28"/>
      <c r="B161" s="138"/>
      <c r="C161" s="199" t="s">
        <v>360</v>
      </c>
      <c r="D161" s="199" t="s">
        <v>242</v>
      </c>
      <c r="E161" s="200" t="s">
        <v>5155</v>
      </c>
      <c r="F161" s="201" t="s">
        <v>5156</v>
      </c>
      <c r="G161" s="202" t="s">
        <v>2072</v>
      </c>
      <c r="H161" s="203">
        <v>1</v>
      </c>
      <c r="I161" s="108"/>
      <c r="J161" s="204">
        <f t="shared" si="10"/>
        <v>0</v>
      </c>
      <c r="K161" s="201" t="s">
        <v>1709</v>
      </c>
      <c r="L161" s="29"/>
      <c r="M161" s="109" t="s">
        <v>1</v>
      </c>
      <c r="N161" s="110" t="s">
        <v>42</v>
      </c>
      <c r="O161" s="52"/>
      <c r="P161" s="111">
        <f t="shared" si="11"/>
        <v>0</v>
      </c>
      <c r="Q161" s="111">
        <v>0</v>
      </c>
      <c r="R161" s="111">
        <f t="shared" si="12"/>
        <v>0</v>
      </c>
      <c r="S161" s="111">
        <v>0</v>
      </c>
      <c r="T161" s="112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490</v>
      </c>
      <c r="AT161" s="113" t="s">
        <v>242</v>
      </c>
      <c r="AU161" s="113" t="s">
        <v>87</v>
      </c>
      <c r="AY161" s="14" t="s">
        <v>237</v>
      </c>
      <c r="BE161" s="114">
        <f t="shared" si="14"/>
        <v>0</v>
      </c>
      <c r="BF161" s="114">
        <f t="shared" si="15"/>
        <v>0</v>
      </c>
      <c r="BG161" s="114">
        <f t="shared" si="16"/>
        <v>0</v>
      </c>
      <c r="BH161" s="114">
        <f t="shared" si="17"/>
        <v>0</v>
      </c>
      <c r="BI161" s="114">
        <f t="shared" si="18"/>
        <v>0</v>
      </c>
      <c r="BJ161" s="14" t="s">
        <v>85</v>
      </c>
      <c r="BK161" s="114">
        <f t="shared" si="19"/>
        <v>0</v>
      </c>
      <c r="BL161" s="14" t="s">
        <v>490</v>
      </c>
      <c r="BM161" s="113" t="s">
        <v>5208</v>
      </c>
    </row>
    <row r="162" spans="1:65" s="2" customFormat="1" ht="33" customHeight="1">
      <c r="A162" s="28"/>
      <c r="B162" s="138"/>
      <c r="C162" s="205" t="s">
        <v>364</v>
      </c>
      <c r="D162" s="205" t="s">
        <v>290</v>
      </c>
      <c r="E162" s="206" t="s">
        <v>5158</v>
      </c>
      <c r="F162" s="207" t="s">
        <v>5156</v>
      </c>
      <c r="G162" s="208" t="s">
        <v>2072</v>
      </c>
      <c r="H162" s="209">
        <v>1</v>
      </c>
      <c r="I162" s="115"/>
      <c r="J162" s="210">
        <f t="shared" si="10"/>
        <v>0</v>
      </c>
      <c r="K162" s="207" t="s">
        <v>1709</v>
      </c>
      <c r="L162" s="116"/>
      <c r="M162" s="117" t="s">
        <v>1</v>
      </c>
      <c r="N162" s="118" t="s">
        <v>42</v>
      </c>
      <c r="O162" s="52"/>
      <c r="P162" s="111">
        <f t="shared" si="11"/>
        <v>0</v>
      </c>
      <c r="Q162" s="111">
        <v>0</v>
      </c>
      <c r="R162" s="111">
        <f t="shared" si="12"/>
        <v>0</v>
      </c>
      <c r="S162" s="111">
        <v>0</v>
      </c>
      <c r="T162" s="112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1303</v>
      </c>
      <c r="AT162" s="113" t="s">
        <v>290</v>
      </c>
      <c r="AU162" s="113" t="s">
        <v>87</v>
      </c>
      <c r="AY162" s="14" t="s">
        <v>237</v>
      </c>
      <c r="BE162" s="114">
        <f t="shared" si="14"/>
        <v>0</v>
      </c>
      <c r="BF162" s="114">
        <f t="shared" si="15"/>
        <v>0</v>
      </c>
      <c r="BG162" s="114">
        <f t="shared" si="16"/>
        <v>0</v>
      </c>
      <c r="BH162" s="114">
        <f t="shared" si="17"/>
        <v>0</v>
      </c>
      <c r="BI162" s="114">
        <f t="shared" si="18"/>
        <v>0</v>
      </c>
      <c r="BJ162" s="14" t="s">
        <v>85</v>
      </c>
      <c r="BK162" s="114">
        <f t="shared" si="19"/>
        <v>0</v>
      </c>
      <c r="BL162" s="14" t="s">
        <v>490</v>
      </c>
      <c r="BM162" s="113" t="s">
        <v>5209</v>
      </c>
    </row>
    <row r="163" spans="1:65" s="2" customFormat="1" ht="21.75" customHeight="1">
      <c r="A163" s="28"/>
      <c r="B163" s="138"/>
      <c r="C163" s="199" t="s">
        <v>368</v>
      </c>
      <c r="D163" s="199" t="s">
        <v>242</v>
      </c>
      <c r="E163" s="200" t="s">
        <v>5210</v>
      </c>
      <c r="F163" s="201" t="s">
        <v>5161</v>
      </c>
      <c r="G163" s="202" t="s">
        <v>4760</v>
      </c>
      <c r="H163" s="203">
        <v>180</v>
      </c>
      <c r="I163" s="108"/>
      <c r="J163" s="204">
        <f t="shared" si="10"/>
        <v>0</v>
      </c>
      <c r="K163" s="201" t="s">
        <v>1709</v>
      </c>
      <c r="L163" s="29"/>
      <c r="M163" s="109" t="s">
        <v>1</v>
      </c>
      <c r="N163" s="110" t="s">
        <v>42</v>
      </c>
      <c r="O163" s="52"/>
      <c r="P163" s="111">
        <f t="shared" si="11"/>
        <v>0</v>
      </c>
      <c r="Q163" s="111">
        <v>0</v>
      </c>
      <c r="R163" s="111">
        <f t="shared" si="12"/>
        <v>0</v>
      </c>
      <c r="S163" s="111">
        <v>0</v>
      </c>
      <c r="T163" s="112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490</v>
      </c>
      <c r="AT163" s="113" t="s">
        <v>242</v>
      </c>
      <c r="AU163" s="113" t="s">
        <v>87</v>
      </c>
      <c r="AY163" s="14" t="s">
        <v>237</v>
      </c>
      <c r="BE163" s="114">
        <f t="shared" si="14"/>
        <v>0</v>
      </c>
      <c r="BF163" s="114">
        <f t="shared" si="15"/>
        <v>0</v>
      </c>
      <c r="BG163" s="114">
        <f t="shared" si="16"/>
        <v>0</v>
      </c>
      <c r="BH163" s="114">
        <f t="shared" si="17"/>
        <v>0</v>
      </c>
      <c r="BI163" s="114">
        <f t="shared" si="18"/>
        <v>0</v>
      </c>
      <c r="BJ163" s="14" t="s">
        <v>85</v>
      </c>
      <c r="BK163" s="114">
        <f t="shared" si="19"/>
        <v>0</v>
      </c>
      <c r="BL163" s="14" t="s">
        <v>490</v>
      </c>
      <c r="BM163" s="113" t="s">
        <v>5211</v>
      </c>
    </row>
    <row r="164" spans="1:65" s="2" customFormat="1" ht="21.75" customHeight="1">
      <c r="A164" s="28"/>
      <c r="B164" s="138"/>
      <c r="C164" s="205" t="s">
        <v>372</v>
      </c>
      <c r="D164" s="205" t="s">
        <v>290</v>
      </c>
      <c r="E164" s="206" t="s">
        <v>5212</v>
      </c>
      <c r="F164" s="207" t="s">
        <v>5161</v>
      </c>
      <c r="G164" s="208" t="s">
        <v>4760</v>
      </c>
      <c r="H164" s="209">
        <v>180</v>
      </c>
      <c r="I164" s="115"/>
      <c r="J164" s="210">
        <f t="shared" si="10"/>
        <v>0</v>
      </c>
      <c r="K164" s="207" t="s">
        <v>1709</v>
      </c>
      <c r="L164" s="116"/>
      <c r="M164" s="117" t="s">
        <v>1</v>
      </c>
      <c r="N164" s="118" t="s">
        <v>42</v>
      </c>
      <c r="O164" s="52"/>
      <c r="P164" s="111">
        <f t="shared" si="11"/>
        <v>0</v>
      </c>
      <c r="Q164" s="111">
        <v>0</v>
      </c>
      <c r="R164" s="111">
        <f t="shared" si="12"/>
        <v>0</v>
      </c>
      <c r="S164" s="111">
        <v>0</v>
      </c>
      <c r="T164" s="112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1303</v>
      </c>
      <c r="AT164" s="113" t="s">
        <v>290</v>
      </c>
      <c r="AU164" s="113" t="s">
        <v>87</v>
      </c>
      <c r="AY164" s="14" t="s">
        <v>237</v>
      </c>
      <c r="BE164" s="114">
        <f t="shared" si="14"/>
        <v>0</v>
      </c>
      <c r="BF164" s="114">
        <f t="shared" si="15"/>
        <v>0</v>
      </c>
      <c r="BG164" s="114">
        <f t="shared" si="16"/>
        <v>0</v>
      </c>
      <c r="BH164" s="114">
        <f t="shared" si="17"/>
        <v>0</v>
      </c>
      <c r="BI164" s="114">
        <f t="shared" si="18"/>
        <v>0</v>
      </c>
      <c r="BJ164" s="14" t="s">
        <v>85</v>
      </c>
      <c r="BK164" s="114">
        <f t="shared" si="19"/>
        <v>0</v>
      </c>
      <c r="BL164" s="14" t="s">
        <v>490</v>
      </c>
      <c r="BM164" s="113" t="s">
        <v>5213</v>
      </c>
    </row>
    <row r="165" spans="1:65" s="2" customFormat="1" ht="16.5" customHeight="1">
      <c r="A165" s="28"/>
      <c r="B165" s="138"/>
      <c r="C165" s="199" t="s">
        <v>376</v>
      </c>
      <c r="D165" s="199" t="s">
        <v>242</v>
      </c>
      <c r="E165" s="200" t="s">
        <v>5165</v>
      </c>
      <c r="F165" s="201" t="s">
        <v>5166</v>
      </c>
      <c r="G165" s="202" t="s">
        <v>4760</v>
      </c>
      <c r="H165" s="203">
        <v>5</v>
      </c>
      <c r="I165" s="108"/>
      <c r="J165" s="204">
        <f t="shared" si="10"/>
        <v>0</v>
      </c>
      <c r="K165" s="201" t="s">
        <v>1709</v>
      </c>
      <c r="L165" s="29"/>
      <c r="M165" s="109" t="s">
        <v>1</v>
      </c>
      <c r="N165" s="110" t="s">
        <v>42</v>
      </c>
      <c r="O165" s="52"/>
      <c r="P165" s="111">
        <f t="shared" si="11"/>
        <v>0</v>
      </c>
      <c r="Q165" s="111">
        <v>0</v>
      </c>
      <c r="R165" s="111">
        <f t="shared" si="12"/>
        <v>0</v>
      </c>
      <c r="S165" s="111">
        <v>0</v>
      </c>
      <c r="T165" s="112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13" t="s">
        <v>490</v>
      </c>
      <c r="AT165" s="113" t="s">
        <v>242</v>
      </c>
      <c r="AU165" s="113" t="s">
        <v>87</v>
      </c>
      <c r="AY165" s="14" t="s">
        <v>237</v>
      </c>
      <c r="BE165" s="114">
        <f t="shared" si="14"/>
        <v>0</v>
      </c>
      <c r="BF165" s="114">
        <f t="shared" si="15"/>
        <v>0</v>
      </c>
      <c r="BG165" s="114">
        <f t="shared" si="16"/>
        <v>0</v>
      </c>
      <c r="BH165" s="114">
        <f t="shared" si="17"/>
        <v>0</v>
      </c>
      <c r="BI165" s="114">
        <f t="shared" si="18"/>
        <v>0</v>
      </c>
      <c r="BJ165" s="14" t="s">
        <v>85</v>
      </c>
      <c r="BK165" s="114">
        <f t="shared" si="19"/>
        <v>0</v>
      </c>
      <c r="BL165" s="14" t="s">
        <v>490</v>
      </c>
      <c r="BM165" s="113" t="s">
        <v>5214</v>
      </c>
    </row>
    <row r="166" spans="1:65" s="2" customFormat="1" ht="16.5" customHeight="1">
      <c r="A166" s="28"/>
      <c r="B166" s="138"/>
      <c r="C166" s="205" t="s">
        <v>380</v>
      </c>
      <c r="D166" s="205" t="s">
        <v>290</v>
      </c>
      <c r="E166" s="206" t="s">
        <v>5168</v>
      </c>
      <c r="F166" s="207" t="s">
        <v>5166</v>
      </c>
      <c r="G166" s="208" t="s">
        <v>4760</v>
      </c>
      <c r="H166" s="209">
        <v>5</v>
      </c>
      <c r="I166" s="115"/>
      <c r="J166" s="210">
        <f t="shared" si="10"/>
        <v>0</v>
      </c>
      <c r="K166" s="207" t="s">
        <v>1709</v>
      </c>
      <c r="L166" s="116"/>
      <c r="M166" s="117" t="s">
        <v>1</v>
      </c>
      <c r="N166" s="118" t="s">
        <v>42</v>
      </c>
      <c r="O166" s="52"/>
      <c r="P166" s="111">
        <f t="shared" si="11"/>
        <v>0</v>
      </c>
      <c r="Q166" s="111">
        <v>0</v>
      </c>
      <c r="R166" s="111">
        <f t="shared" si="12"/>
        <v>0</v>
      </c>
      <c r="S166" s="111">
        <v>0</v>
      </c>
      <c r="T166" s="112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13" t="s">
        <v>1303</v>
      </c>
      <c r="AT166" s="113" t="s">
        <v>290</v>
      </c>
      <c r="AU166" s="113" t="s">
        <v>87</v>
      </c>
      <c r="AY166" s="14" t="s">
        <v>237</v>
      </c>
      <c r="BE166" s="114">
        <f t="shared" si="14"/>
        <v>0</v>
      </c>
      <c r="BF166" s="114">
        <f t="shared" si="15"/>
        <v>0</v>
      </c>
      <c r="BG166" s="114">
        <f t="shared" si="16"/>
        <v>0</v>
      </c>
      <c r="BH166" s="114">
        <f t="shared" si="17"/>
        <v>0</v>
      </c>
      <c r="BI166" s="114">
        <f t="shared" si="18"/>
        <v>0</v>
      </c>
      <c r="BJ166" s="14" t="s">
        <v>85</v>
      </c>
      <c r="BK166" s="114">
        <f t="shared" si="19"/>
        <v>0</v>
      </c>
      <c r="BL166" s="14" t="s">
        <v>490</v>
      </c>
      <c r="BM166" s="113" t="s">
        <v>5215</v>
      </c>
    </row>
    <row r="167" spans="1:65" s="2" customFormat="1" ht="16.5" customHeight="1">
      <c r="A167" s="28"/>
      <c r="B167" s="138"/>
      <c r="C167" s="199" t="s">
        <v>384</v>
      </c>
      <c r="D167" s="199" t="s">
        <v>242</v>
      </c>
      <c r="E167" s="200" t="s">
        <v>5216</v>
      </c>
      <c r="F167" s="201" t="s">
        <v>5171</v>
      </c>
      <c r="G167" s="202" t="s">
        <v>2072</v>
      </c>
      <c r="H167" s="203">
        <v>20</v>
      </c>
      <c r="I167" s="108"/>
      <c r="J167" s="204">
        <f t="shared" si="10"/>
        <v>0</v>
      </c>
      <c r="K167" s="201" t="s">
        <v>1709</v>
      </c>
      <c r="L167" s="29"/>
      <c r="M167" s="109" t="s">
        <v>1</v>
      </c>
      <c r="N167" s="110" t="s">
        <v>42</v>
      </c>
      <c r="O167" s="52"/>
      <c r="P167" s="111">
        <f t="shared" si="11"/>
        <v>0</v>
      </c>
      <c r="Q167" s="111">
        <v>0</v>
      </c>
      <c r="R167" s="111">
        <f t="shared" si="12"/>
        <v>0</v>
      </c>
      <c r="S167" s="111">
        <v>0</v>
      </c>
      <c r="T167" s="112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13" t="s">
        <v>490</v>
      </c>
      <c r="AT167" s="113" t="s">
        <v>242</v>
      </c>
      <c r="AU167" s="113" t="s">
        <v>87</v>
      </c>
      <c r="AY167" s="14" t="s">
        <v>237</v>
      </c>
      <c r="BE167" s="114">
        <f t="shared" si="14"/>
        <v>0</v>
      </c>
      <c r="BF167" s="114">
        <f t="shared" si="15"/>
        <v>0</v>
      </c>
      <c r="BG167" s="114">
        <f t="shared" si="16"/>
        <v>0</v>
      </c>
      <c r="BH167" s="114">
        <f t="shared" si="17"/>
        <v>0</v>
      </c>
      <c r="BI167" s="114">
        <f t="shared" si="18"/>
        <v>0</v>
      </c>
      <c r="BJ167" s="14" t="s">
        <v>85</v>
      </c>
      <c r="BK167" s="114">
        <f t="shared" si="19"/>
        <v>0</v>
      </c>
      <c r="BL167" s="14" t="s">
        <v>490</v>
      </c>
      <c r="BM167" s="113" t="s">
        <v>5217</v>
      </c>
    </row>
    <row r="168" spans="1:65" s="2" customFormat="1" ht="16.5" customHeight="1">
      <c r="A168" s="28"/>
      <c r="B168" s="138"/>
      <c r="C168" s="205" t="s">
        <v>388</v>
      </c>
      <c r="D168" s="205" t="s">
        <v>290</v>
      </c>
      <c r="E168" s="206" t="s">
        <v>5218</v>
      </c>
      <c r="F168" s="207" t="s">
        <v>5171</v>
      </c>
      <c r="G168" s="208" t="s">
        <v>2072</v>
      </c>
      <c r="H168" s="209">
        <v>20</v>
      </c>
      <c r="I168" s="115"/>
      <c r="J168" s="210">
        <f t="shared" si="10"/>
        <v>0</v>
      </c>
      <c r="K168" s="207" t="s">
        <v>1709</v>
      </c>
      <c r="L168" s="116"/>
      <c r="M168" s="117" t="s">
        <v>1</v>
      </c>
      <c r="N168" s="118" t="s">
        <v>42</v>
      </c>
      <c r="O168" s="52"/>
      <c r="P168" s="111">
        <f t="shared" si="11"/>
        <v>0</v>
      </c>
      <c r="Q168" s="111">
        <v>0</v>
      </c>
      <c r="R168" s="111">
        <f t="shared" si="12"/>
        <v>0</v>
      </c>
      <c r="S168" s="111">
        <v>0</v>
      </c>
      <c r="T168" s="112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13" t="s">
        <v>1303</v>
      </c>
      <c r="AT168" s="113" t="s">
        <v>290</v>
      </c>
      <c r="AU168" s="113" t="s">
        <v>87</v>
      </c>
      <c r="AY168" s="14" t="s">
        <v>237</v>
      </c>
      <c r="BE168" s="114">
        <f t="shared" si="14"/>
        <v>0</v>
      </c>
      <c r="BF168" s="114">
        <f t="shared" si="15"/>
        <v>0</v>
      </c>
      <c r="BG168" s="114">
        <f t="shared" si="16"/>
        <v>0</v>
      </c>
      <c r="BH168" s="114">
        <f t="shared" si="17"/>
        <v>0</v>
      </c>
      <c r="BI168" s="114">
        <f t="shared" si="18"/>
        <v>0</v>
      </c>
      <c r="BJ168" s="14" t="s">
        <v>85</v>
      </c>
      <c r="BK168" s="114">
        <f t="shared" si="19"/>
        <v>0</v>
      </c>
      <c r="BL168" s="14" t="s">
        <v>490</v>
      </c>
      <c r="BM168" s="113" t="s">
        <v>5219</v>
      </c>
    </row>
    <row r="169" spans="1:65" s="2" customFormat="1" ht="21.75" customHeight="1">
      <c r="A169" s="28"/>
      <c r="B169" s="138"/>
      <c r="C169" s="199" t="s">
        <v>392</v>
      </c>
      <c r="D169" s="199" t="s">
        <v>242</v>
      </c>
      <c r="E169" s="200" t="s">
        <v>5220</v>
      </c>
      <c r="F169" s="201" t="s">
        <v>5176</v>
      </c>
      <c r="G169" s="202" t="s">
        <v>4760</v>
      </c>
      <c r="H169" s="203">
        <v>110</v>
      </c>
      <c r="I169" s="108"/>
      <c r="J169" s="204">
        <f t="shared" si="10"/>
        <v>0</v>
      </c>
      <c r="K169" s="201" t="s">
        <v>1709</v>
      </c>
      <c r="L169" s="29"/>
      <c r="M169" s="109" t="s">
        <v>1</v>
      </c>
      <c r="N169" s="110" t="s">
        <v>42</v>
      </c>
      <c r="O169" s="52"/>
      <c r="P169" s="111">
        <f t="shared" si="11"/>
        <v>0</v>
      </c>
      <c r="Q169" s="111">
        <v>0</v>
      </c>
      <c r="R169" s="111">
        <f t="shared" si="12"/>
        <v>0</v>
      </c>
      <c r="S169" s="111">
        <v>0</v>
      </c>
      <c r="T169" s="112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13" t="s">
        <v>490</v>
      </c>
      <c r="AT169" s="113" t="s">
        <v>242</v>
      </c>
      <c r="AU169" s="113" t="s">
        <v>87</v>
      </c>
      <c r="AY169" s="14" t="s">
        <v>237</v>
      </c>
      <c r="BE169" s="114">
        <f t="shared" si="14"/>
        <v>0</v>
      </c>
      <c r="BF169" s="114">
        <f t="shared" si="15"/>
        <v>0</v>
      </c>
      <c r="BG169" s="114">
        <f t="shared" si="16"/>
        <v>0</v>
      </c>
      <c r="BH169" s="114">
        <f t="shared" si="17"/>
        <v>0</v>
      </c>
      <c r="BI169" s="114">
        <f t="shared" si="18"/>
        <v>0</v>
      </c>
      <c r="BJ169" s="14" t="s">
        <v>85</v>
      </c>
      <c r="BK169" s="114">
        <f t="shared" si="19"/>
        <v>0</v>
      </c>
      <c r="BL169" s="14" t="s">
        <v>490</v>
      </c>
      <c r="BM169" s="113" t="s">
        <v>5221</v>
      </c>
    </row>
    <row r="170" spans="1:65" s="2" customFormat="1" ht="21.75" customHeight="1">
      <c r="A170" s="28"/>
      <c r="B170" s="138"/>
      <c r="C170" s="205" t="s">
        <v>396</v>
      </c>
      <c r="D170" s="205" t="s">
        <v>290</v>
      </c>
      <c r="E170" s="206" t="s">
        <v>5222</v>
      </c>
      <c r="F170" s="207" t="s">
        <v>5176</v>
      </c>
      <c r="G170" s="208" t="s">
        <v>4760</v>
      </c>
      <c r="H170" s="209">
        <v>110</v>
      </c>
      <c r="I170" s="115"/>
      <c r="J170" s="210">
        <f t="shared" si="10"/>
        <v>0</v>
      </c>
      <c r="K170" s="207" t="s">
        <v>1709</v>
      </c>
      <c r="L170" s="116"/>
      <c r="M170" s="117" t="s">
        <v>1</v>
      </c>
      <c r="N170" s="118" t="s">
        <v>42</v>
      </c>
      <c r="O170" s="52"/>
      <c r="P170" s="111">
        <f t="shared" si="11"/>
        <v>0</v>
      </c>
      <c r="Q170" s="111">
        <v>0</v>
      </c>
      <c r="R170" s="111">
        <f t="shared" si="12"/>
        <v>0</v>
      </c>
      <c r="S170" s="111">
        <v>0</v>
      </c>
      <c r="T170" s="112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13" t="s">
        <v>1303</v>
      </c>
      <c r="AT170" s="113" t="s">
        <v>290</v>
      </c>
      <c r="AU170" s="113" t="s">
        <v>87</v>
      </c>
      <c r="AY170" s="14" t="s">
        <v>237</v>
      </c>
      <c r="BE170" s="114">
        <f t="shared" si="14"/>
        <v>0</v>
      </c>
      <c r="BF170" s="114">
        <f t="shared" si="15"/>
        <v>0</v>
      </c>
      <c r="BG170" s="114">
        <f t="shared" si="16"/>
        <v>0</v>
      </c>
      <c r="BH170" s="114">
        <f t="shared" si="17"/>
        <v>0</v>
      </c>
      <c r="BI170" s="114">
        <f t="shared" si="18"/>
        <v>0</v>
      </c>
      <c r="BJ170" s="14" t="s">
        <v>85</v>
      </c>
      <c r="BK170" s="114">
        <f t="shared" si="19"/>
        <v>0</v>
      </c>
      <c r="BL170" s="14" t="s">
        <v>490</v>
      </c>
      <c r="BM170" s="113" t="s">
        <v>5223</v>
      </c>
    </row>
    <row r="171" spans="1:65" s="2" customFormat="1" ht="16.5" customHeight="1">
      <c r="A171" s="28"/>
      <c r="B171" s="138"/>
      <c r="C171" s="199" t="s">
        <v>400</v>
      </c>
      <c r="D171" s="199" t="s">
        <v>242</v>
      </c>
      <c r="E171" s="200" t="s">
        <v>5224</v>
      </c>
      <c r="F171" s="201" t="s">
        <v>5181</v>
      </c>
      <c r="G171" s="202" t="s">
        <v>2072</v>
      </c>
      <c r="H171" s="203">
        <v>1</v>
      </c>
      <c r="I171" s="108"/>
      <c r="J171" s="204">
        <f t="shared" si="10"/>
        <v>0</v>
      </c>
      <c r="K171" s="201" t="s">
        <v>1709</v>
      </c>
      <c r="L171" s="29"/>
      <c r="M171" s="109" t="s">
        <v>1</v>
      </c>
      <c r="N171" s="110" t="s">
        <v>42</v>
      </c>
      <c r="O171" s="52"/>
      <c r="P171" s="111">
        <f t="shared" si="11"/>
        <v>0</v>
      </c>
      <c r="Q171" s="111">
        <v>0</v>
      </c>
      <c r="R171" s="111">
        <f t="shared" si="12"/>
        <v>0</v>
      </c>
      <c r="S171" s="111">
        <v>0</v>
      </c>
      <c r="T171" s="112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13" t="s">
        <v>490</v>
      </c>
      <c r="AT171" s="113" t="s">
        <v>242</v>
      </c>
      <c r="AU171" s="113" t="s">
        <v>87</v>
      </c>
      <c r="AY171" s="14" t="s">
        <v>237</v>
      </c>
      <c r="BE171" s="114">
        <f t="shared" si="14"/>
        <v>0</v>
      </c>
      <c r="BF171" s="114">
        <f t="shared" si="15"/>
        <v>0</v>
      </c>
      <c r="BG171" s="114">
        <f t="shared" si="16"/>
        <v>0</v>
      </c>
      <c r="BH171" s="114">
        <f t="shared" si="17"/>
        <v>0</v>
      </c>
      <c r="BI171" s="114">
        <f t="shared" si="18"/>
        <v>0</v>
      </c>
      <c r="BJ171" s="14" t="s">
        <v>85</v>
      </c>
      <c r="BK171" s="114">
        <f t="shared" si="19"/>
        <v>0</v>
      </c>
      <c r="BL171" s="14" t="s">
        <v>490</v>
      </c>
      <c r="BM171" s="113" t="s">
        <v>5225</v>
      </c>
    </row>
    <row r="172" spans="1:65" s="2" customFormat="1" ht="16.5" customHeight="1">
      <c r="A172" s="28"/>
      <c r="B172" s="138"/>
      <c r="C172" s="205" t="s">
        <v>404</v>
      </c>
      <c r="D172" s="205" t="s">
        <v>290</v>
      </c>
      <c r="E172" s="206" t="s">
        <v>5226</v>
      </c>
      <c r="F172" s="207" t="s">
        <v>5181</v>
      </c>
      <c r="G172" s="208" t="s">
        <v>2072</v>
      </c>
      <c r="H172" s="209">
        <v>1</v>
      </c>
      <c r="I172" s="115"/>
      <c r="J172" s="210">
        <f t="shared" si="10"/>
        <v>0</v>
      </c>
      <c r="K172" s="207" t="s">
        <v>1709</v>
      </c>
      <c r="L172" s="116"/>
      <c r="M172" s="117" t="s">
        <v>1</v>
      </c>
      <c r="N172" s="118" t="s">
        <v>42</v>
      </c>
      <c r="O172" s="52"/>
      <c r="P172" s="111">
        <f t="shared" si="11"/>
        <v>0</v>
      </c>
      <c r="Q172" s="111">
        <v>0</v>
      </c>
      <c r="R172" s="111">
        <f t="shared" si="12"/>
        <v>0</v>
      </c>
      <c r="S172" s="111">
        <v>0</v>
      </c>
      <c r="T172" s="112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13" t="s">
        <v>1303</v>
      </c>
      <c r="AT172" s="113" t="s">
        <v>290</v>
      </c>
      <c r="AU172" s="113" t="s">
        <v>87</v>
      </c>
      <c r="AY172" s="14" t="s">
        <v>237</v>
      </c>
      <c r="BE172" s="114">
        <f t="shared" si="14"/>
        <v>0</v>
      </c>
      <c r="BF172" s="114">
        <f t="shared" si="15"/>
        <v>0</v>
      </c>
      <c r="BG172" s="114">
        <f t="shared" si="16"/>
        <v>0</v>
      </c>
      <c r="BH172" s="114">
        <f t="shared" si="17"/>
        <v>0</v>
      </c>
      <c r="BI172" s="114">
        <f t="shared" si="18"/>
        <v>0</v>
      </c>
      <c r="BJ172" s="14" t="s">
        <v>85</v>
      </c>
      <c r="BK172" s="114">
        <f t="shared" si="19"/>
        <v>0</v>
      </c>
      <c r="BL172" s="14" t="s">
        <v>490</v>
      </c>
      <c r="BM172" s="113" t="s">
        <v>5227</v>
      </c>
    </row>
    <row r="173" spans="1:65" s="2" customFormat="1" ht="16.5" customHeight="1">
      <c r="A173" s="28"/>
      <c r="B173" s="138"/>
      <c r="C173" s="199" t="s">
        <v>408</v>
      </c>
      <c r="D173" s="199" t="s">
        <v>242</v>
      </c>
      <c r="E173" s="200" t="s">
        <v>5228</v>
      </c>
      <c r="F173" s="201" t="s">
        <v>4788</v>
      </c>
      <c r="G173" s="202" t="s">
        <v>4579</v>
      </c>
      <c r="H173" s="203">
        <v>460</v>
      </c>
      <c r="I173" s="108"/>
      <c r="J173" s="204">
        <f t="shared" si="10"/>
        <v>0</v>
      </c>
      <c r="K173" s="201" t="s">
        <v>1709</v>
      </c>
      <c r="L173" s="29"/>
      <c r="M173" s="109" t="s">
        <v>1</v>
      </c>
      <c r="N173" s="110" t="s">
        <v>42</v>
      </c>
      <c r="O173" s="52"/>
      <c r="P173" s="111">
        <f t="shared" si="11"/>
        <v>0</v>
      </c>
      <c r="Q173" s="111">
        <v>0</v>
      </c>
      <c r="R173" s="111">
        <f t="shared" si="12"/>
        <v>0</v>
      </c>
      <c r="S173" s="111">
        <v>0</v>
      </c>
      <c r="T173" s="112">
        <f t="shared" si="1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13" t="s">
        <v>490</v>
      </c>
      <c r="AT173" s="113" t="s">
        <v>242</v>
      </c>
      <c r="AU173" s="113" t="s">
        <v>87</v>
      </c>
      <c r="AY173" s="14" t="s">
        <v>237</v>
      </c>
      <c r="BE173" s="114">
        <f t="shared" si="14"/>
        <v>0</v>
      </c>
      <c r="BF173" s="114">
        <f t="shared" si="15"/>
        <v>0</v>
      </c>
      <c r="BG173" s="114">
        <f t="shared" si="16"/>
        <v>0</v>
      </c>
      <c r="BH173" s="114">
        <f t="shared" si="17"/>
        <v>0</v>
      </c>
      <c r="BI173" s="114">
        <f t="shared" si="18"/>
        <v>0</v>
      </c>
      <c r="BJ173" s="14" t="s">
        <v>85</v>
      </c>
      <c r="BK173" s="114">
        <f t="shared" si="19"/>
        <v>0</v>
      </c>
      <c r="BL173" s="14" t="s">
        <v>490</v>
      </c>
      <c r="BM173" s="113" t="s">
        <v>5229</v>
      </c>
    </row>
    <row r="174" spans="1:65" s="2" customFormat="1" ht="16.5" customHeight="1">
      <c r="A174" s="28"/>
      <c r="B174" s="138"/>
      <c r="C174" s="205" t="s">
        <v>415</v>
      </c>
      <c r="D174" s="205" t="s">
        <v>290</v>
      </c>
      <c r="E174" s="206" t="s">
        <v>5230</v>
      </c>
      <c r="F174" s="207" t="s">
        <v>4788</v>
      </c>
      <c r="G174" s="208" t="s">
        <v>4579</v>
      </c>
      <c r="H174" s="209">
        <v>460</v>
      </c>
      <c r="I174" s="115"/>
      <c r="J174" s="210">
        <f t="shared" si="10"/>
        <v>0</v>
      </c>
      <c r="K174" s="207" t="s">
        <v>1709</v>
      </c>
      <c r="L174" s="116"/>
      <c r="M174" s="117" t="s">
        <v>1</v>
      </c>
      <c r="N174" s="118" t="s">
        <v>42</v>
      </c>
      <c r="O174" s="52"/>
      <c r="P174" s="111">
        <f t="shared" si="11"/>
        <v>0</v>
      </c>
      <c r="Q174" s="111">
        <v>0</v>
      </c>
      <c r="R174" s="111">
        <f t="shared" si="12"/>
        <v>0</v>
      </c>
      <c r="S174" s="111">
        <v>0</v>
      </c>
      <c r="T174" s="112">
        <f t="shared" si="1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13" t="s">
        <v>1303</v>
      </c>
      <c r="AT174" s="113" t="s">
        <v>290</v>
      </c>
      <c r="AU174" s="113" t="s">
        <v>87</v>
      </c>
      <c r="AY174" s="14" t="s">
        <v>237</v>
      </c>
      <c r="BE174" s="114">
        <f t="shared" si="14"/>
        <v>0</v>
      </c>
      <c r="BF174" s="114">
        <f t="shared" si="15"/>
        <v>0</v>
      </c>
      <c r="BG174" s="114">
        <f t="shared" si="16"/>
        <v>0</v>
      </c>
      <c r="BH174" s="114">
        <f t="shared" si="17"/>
        <v>0</v>
      </c>
      <c r="BI174" s="114">
        <f t="shared" si="18"/>
        <v>0</v>
      </c>
      <c r="BJ174" s="14" t="s">
        <v>85</v>
      </c>
      <c r="BK174" s="114">
        <f t="shared" si="19"/>
        <v>0</v>
      </c>
      <c r="BL174" s="14" t="s">
        <v>490</v>
      </c>
      <c r="BM174" s="113" t="s">
        <v>5231</v>
      </c>
    </row>
    <row r="175" spans="1:65" s="12" customFormat="1" ht="22.9" customHeight="1">
      <c r="B175" s="192"/>
      <c r="C175" s="193"/>
      <c r="D175" s="194" t="s">
        <v>76</v>
      </c>
      <c r="E175" s="197" t="s">
        <v>1348</v>
      </c>
      <c r="F175" s="197" t="s">
        <v>5232</v>
      </c>
      <c r="G175" s="193"/>
      <c r="H175" s="193"/>
      <c r="I175" s="101"/>
      <c r="J175" s="198">
        <f>BK175</f>
        <v>0</v>
      </c>
      <c r="K175" s="193"/>
      <c r="L175" s="99"/>
      <c r="M175" s="102"/>
      <c r="N175" s="103"/>
      <c r="O175" s="103"/>
      <c r="P175" s="104">
        <f>SUM(P176:P199)</f>
        <v>0</v>
      </c>
      <c r="Q175" s="103"/>
      <c r="R175" s="104">
        <f>SUM(R176:R199)</f>
        <v>0</v>
      </c>
      <c r="S175" s="103"/>
      <c r="T175" s="105">
        <f>SUM(T176:T199)</f>
        <v>0</v>
      </c>
      <c r="AR175" s="100" t="s">
        <v>247</v>
      </c>
      <c r="AT175" s="106" t="s">
        <v>76</v>
      </c>
      <c r="AU175" s="106" t="s">
        <v>85</v>
      </c>
      <c r="AY175" s="100" t="s">
        <v>237</v>
      </c>
      <c r="BK175" s="107">
        <f>SUM(BK176:BK199)</f>
        <v>0</v>
      </c>
    </row>
    <row r="176" spans="1:65" s="2" customFormat="1" ht="33" customHeight="1">
      <c r="A176" s="28"/>
      <c r="B176" s="138"/>
      <c r="C176" s="199" t="s">
        <v>419</v>
      </c>
      <c r="D176" s="199" t="s">
        <v>242</v>
      </c>
      <c r="E176" s="200" t="s">
        <v>5233</v>
      </c>
      <c r="F176" s="201" t="s">
        <v>5234</v>
      </c>
      <c r="G176" s="202" t="s">
        <v>2072</v>
      </c>
      <c r="H176" s="203">
        <v>1</v>
      </c>
      <c r="I176" s="108"/>
      <c r="J176" s="204">
        <f t="shared" ref="J176:J199" si="20">ROUND(I176*H176,2)</f>
        <v>0</v>
      </c>
      <c r="K176" s="201" t="s">
        <v>1709</v>
      </c>
      <c r="L176" s="29"/>
      <c r="M176" s="109" t="s">
        <v>1</v>
      </c>
      <c r="N176" s="110" t="s">
        <v>42</v>
      </c>
      <c r="O176" s="52"/>
      <c r="P176" s="111">
        <f t="shared" ref="P176:P199" si="21">O176*H176</f>
        <v>0</v>
      </c>
      <c r="Q176" s="111">
        <v>0</v>
      </c>
      <c r="R176" s="111">
        <f t="shared" ref="R176:R199" si="22">Q176*H176</f>
        <v>0</v>
      </c>
      <c r="S176" s="111">
        <v>0</v>
      </c>
      <c r="T176" s="112">
        <f t="shared" ref="T176:T199" si="23"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13" t="s">
        <v>490</v>
      </c>
      <c r="AT176" s="113" t="s">
        <v>242</v>
      </c>
      <c r="AU176" s="113" t="s">
        <v>87</v>
      </c>
      <c r="AY176" s="14" t="s">
        <v>237</v>
      </c>
      <c r="BE176" s="114">
        <f t="shared" ref="BE176:BE199" si="24">IF(N176="základní",J176,0)</f>
        <v>0</v>
      </c>
      <c r="BF176" s="114">
        <f t="shared" ref="BF176:BF199" si="25">IF(N176="snížená",J176,0)</f>
        <v>0</v>
      </c>
      <c r="BG176" s="114">
        <f t="shared" ref="BG176:BG199" si="26">IF(N176="zákl. přenesená",J176,0)</f>
        <v>0</v>
      </c>
      <c r="BH176" s="114">
        <f t="shared" ref="BH176:BH199" si="27">IF(N176="sníž. přenesená",J176,0)</f>
        <v>0</v>
      </c>
      <c r="BI176" s="114">
        <f t="shared" ref="BI176:BI199" si="28">IF(N176="nulová",J176,0)</f>
        <v>0</v>
      </c>
      <c r="BJ176" s="14" t="s">
        <v>85</v>
      </c>
      <c r="BK176" s="114">
        <f t="shared" ref="BK176:BK199" si="29">ROUND(I176*H176,2)</f>
        <v>0</v>
      </c>
      <c r="BL176" s="14" t="s">
        <v>490</v>
      </c>
      <c r="BM176" s="113" t="s">
        <v>5235</v>
      </c>
    </row>
    <row r="177" spans="1:65" s="2" customFormat="1" ht="33" customHeight="1">
      <c r="A177" s="28"/>
      <c r="B177" s="138"/>
      <c r="C177" s="205" t="s">
        <v>423</v>
      </c>
      <c r="D177" s="205" t="s">
        <v>290</v>
      </c>
      <c r="E177" s="206" t="s">
        <v>5236</v>
      </c>
      <c r="F177" s="207" t="s">
        <v>5234</v>
      </c>
      <c r="G177" s="208" t="s">
        <v>2072</v>
      </c>
      <c r="H177" s="209">
        <v>1</v>
      </c>
      <c r="I177" s="115"/>
      <c r="J177" s="210">
        <f t="shared" si="20"/>
        <v>0</v>
      </c>
      <c r="K177" s="207" t="s">
        <v>1709</v>
      </c>
      <c r="L177" s="116"/>
      <c r="M177" s="117" t="s">
        <v>1</v>
      </c>
      <c r="N177" s="118" t="s">
        <v>42</v>
      </c>
      <c r="O177" s="52"/>
      <c r="P177" s="111">
        <f t="shared" si="21"/>
        <v>0</v>
      </c>
      <c r="Q177" s="111">
        <v>0</v>
      </c>
      <c r="R177" s="111">
        <f t="shared" si="22"/>
        <v>0</v>
      </c>
      <c r="S177" s="111">
        <v>0</v>
      </c>
      <c r="T177" s="112">
        <f t="shared" si="2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13" t="s">
        <v>1303</v>
      </c>
      <c r="AT177" s="113" t="s">
        <v>290</v>
      </c>
      <c r="AU177" s="113" t="s">
        <v>87</v>
      </c>
      <c r="AY177" s="14" t="s">
        <v>237</v>
      </c>
      <c r="BE177" s="114">
        <f t="shared" si="24"/>
        <v>0</v>
      </c>
      <c r="BF177" s="114">
        <f t="shared" si="25"/>
        <v>0</v>
      </c>
      <c r="BG177" s="114">
        <f t="shared" si="26"/>
        <v>0</v>
      </c>
      <c r="BH177" s="114">
        <f t="shared" si="27"/>
        <v>0</v>
      </c>
      <c r="BI177" s="114">
        <f t="shared" si="28"/>
        <v>0</v>
      </c>
      <c r="BJ177" s="14" t="s">
        <v>85</v>
      </c>
      <c r="BK177" s="114">
        <f t="shared" si="29"/>
        <v>0</v>
      </c>
      <c r="BL177" s="14" t="s">
        <v>490</v>
      </c>
      <c r="BM177" s="113" t="s">
        <v>5237</v>
      </c>
    </row>
    <row r="178" spans="1:65" s="2" customFormat="1" ht="21.75" customHeight="1">
      <c r="A178" s="28"/>
      <c r="B178" s="138"/>
      <c r="C178" s="199" t="s">
        <v>427</v>
      </c>
      <c r="D178" s="199" t="s">
        <v>242</v>
      </c>
      <c r="E178" s="200" t="s">
        <v>5238</v>
      </c>
      <c r="F178" s="201" t="s">
        <v>5239</v>
      </c>
      <c r="G178" s="202" t="s">
        <v>2072</v>
      </c>
      <c r="H178" s="203">
        <v>2</v>
      </c>
      <c r="I178" s="108"/>
      <c r="J178" s="204">
        <f t="shared" si="20"/>
        <v>0</v>
      </c>
      <c r="K178" s="201" t="s">
        <v>1709</v>
      </c>
      <c r="L178" s="29"/>
      <c r="M178" s="109" t="s">
        <v>1</v>
      </c>
      <c r="N178" s="110" t="s">
        <v>42</v>
      </c>
      <c r="O178" s="52"/>
      <c r="P178" s="111">
        <f t="shared" si="21"/>
        <v>0</v>
      </c>
      <c r="Q178" s="111">
        <v>0</v>
      </c>
      <c r="R178" s="111">
        <f t="shared" si="22"/>
        <v>0</v>
      </c>
      <c r="S178" s="111">
        <v>0</v>
      </c>
      <c r="T178" s="112">
        <f t="shared" si="2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13" t="s">
        <v>490</v>
      </c>
      <c r="AT178" s="113" t="s">
        <v>242</v>
      </c>
      <c r="AU178" s="113" t="s">
        <v>87</v>
      </c>
      <c r="AY178" s="14" t="s">
        <v>237</v>
      </c>
      <c r="BE178" s="114">
        <f t="shared" si="24"/>
        <v>0</v>
      </c>
      <c r="BF178" s="114">
        <f t="shared" si="25"/>
        <v>0</v>
      </c>
      <c r="BG178" s="114">
        <f t="shared" si="26"/>
        <v>0</v>
      </c>
      <c r="BH178" s="114">
        <f t="shared" si="27"/>
        <v>0</v>
      </c>
      <c r="BI178" s="114">
        <f t="shared" si="28"/>
        <v>0</v>
      </c>
      <c r="BJ178" s="14" t="s">
        <v>85</v>
      </c>
      <c r="BK178" s="114">
        <f t="shared" si="29"/>
        <v>0</v>
      </c>
      <c r="BL178" s="14" t="s">
        <v>490</v>
      </c>
      <c r="BM178" s="113" t="s">
        <v>5240</v>
      </c>
    </row>
    <row r="179" spans="1:65" s="2" customFormat="1" ht="21.75" customHeight="1">
      <c r="A179" s="28"/>
      <c r="B179" s="138"/>
      <c r="C179" s="205" t="s">
        <v>431</v>
      </c>
      <c r="D179" s="205" t="s">
        <v>290</v>
      </c>
      <c r="E179" s="206" t="s">
        <v>5241</v>
      </c>
      <c r="F179" s="207" t="s">
        <v>5239</v>
      </c>
      <c r="G179" s="208" t="s">
        <v>2072</v>
      </c>
      <c r="H179" s="209">
        <v>2</v>
      </c>
      <c r="I179" s="115"/>
      <c r="J179" s="210">
        <f t="shared" si="20"/>
        <v>0</v>
      </c>
      <c r="K179" s="207" t="s">
        <v>1709</v>
      </c>
      <c r="L179" s="116"/>
      <c r="M179" s="117" t="s">
        <v>1</v>
      </c>
      <c r="N179" s="118" t="s">
        <v>42</v>
      </c>
      <c r="O179" s="52"/>
      <c r="P179" s="111">
        <f t="shared" si="21"/>
        <v>0</v>
      </c>
      <c r="Q179" s="111">
        <v>0</v>
      </c>
      <c r="R179" s="111">
        <f t="shared" si="22"/>
        <v>0</v>
      </c>
      <c r="S179" s="111">
        <v>0</v>
      </c>
      <c r="T179" s="112">
        <f t="shared" si="2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13" t="s">
        <v>1303</v>
      </c>
      <c r="AT179" s="113" t="s">
        <v>290</v>
      </c>
      <c r="AU179" s="113" t="s">
        <v>87</v>
      </c>
      <c r="AY179" s="14" t="s">
        <v>237</v>
      </c>
      <c r="BE179" s="114">
        <f t="shared" si="24"/>
        <v>0</v>
      </c>
      <c r="BF179" s="114">
        <f t="shared" si="25"/>
        <v>0</v>
      </c>
      <c r="BG179" s="114">
        <f t="shared" si="26"/>
        <v>0</v>
      </c>
      <c r="BH179" s="114">
        <f t="shared" si="27"/>
        <v>0</v>
      </c>
      <c r="BI179" s="114">
        <f t="shared" si="28"/>
        <v>0</v>
      </c>
      <c r="BJ179" s="14" t="s">
        <v>85</v>
      </c>
      <c r="BK179" s="114">
        <f t="shared" si="29"/>
        <v>0</v>
      </c>
      <c r="BL179" s="14" t="s">
        <v>490</v>
      </c>
      <c r="BM179" s="113" t="s">
        <v>5242</v>
      </c>
    </row>
    <row r="180" spans="1:65" s="2" customFormat="1" ht="21.75" customHeight="1">
      <c r="A180" s="28"/>
      <c r="B180" s="138"/>
      <c r="C180" s="199" t="s">
        <v>435</v>
      </c>
      <c r="D180" s="199" t="s">
        <v>242</v>
      </c>
      <c r="E180" s="200" t="s">
        <v>5243</v>
      </c>
      <c r="F180" s="201" t="s">
        <v>5136</v>
      </c>
      <c r="G180" s="202" t="s">
        <v>2072</v>
      </c>
      <c r="H180" s="203">
        <v>14</v>
      </c>
      <c r="I180" s="108"/>
      <c r="J180" s="204">
        <f t="shared" si="20"/>
        <v>0</v>
      </c>
      <c r="K180" s="201" t="s">
        <v>1709</v>
      </c>
      <c r="L180" s="29"/>
      <c r="M180" s="109" t="s">
        <v>1</v>
      </c>
      <c r="N180" s="110" t="s">
        <v>42</v>
      </c>
      <c r="O180" s="52"/>
      <c r="P180" s="111">
        <f t="shared" si="21"/>
        <v>0</v>
      </c>
      <c r="Q180" s="111">
        <v>0</v>
      </c>
      <c r="R180" s="111">
        <f t="shared" si="22"/>
        <v>0</v>
      </c>
      <c r="S180" s="111">
        <v>0</v>
      </c>
      <c r="T180" s="112">
        <f t="shared" si="2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13" t="s">
        <v>490</v>
      </c>
      <c r="AT180" s="113" t="s">
        <v>242</v>
      </c>
      <c r="AU180" s="113" t="s">
        <v>87</v>
      </c>
      <c r="AY180" s="14" t="s">
        <v>237</v>
      </c>
      <c r="BE180" s="114">
        <f t="shared" si="24"/>
        <v>0</v>
      </c>
      <c r="BF180" s="114">
        <f t="shared" si="25"/>
        <v>0</v>
      </c>
      <c r="BG180" s="114">
        <f t="shared" si="26"/>
        <v>0</v>
      </c>
      <c r="BH180" s="114">
        <f t="shared" si="27"/>
        <v>0</v>
      </c>
      <c r="BI180" s="114">
        <f t="shared" si="28"/>
        <v>0</v>
      </c>
      <c r="BJ180" s="14" t="s">
        <v>85</v>
      </c>
      <c r="BK180" s="114">
        <f t="shared" si="29"/>
        <v>0</v>
      </c>
      <c r="BL180" s="14" t="s">
        <v>490</v>
      </c>
      <c r="BM180" s="113" t="s">
        <v>5244</v>
      </c>
    </row>
    <row r="181" spans="1:65" s="2" customFormat="1" ht="21.75" customHeight="1">
      <c r="A181" s="28"/>
      <c r="B181" s="138"/>
      <c r="C181" s="205" t="s">
        <v>439</v>
      </c>
      <c r="D181" s="205" t="s">
        <v>290</v>
      </c>
      <c r="E181" s="206" t="s">
        <v>5245</v>
      </c>
      <c r="F181" s="207" t="s">
        <v>5136</v>
      </c>
      <c r="G181" s="208" t="s">
        <v>2072</v>
      </c>
      <c r="H181" s="209">
        <v>14</v>
      </c>
      <c r="I181" s="115"/>
      <c r="J181" s="210">
        <f t="shared" si="20"/>
        <v>0</v>
      </c>
      <c r="K181" s="207" t="s">
        <v>1709</v>
      </c>
      <c r="L181" s="116"/>
      <c r="M181" s="117" t="s">
        <v>1</v>
      </c>
      <c r="N181" s="118" t="s">
        <v>42</v>
      </c>
      <c r="O181" s="52"/>
      <c r="P181" s="111">
        <f t="shared" si="21"/>
        <v>0</v>
      </c>
      <c r="Q181" s="111">
        <v>0</v>
      </c>
      <c r="R181" s="111">
        <f t="shared" si="22"/>
        <v>0</v>
      </c>
      <c r="S181" s="111">
        <v>0</v>
      </c>
      <c r="T181" s="112">
        <f t="shared" si="2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13" t="s">
        <v>1303</v>
      </c>
      <c r="AT181" s="113" t="s">
        <v>290</v>
      </c>
      <c r="AU181" s="113" t="s">
        <v>87</v>
      </c>
      <c r="AY181" s="14" t="s">
        <v>237</v>
      </c>
      <c r="BE181" s="114">
        <f t="shared" si="24"/>
        <v>0</v>
      </c>
      <c r="BF181" s="114">
        <f t="shared" si="25"/>
        <v>0</v>
      </c>
      <c r="BG181" s="114">
        <f t="shared" si="26"/>
        <v>0</v>
      </c>
      <c r="BH181" s="114">
        <f t="shared" si="27"/>
        <v>0</v>
      </c>
      <c r="BI181" s="114">
        <f t="shared" si="28"/>
        <v>0</v>
      </c>
      <c r="BJ181" s="14" t="s">
        <v>85</v>
      </c>
      <c r="BK181" s="114">
        <f t="shared" si="29"/>
        <v>0</v>
      </c>
      <c r="BL181" s="14" t="s">
        <v>490</v>
      </c>
      <c r="BM181" s="113" t="s">
        <v>5246</v>
      </c>
    </row>
    <row r="182" spans="1:65" s="2" customFormat="1" ht="21.75" customHeight="1">
      <c r="A182" s="28"/>
      <c r="B182" s="138"/>
      <c r="C182" s="199" t="s">
        <v>443</v>
      </c>
      <c r="D182" s="199" t="s">
        <v>242</v>
      </c>
      <c r="E182" s="200" t="s">
        <v>5247</v>
      </c>
      <c r="F182" s="201" t="s">
        <v>5200</v>
      </c>
      <c r="G182" s="202" t="s">
        <v>2072</v>
      </c>
      <c r="H182" s="203">
        <v>3</v>
      </c>
      <c r="I182" s="108"/>
      <c r="J182" s="204">
        <f t="shared" si="20"/>
        <v>0</v>
      </c>
      <c r="K182" s="201" t="s">
        <v>1709</v>
      </c>
      <c r="L182" s="29"/>
      <c r="M182" s="109" t="s">
        <v>1</v>
      </c>
      <c r="N182" s="110" t="s">
        <v>42</v>
      </c>
      <c r="O182" s="52"/>
      <c r="P182" s="111">
        <f t="shared" si="21"/>
        <v>0</v>
      </c>
      <c r="Q182" s="111">
        <v>0</v>
      </c>
      <c r="R182" s="111">
        <f t="shared" si="22"/>
        <v>0</v>
      </c>
      <c r="S182" s="111">
        <v>0</v>
      </c>
      <c r="T182" s="112">
        <f t="shared" si="2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13" t="s">
        <v>490</v>
      </c>
      <c r="AT182" s="113" t="s">
        <v>242</v>
      </c>
      <c r="AU182" s="113" t="s">
        <v>87</v>
      </c>
      <c r="AY182" s="14" t="s">
        <v>237</v>
      </c>
      <c r="BE182" s="114">
        <f t="shared" si="24"/>
        <v>0</v>
      </c>
      <c r="BF182" s="114">
        <f t="shared" si="25"/>
        <v>0</v>
      </c>
      <c r="BG182" s="114">
        <f t="shared" si="26"/>
        <v>0</v>
      </c>
      <c r="BH182" s="114">
        <f t="shared" si="27"/>
        <v>0</v>
      </c>
      <c r="BI182" s="114">
        <f t="shared" si="28"/>
        <v>0</v>
      </c>
      <c r="BJ182" s="14" t="s">
        <v>85</v>
      </c>
      <c r="BK182" s="114">
        <f t="shared" si="29"/>
        <v>0</v>
      </c>
      <c r="BL182" s="14" t="s">
        <v>490</v>
      </c>
      <c r="BM182" s="113" t="s">
        <v>5248</v>
      </c>
    </row>
    <row r="183" spans="1:65" s="2" customFormat="1" ht="21.75" customHeight="1">
      <c r="A183" s="28"/>
      <c r="B183" s="138"/>
      <c r="C183" s="205" t="s">
        <v>447</v>
      </c>
      <c r="D183" s="205" t="s">
        <v>290</v>
      </c>
      <c r="E183" s="206" t="s">
        <v>5249</v>
      </c>
      <c r="F183" s="207" t="s">
        <v>5200</v>
      </c>
      <c r="G183" s="208" t="s">
        <v>2072</v>
      </c>
      <c r="H183" s="209">
        <v>3</v>
      </c>
      <c r="I183" s="115"/>
      <c r="J183" s="210">
        <f t="shared" si="20"/>
        <v>0</v>
      </c>
      <c r="K183" s="207" t="s">
        <v>1709</v>
      </c>
      <c r="L183" s="116"/>
      <c r="M183" s="117" t="s">
        <v>1</v>
      </c>
      <c r="N183" s="118" t="s">
        <v>42</v>
      </c>
      <c r="O183" s="52"/>
      <c r="P183" s="111">
        <f t="shared" si="21"/>
        <v>0</v>
      </c>
      <c r="Q183" s="111">
        <v>0</v>
      </c>
      <c r="R183" s="111">
        <f t="shared" si="22"/>
        <v>0</v>
      </c>
      <c r="S183" s="111">
        <v>0</v>
      </c>
      <c r="T183" s="112">
        <f t="shared" si="2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13" t="s">
        <v>1303</v>
      </c>
      <c r="AT183" s="113" t="s">
        <v>290</v>
      </c>
      <c r="AU183" s="113" t="s">
        <v>87</v>
      </c>
      <c r="AY183" s="14" t="s">
        <v>237</v>
      </c>
      <c r="BE183" s="114">
        <f t="shared" si="24"/>
        <v>0</v>
      </c>
      <c r="BF183" s="114">
        <f t="shared" si="25"/>
        <v>0</v>
      </c>
      <c r="BG183" s="114">
        <f t="shared" si="26"/>
        <v>0</v>
      </c>
      <c r="BH183" s="114">
        <f t="shared" si="27"/>
        <v>0</v>
      </c>
      <c r="BI183" s="114">
        <f t="shared" si="28"/>
        <v>0</v>
      </c>
      <c r="BJ183" s="14" t="s">
        <v>85</v>
      </c>
      <c r="BK183" s="114">
        <f t="shared" si="29"/>
        <v>0</v>
      </c>
      <c r="BL183" s="14" t="s">
        <v>490</v>
      </c>
      <c r="BM183" s="113" t="s">
        <v>5250</v>
      </c>
    </row>
    <row r="184" spans="1:65" s="2" customFormat="1" ht="16.5" customHeight="1">
      <c r="A184" s="28"/>
      <c r="B184" s="138"/>
      <c r="C184" s="199" t="s">
        <v>451</v>
      </c>
      <c r="D184" s="199" t="s">
        <v>242</v>
      </c>
      <c r="E184" s="200" t="s">
        <v>5251</v>
      </c>
      <c r="F184" s="201" t="s">
        <v>5151</v>
      </c>
      <c r="G184" s="202" t="s">
        <v>2072</v>
      </c>
      <c r="H184" s="203">
        <v>19</v>
      </c>
      <c r="I184" s="108"/>
      <c r="J184" s="204">
        <f t="shared" si="20"/>
        <v>0</v>
      </c>
      <c r="K184" s="201" t="s">
        <v>1709</v>
      </c>
      <c r="L184" s="29"/>
      <c r="M184" s="109" t="s">
        <v>1</v>
      </c>
      <c r="N184" s="110" t="s">
        <v>42</v>
      </c>
      <c r="O184" s="52"/>
      <c r="P184" s="111">
        <f t="shared" si="21"/>
        <v>0</v>
      </c>
      <c r="Q184" s="111">
        <v>0</v>
      </c>
      <c r="R184" s="111">
        <f t="shared" si="22"/>
        <v>0</v>
      </c>
      <c r="S184" s="111">
        <v>0</v>
      </c>
      <c r="T184" s="112">
        <f t="shared" si="2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13" t="s">
        <v>490</v>
      </c>
      <c r="AT184" s="113" t="s">
        <v>242</v>
      </c>
      <c r="AU184" s="113" t="s">
        <v>87</v>
      </c>
      <c r="AY184" s="14" t="s">
        <v>237</v>
      </c>
      <c r="BE184" s="114">
        <f t="shared" si="24"/>
        <v>0</v>
      </c>
      <c r="BF184" s="114">
        <f t="shared" si="25"/>
        <v>0</v>
      </c>
      <c r="BG184" s="114">
        <f t="shared" si="26"/>
        <v>0</v>
      </c>
      <c r="BH184" s="114">
        <f t="shared" si="27"/>
        <v>0</v>
      </c>
      <c r="BI184" s="114">
        <f t="shared" si="28"/>
        <v>0</v>
      </c>
      <c r="BJ184" s="14" t="s">
        <v>85</v>
      </c>
      <c r="BK184" s="114">
        <f t="shared" si="29"/>
        <v>0</v>
      </c>
      <c r="BL184" s="14" t="s">
        <v>490</v>
      </c>
      <c r="BM184" s="113" t="s">
        <v>5252</v>
      </c>
    </row>
    <row r="185" spans="1:65" s="2" customFormat="1" ht="16.5" customHeight="1">
      <c r="A185" s="28"/>
      <c r="B185" s="138"/>
      <c r="C185" s="205" t="s">
        <v>455</v>
      </c>
      <c r="D185" s="205" t="s">
        <v>290</v>
      </c>
      <c r="E185" s="206" t="s">
        <v>5253</v>
      </c>
      <c r="F185" s="207" t="s">
        <v>5151</v>
      </c>
      <c r="G185" s="208" t="s">
        <v>2072</v>
      </c>
      <c r="H185" s="209">
        <v>19</v>
      </c>
      <c r="I185" s="115"/>
      <c r="J185" s="210">
        <f t="shared" si="20"/>
        <v>0</v>
      </c>
      <c r="K185" s="207" t="s">
        <v>1709</v>
      </c>
      <c r="L185" s="116"/>
      <c r="M185" s="117" t="s">
        <v>1</v>
      </c>
      <c r="N185" s="118" t="s">
        <v>42</v>
      </c>
      <c r="O185" s="52"/>
      <c r="P185" s="111">
        <f t="shared" si="21"/>
        <v>0</v>
      </c>
      <c r="Q185" s="111">
        <v>0</v>
      </c>
      <c r="R185" s="111">
        <f t="shared" si="22"/>
        <v>0</v>
      </c>
      <c r="S185" s="111">
        <v>0</v>
      </c>
      <c r="T185" s="112">
        <f t="shared" si="23"/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13" t="s">
        <v>1303</v>
      </c>
      <c r="AT185" s="113" t="s">
        <v>290</v>
      </c>
      <c r="AU185" s="113" t="s">
        <v>87</v>
      </c>
      <c r="AY185" s="14" t="s">
        <v>237</v>
      </c>
      <c r="BE185" s="114">
        <f t="shared" si="24"/>
        <v>0</v>
      </c>
      <c r="BF185" s="114">
        <f t="shared" si="25"/>
        <v>0</v>
      </c>
      <c r="BG185" s="114">
        <f t="shared" si="26"/>
        <v>0</v>
      </c>
      <c r="BH185" s="114">
        <f t="shared" si="27"/>
        <v>0</v>
      </c>
      <c r="BI185" s="114">
        <f t="shared" si="28"/>
        <v>0</v>
      </c>
      <c r="BJ185" s="14" t="s">
        <v>85</v>
      </c>
      <c r="BK185" s="114">
        <f t="shared" si="29"/>
        <v>0</v>
      </c>
      <c r="BL185" s="14" t="s">
        <v>490</v>
      </c>
      <c r="BM185" s="113" t="s">
        <v>5254</v>
      </c>
    </row>
    <row r="186" spans="1:65" s="2" customFormat="1" ht="33" customHeight="1">
      <c r="A186" s="28"/>
      <c r="B186" s="138"/>
      <c r="C186" s="199" t="s">
        <v>459</v>
      </c>
      <c r="D186" s="199" t="s">
        <v>242</v>
      </c>
      <c r="E186" s="200" t="s">
        <v>5255</v>
      </c>
      <c r="F186" s="201" t="s">
        <v>5156</v>
      </c>
      <c r="G186" s="202" t="s">
        <v>2072</v>
      </c>
      <c r="H186" s="203">
        <v>1</v>
      </c>
      <c r="I186" s="108"/>
      <c r="J186" s="204">
        <f t="shared" si="20"/>
        <v>0</v>
      </c>
      <c r="K186" s="201" t="s">
        <v>1709</v>
      </c>
      <c r="L186" s="29"/>
      <c r="M186" s="109" t="s">
        <v>1</v>
      </c>
      <c r="N186" s="110" t="s">
        <v>42</v>
      </c>
      <c r="O186" s="52"/>
      <c r="P186" s="111">
        <f t="shared" si="21"/>
        <v>0</v>
      </c>
      <c r="Q186" s="111">
        <v>0</v>
      </c>
      <c r="R186" s="111">
        <f t="shared" si="22"/>
        <v>0</v>
      </c>
      <c r="S186" s="111">
        <v>0</v>
      </c>
      <c r="T186" s="112">
        <f t="shared" si="23"/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13" t="s">
        <v>490</v>
      </c>
      <c r="AT186" s="113" t="s">
        <v>242</v>
      </c>
      <c r="AU186" s="113" t="s">
        <v>87</v>
      </c>
      <c r="AY186" s="14" t="s">
        <v>237</v>
      </c>
      <c r="BE186" s="114">
        <f t="shared" si="24"/>
        <v>0</v>
      </c>
      <c r="BF186" s="114">
        <f t="shared" si="25"/>
        <v>0</v>
      </c>
      <c r="BG186" s="114">
        <f t="shared" si="26"/>
        <v>0</v>
      </c>
      <c r="BH186" s="114">
        <f t="shared" si="27"/>
        <v>0</v>
      </c>
      <c r="BI186" s="114">
        <f t="shared" si="28"/>
        <v>0</v>
      </c>
      <c r="BJ186" s="14" t="s">
        <v>85</v>
      </c>
      <c r="BK186" s="114">
        <f t="shared" si="29"/>
        <v>0</v>
      </c>
      <c r="BL186" s="14" t="s">
        <v>490</v>
      </c>
      <c r="BM186" s="113" t="s">
        <v>5256</v>
      </c>
    </row>
    <row r="187" spans="1:65" s="2" customFormat="1" ht="33" customHeight="1">
      <c r="A187" s="28"/>
      <c r="B187" s="138"/>
      <c r="C187" s="205" t="s">
        <v>466</v>
      </c>
      <c r="D187" s="205" t="s">
        <v>290</v>
      </c>
      <c r="E187" s="206" t="s">
        <v>5257</v>
      </c>
      <c r="F187" s="207" t="s">
        <v>5156</v>
      </c>
      <c r="G187" s="208" t="s">
        <v>2072</v>
      </c>
      <c r="H187" s="209">
        <v>1</v>
      </c>
      <c r="I187" s="115"/>
      <c r="J187" s="210">
        <f t="shared" si="20"/>
        <v>0</v>
      </c>
      <c r="K187" s="207" t="s">
        <v>1709</v>
      </c>
      <c r="L187" s="116"/>
      <c r="M187" s="117" t="s">
        <v>1</v>
      </c>
      <c r="N187" s="118" t="s">
        <v>42</v>
      </c>
      <c r="O187" s="52"/>
      <c r="P187" s="111">
        <f t="shared" si="21"/>
        <v>0</v>
      </c>
      <c r="Q187" s="111">
        <v>0</v>
      </c>
      <c r="R187" s="111">
        <f t="shared" si="22"/>
        <v>0</v>
      </c>
      <c r="S187" s="111">
        <v>0</v>
      </c>
      <c r="T187" s="112">
        <f t="shared" si="2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13" t="s">
        <v>1303</v>
      </c>
      <c r="AT187" s="113" t="s">
        <v>290</v>
      </c>
      <c r="AU187" s="113" t="s">
        <v>87</v>
      </c>
      <c r="AY187" s="14" t="s">
        <v>237</v>
      </c>
      <c r="BE187" s="114">
        <f t="shared" si="24"/>
        <v>0</v>
      </c>
      <c r="BF187" s="114">
        <f t="shared" si="25"/>
        <v>0</v>
      </c>
      <c r="BG187" s="114">
        <f t="shared" si="26"/>
        <v>0</v>
      </c>
      <c r="BH187" s="114">
        <f t="shared" si="27"/>
        <v>0</v>
      </c>
      <c r="BI187" s="114">
        <f t="shared" si="28"/>
        <v>0</v>
      </c>
      <c r="BJ187" s="14" t="s">
        <v>85</v>
      </c>
      <c r="BK187" s="114">
        <f t="shared" si="29"/>
        <v>0</v>
      </c>
      <c r="BL187" s="14" t="s">
        <v>490</v>
      </c>
      <c r="BM187" s="113" t="s">
        <v>5258</v>
      </c>
    </row>
    <row r="188" spans="1:65" s="2" customFormat="1" ht="21.75" customHeight="1">
      <c r="A188" s="28"/>
      <c r="B188" s="138"/>
      <c r="C188" s="199" t="s">
        <v>470</v>
      </c>
      <c r="D188" s="199" t="s">
        <v>242</v>
      </c>
      <c r="E188" s="200" t="s">
        <v>5259</v>
      </c>
      <c r="F188" s="201" t="s">
        <v>5161</v>
      </c>
      <c r="G188" s="202" t="s">
        <v>4760</v>
      </c>
      <c r="H188" s="203">
        <v>170</v>
      </c>
      <c r="I188" s="108"/>
      <c r="J188" s="204">
        <f t="shared" si="20"/>
        <v>0</v>
      </c>
      <c r="K188" s="201" t="s">
        <v>1709</v>
      </c>
      <c r="L188" s="29"/>
      <c r="M188" s="109" t="s">
        <v>1</v>
      </c>
      <c r="N188" s="110" t="s">
        <v>42</v>
      </c>
      <c r="O188" s="52"/>
      <c r="P188" s="111">
        <f t="shared" si="21"/>
        <v>0</v>
      </c>
      <c r="Q188" s="111">
        <v>0</v>
      </c>
      <c r="R188" s="111">
        <f t="shared" si="22"/>
        <v>0</v>
      </c>
      <c r="S188" s="111">
        <v>0</v>
      </c>
      <c r="T188" s="112">
        <f t="shared" si="2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13" t="s">
        <v>490</v>
      </c>
      <c r="AT188" s="113" t="s">
        <v>242</v>
      </c>
      <c r="AU188" s="113" t="s">
        <v>87</v>
      </c>
      <c r="AY188" s="14" t="s">
        <v>237</v>
      </c>
      <c r="BE188" s="114">
        <f t="shared" si="24"/>
        <v>0</v>
      </c>
      <c r="BF188" s="114">
        <f t="shared" si="25"/>
        <v>0</v>
      </c>
      <c r="BG188" s="114">
        <f t="shared" si="26"/>
        <v>0</v>
      </c>
      <c r="BH188" s="114">
        <f t="shared" si="27"/>
        <v>0</v>
      </c>
      <c r="BI188" s="114">
        <f t="shared" si="28"/>
        <v>0</v>
      </c>
      <c r="BJ188" s="14" t="s">
        <v>85</v>
      </c>
      <c r="BK188" s="114">
        <f t="shared" si="29"/>
        <v>0</v>
      </c>
      <c r="BL188" s="14" t="s">
        <v>490</v>
      </c>
      <c r="BM188" s="113" t="s">
        <v>5260</v>
      </c>
    </row>
    <row r="189" spans="1:65" s="2" customFormat="1" ht="21.75" customHeight="1">
      <c r="A189" s="28"/>
      <c r="B189" s="138"/>
      <c r="C189" s="205" t="s">
        <v>474</v>
      </c>
      <c r="D189" s="205" t="s">
        <v>290</v>
      </c>
      <c r="E189" s="206" t="s">
        <v>5261</v>
      </c>
      <c r="F189" s="207" t="s">
        <v>5161</v>
      </c>
      <c r="G189" s="208" t="s">
        <v>4760</v>
      </c>
      <c r="H189" s="209">
        <v>170</v>
      </c>
      <c r="I189" s="115"/>
      <c r="J189" s="210">
        <f t="shared" si="20"/>
        <v>0</v>
      </c>
      <c r="K189" s="207" t="s">
        <v>1709</v>
      </c>
      <c r="L189" s="116"/>
      <c r="M189" s="117" t="s">
        <v>1</v>
      </c>
      <c r="N189" s="118" t="s">
        <v>42</v>
      </c>
      <c r="O189" s="52"/>
      <c r="P189" s="111">
        <f t="shared" si="21"/>
        <v>0</v>
      </c>
      <c r="Q189" s="111">
        <v>0</v>
      </c>
      <c r="R189" s="111">
        <f t="shared" si="22"/>
        <v>0</v>
      </c>
      <c r="S189" s="111">
        <v>0</v>
      </c>
      <c r="T189" s="112">
        <f t="shared" si="2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13" t="s">
        <v>1303</v>
      </c>
      <c r="AT189" s="113" t="s">
        <v>290</v>
      </c>
      <c r="AU189" s="113" t="s">
        <v>87</v>
      </c>
      <c r="AY189" s="14" t="s">
        <v>237</v>
      </c>
      <c r="BE189" s="114">
        <f t="shared" si="24"/>
        <v>0</v>
      </c>
      <c r="BF189" s="114">
        <f t="shared" si="25"/>
        <v>0</v>
      </c>
      <c r="BG189" s="114">
        <f t="shared" si="26"/>
        <v>0</v>
      </c>
      <c r="BH189" s="114">
        <f t="shared" si="27"/>
        <v>0</v>
      </c>
      <c r="BI189" s="114">
        <f t="shared" si="28"/>
        <v>0</v>
      </c>
      <c r="BJ189" s="14" t="s">
        <v>85</v>
      </c>
      <c r="BK189" s="114">
        <f t="shared" si="29"/>
        <v>0</v>
      </c>
      <c r="BL189" s="14" t="s">
        <v>490</v>
      </c>
      <c r="BM189" s="113" t="s">
        <v>5262</v>
      </c>
    </row>
    <row r="190" spans="1:65" s="2" customFormat="1" ht="16.5" customHeight="1">
      <c r="A190" s="28"/>
      <c r="B190" s="138"/>
      <c r="C190" s="199" t="s">
        <v>478</v>
      </c>
      <c r="D190" s="199" t="s">
        <v>242</v>
      </c>
      <c r="E190" s="200" t="s">
        <v>5263</v>
      </c>
      <c r="F190" s="201" t="s">
        <v>5166</v>
      </c>
      <c r="G190" s="202" t="s">
        <v>4760</v>
      </c>
      <c r="H190" s="203">
        <v>5</v>
      </c>
      <c r="I190" s="108"/>
      <c r="J190" s="204">
        <f t="shared" si="20"/>
        <v>0</v>
      </c>
      <c r="K190" s="201" t="s">
        <v>1709</v>
      </c>
      <c r="L190" s="29"/>
      <c r="M190" s="109" t="s">
        <v>1</v>
      </c>
      <c r="N190" s="110" t="s">
        <v>42</v>
      </c>
      <c r="O190" s="52"/>
      <c r="P190" s="111">
        <f t="shared" si="21"/>
        <v>0</v>
      </c>
      <c r="Q190" s="111">
        <v>0</v>
      </c>
      <c r="R190" s="111">
        <f t="shared" si="22"/>
        <v>0</v>
      </c>
      <c r="S190" s="111">
        <v>0</v>
      </c>
      <c r="T190" s="112">
        <f t="shared" si="2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13" t="s">
        <v>490</v>
      </c>
      <c r="AT190" s="113" t="s">
        <v>242</v>
      </c>
      <c r="AU190" s="113" t="s">
        <v>87</v>
      </c>
      <c r="AY190" s="14" t="s">
        <v>237</v>
      </c>
      <c r="BE190" s="114">
        <f t="shared" si="24"/>
        <v>0</v>
      </c>
      <c r="BF190" s="114">
        <f t="shared" si="25"/>
        <v>0</v>
      </c>
      <c r="BG190" s="114">
        <f t="shared" si="26"/>
        <v>0</v>
      </c>
      <c r="BH190" s="114">
        <f t="shared" si="27"/>
        <v>0</v>
      </c>
      <c r="BI190" s="114">
        <f t="shared" si="28"/>
        <v>0</v>
      </c>
      <c r="BJ190" s="14" t="s">
        <v>85</v>
      </c>
      <c r="BK190" s="114">
        <f t="shared" si="29"/>
        <v>0</v>
      </c>
      <c r="BL190" s="14" t="s">
        <v>490</v>
      </c>
      <c r="BM190" s="113" t="s">
        <v>5264</v>
      </c>
    </row>
    <row r="191" spans="1:65" s="2" customFormat="1" ht="16.5" customHeight="1">
      <c r="A191" s="28"/>
      <c r="B191" s="138"/>
      <c r="C191" s="205" t="s">
        <v>482</v>
      </c>
      <c r="D191" s="205" t="s">
        <v>290</v>
      </c>
      <c r="E191" s="206" t="s">
        <v>5265</v>
      </c>
      <c r="F191" s="207" t="s">
        <v>5166</v>
      </c>
      <c r="G191" s="208" t="s">
        <v>4760</v>
      </c>
      <c r="H191" s="209">
        <v>5</v>
      </c>
      <c r="I191" s="115"/>
      <c r="J191" s="210">
        <f t="shared" si="20"/>
        <v>0</v>
      </c>
      <c r="K191" s="207" t="s">
        <v>1709</v>
      </c>
      <c r="L191" s="116"/>
      <c r="M191" s="117" t="s">
        <v>1</v>
      </c>
      <c r="N191" s="118" t="s">
        <v>42</v>
      </c>
      <c r="O191" s="52"/>
      <c r="P191" s="111">
        <f t="shared" si="21"/>
        <v>0</v>
      </c>
      <c r="Q191" s="111">
        <v>0</v>
      </c>
      <c r="R191" s="111">
        <f t="shared" si="22"/>
        <v>0</v>
      </c>
      <c r="S191" s="111">
        <v>0</v>
      </c>
      <c r="T191" s="112">
        <f t="shared" si="23"/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13" t="s">
        <v>1303</v>
      </c>
      <c r="AT191" s="113" t="s">
        <v>290</v>
      </c>
      <c r="AU191" s="113" t="s">
        <v>87</v>
      </c>
      <c r="AY191" s="14" t="s">
        <v>237</v>
      </c>
      <c r="BE191" s="114">
        <f t="shared" si="24"/>
        <v>0</v>
      </c>
      <c r="BF191" s="114">
        <f t="shared" si="25"/>
        <v>0</v>
      </c>
      <c r="BG191" s="114">
        <f t="shared" si="26"/>
        <v>0</v>
      </c>
      <c r="BH191" s="114">
        <f t="shared" si="27"/>
        <v>0</v>
      </c>
      <c r="BI191" s="114">
        <f t="shared" si="28"/>
        <v>0</v>
      </c>
      <c r="BJ191" s="14" t="s">
        <v>85</v>
      </c>
      <c r="BK191" s="114">
        <f t="shared" si="29"/>
        <v>0</v>
      </c>
      <c r="BL191" s="14" t="s">
        <v>490</v>
      </c>
      <c r="BM191" s="113" t="s">
        <v>5266</v>
      </c>
    </row>
    <row r="192" spans="1:65" s="2" customFormat="1" ht="16.5" customHeight="1">
      <c r="A192" s="28"/>
      <c r="B192" s="138"/>
      <c r="C192" s="199" t="s">
        <v>486</v>
      </c>
      <c r="D192" s="199" t="s">
        <v>242</v>
      </c>
      <c r="E192" s="200" t="s">
        <v>5267</v>
      </c>
      <c r="F192" s="201" t="s">
        <v>5171</v>
      </c>
      <c r="G192" s="202" t="s">
        <v>2072</v>
      </c>
      <c r="H192" s="203">
        <v>30</v>
      </c>
      <c r="I192" s="108"/>
      <c r="J192" s="204">
        <f t="shared" si="20"/>
        <v>0</v>
      </c>
      <c r="K192" s="201" t="s">
        <v>1709</v>
      </c>
      <c r="L192" s="29"/>
      <c r="M192" s="109" t="s">
        <v>1</v>
      </c>
      <c r="N192" s="110" t="s">
        <v>42</v>
      </c>
      <c r="O192" s="52"/>
      <c r="P192" s="111">
        <f t="shared" si="21"/>
        <v>0</v>
      </c>
      <c r="Q192" s="111">
        <v>0</v>
      </c>
      <c r="R192" s="111">
        <f t="shared" si="22"/>
        <v>0</v>
      </c>
      <c r="S192" s="111">
        <v>0</v>
      </c>
      <c r="T192" s="112">
        <f t="shared" si="23"/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13" t="s">
        <v>490</v>
      </c>
      <c r="AT192" s="113" t="s">
        <v>242</v>
      </c>
      <c r="AU192" s="113" t="s">
        <v>87</v>
      </c>
      <c r="AY192" s="14" t="s">
        <v>237</v>
      </c>
      <c r="BE192" s="114">
        <f t="shared" si="24"/>
        <v>0</v>
      </c>
      <c r="BF192" s="114">
        <f t="shared" si="25"/>
        <v>0</v>
      </c>
      <c r="BG192" s="114">
        <f t="shared" si="26"/>
        <v>0</v>
      </c>
      <c r="BH192" s="114">
        <f t="shared" si="27"/>
        <v>0</v>
      </c>
      <c r="BI192" s="114">
        <f t="shared" si="28"/>
        <v>0</v>
      </c>
      <c r="BJ192" s="14" t="s">
        <v>85</v>
      </c>
      <c r="BK192" s="114">
        <f t="shared" si="29"/>
        <v>0</v>
      </c>
      <c r="BL192" s="14" t="s">
        <v>490</v>
      </c>
      <c r="BM192" s="113" t="s">
        <v>5268</v>
      </c>
    </row>
    <row r="193" spans="1:65" s="2" customFormat="1" ht="16.5" customHeight="1">
      <c r="A193" s="28"/>
      <c r="B193" s="138"/>
      <c r="C193" s="205" t="s">
        <v>490</v>
      </c>
      <c r="D193" s="205" t="s">
        <v>290</v>
      </c>
      <c r="E193" s="206" t="s">
        <v>5269</v>
      </c>
      <c r="F193" s="207" t="s">
        <v>5171</v>
      </c>
      <c r="G193" s="208" t="s">
        <v>2072</v>
      </c>
      <c r="H193" s="209">
        <v>30</v>
      </c>
      <c r="I193" s="115"/>
      <c r="J193" s="210">
        <f t="shared" si="20"/>
        <v>0</v>
      </c>
      <c r="K193" s="207" t="s">
        <v>1709</v>
      </c>
      <c r="L193" s="116"/>
      <c r="M193" s="117" t="s">
        <v>1</v>
      </c>
      <c r="N193" s="118" t="s">
        <v>42</v>
      </c>
      <c r="O193" s="52"/>
      <c r="P193" s="111">
        <f t="shared" si="21"/>
        <v>0</v>
      </c>
      <c r="Q193" s="111">
        <v>0</v>
      </c>
      <c r="R193" s="111">
        <f t="shared" si="22"/>
        <v>0</v>
      </c>
      <c r="S193" s="111">
        <v>0</v>
      </c>
      <c r="T193" s="112">
        <f t="shared" si="23"/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13" t="s">
        <v>1303</v>
      </c>
      <c r="AT193" s="113" t="s">
        <v>290</v>
      </c>
      <c r="AU193" s="113" t="s">
        <v>87</v>
      </c>
      <c r="AY193" s="14" t="s">
        <v>237</v>
      </c>
      <c r="BE193" s="114">
        <f t="shared" si="24"/>
        <v>0</v>
      </c>
      <c r="BF193" s="114">
        <f t="shared" si="25"/>
        <v>0</v>
      </c>
      <c r="BG193" s="114">
        <f t="shared" si="26"/>
        <v>0</v>
      </c>
      <c r="BH193" s="114">
        <f t="shared" si="27"/>
        <v>0</v>
      </c>
      <c r="BI193" s="114">
        <f t="shared" si="28"/>
        <v>0</v>
      </c>
      <c r="BJ193" s="14" t="s">
        <v>85</v>
      </c>
      <c r="BK193" s="114">
        <f t="shared" si="29"/>
        <v>0</v>
      </c>
      <c r="BL193" s="14" t="s">
        <v>490</v>
      </c>
      <c r="BM193" s="113" t="s">
        <v>5270</v>
      </c>
    </row>
    <row r="194" spans="1:65" s="2" customFormat="1" ht="21.75" customHeight="1">
      <c r="A194" s="28"/>
      <c r="B194" s="138"/>
      <c r="C194" s="199" t="s">
        <v>494</v>
      </c>
      <c r="D194" s="199" t="s">
        <v>242</v>
      </c>
      <c r="E194" s="200" t="s">
        <v>5271</v>
      </c>
      <c r="F194" s="201" t="s">
        <v>5176</v>
      </c>
      <c r="G194" s="202" t="s">
        <v>4760</v>
      </c>
      <c r="H194" s="203">
        <v>140</v>
      </c>
      <c r="I194" s="108"/>
      <c r="J194" s="204">
        <f t="shared" si="20"/>
        <v>0</v>
      </c>
      <c r="K194" s="201" t="s">
        <v>1709</v>
      </c>
      <c r="L194" s="29"/>
      <c r="M194" s="109" t="s">
        <v>1</v>
      </c>
      <c r="N194" s="110" t="s">
        <v>42</v>
      </c>
      <c r="O194" s="52"/>
      <c r="P194" s="111">
        <f t="shared" si="21"/>
        <v>0</v>
      </c>
      <c r="Q194" s="111">
        <v>0</v>
      </c>
      <c r="R194" s="111">
        <f t="shared" si="22"/>
        <v>0</v>
      </c>
      <c r="S194" s="111">
        <v>0</v>
      </c>
      <c r="T194" s="112">
        <f t="shared" si="23"/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13" t="s">
        <v>490</v>
      </c>
      <c r="AT194" s="113" t="s">
        <v>242</v>
      </c>
      <c r="AU194" s="113" t="s">
        <v>87</v>
      </c>
      <c r="AY194" s="14" t="s">
        <v>237</v>
      </c>
      <c r="BE194" s="114">
        <f t="shared" si="24"/>
        <v>0</v>
      </c>
      <c r="BF194" s="114">
        <f t="shared" si="25"/>
        <v>0</v>
      </c>
      <c r="BG194" s="114">
        <f t="shared" si="26"/>
        <v>0</v>
      </c>
      <c r="BH194" s="114">
        <f t="shared" si="27"/>
        <v>0</v>
      </c>
      <c r="BI194" s="114">
        <f t="shared" si="28"/>
        <v>0</v>
      </c>
      <c r="BJ194" s="14" t="s">
        <v>85</v>
      </c>
      <c r="BK194" s="114">
        <f t="shared" si="29"/>
        <v>0</v>
      </c>
      <c r="BL194" s="14" t="s">
        <v>490</v>
      </c>
      <c r="BM194" s="113" t="s">
        <v>5272</v>
      </c>
    </row>
    <row r="195" spans="1:65" s="2" customFormat="1" ht="21.75" customHeight="1">
      <c r="A195" s="28"/>
      <c r="B195" s="138"/>
      <c r="C195" s="205" t="s">
        <v>498</v>
      </c>
      <c r="D195" s="205" t="s">
        <v>290</v>
      </c>
      <c r="E195" s="206" t="s">
        <v>5273</v>
      </c>
      <c r="F195" s="207" t="s">
        <v>5176</v>
      </c>
      <c r="G195" s="208" t="s">
        <v>4760</v>
      </c>
      <c r="H195" s="209">
        <v>140</v>
      </c>
      <c r="I195" s="115"/>
      <c r="J195" s="210">
        <f t="shared" si="20"/>
        <v>0</v>
      </c>
      <c r="K195" s="207" t="s">
        <v>1709</v>
      </c>
      <c r="L195" s="116"/>
      <c r="M195" s="117" t="s">
        <v>1</v>
      </c>
      <c r="N195" s="118" t="s">
        <v>42</v>
      </c>
      <c r="O195" s="52"/>
      <c r="P195" s="111">
        <f t="shared" si="21"/>
        <v>0</v>
      </c>
      <c r="Q195" s="111">
        <v>0</v>
      </c>
      <c r="R195" s="111">
        <f t="shared" si="22"/>
        <v>0</v>
      </c>
      <c r="S195" s="111">
        <v>0</v>
      </c>
      <c r="T195" s="112">
        <f t="shared" si="23"/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13" t="s">
        <v>1303</v>
      </c>
      <c r="AT195" s="113" t="s">
        <v>290</v>
      </c>
      <c r="AU195" s="113" t="s">
        <v>87</v>
      </c>
      <c r="AY195" s="14" t="s">
        <v>237</v>
      </c>
      <c r="BE195" s="114">
        <f t="shared" si="24"/>
        <v>0</v>
      </c>
      <c r="BF195" s="114">
        <f t="shared" si="25"/>
        <v>0</v>
      </c>
      <c r="BG195" s="114">
        <f t="shared" si="26"/>
        <v>0</v>
      </c>
      <c r="BH195" s="114">
        <f t="shared" si="27"/>
        <v>0</v>
      </c>
      <c r="BI195" s="114">
        <f t="shared" si="28"/>
        <v>0</v>
      </c>
      <c r="BJ195" s="14" t="s">
        <v>85</v>
      </c>
      <c r="BK195" s="114">
        <f t="shared" si="29"/>
        <v>0</v>
      </c>
      <c r="BL195" s="14" t="s">
        <v>490</v>
      </c>
      <c r="BM195" s="113" t="s">
        <v>5274</v>
      </c>
    </row>
    <row r="196" spans="1:65" s="2" customFormat="1" ht="16.5" customHeight="1">
      <c r="A196" s="28"/>
      <c r="B196" s="138"/>
      <c r="C196" s="199" t="s">
        <v>502</v>
      </c>
      <c r="D196" s="199" t="s">
        <v>242</v>
      </c>
      <c r="E196" s="200" t="s">
        <v>5275</v>
      </c>
      <c r="F196" s="201" t="s">
        <v>5181</v>
      </c>
      <c r="G196" s="202" t="s">
        <v>2072</v>
      </c>
      <c r="H196" s="203">
        <v>1</v>
      </c>
      <c r="I196" s="108"/>
      <c r="J196" s="204">
        <f t="shared" si="20"/>
        <v>0</v>
      </c>
      <c r="K196" s="201" t="s">
        <v>1709</v>
      </c>
      <c r="L196" s="29"/>
      <c r="M196" s="109" t="s">
        <v>1</v>
      </c>
      <c r="N196" s="110" t="s">
        <v>42</v>
      </c>
      <c r="O196" s="52"/>
      <c r="P196" s="111">
        <f t="shared" si="21"/>
        <v>0</v>
      </c>
      <c r="Q196" s="111">
        <v>0</v>
      </c>
      <c r="R196" s="111">
        <f t="shared" si="22"/>
        <v>0</v>
      </c>
      <c r="S196" s="111">
        <v>0</v>
      </c>
      <c r="T196" s="112">
        <f t="shared" si="23"/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13" t="s">
        <v>490</v>
      </c>
      <c r="AT196" s="113" t="s">
        <v>242</v>
      </c>
      <c r="AU196" s="113" t="s">
        <v>87</v>
      </c>
      <c r="AY196" s="14" t="s">
        <v>237</v>
      </c>
      <c r="BE196" s="114">
        <f t="shared" si="24"/>
        <v>0</v>
      </c>
      <c r="BF196" s="114">
        <f t="shared" si="25"/>
        <v>0</v>
      </c>
      <c r="BG196" s="114">
        <f t="shared" si="26"/>
        <v>0</v>
      </c>
      <c r="BH196" s="114">
        <f t="shared" si="27"/>
        <v>0</v>
      </c>
      <c r="BI196" s="114">
        <f t="shared" si="28"/>
        <v>0</v>
      </c>
      <c r="BJ196" s="14" t="s">
        <v>85</v>
      </c>
      <c r="BK196" s="114">
        <f t="shared" si="29"/>
        <v>0</v>
      </c>
      <c r="BL196" s="14" t="s">
        <v>490</v>
      </c>
      <c r="BM196" s="113" t="s">
        <v>5276</v>
      </c>
    </row>
    <row r="197" spans="1:65" s="2" customFormat="1" ht="16.5" customHeight="1">
      <c r="A197" s="28"/>
      <c r="B197" s="138"/>
      <c r="C197" s="205" t="s">
        <v>506</v>
      </c>
      <c r="D197" s="205" t="s">
        <v>290</v>
      </c>
      <c r="E197" s="206" t="s">
        <v>5277</v>
      </c>
      <c r="F197" s="207" t="s">
        <v>5181</v>
      </c>
      <c r="G197" s="208" t="s">
        <v>2072</v>
      </c>
      <c r="H197" s="209">
        <v>1</v>
      </c>
      <c r="I197" s="115"/>
      <c r="J197" s="210">
        <f t="shared" si="20"/>
        <v>0</v>
      </c>
      <c r="K197" s="207" t="s">
        <v>1709</v>
      </c>
      <c r="L197" s="116"/>
      <c r="M197" s="117" t="s">
        <v>1</v>
      </c>
      <c r="N197" s="118" t="s">
        <v>42</v>
      </c>
      <c r="O197" s="52"/>
      <c r="P197" s="111">
        <f t="shared" si="21"/>
        <v>0</v>
      </c>
      <c r="Q197" s="111">
        <v>0</v>
      </c>
      <c r="R197" s="111">
        <f t="shared" si="22"/>
        <v>0</v>
      </c>
      <c r="S197" s="111">
        <v>0</v>
      </c>
      <c r="T197" s="112">
        <f t="shared" si="23"/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13" t="s">
        <v>1303</v>
      </c>
      <c r="AT197" s="113" t="s">
        <v>290</v>
      </c>
      <c r="AU197" s="113" t="s">
        <v>87</v>
      </c>
      <c r="AY197" s="14" t="s">
        <v>237</v>
      </c>
      <c r="BE197" s="114">
        <f t="shared" si="24"/>
        <v>0</v>
      </c>
      <c r="BF197" s="114">
        <f t="shared" si="25"/>
        <v>0</v>
      </c>
      <c r="BG197" s="114">
        <f t="shared" si="26"/>
        <v>0</v>
      </c>
      <c r="BH197" s="114">
        <f t="shared" si="27"/>
        <v>0</v>
      </c>
      <c r="BI197" s="114">
        <f t="shared" si="28"/>
        <v>0</v>
      </c>
      <c r="BJ197" s="14" t="s">
        <v>85</v>
      </c>
      <c r="BK197" s="114">
        <f t="shared" si="29"/>
        <v>0</v>
      </c>
      <c r="BL197" s="14" t="s">
        <v>490</v>
      </c>
      <c r="BM197" s="113" t="s">
        <v>5278</v>
      </c>
    </row>
    <row r="198" spans="1:65" s="2" customFormat="1" ht="16.5" customHeight="1">
      <c r="A198" s="28"/>
      <c r="B198" s="138"/>
      <c r="C198" s="199" t="s">
        <v>513</v>
      </c>
      <c r="D198" s="199" t="s">
        <v>242</v>
      </c>
      <c r="E198" s="200" t="s">
        <v>5279</v>
      </c>
      <c r="F198" s="201" t="s">
        <v>4788</v>
      </c>
      <c r="G198" s="202" t="s">
        <v>4579</v>
      </c>
      <c r="H198" s="203">
        <v>490</v>
      </c>
      <c r="I198" s="108"/>
      <c r="J198" s="204">
        <f t="shared" si="20"/>
        <v>0</v>
      </c>
      <c r="K198" s="201" t="s">
        <v>1709</v>
      </c>
      <c r="L198" s="29"/>
      <c r="M198" s="109" t="s">
        <v>1</v>
      </c>
      <c r="N198" s="110" t="s">
        <v>42</v>
      </c>
      <c r="O198" s="52"/>
      <c r="P198" s="111">
        <f t="shared" si="21"/>
        <v>0</v>
      </c>
      <c r="Q198" s="111">
        <v>0</v>
      </c>
      <c r="R198" s="111">
        <f t="shared" si="22"/>
        <v>0</v>
      </c>
      <c r="S198" s="111">
        <v>0</v>
      </c>
      <c r="T198" s="112">
        <f t="shared" si="23"/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13" t="s">
        <v>490</v>
      </c>
      <c r="AT198" s="113" t="s">
        <v>242</v>
      </c>
      <c r="AU198" s="113" t="s">
        <v>87</v>
      </c>
      <c r="AY198" s="14" t="s">
        <v>237</v>
      </c>
      <c r="BE198" s="114">
        <f t="shared" si="24"/>
        <v>0</v>
      </c>
      <c r="BF198" s="114">
        <f t="shared" si="25"/>
        <v>0</v>
      </c>
      <c r="BG198" s="114">
        <f t="shared" si="26"/>
        <v>0</v>
      </c>
      <c r="BH198" s="114">
        <f t="shared" si="27"/>
        <v>0</v>
      </c>
      <c r="BI198" s="114">
        <f t="shared" si="28"/>
        <v>0</v>
      </c>
      <c r="BJ198" s="14" t="s">
        <v>85</v>
      </c>
      <c r="BK198" s="114">
        <f t="shared" si="29"/>
        <v>0</v>
      </c>
      <c r="BL198" s="14" t="s">
        <v>490</v>
      </c>
      <c r="BM198" s="113" t="s">
        <v>5280</v>
      </c>
    </row>
    <row r="199" spans="1:65" s="2" customFormat="1" ht="16.5" customHeight="1">
      <c r="A199" s="28"/>
      <c r="B199" s="138"/>
      <c r="C199" s="205" t="s">
        <v>517</v>
      </c>
      <c r="D199" s="205" t="s">
        <v>290</v>
      </c>
      <c r="E199" s="206" t="s">
        <v>5281</v>
      </c>
      <c r="F199" s="207" t="s">
        <v>4788</v>
      </c>
      <c r="G199" s="208" t="s">
        <v>4579</v>
      </c>
      <c r="H199" s="209">
        <v>490</v>
      </c>
      <c r="I199" s="115"/>
      <c r="J199" s="210">
        <f t="shared" si="20"/>
        <v>0</v>
      </c>
      <c r="K199" s="207" t="s">
        <v>1709</v>
      </c>
      <c r="L199" s="116"/>
      <c r="M199" s="117" t="s">
        <v>1</v>
      </c>
      <c r="N199" s="118" t="s">
        <v>42</v>
      </c>
      <c r="O199" s="52"/>
      <c r="P199" s="111">
        <f t="shared" si="21"/>
        <v>0</v>
      </c>
      <c r="Q199" s="111">
        <v>0</v>
      </c>
      <c r="R199" s="111">
        <f t="shared" si="22"/>
        <v>0</v>
      </c>
      <c r="S199" s="111">
        <v>0</v>
      </c>
      <c r="T199" s="112">
        <f t="shared" si="23"/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13" t="s">
        <v>1303</v>
      </c>
      <c r="AT199" s="113" t="s">
        <v>290</v>
      </c>
      <c r="AU199" s="113" t="s">
        <v>87</v>
      </c>
      <c r="AY199" s="14" t="s">
        <v>237</v>
      </c>
      <c r="BE199" s="114">
        <f t="shared" si="24"/>
        <v>0</v>
      </c>
      <c r="BF199" s="114">
        <f t="shared" si="25"/>
        <v>0</v>
      </c>
      <c r="BG199" s="114">
        <f t="shared" si="26"/>
        <v>0</v>
      </c>
      <c r="BH199" s="114">
        <f t="shared" si="27"/>
        <v>0</v>
      </c>
      <c r="BI199" s="114">
        <f t="shared" si="28"/>
        <v>0</v>
      </c>
      <c r="BJ199" s="14" t="s">
        <v>85</v>
      </c>
      <c r="BK199" s="114">
        <f t="shared" si="29"/>
        <v>0</v>
      </c>
      <c r="BL199" s="14" t="s">
        <v>490</v>
      </c>
      <c r="BM199" s="113" t="s">
        <v>5282</v>
      </c>
    </row>
    <row r="200" spans="1:65" s="12" customFormat="1" ht="22.9" customHeight="1">
      <c r="B200" s="192"/>
      <c r="C200" s="193"/>
      <c r="D200" s="194" t="s">
        <v>76</v>
      </c>
      <c r="E200" s="197" t="s">
        <v>3230</v>
      </c>
      <c r="F200" s="197" t="s">
        <v>5283</v>
      </c>
      <c r="G200" s="193"/>
      <c r="H200" s="193"/>
      <c r="I200" s="101"/>
      <c r="J200" s="198">
        <f>BK200</f>
        <v>0</v>
      </c>
      <c r="K200" s="193"/>
      <c r="L200" s="99"/>
      <c r="M200" s="102"/>
      <c r="N200" s="103"/>
      <c r="O200" s="103"/>
      <c r="P200" s="104">
        <f>SUM(P201:P220)</f>
        <v>0</v>
      </c>
      <c r="Q200" s="103"/>
      <c r="R200" s="104">
        <f>SUM(R201:R220)</f>
        <v>0</v>
      </c>
      <c r="S200" s="103"/>
      <c r="T200" s="105">
        <f>SUM(T201:T220)</f>
        <v>0</v>
      </c>
      <c r="AR200" s="100" t="s">
        <v>247</v>
      </c>
      <c r="AT200" s="106" t="s">
        <v>76</v>
      </c>
      <c r="AU200" s="106" t="s">
        <v>85</v>
      </c>
      <c r="AY200" s="100" t="s">
        <v>237</v>
      </c>
      <c r="BK200" s="107">
        <f>SUM(BK201:BK220)</f>
        <v>0</v>
      </c>
    </row>
    <row r="201" spans="1:65" s="2" customFormat="1" ht="33" customHeight="1">
      <c r="A201" s="28"/>
      <c r="B201" s="138"/>
      <c r="C201" s="199" t="s">
        <v>521</v>
      </c>
      <c r="D201" s="199" t="s">
        <v>242</v>
      </c>
      <c r="E201" s="200" t="s">
        <v>5284</v>
      </c>
      <c r="F201" s="201" t="s">
        <v>5285</v>
      </c>
      <c r="G201" s="202" t="s">
        <v>2072</v>
      </c>
      <c r="H201" s="203">
        <v>1</v>
      </c>
      <c r="I201" s="108"/>
      <c r="J201" s="204">
        <f t="shared" ref="J201:J220" si="30">ROUND(I201*H201,2)</f>
        <v>0</v>
      </c>
      <c r="K201" s="201" t="s">
        <v>1709</v>
      </c>
      <c r="L201" s="29"/>
      <c r="M201" s="109" t="s">
        <v>1</v>
      </c>
      <c r="N201" s="110" t="s">
        <v>42</v>
      </c>
      <c r="O201" s="52"/>
      <c r="P201" s="111">
        <f t="shared" ref="P201:P220" si="31">O201*H201</f>
        <v>0</v>
      </c>
      <c r="Q201" s="111">
        <v>0</v>
      </c>
      <c r="R201" s="111">
        <f t="shared" ref="R201:R220" si="32">Q201*H201</f>
        <v>0</v>
      </c>
      <c r="S201" s="111">
        <v>0</v>
      </c>
      <c r="T201" s="112">
        <f t="shared" ref="T201:T220" si="33"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13" t="s">
        <v>490</v>
      </c>
      <c r="AT201" s="113" t="s">
        <v>242</v>
      </c>
      <c r="AU201" s="113" t="s">
        <v>87</v>
      </c>
      <c r="AY201" s="14" t="s">
        <v>237</v>
      </c>
      <c r="BE201" s="114">
        <f t="shared" ref="BE201:BE220" si="34">IF(N201="základní",J201,0)</f>
        <v>0</v>
      </c>
      <c r="BF201" s="114">
        <f t="shared" ref="BF201:BF220" si="35">IF(N201="snížená",J201,0)</f>
        <v>0</v>
      </c>
      <c r="BG201" s="114">
        <f t="shared" ref="BG201:BG220" si="36">IF(N201="zákl. přenesená",J201,0)</f>
        <v>0</v>
      </c>
      <c r="BH201" s="114">
        <f t="shared" ref="BH201:BH220" si="37">IF(N201="sníž. přenesená",J201,0)</f>
        <v>0</v>
      </c>
      <c r="BI201" s="114">
        <f t="shared" ref="BI201:BI220" si="38">IF(N201="nulová",J201,0)</f>
        <v>0</v>
      </c>
      <c r="BJ201" s="14" t="s">
        <v>85</v>
      </c>
      <c r="BK201" s="114">
        <f t="shared" ref="BK201:BK220" si="39">ROUND(I201*H201,2)</f>
        <v>0</v>
      </c>
      <c r="BL201" s="14" t="s">
        <v>490</v>
      </c>
      <c r="BM201" s="113" t="s">
        <v>5286</v>
      </c>
    </row>
    <row r="202" spans="1:65" s="2" customFormat="1" ht="33" customHeight="1">
      <c r="A202" s="28"/>
      <c r="B202" s="138"/>
      <c r="C202" s="205" t="s">
        <v>525</v>
      </c>
      <c r="D202" s="205" t="s">
        <v>290</v>
      </c>
      <c r="E202" s="206" t="s">
        <v>5287</v>
      </c>
      <c r="F202" s="207" t="s">
        <v>5285</v>
      </c>
      <c r="G202" s="208" t="s">
        <v>2072</v>
      </c>
      <c r="H202" s="209">
        <v>1</v>
      </c>
      <c r="I202" s="115"/>
      <c r="J202" s="210">
        <f t="shared" si="30"/>
        <v>0</v>
      </c>
      <c r="K202" s="207" t="s">
        <v>1709</v>
      </c>
      <c r="L202" s="116"/>
      <c r="M202" s="117" t="s">
        <v>1</v>
      </c>
      <c r="N202" s="118" t="s">
        <v>42</v>
      </c>
      <c r="O202" s="52"/>
      <c r="P202" s="111">
        <f t="shared" si="31"/>
        <v>0</v>
      </c>
      <c r="Q202" s="111">
        <v>0</v>
      </c>
      <c r="R202" s="111">
        <f t="shared" si="32"/>
        <v>0</v>
      </c>
      <c r="S202" s="111">
        <v>0</v>
      </c>
      <c r="T202" s="112">
        <f t="shared" si="33"/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13" t="s">
        <v>1303</v>
      </c>
      <c r="AT202" s="113" t="s">
        <v>290</v>
      </c>
      <c r="AU202" s="113" t="s">
        <v>87</v>
      </c>
      <c r="AY202" s="14" t="s">
        <v>237</v>
      </c>
      <c r="BE202" s="114">
        <f t="shared" si="34"/>
        <v>0</v>
      </c>
      <c r="BF202" s="114">
        <f t="shared" si="35"/>
        <v>0</v>
      </c>
      <c r="BG202" s="114">
        <f t="shared" si="36"/>
        <v>0</v>
      </c>
      <c r="BH202" s="114">
        <f t="shared" si="37"/>
        <v>0</v>
      </c>
      <c r="BI202" s="114">
        <f t="shared" si="38"/>
        <v>0</v>
      </c>
      <c r="BJ202" s="14" t="s">
        <v>85</v>
      </c>
      <c r="BK202" s="114">
        <f t="shared" si="39"/>
        <v>0</v>
      </c>
      <c r="BL202" s="14" t="s">
        <v>490</v>
      </c>
      <c r="BM202" s="113" t="s">
        <v>5288</v>
      </c>
    </row>
    <row r="203" spans="1:65" s="2" customFormat="1" ht="21.75" customHeight="1">
      <c r="A203" s="28"/>
      <c r="B203" s="138"/>
      <c r="C203" s="199" t="s">
        <v>529</v>
      </c>
      <c r="D203" s="199" t="s">
        <v>242</v>
      </c>
      <c r="E203" s="200" t="s">
        <v>5289</v>
      </c>
      <c r="F203" s="201" t="s">
        <v>5290</v>
      </c>
      <c r="G203" s="202" t="s">
        <v>2072</v>
      </c>
      <c r="H203" s="203">
        <v>4</v>
      </c>
      <c r="I203" s="108"/>
      <c r="J203" s="204">
        <f t="shared" si="30"/>
        <v>0</v>
      </c>
      <c r="K203" s="201" t="s">
        <v>1709</v>
      </c>
      <c r="L203" s="29"/>
      <c r="M203" s="109" t="s">
        <v>1</v>
      </c>
      <c r="N203" s="110" t="s">
        <v>42</v>
      </c>
      <c r="O203" s="52"/>
      <c r="P203" s="111">
        <f t="shared" si="31"/>
        <v>0</v>
      </c>
      <c r="Q203" s="111">
        <v>0</v>
      </c>
      <c r="R203" s="111">
        <f t="shared" si="32"/>
        <v>0</v>
      </c>
      <c r="S203" s="111">
        <v>0</v>
      </c>
      <c r="T203" s="112">
        <f t="shared" si="33"/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13" t="s">
        <v>490</v>
      </c>
      <c r="AT203" s="113" t="s">
        <v>242</v>
      </c>
      <c r="AU203" s="113" t="s">
        <v>87</v>
      </c>
      <c r="AY203" s="14" t="s">
        <v>237</v>
      </c>
      <c r="BE203" s="114">
        <f t="shared" si="34"/>
        <v>0</v>
      </c>
      <c r="BF203" s="114">
        <f t="shared" si="35"/>
        <v>0</v>
      </c>
      <c r="BG203" s="114">
        <f t="shared" si="36"/>
        <v>0</v>
      </c>
      <c r="BH203" s="114">
        <f t="shared" si="37"/>
        <v>0</v>
      </c>
      <c r="BI203" s="114">
        <f t="shared" si="38"/>
        <v>0</v>
      </c>
      <c r="BJ203" s="14" t="s">
        <v>85</v>
      </c>
      <c r="BK203" s="114">
        <f t="shared" si="39"/>
        <v>0</v>
      </c>
      <c r="BL203" s="14" t="s">
        <v>490</v>
      </c>
      <c r="BM203" s="113" t="s">
        <v>5291</v>
      </c>
    </row>
    <row r="204" spans="1:65" s="2" customFormat="1" ht="21.75" customHeight="1">
      <c r="A204" s="28"/>
      <c r="B204" s="138"/>
      <c r="C204" s="205" t="s">
        <v>533</v>
      </c>
      <c r="D204" s="205" t="s">
        <v>290</v>
      </c>
      <c r="E204" s="206" t="s">
        <v>5292</v>
      </c>
      <c r="F204" s="207" t="s">
        <v>5290</v>
      </c>
      <c r="G204" s="208" t="s">
        <v>2072</v>
      </c>
      <c r="H204" s="209">
        <v>4</v>
      </c>
      <c r="I204" s="115"/>
      <c r="J204" s="210">
        <f t="shared" si="30"/>
        <v>0</v>
      </c>
      <c r="K204" s="207" t="s">
        <v>1709</v>
      </c>
      <c r="L204" s="116"/>
      <c r="M204" s="117" t="s">
        <v>1</v>
      </c>
      <c r="N204" s="118" t="s">
        <v>42</v>
      </c>
      <c r="O204" s="52"/>
      <c r="P204" s="111">
        <f t="shared" si="31"/>
        <v>0</v>
      </c>
      <c r="Q204" s="111">
        <v>0</v>
      </c>
      <c r="R204" s="111">
        <f t="shared" si="32"/>
        <v>0</v>
      </c>
      <c r="S204" s="111">
        <v>0</v>
      </c>
      <c r="T204" s="112">
        <f t="shared" si="33"/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13" t="s">
        <v>1303</v>
      </c>
      <c r="AT204" s="113" t="s">
        <v>290</v>
      </c>
      <c r="AU204" s="113" t="s">
        <v>87</v>
      </c>
      <c r="AY204" s="14" t="s">
        <v>237</v>
      </c>
      <c r="BE204" s="114">
        <f t="shared" si="34"/>
        <v>0</v>
      </c>
      <c r="BF204" s="114">
        <f t="shared" si="35"/>
        <v>0</v>
      </c>
      <c r="BG204" s="114">
        <f t="shared" si="36"/>
        <v>0</v>
      </c>
      <c r="BH204" s="114">
        <f t="shared" si="37"/>
        <v>0</v>
      </c>
      <c r="BI204" s="114">
        <f t="shared" si="38"/>
        <v>0</v>
      </c>
      <c r="BJ204" s="14" t="s">
        <v>85</v>
      </c>
      <c r="BK204" s="114">
        <f t="shared" si="39"/>
        <v>0</v>
      </c>
      <c r="BL204" s="14" t="s">
        <v>490</v>
      </c>
      <c r="BM204" s="113" t="s">
        <v>5293</v>
      </c>
    </row>
    <row r="205" spans="1:65" s="2" customFormat="1" ht="16.5" customHeight="1">
      <c r="A205" s="28"/>
      <c r="B205" s="138"/>
      <c r="C205" s="199" t="s">
        <v>540</v>
      </c>
      <c r="D205" s="199" t="s">
        <v>242</v>
      </c>
      <c r="E205" s="200" t="s">
        <v>5294</v>
      </c>
      <c r="F205" s="201" t="s">
        <v>5151</v>
      </c>
      <c r="G205" s="202" t="s">
        <v>2072</v>
      </c>
      <c r="H205" s="203">
        <v>4</v>
      </c>
      <c r="I205" s="108"/>
      <c r="J205" s="204">
        <f t="shared" si="30"/>
        <v>0</v>
      </c>
      <c r="K205" s="201" t="s">
        <v>1709</v>
      </c>
      <c r="L205" s="29"/>
      <c r="M205" s="109" t="s">
        <v>1</v>
      </c>
      <c r="N205" s="110" t="s">
        <v>42</v>
      </c>
      <c r="O205" s="52"/>
      <c r="P205" s="111">
        <f t="shared" si="31"/>
        <v>0</v>
      </c>
      <c r="Q205" s="111">
        <v>0</v>
      </c>
      <c r="R205" s="111">
        <f t="shared" si="32"/>
        <v>0</v>
      </c>
      <c r="S205" s="111">
        <v>0</v>
      </c>
      <c r="T205" s="112">
        <f t="shared" si="33"/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13" t="s">
        <v>490</v>
      </c>
      <c r="AT205" s="113" t="s">
        <v>242</v>
      </c>
      <c r="AU205" s="113" t="s">
        <v>87</v>
      </c>
      <c r="AY205" s="14" t="s">
        <v>237</v>
      </c>
      <c r="BE205" s="114">
        <f t="shared" si="34"/>
        <v>0</v>
      </c>
      <c r="BF205" s="114">
        <f t="shared" si="35"/>
        <v>0</v>
      </c>
      <c r="BG205" s="114">
        <f t="shared" si="36"/>
        <v>0</v>
      </c>
      <c r="BH205" s="114">
        <f t="shared" si="37"/>
        <v>0</v>
      </c>
      <c r="BI205" s="114">
        <f t="shared" si="38"/>
        <v>0</v>
      </c>
      <c r="BJ205" s="14" t="s">
        <v>85</v>
      </c>
      <c r="BK205" s="114">
        <f t="shared" si="39"/>
        <v>0</v>
      </c>
      <c r="BL205" s="14" t="s">
        <v>490</v>
      </c>
      <c r="BM205" s="113" t="s">
        <v>5295</v>
      </c>
    </row>
    <row r="206" spans="1:65" s="2" customFormat="1" ht="16.5" customHeight="1">
      <c r="A206" s="28"/>
      <c r="B206" s="138"/>
      <c r="C206" s="205" t="s">
        <v>544</v>
      </c>
      <c r="D206" s="205" t="s">
        <v>290</v>
      </c>
      <c r="E206" s="206" t="s">
        <v>5296</v>
      </c>
      <c r="F206" s="207" t="s">
        <v>5151</v>
      </c>
      <c r="G206" s="208" t="s">
        <v>2072</v>
      </c>
      <c r="H206" s="209">
        <v>4</v>
      </c>
      <c r="I206" s="115"/>
      <c r="J206" s="210">
        <f t="shared" si="30"/>
        <v>0</v>
      </c>
      <c r="K206" s="207" t="s">
        <v>1709</v>
      </c>
      <c r="L206" s="116"/>
      <c r="M206" s="117" t="s">
        <v>1</v>
      </c>
      <c r="N206" s="118" t="s">
        <v>42</v>
      </c>
      <c r="O206" s="52"/>
      <c r="P206" s="111">
        <f t="shared" si="31"/>
        <v>0</v>
      </c>
      <c r="Q206" s="111">
        <v>0</v>
      </c>
      <c r="R206" s="111">
        <f t="shared" si="32"/>
        <v>0</v>
      </c>
      <c r="S206" s="111">
        <v>0</v>
      </c>
      <c r="T206" s="112">
        <f t="shared" si="33"/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13" t="s">
        <v>1303</v>
      </c>
      <c r="AT206" s="113" t="s">
        <v>290</v>
      </c>
      <c r="AU206" s="113" t="s">
        <v>87</v>
      </c>
      <c r="AY206" s="14" t="s">
        <v>237</v>
      </c>
      <c r="BE206" s="114">
        <f t="shared" si="34"/>
        <v>0</v>
      </c>
      <c r="BF206" s="114">
        <f t="shared" si="35"/>
        <v>0</v>
      </c>
      <c r="BG206" s="114">
        <f t="shared" si="36"/>
        <v>0</v>
      </c>
      <c r="BH206" s="114">
        <f t="shared" si="37"/>
        <v>0</v>
      </c>
      <c r="BI206" s="114">
        <f t="shared" si="38"/>
        <v>0</v>
      </c>
      <c r="BJ206" s="14" t="s">
        <v>85</v>
      </c>
      <c r="BK206" s="114">
        <f t="shared" si="39"/>
        <v>0</v>
      </c>
      <c r="BL206" s="14" t="s">
        <v>490</v>
      </c>
      <c r="BM206" s="113" t="s">
        <v>5297</v>
      </c>
    </row>
    <row r="207" spans="1:65" s="2" customFormat="1" ht="33" customHeight="1">
      <c r="A207" s="28"/>
      <c r="B207" s="138"/>
      <c r="C207" s="199" t="s">
        <v>548</v>
      </c>
      <c r="D207" s="199" t="s">
        <v>242</v>
      </c>
      <c r="E207" s="200" t="s">
        <v>5298</v>
      </c>
      <c r="F207" s="201" t="s">
        <v>5156</v>
      </c>
      <c r="G207" s="202" t="s">
        <v>2072</v>
      </c>
      <c r="H207" s="203">
        <v>1</v>
      </c>
      <c r="I207" s="108"/>
      <c r="J207" s="204">
        <f t="shared" si="30"/>
        <v>0</v>
      </c>
      <c r="K207" s="201" t="s">
        <v>1709</v>
      </c>
      <c r="L207" s="29"/>
      <c r="M207" s="109" t="s">
        <v>1</v>
      </c>
      <c r="N207" s="110" t="s">
        <v>42</v>
      </c>
      <c r="O207" s="52"/>
      <c r="P207" s="111">
        <f t="shared" si="31"/>
        <v>0</v>
      </c>
      <c r="Q207" s="111">
        <v>0</v>
      </c>
      <c r="R207" s="111">
        <f t="shared" si="32"/>
        <v>0</v>
      </c>
      <c r="S207" s="111">
        <v>0</v>
      </c>
      <c r="T207" s="112">
        <f t="shared" si="33"/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13" t="s">
        <v>490</v>
      </c>
      <c r="AT207" s="113" t="s">
        <v>242</v>
      </c>
      <c r="AU207" s="113" t="s">
        <v>87</v>
      </c>
      <c r="AY207" s="14" t="s">
        <v>237</v>
      </c>
      <c r="BE207" s="114">
        <f t="shared" si="34"/>
        <v>0</v>
      </c>
      <c r="BF207" s="114">
        <f t="shared" si="35"/>
        <v>0</v>
      </c>
      <c r="BG207" s="114">
        <f t="shared" si="36"/>
        <v>0</v>
      </c>
      <c r="BH207" s="114">
        <f t="shared" si="37"/>
        <v>0</v>
      </c>
      <c r="BI207" s="114">
        <f t="shared" si="38"/>
        <v>0</v>
      </c>
      <c r="BJ207" s="14" t="s">
        <v>85</v>
      </c>
      <c r="BK207" s="114">
        <f t="shared" si="39"/>
        <v>0</v>
      </c>
      <c r="BL207" s="14" t="s">
        <v>490</v>
      </c>
      <c r="BM207" s="113" t="s">
        <v>5299</v>
      </c>
    </row>
    <row r="208" spans="1:65" s="2" customFormat="1" ht="33" customHeight="1">
      <c r="A208" s="28"/>
      <c r="B208" s="138"/>
      <c r="C208" s="205" t="s">
        <v>552</v>
      </c>
      <c r="D208" s="205" t="s">
        <v>290</v>
      </c>
      <c r="E208" s="206" t="s">
        <v>5300</v>
      </c>
      <c r="F208" s="207" t="s">
        <v>5156</v>
      </c>
      <c r="G208" s="208" t="s">
        <v>2072</v>
      </c>
      <c r="H208" s="209">
        <v>1</v>
      </c>
      <c r="I208" s="115"/>
      <c r="J208" s="210">
        <f t="shared" si="30"/>
        <v>0</v>
      </c>
      <c r="K208" s="207" t="s">
        <v>1709</v>
      </c>
      <c r="L208" s="116"/>
      <c r="M208" s="117" t="s">
        <v>1</v>
      </c>
      <c r="N208" s="118" t="s">
        <v>42</v>
      </c>
      <c r="O208" s="52"/>
      <c r="P208" s="111">
        <f t="shared" si="31"/>
        <v>0</v>
      </c>
      <c r="Q208" s="111">
        <v>0</v>
      </c>
      <c r="R208" s="111">
        <f t="shared" si="32"/>
        <v>0</v>
      </c>
      <c r="S208" s="111">
        <v>0</v>
      </c>
      <c r="T208" s="112">
        <f t="shared" si="33"/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13" t="s">
        <v>1303</v>
      </c>
      <c r="AT208" s="113" t="s">
        <v>290</v>
      </c>
      <c r="AU208" s="113" t="s">
        <v>87</v>
      </c>
      <c r="AY208" s="14" t="s">
        <v>237</v>
      </c>
      <c r="BE208" s="114">
        <f t="shared" si="34"/>
        <v>0</v>
      </c>
      <c r="BF208" s="114">
        <f t="shared" si="35"/>
        <v>0</v>
      </c>
      <c r="BG208" s="114">
        <f t="shared" si="36"/>
        <v>0</v>
      </c>
      <c r="BH208" s="114">
        <f t="shared" si="37"/>
        <v>0</v>
      </c>
      <c r="BI208" s="114">
        <f t="shared" si="38"/>
        <v>0</v>
      </c>
      <c r="BJ208" s="14" t="s">
        <v>85</v>
      </c>
      <c r="BK208" s="114">
        <f t="shared" si="39"/>
        <v>0</v>
      </c>
      <c r="BL208" s="14" t="s">
        <v>490</v>
      </c>
      <c r="BM208" s="113" t="s">
        <v>5301</v>
      </c>
    </row>
    <row r="209" spans="1:65" s="2" customFormat="1" ht="21.75" customHeight="1">
      <c r="A209" s="28"/>
      <c r="B209" s="138"/>
      <c r="C209" s="199" t="s">
        <v>556</v>
      </c>
      <c r="D209" s="199" t="s">
        <v>242</v>
      </c>
      <c r="E209" s="200" t="s">
        <v>5302</v>
      </c>
      <c r="F209" s="201" t="s">
        <v>5161</v>
      </c>
      <c r="G209" s="202" t="s">
        <v>4760</v>
      </c>
      <c r="H209" s="203">
        <v>110</v>
      </c>
      <c r="I209" s="108"/>
      <c r="J209" s="204">
        <f t="shared" si="30"/>
        <v>0</v>
      </c>
      <c r="K209" s="201" t="s">
        <v>1709</v>
      </c>
      <c r="L209" s="29"/>
      <c r="M209" s="109" t="s">
        <v>1</v>
      </c>
      <c r="N209" s="110" t="s">
        <v>42</v>
      </c>
      <c r="O209" s="52"/>
      <c r="P209" s="111">
        <f t="shared" si="31"/>
        <v>0</v>
      </c>
      <c r="Q209" s="111">
        <v>0</v>
      </c>
      <c r="R209" s="111">
        <f t="shared" si="32"/>
        <v>0</v>
      </c>
      <c r="S209" s="111">
        <v>0</v>
      </c>
      <c r="T209" s="112">
        <f t="shared" si="33"/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13" t="s">
        <v>490</v>
      </c>
      <c r="AT209" s="113" t="s">
        <v>242</v>
      </c>
      <c r="AU209" s="113" t="s">
        <v>87</v>
      </c>
      <c r="AY209" s="14" t="s">
        <v>237</v>
      </c>
      <c r="BE209" s="114">
        <f t="shared" si="34"/>
        <v>0</v>
      </c>
      <c r="BF209" s="114">
        <f t="shared" si="35"/>
        <v>0</v>
      </c>
      <c r="BG209" s="114">
        <f t="shared" si="36"/>
        <v>0</v>
      </c>
      <c r="BH209" s="114">
        <f t="shared" si="37"/>
        <v>0</v>
      </c>
      <c r="BI209" s="114">
        <f t="shared" si="38"/>
        <v>0</v>
      </c>
      <c r="BJ209" s="14" t="s">
        <v>85</v>
      </c>
      <c r="BK209" s="114">
        <f t="shared" si="39"/>
        <v>0</v>
      </c>
      <c r="BL209" s="14" t="s">
        <v>490</v>
      </c>
      <c r="BM209" s="113" t="s">
        <v>5303</v>
      </c>
    </row>
    <row r="210" spans="1:65" s="2" customFormat="1" ht="21.75" customHeight="1">
      <c r="A210" s="28"/>
      <c r="B210" s="138"/>
      <c r="C210" s="205" t="s">
        <v>560</v>
      </c>
      <c r="D210" s="205" t="s">
        <v>290</v>
      </c>
      <c r="E210" s="206" t="s">
        <v>5304</v>
      </c>
      <c r="F210" s="207" t="s">
        <v>5161</v>
      </c>
      <c r="G210" s="208" t="s">
        <v>4760</v>
      </c>
      <c r="H210" s="209">
        <v>110</v>
      </c>
      <c r="I210" s="115"/>
      <c r="J210" s="210">
        <f t="shared" si="30"/>
        <v>0</v>
      </c>
      <c r="K210" s="207" t="s">
        <v>1709</v>
      </c>
      <c r="L210" s="116"/>
      <c r="M210" s="117" t="s">
        <v>1</v>
      </c>
      <c r="N210" s="118" t="s">
        <v>42</v>
      </c>
      <c r="O210" s="52"/>
      <c r="P210" s="111">
        <f t="shared" si="31"/>
        <v>0</v>
      </c>
      <c r="Q210" s="111">
        <v>0</v>
      </c>
      <c r="R210" s="111">
        <f t="shared" si="32"/>
        <v>0</v>
      </c>
      <c r="S210" s="111">
        <v>0</v>
      </c>
      <c r="T210" s="112">
        <f t="shared" si="33"/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13" t="s">
        <v>1303</v>
      </c>
      <c r="AT210" s="113" t="s">
        <v>290</v>
      </c>
      <c r="AU210" s="113" t="s">
        <v>87</v>
      </c>
      <c r="AY210" s="14" t="s">
        <v>237</v>
      </c>
      <c r="BE210" s="114">
        <f t="shared" si="34"/>
        <v>0</v>
      </c>
      <c r="BF210" s="114">
        <f t="shared" si="35"/>
        <v>0</v>
      </c>
      <c r="BG210" s="114">
        <f t="shared" si="36"/>
        <v>0</v>
      </c>
      <c r="BH210" s="114">
        <f t="shared" si="37"/>
        <v>0</v>
      </c>
      <c r="BI210" s="114">
        <f t="shared" si="38"/>
        <v>0</v>
      </c>
      <c r="BJ210" s="14" t="s">
        <v>85</v>
      </c>
      <c r="BK210" s="114">
        <f t="shared" si="39"/>
        <v>0</v>
      </c>
      <c r="BL210" s="14" t="s">
        <v>490</v>
      </c>
      <c r="BM210" s="113" t="s">
        <v>5305</v>
      </c>
    </row>
    <row r="211" spans="1:65" s="2" customFormat="1" ht="21.75" customHeight="1">
      <c r="A211" s="28"/>
      <c r="B211" s="138"/>
      <c r="C211" s="199" t="s">
        <v>564</v>
      </c>
      <c r="D211" s="199" t="s">
        <v>242</v>
      </c>
      <c r="E211" s="200" t="s">
        <v>5306</v>
      </c>
      <c r="F211" s="201" t="s">
        <v>5161</v>
      </c>
      <c r="G211" s="202" t="s">
        <v>4760</v>
      </c>
      <c r="H211" s="203">
        <v>5</v>
      </c>
      <c r="I211" s="108"/>
      <c r="J211" s="204">
        <f t="shared" si="30"/>
        <v>0</v>
      </c>
      <c r="K211" s="201" t="s">
        <v>1709</v>
      </c>
      <c r="L211" s="29"/>
      <c r="M211" s="109" t="s">
        <v>1</v>
      </c>
      <c r="N211" s="110" t="s">
        <v>42</v>
      </c>
      <c r="O211" s="52"/>
      <c r="P211" s="111">
        <f t="shared" si="31"/>
        <v>0</v>
      </c>
      <c r="Q211" s="111">
        <v>0</v>
      </c>
      <c r="R211" s="111">
        <f t="shared" si="32"/>
        <v>0</v>
      </c>
      <c r="S211" s="111">
        <v>0</v>
      </c>
      <c r="T211" s="112">
        <f t="shared" si="33"/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13" t="s">
        <v>490</v>
      </c>
      <c r="AT211" s="113" t="s">
        <v>242</v>
      </c>
      <c r="AU211" s="113" t="s">
        <v>87</v>
      </c>
      <c r="AY211" s="14" t="s">
        <v>237</v>
      </c>
      <c r="BE211" s="114">
        <f t="shared" si="34"/>
        <v>0</v>
      </c>
      <c r="BF211" s="114">
        <f t="shared" si="35"/>
        <v>0</v>
      </c>
      <c r="BG211" s="114">
        <f t="shared" si="36"/>
        <v>0</v>
      </c>
      <c r="BH211" s="114">
        <f t="shared" si="37"/>
        <v>0</v>
      </c>
      <c r="BI211" s="114">
        <f t="shared" si="38"/>
        <v>0</v>
      </c>
      <c r="BJ211" s="14" t="s">
        <v>85</v>
      </c>
      <c r="BK211" s="114">
        <f t="shared" si="39"/>
        <v>0</v>
      </c>
      <c r="BL211" s="14" t="s">
        <v>490</v>
      </c>
      <c r="BM211" s="113" t="s">
        <v>5307</v>
      </c>
    </row>
    <row r="212" spans="1:65" s="2" customFormat="1" ht="16.5" customHeight="1">
      <c r="A212" s="28"/>
      <c r="B212" s="138"/>
      <c r="C212" s="205" t="s">
        <v>571</v>
      </c>
      <c r="D212" s="205" t="s">
        <v>290</v>
      </c>
      <c r="E212" s="206" t="s">
        <v>5308</v>
      </c>
      <c r="F212" s="207" t="s">
        <v>5166</v>
      </c>
      <c r="G212" s="208" t="s">
        <v>4760</v>
      </c>
      <c r="H212" s="209">
        <v>5</v>
      </c>
      <c r="I212" s="115"/>
      <c r="J212" s="210">
        <f t="shared" si="30"/>
        <v>0</v>
      </c>
      <c r="K212" s="207" t="s">
        <v>1709</v>
      </c>
      <c r="L212" s="116"/>
      <c r="M212" s="117" t="s">
        <v>1</v>
      </c>
      <c r="N212" s="118" t="s">
        <v>42</v>
      </c>
      <c r="O212" s="52"/>
      <c r="P212" s="111">
        <f t="shared" si="31"/>
        <v>0</v>
      </c>
      <c r="Q212" s="111">
        <v>0</v>
      </c>
      <c r="R212" s="111">
        <f t="shared" si="32"/>
        <v>0</v>
      </c>
      <c r="S212" s="111">
        <v>0</v>
      </c>
      <c r="T212" s="112">
        <f t="shared" si="33"/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13" t="s">
        <v>1303</v>
      </c>
      <c r="AT212" s="113" t="s">
        <v>290</v>
      </c>
      <c r="AU212" s="113" t="s">
        <v>87</v>
      </c>
      <c r="AY212" s="14" t="s">
        <v>237</v>
      </c>
      <c r="BE212" s="114">
        <f t="shared" si="34"/>
        <v>0</v>
      </c>
      <c r="BF212" s="114">
        <f t="shared" si="35"/>
        <v>0</v>
      </c>
      <c r="BG212" s="114">
        <f t="shared" si="36"/>
        <v>0</v>
      </c>
      <c r="BH212" s="114">
        <f t="shared" si="37"/>
        <v>0</v>
      </c>
      <c r="BI212" s="114">
        <f t="shared" si="38"/>
        <v>0</v>
      </c>
      <c r="BJ212" s="14" t="s">
        <v>85</v>
      </c>
      <c r="BK212" s="114">
        <f t="shared" si="39"/>
        <v>0</v>
      </c>
      <c r="BL212" s="14" t="s">
        <v>490</v>
      </c>
      <c r="BM212" s="113" t="s">
        <v>5309</v>
      </c>
    </row>
    <row r="213" spans="1:65" s="2" customFormat="1" ht="16.5" customHeight="1">
      <c r="A213" s="28"/>
      <c r="B213" s="138"/>
      <c r="C213" s="199" t="s">
        <v>578</v>
      </c>
      <c r="D213" s="199" t="s">
        <v>242</v>
      </c>
      <c r="E213" s="200" t="s">
        <v>5310</v>
      </c>
      <c r="F213" s="201" t="s">
        <v>5171</v>
      </c>
      <c r="G213" s="202" t="s">
        <v>2072</v>
      </c>
      <c r="H213" s="203">
        <v>7</v>
      </c>
      <c r="I213" s="108"/>
      <c r="J213" s="204">
        <f t="shared" si="30"/>
        <v>0</v>
      </c>
      <c r="K213" s="201" t="s">
        <v>1709</v>
      </c>
      <c r="L213" s="29"/>
      <c r="M213" s="109" t="s">
        <v>1</v>
      </c>
      <c r="N213" s="110" t="s">
        <v>42</v>
      </c>
      <c r="O213" s="52"/>
      <c r="P213" s="111">
        <f t="shared" si="31"/>
        <v>0</v>
      </c>
      <c r="Q213" s="111">
        <v>0</v>
      </c>
      <c r="R213" s="111">
        <f t="shared" si="32"/>
        <v>0</v>
      </c>
      <c r="S213" s="111">
        <v>0</v>
      </c>
      <c r="T213" s="112">
        <f t="shared" si="33"/>
        <v>0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13" t="s">
        <v>490</v>
      </c>
      <c r="AT213" s="113" t="s">
        <v>242</v>
      </c>
      <c r="AU213" s="113" t="s">
        <v>87</v>
      </c>
      <c r="AY213" s="14" t="s">
        <v>237</v>
      </c>
      <c r="BE213" s="114">
        <f t="shared" si="34"/>
        <v>0</v>
      </c>
      <c r="BF213" s="114">
        <f t="shared" si="35"/>
        <v>0</v>
      </c>
      <c r="BG213" s="114">
        <f t="shared" si="36"/>
        <v>0</v>
      </c>
      <c r="BH213" s="114">
        <f t="shared" si="37"/>
        <v>0</v>
      </c>
      <c r="BI213" s="114">
        <f t="shared" si="38"/>
        <v>0</v>
      </c>
      <c r="BJ213" s="14" t="s">
        <v>85</v>
      </c>
      <c r="BK213" s="114">
        <f t="shared" si="39"/>
        <v>0</v>
      </c>
      <c r="BL213" s="14" t="s">
        <v>490</v>
      </c>
      <c r="BM213" s="113" t="s">
        <v>5311</v>
      </c>
    </row>
    <row r="214" spans="1:65" s="2" customFormat="1" ht="16.5" customHeight="1">
      <c r="A214" s="28"/>
      <c r="B214" s="138"/>
      <c r="C214" s="205" t="s">
        <v>582</v>
      </c>
      <c r="D214" s="205" t="s">
        <v>290</v>
      </c>
      <c r="E214" s="206" t="s">
        <v>5312</v>
      </c>
      <c r="F214" s="207" t="s">
        <v>5171</v>
      </c>
      <c r="G214" s="208" t="s">
        <v>2072</v>
      </c>
      <c r="H214" s="209">
        <v>7</v>
      </c>
      <c r="I214" s="115"/>
      <c r="J214" s="210">
        <f t="shared" si="30"/>
        <v>0</v>
      </c>
      <c r="K214" s="207" t="s">
        <v>1709</v>
      </c>
      <c r="L214" s="116"/>
      <c r="M214" s="117" t="s">
        <v>1</v>
      </c>
      <c r="N214" s="118" t="s">
        <v>42</v>
      </c>
      <c r="O214" s="52"/>
      <c r="P214" s="111">
        <f t="shared" si="31"/>
        <v>0</v>
      </c>
      <c r="Q214" s="111">
        <v>0</v>
      </c>
      <c r="R214" s="111">
        <f t="shared" si="32"/>
        <v>0</v>
      </c>
      <c r="S214" s="111">
        <v>0</v>
      </c>
      <c r="T214" s="112">
        <f t="shared" si="33"/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13" t="s">
        <v>1303</v>
      </c>
      <c r="AT214" s="113" t="s">
        <v>290</v>
      </c>
      <c r="AU214" s="113" t="s">
        <v>87</v>
      </c>
      <c r="AY214" s="14" t="s">
        <v>237</v>
      </c>
      <c r="BE214" s="114">
        <f t="shared" si="34"/>
        <v>0</v>
      </c>
      <c r="BF214" s="114">
        <f t="shared" si="35"/>
        <v>0</v>
      </c>
      <c r="BG214" s="114">
        <f t="shared" si="36"/>
        <v>0</v>
      </c>
      <c r="BH214" s="114">
        <f t="shared" si="37"/>
        <v>0</v>
      </c>
      <c r="BI214" s="114">
        <f t="shared" si="38"/>
        <v>0</v>
      </c>
      <c r="BJ214" s="14" t="s">
        <v>85</v>
      </c>
      <c r="BK214" s="114">
        <f t="shared" si="39"/>
        <v>0</v>
      </c>
      <c r="BL214" s="14" t="s">
        <v>490</v>
      </c>
      <c r="BM214" s="113" t="s">
        <v>5313</v>
      </c>
    </row>
    <row r="215" spans="1:65" s="2" customFormat="1" ht="16.5" customHeight="1">
      <c r="A215" s="28"/>
      <c r="B215" s="138"/>
      <c r="C215" s="199" t="s">
        <v>586</v>
      </c>
      <c r="D215" s="199" t="s">
        <v>242</v>
      </c>
      <c r="E215" s="200" t="s">
        <v>5314</v>
      </c>
      <c r="F215" s="201" t="s">
        <v>5171</v>
      </c>
      <c r="G215" s="202" t="s">
        <v>2072</v>
      </c>
      <c r="H215" s="203">
        <v>80</v>
      </c>
      <c r="I215" s="108"/>
      <c r="J215" s="204">
        <f t="shared" si="30"/>
        <v>0</v>
      </c>
      <c r="K215" s="201" t="s">
        <v>1709</v>
      </c>
      <c r="L215" s="29"/>
      <c r="M215" s="109" t="s">
        <v>1</v>
      </c>
      <c r="N215" s="110" t="s">
        <v>42</v>
      </c>
      <c r="O215" s="52"/>
      <c r="P215" s="111">
        <f t="shared" si="31"/>
        <v>0</v>
      </c>
      <c r="Q215" s="111">
        <v>0</v>
      </c>
      <c r="R215" s="111">
        <f t="shared" si="32"/>
        <v>0</v>
      </c>
      <c r="S215" s="111">
        <v>0</v>
      </c>
      <c r="T215" s="112">
        <f t="shared" si="33"/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13" t="s">
        <v>490</v>
      </c>
      <c r="AT215" s="113" t="s">
        <v>242</v>
      </c>
      <c r="AU215" s="113" t="s">
        <v>87</v>
      </c>
      <c r="AY215" s="14" t="s">
        <v>237</v>
      </c>
      <c r="BE215" s="114">
        <f t="shared" si="34"/>
        <v>0</v>
      </c>
      <c r="BF215" s="114">
        <f t="shared" si="35"/>
        <v>0</v>
      </c>
      <c r="BG215" s="114">
        <f t="shared" si="36"/>
        <v>0</v>
      </c>
      <c r="BH215" s="114">
        <f t="shared" si="37"/>
        <v>0</v>
      </c>
      <c r="BI215" s="114">
        <f t="shared" si="38"/>
        <v>0</v>
      </c>
      <c r="BJ215" s="14" t="s">
        <v>85</v>
      </c>
      <c r="BK215" s="114">
        <f t="shared" si="39"/>
        <v>0</v>
      </c>
      <c r="BL215" s="14" t="s">
        <v>490</v>
      </c>
      <c r="BM215" s="113" t="s">
        <v>5315</v>
      </c>
    </row>
    <row r="216" spans="1:65" s="2" customFormat="1" ht="16.5" customHeight="1">
      <c r="A216" s="28"/>
      <c r="B216" s="138"/>
      <c r="C216" s="205" t="s">
        <v>593</v>
      </c>
      <c r="D216" s="205" t="s">
        <v>290</v>
      </c>
      <c r="E216" s="206" t="s">
        <v>5316</v>
      </c>
      <c r="F216" s="207" t="s">
        <v>5171</v>
      </c>
      <c r="G216" s="208" t="s">
        <v>2072</v>
      </c>
      <c r="H216" s="209">
        <v>80</v>
      </c>
      <c r="I216" s="115"/>
      <c r="J216" s="210">
        <f t="shared" si="30"/>
        <v>0</v>
      </c>
      <c r="K216" s="207" t="s">
        <v>1709</v>
      </c>
      <c r="L216" s="116"/>
      <c r="M216" s="117" t="s">
        <v>1</v>
      </c>
      <c r="N216" s="118" t="s">
        <v>42</v>
      </c>
      <c r="O216" s="52"/>
      <c r="P216" s="111">
        <f t="shared" si="31"/>
        <v>0</v>
      </c>
      <c r="Q216" s="111">
        <v>0</v>
      </c>
      <c r="R216" s="111">
        <f t="shared" si="32"/>
        <v>0</v>
      </c>
      <c r="S216" s="111">
        <v>0</v>
      </c>
      <c r="T216" s="112">
        <f t="shared" si="33"/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13" t="s">
        <v>1303</v>
      </c>
      <c r="AT216" s="113" t="s">
        <v>290</v>
      </c>
      <c r="AU216" s="113" t="s">
        <v>87</v>
      </c>
      <c r="AY216" s="14" t="s">
        <v>237</v>
      </c>
      <c r="BE216" s="114">
        <f t="shared" si="34"/>
        <v>0</v>
      </c>
      <c r="BF216" s="114">
        <f t="shared" si="35"/>
        <v>0</v>
      </c>
      <c r="BG216" s="114">
        <f t="shared" si="36"/>
        <v>0</v>
      </c>
      <c r="BH216" s="114">
        <f t="shared" si="37"/>
        <v>0</v>
      </c>
      <c r="BI216" s="114">
        <f t="shared" si="38"/>
        <v>0</v>
      </c>
      <c r="BJ216" s="14" t="s">
        <v>85</v>
      </c>
      <c r="BK216" s="114">
        <f t="shared" si="39"/>
        <v>0</v>
      </c>
      <c r="BL216" s="14" t="s">
        <v>490</v>
      </c>
      <c r="BM216" s="113" t="s">
        <v>5317</v>
      </c>
    </row>
    <row r="217" spans="1:65" s="2" customFormat="1" ht="16.5" customHeight="1">
      <c r="A217" s="28"/>
      <c r="B217" s="138"/>
      <c r="C217" s="199" t="s">
        <v>597</v>
      </c>
      <c r="D217" s="199" t="s">
        <v>242</v>
      </c>
      <c r="E217" s="200" t="s">
        <v>5318</v>
      </c>
      <c r="F217" s="201" t="s">
        <v>5181</v>
      </c>
      <c r="G217" s="202" t="s">
        <v>2072</v>
      </c>
      <c r="H217" s="203">
        <v>1</v>
      </c>
      <c r="I217" s="108"/>
      <c r="J217" s="204">
        <f t="shared" si="30"/>
        <v>0</v>
      </c>
      <c r="K217" s="201" t="s">
        <v>1709</v>
      </c>
      <c r="L217" s="29"/>
      <c r="M217" s="109" t="s">
        <v>1</v>
      </c>
      <c r="N217" s="110" t="s">
        <v>42</v>
      </c>
      <c r="O217" s="52"/>
      <c r="P217" s="111">
        <f t="shared" si="31"/>
        <v>0</v>
      </c>
      <c r="Q217" s="111">
        <v>0</v>
      </c>
      <c r="R217" s="111">
        <f t="shared" si="32"/>
        <v>0</v>
      </c>
      <c r="S217" s="111">
        <v>0</v>
      </c>
      <c r="T217" s="112">
        <f t="shared" si="33"/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13" t="s">
        <v>490</v>
      </c>
      <c r="AT217" s="113" t="s">
        <v>242</v>
      </c>
      <c r="AU217" s="113" t="s">
        <v>87</v>
      </c>
      <c r="AY217" s="14" t="s">
        <v>237</v>
      </c>
      <c r="BE217" s="114">
        <f t="shared" si="34"/>
        <v>0</v>
      </c>
      <c r="BF217" s="114">
        <f t="shared" si="35"/>
        <v>0</v>
      </c>
      <c r="BG217" s="114">
        <f t="shared" si="36"/>
        <v>0</v>
      </c>
      <c r="BH217" s="114">
        <f t="shared" si="37"/>
        <v>0</v>
      </c>
      <c r="BI217" s="114">
        <f t="shared" si="38"/>
        <v>0</v>
      </c>
      <c r="BJ217" s="14" t="s">
        <v>85</v>
      </c>
      <c r="BK217" s="114">
        <f t="shared" si="39"/>
        <v>0</v>
      </c>
      <c r="BL217" s="14" t="s">
        <v>490</v>
      </c>
      <c r="BM217" s="113" t="s">
        <v>5319</v>
      </c>
    </row>
    <row r="218" spans="1:65" s="2" customFormat="1" ht="16.5" customHeight="1">
      <c r="A218" s="28"/>
      <c r="B218" s="138"/>
      <c r="C218" s="205" t="s">
        <v>601</v>
      </c>
      <c r="D218" s="205" t="s">
        <v>290</v>
      </c>
      <c r="E218" s="206" t="s">
        <v>5320</v>
      </c>
      <c r="F218" s="207" t="s">
        <v>5181</v>
      </c>
      <c r="G218" s="208" t="s">
        <v>2072</v>
      </c>
      <c r="H218" s="209">
        <v>1</v>
      </c>
      <c r="I218" s="115"/>
      <c r="J218" s="210">
        <f t="shared" si="30"/>
        <v>0</v>
      </c>
      <c r="K218" s="207" t="s">
        <v>1709</v>
      </c>
      <c r="L218" s="116"/>
      <c r="M218" s="117" t="s">
        <v>1</v>
      </c>
      <c r="N218" s="118" t="s">
        <v>42</v>
      </c>
      <c r="O218" s="52"/>
      <c r="P218" s="111">
        <f t="shared" si="31"/>
        <v>0</v>
      </c>
      <c r="Q218" s="111">
        <v>0</v>
      </c>
      <c r="R218" s="111">
        <f t="shared" si="32"/>
        <v>0</v>
      </c>
      <c r="S218" s="111">
        <v>0</v>
      </c>
      <c r="T218" s="112">
        <f t="shared" si="33"/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13" t="s">
        <v>1303</v>
      </c>
      <c r="AT218" s="113" t="s">
        <v>290</v>
      </c>
      <c r="AU218" s="113" t="s">
        <v>87</v>
      </c>
      <c r="AY218" s="14" t="s">
        <v>237</v>
      </c>
      <c r="BE218" s="114">
        <f t="shared" si="34"/>
        <v>0</v>
      </c>
      <c r="BF218" s="114">
        <f t="shared" si="35"/>
        <v>0</v>
      </c>
      <c r="BG218" s="114">
        <f t="shared" si="36"/>
        <v>0</v>
      </c>
      <c r="BH218" s="114">
        <f t="shared" si="37"/>
        <v>0</v>
      </c>
      <c r="BI218" s="114">
        <f t="shared" si="38"/>
        <v>0</v>
      </c>
      <c r="BJ218" s="14" t="s">
        <v>85</v>
      </c>
      <c r="BK218" s="114">
        <f t="shared" si="39"/>
        <v>0</v>
      </c>
      <c r="BL218" s="14" t="s">
        <v>490</v>
      </c>
      <c r="BM218" s="113" t="s">
        <v>5321</v>
      </c>
    </row>
    <row r="219" spans="1:65" s="2" customFormat="1" ht="16.5" customHeight="1">
      <c r="A219" s="28"/>
      <c r="B219" s="138"/>
      <c r="C219" s="199" t="s">
        <v>605</v>
      </c>
      <c r="D219" s="199" t="s">
        <v>242</v>
      </c>
      <c r="E219" s="200" t="s">
        <v>5322</v>
      </c>
      <c r="F219" s="201" t="s">
        <v>4788</v>
      </c>
      <c r="G219" s="202" t="s">
        <v>4579</v>
      </c>
      <c r="H219" s="203">
        <v>390</v>
      </c>
      <c r="I219" s="108"/>
      <c r="J219" s="204">
        <f t="shared" si="30"/>
        <v>0</v>
      </c>
      <c r="K219" s="201" t="s">
        <v>1709</v>
      </c>
      <c r="L219" s="29"/>
      <c r="M219" s="109" t="s">
        <v>1</v>
      </c>
      <c r="N219" s="110" t="s">
        <v>42</v>
      </c>
      <c r="O219" s="52"/>
      <c r="P219" s="111">
        <f t="shared" si="31"/>
        <v>0</v>
      </c>
      <c r="Q219" s="111">
        <v>0</v>
      </c>
      <c r="R219" s="111">
        <f t="shared" si="32"/>
        <v>0</v>
      </c>
      <c r="S219" s="111">
        <v>0</v>
      </c>
      <c r="T219" s="112">
        <f t="shared" si="33"/>
        <v>0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R219" s="113" t="s">
        <v>490</v>
      </c>
      <c r="AT219" s="113" t="s">
        <v>242</v>
      </c>
      <c r="AU219" s="113" t="s">
        <v>87</v>
      </c>
      <c r="AY219" s="14" t="s">
        <v>237</v>
      </c>
      <c r="BE219" s="114">
        <f t="shared" si="34"/>
        <v>0</v>
      </c>
      <c r="BF219" s="114">
        <f t="shared" si="35"/>
        <v>0</v>
      </c>
      <c r="BG219" s="114">
        <f t="shared" si="36"/>
        <v>0</v>
      </c>
      <c r="BH219" s="114">
        <f t="shared" si="37"/>
        <v>0</v>
      </c>
      <c r="BI219" s="114">
        <f t="shared" si="38"/>
        <v>0</v>
      </c>
      <c r="BJ219" s="14" t="s">
        <v>85</v>
      </c>
      <c r="BK219" s="114">
        <f t="shared" si="39"/>
        <v>0</v>
      </c>
      <c r="BL219" s="14" t="s">
        <v>490</v>
      </c>
      <c r="BM219" s="113" t="s">
        <v>5323</v>
      </c>
    </row>
    <row r="220" spans="1:65" s="2" customFormat="1" ht="16.5" customHeight="1">
      <c r="A220" s="28"/>
      <c r="B220" s="138"/>
      <c r="C220" s="205" t="s">
        <v>609</v>
      </c>
      <c r="D220" s="205" t="s">
        <v>290</v>
      </c>
      <c r="E220" s="206" t="s">
        <v>5324</v>
      </c>
      <c r="F220" s="207" t="s">
        <v>4788</v>
      </c>
      <c r="G220" s="208" t="s">
        <v>4579</v>
      </c>
      <c r="H220" s="209">
        <v>390</v>
      </c>
      <c r="I220" s="115"/>
      <c r="J220" s="210">
        <f t="shared" si="30"/>
        <v>0</v>
      </c>
      <c r="K220" s="207" t="s">
        <v>1709</v>
      </c>
      <c r="L220" s="116"/>
      <c r="M220" s="117" t="s">
        <v>1</v>
      </c>
      <c r="N220" s="118" t="s">
        <v>42</v>
      </c>
      <c r="O220" s="52"/>
      <c r="P220" s="111">
        <f t="shared" si="31"/>
        <v>0</v>
      </c>
      <c r="Q220" s="111">
        <v>0</v>
      </c>
      <c r="R220" s="111">
        <f t="shared" si="32"/>
        <v>0</v>
      </c>
      <c r="S220" s="111">
        <v>0</v>
      </c>
      <c r="T220" s="112">
        <f t="shared" si="33"/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13" t="s">
        <v>1303</v>
      </c>
      <c r="AT220" s="113" t="s">
        <v>290</v>
      </c>
      <c r="AU220" s="113" t="s">
        <v>87</v>
      </c>
      <c r="AY220" s="14" t="s">
        <v>237</v>
      </c>
      <c r="BE220" s="114">
        <f t="shared" si="34"/>
        <v>0</v>
      </c>
      <c r="BF220" s="114">
        <f t="shared" si="35"/>
        <v>0</v>
      </c>
      <c r="BG220" s="114">
        <f t="shared" si="36"/>
        <v>0</v>
      </c>
      <c r="BH220" s="114">
        <f t="shared" si="37"/>
        <v>0</v>
      </c>
      <c r="BI220" s="114">
        <f t="shared" si="38"/>
        <v>0</v>
      </c>
      <c r="BJ220" s="14" t="s">
        <v>85</v>
      </c>
      <c r="BK220" s="114">
        <f t="shared" si="39"/>
        <v>0</v>
      </c>
      <c r="BL220" s="14" t="s">
        <v>490</v>
      </c>
      <c r="BM220" s="113" t="s">
        <v>5325</v>
      </c>
    </row>
    <row r="221" spans="1:65" s="12" customFormat="1" ht="22.9" customHeight="1">
      <c r="B221" s="192"/>
      <c r="C221" s="193"/>
      <c r="D221" s="194" t="s">
        <v>76</v>
      </c>
      <c r="E221" s="197" t="s">
        <v>5253</v>
      </c>
      <c r="F221" s="197" t="s">
        <v>5326</v>
      </c>
      <c r="G221" s="193"/>
      <c r="H221" s="193"/>
      <c r="I221" s="101"/>
      <c r="J221" s="198">
        <f>BK221</f>
        <v>0</v>
      </c>
      <c r="K221" s="193"/>
      <c r="L221" s="99"/>
      <c r="M221" s="102"/>
      <c r="N221" s="103"/>
      <c r="O221" s="103"/>
      <c r="P221" s="104">
        <f>SUM(P222:P249)</f>
        <v>0</v>
      </c>
      <c r="Q221" s="103"/>
      <c r="R221" s="104">
        <f>SUM(R222:R249)</f>
        <v>0</v>
      </c>
      <c r="S221" s="103"/>
      <c r="T221" s="105">
        <f>SUM(T222:T249)</f>
        <v>0</v>
      </c>
      <c r="AR221" s="100" t="s">
        <v>247</v>
      </c>
      <c r="AT221" s="106" t="s">
        <v>76</v>
      </c>
      <c r="AU221" s="106" t="s">
        <v>85</v>
      </c>
      <c r="AY221" s="100" t="s">
        <v>237</v>
      </c>
      <c r="BK221" s="107">
        <f>SUM(BK222:BK249)</f>
        <v>0</v>
      </c>
    </row>
    <row r="222" spans="1:65" s="2" customFormat="1" ht="33" customHeight="1">
      <c r="A222" s="28"/>
      <c r="B222" s="138"/>
      <c r="C222" s="199" t="s">
        <v>613</v>
      </c>
      <c r="D222" s="199" t="s">
        <v>242</v>
      </c>
      <c r="E222" s="200" t="s">
        <v>5327</v>
      </c>
      <c r="F222" s="201" t="s">
        <v>5328</v>
      </c>
      <c r="G222" s="202" t="s">
        <v>2072</v>
      </c>
      <c r="H222" s="203">
        <v>1</v>
      </c>
      <c r="I222" s="108"/>
      <c r="J222" s="204">
        <f t="shared" ref="J222:J249" si="40">ROUND(I222*H222,2)</f>
        <v>0</v>
      </c>
      <c r="K222" s="201" t="s">
        <v>1709</v>
      </c>
      <c r="L222" s="29"/>
      <c r="M222" s="109" t="s">
        <v>1</v>
      </c>
      <c r="N222" s="110" t="s">
        <v>42</v>
      </c>
      <c r="O222" s="52"/>
      <c r="P222" s="111">
        <f t="shared" ref="P222:P249" si="41">O222*H222</f>
        <v>0</v>
      </c>
      <c r="Q222" s="111">
        <v>0</v>
      </c>
      <c r="R222" s="111">
        <f t="shared" ref="R222:R249" si="42">Q222*H222</f>
        <v>0</v>
      </c>
      <c r="S222" s="111">
        <v>0</v>
      </c>
      <c r="T222" s="112">
        <f t="shared" ref="T222:T249" si="43">S222*H222</f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13" t="s">
        <v>490</v>
      </c>
      <c r="AT222" s="113" t="s">
        <v>242</v>
      </c>
      <c r="AU222" s="113" t="s">
        <v>87</v>
      </c>
      <c r="AY222" s="14" t="s">
        <v>237</v>
      </c>
      <c r="BE222" s="114">
        <f t="shared" ref="BE222:BE249" si="44">IF(N222="základní",J222,0)</f>
        <v>0</v>
      </c>
      <c r="BF222" s="114">
        <f t="shared" ref="BF222:BF249" si="45">IF(N222="snížená",J222,0)</f>
        <v>0</v>
      </c>
      <c r="BG222" s="114">
        <f t="shared" ref="BG222:BG249" si="46">IF(N222="zákl. přenesená",J222,0)</f>
        <v>0</v>
      </c>
      <c r="BH222" s="114">
        <f t="shared" ref="BH222:BH249" si="47">IF(N222="sníž. přenesená",J222,0)</f>
        <v>0</v>
      </c>
      <c r="BI222" s="114">
        <f t="shared" ref="BI222:BI249" si="48">IF(N222="nulová",J222,0)</f>
        <v>0</v>
      </c>
      <c r="BJ222" s="14" t="s">
        <v>85</v>
      </c>
      <c r="BK222" s="114">
        <f t="shared" ref="BK222:BK249" si="49">ROUND(I222*H222,2)</f>
        <v>0</v>
      </c>
      <c r="BL222" s="14" t="s">
        <v>490</v>
      </c>
      <c r="BM222" s="113" t="s">
        <v>5329</v>
      </c>
    </row>
    <row r="223" spans="1:65" s="2" customFormat="1" ht="33" customHeight="1">
      <c r="A223" s="28"/>
      <c r="B223" s="138"/>
      <c r="C223" s="205" t="s">
        <v>617</v>
      </c>
      <c r="D223" s="205" t="s">
        <v>290</v>
      </c>
      <c r="E223" s="206" t="s">
        <v>5330</v>
      </c>
      <c r="F223" s="207" t="s">
        <v>5328</v>
      </c>
      <c r="G223" s="208" t="s">
        <v>2072</v>
      </c>
      <c r="H223" s="209">
        <v>1</v>
      </c>
      <c r="I223" s="115"/>
      <c r="J223" s="210">
        <f t="shared" si="40"/>
        <v>0</v>
      </c>
      <c r="K223" s="207" t="s">
        <v>1709</v>
      </c>
      <c r="L223" s="116"/>
      <c r="M223" s="117" t="s">
        <v>1</v>
      </c>
      <c r="N223" s="118" t="s">
        <v>42</v>
      </c>
      <c r="O223" s="52"/>
      <c r="P223" s="111">
        <f t="shared" si="41"/>
        <v>0</v>
      </c>
      <c r="Q223" s="111">
        <v>0</v>
      </c>
      <c r="R223" s="111">
        <f t="shared" si="42"/>
        <v>0</v>
      </c>
      <c r="S223" s="111">
        <v>0</v>
      </c>
      <c r="T223" s="112">
        <f t="shared" si="43"/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13" t="s">
        <v>1303</v>
      </c>
      <c r="AT223" s="113" t="s">
        <v>290</v>
      </c>
      <c r="AU223" s="113" t="s">
        <v>87</v>
      </c>
      <c r="AY223" s="14" t="s">
        <v>237</v>
      </c>
      <c r="BE223" s="114">
        <f t="shared" si="44"/>
        <v>0</v>
      </c>
      <c r="BF223" s="114">
        <f t="shared" si="45"/>
        <v>0</v>
      </c>
      <c r="BG223" s="114">
        <f t="shared" si="46"/>
        <v>0</v>
      </c>
      <c r="BH223" s="114">
        <f t="shared" si="47"/>
        <v>0</v>
      </c>
      <c r="BI223" s="114">
        <f t="shared" si="48"/>
        <v>0</v>
      </c>
      <c r="BJ223" s="14" t="s">
        <v>85</v>
      </c>
      <c r="BK223" s="114">
        <f t="shared" si="49"/>
        <v>0</v>
      </c>
      <c r="BL223" s="14" t="s">
        <v>490</v>
      </c>
      <c r="BM223" s="113" t="s">
        <v>5331</v>
      </c>
    </row>
    <row r="224" spans="1:65" s="2" customFormat="1" ht="21.75" customHeight="1">
      <c r="A224" s="28"/>
      <c r="B224" s="138"/>
      <c r="C224" s="199" t="s">
        <v>621</v>
      </c>
      <c r="D224" s="199" t="s">
        <v>242</v>
      </c>
      <c r="E224" s="200" t="s">
        <v>5332</v>
      </c>
      <c r="F224" s="201" t="s">
        <v>5239</v>
      </c>
      <c r="G224" s="202" t="s">
        <v>2072</v>
      </c>
      <c r="H224" s="203">
        <v>2</v>
      </c>
      <c r="I224" s="108"/>
      <c r="J224" s="204">
        <f t="shared" si="40"/>
        <v>0</v>
      </c>
      <c r="K224" s="201" t="s">
        <v>1709</v>
      </c>
      <c r="L224" s="29"/>
      <c r="M224" s="109" t="s">
        <v>1</v>
      </c>
      <c r="N224" s="110" t="s">
        <v>42</v>
      </c>
      <c r="O224" s="52"/>
      <c r="P224" s="111">
        <f t="shared" si="41"/>
        <v>0</v>
      </c>
      <c r="Q224" s="111">
        <v>0</v>
      </c>
      <c r="R224" s="111">
        <f t="shared" si="42"/>
        <v>0</v>
      </c>
      <c r="S224" s="111">
        <v>0</v>
      </c>
      <c r="T224" s="112">
        <f t="shared" si="43"/>
        <v>0</v>
      </c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R224" s="113" t="s">
        <v>490</v>
      </c>
      <c r="AT224" s="113" t="s">
        <v>242</v>
      </c>
      <c r="AU224" s="113" t="s">
        <v>87</v>
      </c>
      <c r="AY224" s="14" t="s">
        <v>237</v>
      </c>
      <c r="BE224" s="114">
        <f t="shared" si="44"/>
        <v>0</v>
      </c>
      <c r="BF224" s="114">
        <f t="shared" si="45"/>
        <v>0</v>
      </c>
      <c r="BG224" s="114">
        <f t="shared" si="46"/>
        <v>0</v>
      </c>
      <c r="BH224" s="114">
        <f t="shared" si="47"/>
        <v>0</v>
      </c>
      <c r="BI224" s="114">
        <f t="shared" si="48"/>
        <v>0</v>
      </c>
      <c r="BJ224" s="14" t="s">
        <v>85</v>
      </c>
      <c r="BK224" s="114">
        <f t="shared" si="49"/>
        <v>0</v>
      </c>
      <c r="BL224" s="14" t="s">
        <v>490</v>
      </c>
      <c r="BM224" s="113" t="s">
        <v>5333</v>
      </c>
    </row>
    <row r="225" spans="1:65" s="2" customFormat="1" ht="21.75" customHeight="1">
      <c r="A225" s="28"/>
      <c r="B225" s="138"/>
      <c r="C225" s="205" t="s">
        <v>625</v>
      </c>
      <c r="D225" s="205" t="s">
        <v>290</v>
      </c>
      <c r="E225" s="206" t="s">
        <v>5334</v>
      </c>
      <c r="F225" s="207" t="s">
        <v>5239</v>
      </c>
      <c r="G225" s="208" t="s">
        <v>2072</v>
      </c>
      <c r="H225" s="209">
        <v>2</v>
      </c>
      <c r="I225" s="115"/>
      <c r="J225" s="210">
        <f t="shared" si="40"/>
        <v>0</v>
      </c>
      <c r="K225" s="207" t="s">
        <v>1709</v>
      </c>
      <c r="L225" s="116"/>
      <c r="M225" s="117" t="s">
        <v>1</v>
      </c>
      <c r="N225" s="118" t="s">
        <v>42</v>
      </c>
      <c r="O225" s="52"/>
      <c r="P225" s="111">
        <f t="shared" si="41"/>
        <v>0</v>
      </c>
      <c r="Q225" s="111">
        <v>0</v>
      </c>
      <c r="R225" s="111">
        <f t="shared" si="42"/>
        <v>0</v>
      </c>
      <c r="S225" s="111">
        <v>0</v>
      </c>
      <c r="T225" s="112">
        <f t="shared" si="43"/>
        <v>0</v>
      </c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R225" s="113" t="s">
        <v>1303</v>
      </c>
      <c r="AT225" s="113" t="s">
        <v>290</v>
      </c>
      <c r="AU225" s="113" t="s">
        <v>87</v>
      </c>
      <c r="AY225" s="14" t="s">
        <v>237</v>
      </c>
      <c r="BE225" s="114">
        <f t="shared" si="44"/>
        <v>0</v>
      </c>
      <c r="BF225" s="114">
        <f t="shared" si="45"/>
        <v>0</v>
      </c>
      <c r="BG225" s="114">
        <f t="shared" si="46"/>
        <v>0</v>
      </c>
      <c r="BH225" s="114">
        <f t="shared" si="47"/>
        <v>0</v>
      </c>
      <c r="BI225" s="114">
        <f t="shared" si="48"/>
        <v>0</v>
      </c>
      <c r="BJ225" s="14" t="s">
        <v>85</v>
      </c>
      <c r="BK225" s="114">
        <f t="shared" si="49"/>
        <v>0</v>
      </c>
      <c r="BL225" s="14" t="s">
        <v>490</v>
      </c>
      <c r="BM225" s="113" t="s">
        <v>5335</v>
      </c>
    </row>
    <row r="226" spans="1:65" s="2" customFormat="1" ht="21.75" customHeight="1">
      <c r="A226" s="28"/>
      <c r="B226" s="138"/>
      <c r="C226" s="199" t="s">
        <v>629</v>
      </c>
      <c r="D226" s="199" t="s">
        <v>242</v>
      </c>
      <c r="E226" s="200" t="s">
        <v>5336</v>
      </c>
      <c r="F226" s="201" t="s">
        <v>5136</v>
      </c>
      <c r="G226" s="202" t="s">
        <v>2072</v>
      </c>
      <c r="H226" s="203">
        <v>12</v>
      </c>
      <c r="I226" s="108"/>
      <c r="J226" s="204">
        <f t="shared" si="40"/>
        <v>0</v>
      </c>
      <c r="K226" s="201" t="s">
        <v>1709</v>
      </c>
      <c r="L226" s="29"/>
      <c r="M226" s="109" t="s">
        <v>1</v>
      </c>
      <c r="N226" s="110" t="s">
        <v>42</v>
      </c>
      <c r="O226" s="52"/>
      <c r="P226" s="111">
        <f t="shared" si="41"/>
        <v>0</v>
      </c>
      <c r="Q226" s="111">
        <v>0</v>
      </c>
      <c r="R226" s="111">
        <f t="shared" si="42"/>
        <v>0</v>
      </c>
      <c r="S226" s="111">
        <v>0</v>
      </c>
      <c r="T226" s="112">
        <f t="shared" si="43"/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13" t="s">
        <v>490</v>
      </c>
      <c r="AT226" s="113" t="s">
        <v>242</v>
      </c>
      <c r="AU226" s="113" t="s">
        <v>87</v>
      </c>
      <c r="AY226" s="14" t="s">
        <v>237</v>
      </c>
      <c r="BE226" s="114">
        <f t="shared" si="44"/>
        <v>0</v>
      </c>
      <c r="BF226" s="114">
        <f t="shared" si="45"/>
        <v>0</v>
      </c>
      <c r="BG226" s="114">
        <f t="shared" si="46"/>
        <v>0</v>
      </c>
      <c r="BH226" s="114">
        <f t="shared" si="47"/>
        <v>0</v>
      </c>
      <c r="BI226" s="114">
        <f t="shared" si="48"/>
        <v>0</v>
      </c>
      <c r="BJ226" s="14" t="s">
        <v>85</v>
      </c>
      <c r="BK226" s="114">
        <f t="shared" si="49"/>
        <v>0</v>
      </c>
      <c r="BL226" s="14" t="s">
        <v>490</v>
      </c>
      <c r="BM226" s="113" t="s">
        <v>5337</v>
      </c>
    </row>
    <row r="227" spans="1:65" s="2" customFormat="1" ht="21.75" customHeight="1">
      <c r="A227" s="28"/>
      <c r="B227" s="138"/>
      <c r="C227" s="205" t="s">
        <v>633</v>
      </c>
      <c r="D227" s="205" t="s">
        <v>290</v>
      </c>
      <c r="E227" s="206" t="s">
        <v>5338</v>
      </c>
      <c r="F227" s="207" t="s">
        <v>5136</v>
      </c>
      <c r="G227" s="208" t="s">
        <v>2072</v>
      </c>
      <c r="H227" s="209">
        <v>12</v>
      </c>
      <c r="I227" s="115"/>
      <c r="J227" s="210">
        <f t="shared" si="40"/>
        <v>0</v>
      </c>
      <c r="K227" s="207" t="s">
        <v>1709</v>
      </c>
      <c r="L227" s="116"/>
      <c r="M227" s="117" t="s">
        <v>1</v>
      </c>
      <c r="N227" s="118" t="s">
        <v>42</v>
      </c>
      <c r="O227" s="52"/>
      <c r="P227" s="111">
        <f t="shared" si="41"/>
        <v>0</v>
      </c>
      <c r="Q227" s="111">
        <v>0</v>
      </c>
      <c r="R227" s="111">
        <f t="shared" si="42"/>
        <v>0</v>
      </c>
      <c r="S227" s="111">
        <v>0</v>
      </c>
      <c r="T227" s="112">
        <f t="shared" si="43"/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13" t="s">
        <v>1303</v>
      </c>
      <c r="AT227" s="113" t="s">
        <v>290</v>
      </c>
      <c r="AU227" s="113" t="s">
        <v>87</v>
      </c>
      <c r="AY227" s="14" t="s">
        <v>237</v>
      </c>
      <c r="BE227" s="114">
        <f t="shared" si="44"/>
        <v>0</v>
      </c>
      <c r="BF227" s="114">
        <f t="shared" si="45"/>
        <v>0</v>
      </c>
      <c r="BG227" s="114">
        <f t="shared" si="46"/>
        <v>0</v>
      </c>
      <c r="BH227" s="114">
        <f t="shared" si="47"/>
        <v>0</v>
      </c>
      <c r="BI227" s="114">
        <f t="shared" si="48"/>
        <v>0</v>
      </c>
      <c r="BJ227" s="14" t="s">
        <v>85</v>
      </c>
      <c r="BK227" s="114">
        <f t="shared" si="49"/>
        <v>0</v>
      </c>
      <c r="BL227" s="14" t="s">
        <v>490</v>
      </c>
      <c r="BM227" s="113" t="s">
        <v>5339</v>
      </c>
    </row>
    <row r="228" spans="1:65" s="2" customFormat="1" ht="21.75" customHeight="1">
      <c r="A228" s="28"/>
      <c r="B228" s="138"/>
      <c r="C228" s="199" t="s">
        <v>637</v>
      </c>
      <c r="D228" s="199" t="s">
        <v>242</v>
      </c>
      <c r="E228" s="200" t="s">
        <v>5340</v>
      </c>
      <c r="F228" s="201" t="s">
        <v>5200</v>
      </c>
      <c r="G228" s="202" t="s">
        <v>2072</v>
      </c>
      <c r="H228" s="203">
        <v>1</v>
      </c>
      <c r="I228" s="108"/>
      <c r="J228" s="204">
        <f t="shared" si="40"/>
        <v>0</v>
      </c>
      <c r="K228" s="201" t="s">
        <v>1709</v>
      </c>
      <c r="L228" s="29"/>
      <c r="M228" s="109" t="s">
        <v>1</v>
      </c>
      <c r="N228" s="110" t="s">
        <v>42</v>
      </c>
      <c r="O228" s="52"/>
      <c r="P228" s="111">
        <f t="shared" si="41"/>
        <v>0</v>
      </c>
      <c r="Q228" s="111">
        <v>0</v>
      </c>
      <c r="R228" s="111">
        <f t="shared" si="42"/>
        <v>0</v>
      </c>
      <c r="S228" s="111">
        <v>0</v>
      </c>
      <c r="T228" s="112">
        <f t="shared" si="43"/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13" t="s">
        <v>490</v>
      </c>
      <c r="AT228" s="113" t="s">
        <v>242</v>
      </c>
      <c r="AU228" s="113" t="s">
        <v>87</v>
      </c>
      <c r="AY228" s="14" t="s">
        <v>237</v>
      </c>
      <c r="BE228" s="114">
        <f t="shared" si="44"/>
        <v>0</v>
      </c>
      <c r="BF228" s="114">
        <f t="shared" si="45"/>
        <v>0</v>
      </c>
      <c r="BG228" s="114">
        <f t="shared" si="46"/>
        <v>0</v>
      </c>
      <c r="BH228" s="114">
        <f t="shared" si="47"/>
        <v>0</v>
      </c>
      <c r="BI228" s="114">
        <f t="shared" si="48"/>
        <v>0</v>
      </c>
      <c r="BJ228" s="14" t="s">
        <v>85</v>
      </c>
      <c r="BK228" s="114">
        <f t="shared" si="49"/>
        <v>0</v>
      </c>
      <c r="BL228" s="14" t="s">
        <v>490</v>
      </c>
      <c r="BM228" s="113" t="s">
        <v>5341</v>
      </c>
    </row>
    <row r="229" spans="1:65" s="2" customFormat="1" ht="21.75" customHeight="1">
      <c r="A229" s="28"/>
      <c r="B229" s="138"/>
      <c r="C229" s="205" t="s">
        <v>642</v>
      </c>
      <c r="D229" s="205" t="s">
        <v>290</v>
      </c>
      <c r="E229" s="206" t="s">
        <v>5342</v>
      </c>
      <c r="F229" s="207" t="s">
        <v>5200</v>
      </c>
      <c r="G229" s="208" t="s">
        <v>2072</v>
      </c>
      <c r="H229" s="209">
        <v>1</v>
      </c>
      <c r="I229" s="115"/>
      <c r="J229" s="210">
        <f t="shared" si="40"/>
        <v>0</v>
      </c>
      <c r="K229" s="207" t="s">
        <v>1709</v>
      </c>
      <c r="L229" s="116"/>
      <c r="M229" s="117" t="s">
        <v>1</v>
      </c>
      <c r="N229" s="118" t="s">
        <v>42</v>
      </c>
      <c r="O229" s="52"/>
      <c r="P229" s="111">
        <f t="shared" si="41"/>
        <v>0</v>
      </c>
      <c r="Q229" s="111">
        <v>0</v>
      </c>
      <c r="R229" s="111">
        <f t="shared" si="42"/>
        <v>0</v>
      </c>
      <c r="S229" s="111">
        <v>0</v>
      </c>
      <c r="T229" s="112">
        <f t="shared" si="43"/>
        <v>0</v>
      </c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R229" s="113" t="s">
        <v>1303</v>
      </c>
      <c r="AT229" s="113" t="s">
        <v>290</v>
      </c>
      <c r="AU229" s="113" t="s">
        <v>87</v>
      </c>
      <c r="AY229" s="14" t="s">
        <v>237</v>
      </c>
      <c r="BE229" s="114">
        <f t="shared" si="44"/>
        <v>0</v>
      </c>
      <c r="BF229" s="114">
        <f t="shared" si="45"/>
        <v>0</v>
      </c>
      <c r="BG229" s="114">
        <f t="shared" si="46"/>
        <v>0</v>
      </c>
      <c r="BH229" s="114">
        <f t="shared" si="47"/>
        <v>0</v>
      </c>
      <c r="BI229" s="114">
        <f t="shared" si="48"/>
        <v>0</v>
      </c>
      <c r="BJ229" s="14" t="s">
        <v>85</v>
      </c>
      <c r="BK229" s="114">
        <f t="shared" si="49"/>
        <v>0</v>
      </c>
      <c r="BL229" s="14" t="s">
        <v>490</v>
      </c>
      <c r="BM229" s="113" t="s">
        <v>5343</v>
      </c>
    </row>
    <row r="230" spans="1:65" s="2" customFormat="1" ht="21.75" customHeight="1">
      <c r="A230" s="28"/>
      <c r="B230" s="138"/>
      <c r="C230" s="199" t="s">
        <v>644</v>
      </c>
      <c r="D230" s="199" t="s">
        <v>242</v>
      </c>
      <c r="E230" s="200" t="s">
        <v>5344</v>
      </c>
      <c r="F230" s="201" t="s">
        <v>5345</v>
      </c>
      <c r="G230" s="202" t="s">
        <v>2072</v>
      </c>
      <c r="H230" s="203">
        <v>1</v>
      </c>
      <c r="I230" s="108"/>
      <c r="J230" s="204">
        <f t="shared" si="40"/>
        <v>0</v>
      </c>
      <c r="K230" s="201" t="s">
        <v>1709</v>
      </c>
      <c r="L230" s="29"/>
      <c r="M230" s="109" t="s">
        <v>1</v>
      </c>
      <c r="N230" s="110" t="s">
        <v>42</v>
      </c>
      <c r="O230" s="52"/>
      <c r="P230" s="111">
        <f t="shared" si="41"/>
        <v>0</v>
      </c>
      <c r="Q230" s="111">
        <v>0</v>
      </c>
      <c r="R230" s="111">
        <f t="shared" si="42"/>
        <v>0</v>
      </c>
      <c r="S230" s="111">
        <v>0</v>
      </c>
      <c r="T230" s="112">
        <f t="shared" si="43"/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13" t="s">
        <v>490</v>
      </c>
      <c r="AT230" s="113" t="s">
        <v>242</v>
      </c>
      <c r="AU230" s="113" t="s">
        <v>87</v>
      </c>
      <c r="AY230" s="14" t="s">
        <v>237</v>
      </c>
      <c r="BE230" s="114">
        <f t="shared" si="44"/>
        <v>0</v>
      </c>
      <c r="BF230" s="114">
        <f t="shared" si="45"/>
        <v>0</v>
      </c>
      <c r="BG230" s="114">
        <f t="shared" si="46"/>
        <v>0</v>
      </c>
      <c r="BH230" s="114">
        <f t="shared" si="47"/>
        <v>0</v>
      </c>
      <c r="BI230" s="114">
        <f t="shared" si="48"/>
        <v>0</v>
      </c>
      <c r="BJ230" s="14" t="s">
        <v>85</v>
      </c>
      <c r="BK230" s="114">
        <f t="shared" si="49"/>
        <v>0</v>
      </c>
      <c r="BL230" s="14" t="s">
        <v>490</v>
      </c>
      <c r="BM230" s="113" t="s">
        <v>5346</v>
      </c>
    </row>
    <row r="231" spans="1:65" s="2" customFormat="1" ht="21.75" customHeight="1">
      <c r="A231" s="28"/>
      <c r="B231" s="138"/>
      <c r="C231" s="205" t="s">
        <v>648</v>
      </c>
      <c r="D231" s="205" t="s">
        <v>290</v>
      </c>
      <c r="E231" s="206" t="s">
        <v>5347</v>
      </c>
      <c r="F231" s="207" t="s">
        <v>5345</v>
      </c>
      <c r="G231" s="208" t="s">
        <v>2072</v>
      </c>
      <c r="H231" s="209">
        <v>1</v>
      </c>
      <c r="I231" s="115"/>
      <c r="J231" s="210">
        <f t="shared" si="40"/>
        <v>0</v>
      </c>
      <c r="K231" s="207" t="s">
        <v>1709</v>
      </c>
      <c r="L231" s="116"/>
      <c r="M231" s="117" t="s">
        <v>1</v>
      </c>
      <c r="N231" s="118" t="s">
        <v>42</v>
      </c>
      <c r="O231" s="52"/>
      <c r="P231" s="111">
        <f t="shared" si="41"/>
        <v>0</v>
      </c>
      <c r="Q231" s="111">
        <v>0</v>
      </c>
      <c r="R231" s="111">
        <f t="shared" si="42"/>
        <v>0</v>
      </c>
      <c r="S231" s="111">
        <v>0</v>
      </c>
      <c r="T231" s="112">
        <f t="shared" si="43"/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13" t="s">
        <v>1303</v>
      </c>
      <c r="AT231" s="113" t="s">
        <v>290</v>
      </c>
      <c r="AU231" s="113" t="s">
        <v>87</v>
      </c>
      <c r="AY231" s="14" t="s">
        <v>237</v>
      </c>
      <c r="BE231" s="114">
        <f t="shared" si="44"/>
        <v>0</v>
      </c>
      <c r="BF231" s="114">
        <f t="shared" si="45"/>
        <v>0</v>
      </c>
      <c r="BG231" s="114">
        <f t="shared" si="46"/>
        <v>0</v>
      </c>
      <c r="BH231" s="114">
        <f t="shared" si="47"/>
        <v>0</v>
      </c>
      <c r="BI231" s="114">
        <f t="shared" si="48"/>
        <v>0</v>
      </c>
      <c r="BJ231" s="14" t="s">
        <v>85</v>
      </c>
      <c r="BK231" s="114">
        <f t="shared" si="49"/>
        <v>0</v>
      </c>
      <c r="BL231" s="14" t="s">
        <v>490</v>
      </c>
      <c r="BM231" s="113" t="s">
        <v>5348</v>
      </c>
    </row>
    <row r="232" spans="1:65" s="2" customFormat="1" ht="21.75" customHeight="1">
      <c r="A232" s="28"/>
      <c r="B232" s="138"/>
      <c r="C232" s="199" t="s">
        <v>655</v>
      </c>
      <c r="D232" s="199" t="s">
        <v>242</v>
      </c>
      <c r="E232" s="200" t="s">
        <v>5349</v>
      </c>
      <c r="F232" s="201" t="s">
        <v>5350</v>
      </c>
      <c r="G232" s="202" t="s">
        <v>2072</v>
      </c>
      <c r="H232" s="203">
        <v>2</v>
      </c>
      <c r="I232" s="108"/>
      <c r="J232" s="204">
        <f t="shared" si="40"/>
        <v>0</v>
      </c>
      <c r="K232" s="201" t="s">
        <v>1709</v>
      </c>
      <c r="L232" s="29"/>
      <c r="M232" s="109" t="s">
        <v>1</v>
      </c>
      <c r="N232" s="110" t="s">
        <v>42</v>
      </c>
      <c r="O232" s="52"/>
      <c r="P232" s="111">
        <f t="shared" si="41"/>
        <v>0</v>
      </c>
      <c r="Q232" s="111">
        <v>0</v>
      </c>
      <c r="R232" s="111">
        <f t="shared" si="42"/>
        <v>0</v>
      </c>
      <c r="S232" s="111">
        <v>0</v>
      </c>
      <c r="T232" s="112">
        <f t="shared" si="43"/>
        <v>0</v>
      </c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R232" s="113" t="s">
        <v>490</v>
      </c>
      <c r="AT232" s="113" t="s">
        <v>242</v>
      </c>
      <c r="AU232" s="113" t="s">
        <v>87</v>
      </c>
      <c r="AY232" s="14" t="s">
        <v>237</v>
      </c>
      <c r="BE232" s="114">
        <f t="shared" si="44"/>
        <v>0</v>
      </c>
      <c r="BF232" s="114">
        <f t="shared" si="45"/>
        <v>0</v>
      </c>
      <c r="BG232" s="114">
        <f t="shared" si="46"/>
        <v>0</v>
      </c>
      <c r="BH232" s="114">
        <f t="shared" si="47"/>
        <v>0</v>
      </c>
      <c r="BI232" s="114">
        <f t="shared" si="48"/>
        <v>0</v>
      </c>
      <c r="BJ232" s="14" t="s">
        <v>85</v>
      </c>
      <c r="BK232" s="114">
        <f t="shared" si="49"/>
        <v>0</v>
      </c>
      <c r="BL232" s="14" t="s">
        <v>490</v>
      </c>
      <c r="BM232" s="113" t="s">
        <v>5351</v>
      </c>
    </row>
    <row r="233" spans="1:65" s="2" customFormat="1" ht="21.75" customHeight="1">
      <c r="A233" s="28"/>
      <c r="B233" s="138"/>
      <c r="C233" s="205" t="s">
        <v>659</v>
      </c>
      <c r="D233" s="205" t="s">
        <v>290</v>
      </c>
      <c r="E233" s="206" t="s">
        <v>5352</v>
      </c>
      <c r="F233" s="207" t="s">
        <v>5350</v>
      </c>
      <c r="G233" s="208" t="s">
        <v>2072</v>
      </c>
      <c r="H233" s="209">
        <v>2</v>
      </c>
      <c r="I233" s="115"/>
      <c r="J233" s="210">
        <f t="shared" si="40"/>
        <v>0</v>
      </c>
      <c r="K233" s="207" t="s">
        <v>1709</v>
      </c>
      <c r="L233" s="116"/>
      <c r="M233" s="117" t="s">
        <v>1</v>
      </c>
      <c r="N233" s="118" t="s">
        <v>42</v>
      </c>
      <c r="O233" s="52"/>
      <c r="P233" s="111">
        <f t="shared" si="41"/>
        <v>0</v>
      </c>
      <c r="Q233" s="111">
        <v>0</v>
      </c>
      <c r="R233" s="111">
        <f t="shared" si="42"/>
        <v>0</v>
      </c>
      <c r="S233" s="111">
        <v>0</v>
      </c>
      <c r="T233" s="112">
        <f t="shared" si="43"/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13" t="s">
        <v>1303</v>
      </c>
      <c r="AT233" s="113" t="s">
        <v>290</v>
      </c>
      <c r="AU233" s="113" t="s">
        <v>87</v>
      </c>
      <c r="AY233" s="14" t="s">
        <v>237</v>
      </c>
      <c r="BE233" s="114">
        <f t="shared" si="44"/>
        <v>0</v>
      </c>
      <c r="BF233" s="114">
        <f t="shared" si="45"/>
        <v>0</v>
      </c>
      <c r="BG233" s="114">
        <f t="shared" si="46"/>
        <v>0</v>
      </c>
      <c r="BH233" s="114">
        <f t="shared" si="47"/>
        <v>0</v>
      </c>
      <c r="BI233" s="114">
        <f t="shared" si="48"/>
        <v>0</v>
      </c>
      <c r="BJ233" s="14" t="s">
        <v>85</v>
      </c>
      <c r="BK233" s="114">
        <f t="shared" si="49"/>
        <v>0</v>
      </c>
      <c r="BL233" s="14" t="s">
        <v>490</v>
      </c>
      <c r="BM233" s="113" t="s">
        <v>5353</v>
      </c>
    </row>
    <row r="234" spans="1:65" s="2" customFormat="1" ht="16.5" customHeight="1">
      <c r="A234" s="28"/>
      <c r="B234" s="138"/>
      <c r="C234" s="199" t="s">
        <v>667</v>
      </c>
      <c r="D234" s="199" t="s">
        <v>242</v>
      </c>
      <c r="E234" s="200" t="s">
        <v>5354</v>
      </c>
      <c r="F234" s="201" t="s">
        <v>5151</v>
      </c>
      <c r="G234" s="202" t="s">
        <v>2072</v>
      </c>
      <c r="H234" s="203">
        <v>18</v>
      </c>
      <c r="I234" s="108"/>
      <c r="J234" s="204">
        <f t="shared" si="40"/>
        <v>0</v>
      </c>
      <c r="K234" s="201" t="s">
        <v>1709</v>
      </c>
      <c r="L234" s="29"/>
      <c r="M234" s="109" t="s">
        <v>1</v>
      </c>
      <c r="N234" s="110" t="s">
        <v>42</v>
      </c>
      <c r="O234" s="52"/>
      <c r="P234" s="111">
        <f t="shared" si="41"/>
        <v>0</v>
      </c>
      <c r="Q234" s="111">
        <v>0</v>
      </c>
      <c r="R234" s="111">
        <f t="shared" si="42"/>
        <v>0</v>
      </c>
      <c r="S234" s="111">
        <v>0</v>
      </c>
      <c r="T234" s="112">
        <f t="shared" si="43"/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13" t="s">
        <v>490</v>
      </c>
      <c r="AT234" s="113" t="s">
        <v>242</v>
      </c>
      <c r="AU234" s="113" t="s">
        <v>87</v>
      </c>
      <c r="AY234" s="14" t="s">
        <v>237</v>
      </c>
      <c r="BE234" s="114">
        <f t="shared" si="44"/>
        <v>0</v>
      </c>
      <c r="BF234" s="114">
        <f t="shared" si="45"/>
        <v>0</v>
      </c>
      <c r="BG234" s="114">
        <f t="shared" si="46"/>
        <v>0</v>
      </c>
      <c r="BH234" s="114">
        <f t="shared" si="47"/>
        <v>0</v>
      </c>
      <c r="BI234" s="114">
        <f t="shared" si="48"/>
        <v>0</v>
      </c>
      <c r="BJ234" s="14" t="s">
        <v>85</v>
      </c>
      <c r="BK234" s="114">
        <f t="shared" si="49"/>
        <v>0</v>
      </c>
      <c r="BL234" s="14" t="s">
        <v>490</v>
      </c>
      <c r="BM234" s="113" t="s">
        <v>5355</v>
      </c>
    </row>
    <row r="235" spans="1:65" s="2" customFormat="1" ht="16.5" customHeight="1">
      <c r="A235" s="28"/>
      <c r="B235" s="138"/>
      <c r="C235" s="205" t="s">
        <v>671</v>
      </c>
      <c r="D235" s="205" t="s">
        <v>290</v>
      </c>
      <c r="E235" s="206" t="s">
        <v>5356</v>
      </c>
      <c r="F235" s="207" t="s">
        <v>5151</v>
      </c>
      <c r="G235" s="208" t="s">
        <v>2072</v>
      </c>
      <c r="H235" s="209">
        <v>18</v>
      </c>
      <c r="I235" s="115"/>
      <c r="J235" s="210">
        <f t="shared" si="40"/>
        <v>0</v>
      </c>
      <c r="K235" s="207" t="s">
        <v>1709</v>
      </c>
      <c r="L235" s="116"/>
      <c r="M235" s="117" t="s">
        <v>1</v>
      </c>
      <c r="N235" s="118" t="s">
        <v>42</v>
      </c>
      <c r="O235" s="52"/>
      <c r="P235" s="111">
        <f t="shared" si="41"/>
        <v>0</v>
      </c>
      <c r="Q235" s="111">
        <v>0</v>
      </c>
      <c r="R235" s="111">
        <f t="shared" si="42"/>
        <v>0</v>
      </c>
      <c r="S235" s="111">
        <v>0</v>
      </c>
      <c r="T235" s="112">
        <f t="shared" si="43"/>
        <v>0</v>
      </c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R235" s="113" t="s">
        <v>1303</v>
      </c>
      <c r="AT235" s="113" t="s">
        <v>290</v>
      </c>
      <c r="AU235" s="113" t="s">
        <v>87</v>
      </c>
      <c r="AY235" s="14" t="s">
        <v>237</v>
      </c>
      <c r="BE235" s="114">
        <f t="shared" si="44"/>
        <v>0</v>
      </c>
      <c r="BF235" s="114">
        <f t="shared" si="45"/>
        <v>0</v>
      </c>
      <c r="BG235" s="114">
        <f t="shared" si="46"/>
        <v>0</v>
      </c>
      <c r="BH235" s="114">
        <f t="shared" si="47"/>
        <v>0</v>
      </c>
      <c r="BI235" s="114">
        <f t="shared" si="48"/>
        <v>0</v>
      </c>
      <c r="BJ235" s="14" t="s">
        <v>85</v>
      </c>
      <c r="BK235" s="114">
        <f t="shared" si="49"/>
        <v>0</v>
      </c>
      <c r="BL235" s="14" t="s">
        <v>490</v>
      </c>
      <c r="BM235" s="113" t="s">
        <v>5357</v>
      </c>
    </row>
    <row r="236" spans="1:65" s="2" customFormat="1" ht="33" customHeight="1">
      <c r="A236" s="28"/>
      <c r="B236" s="138"/>
      <c r="C236" s="199" t="s">
        <v>675</v>
      </c>
      <c r="D236" s="199" t="s">
        <v>242</v>
      </c>
      <c r="E236" s="200" t="s">
        <v>5358</v>
      </c>
      <c r="F236" s="201" t="s">
        <v>5156</v>
      </c>
      <c r="G236" s="202" t="s">
        <v>2072</v>
      </c>
      <c r="H236" s="203">
        <v>1</v>
      </c>
      <c r="I236" s="108"/>
      <c r="J236" s="204">
        <f t="shared" si="40"/>
        <v>0</v>
      </c>
      <c r="K236" s="201" t="s">
        <v>1709</v>
      </c>
      <c r="L236" s="29"/>
      <c r="M236" s="109" t="s">
        <v>1</v>
      </c>
      <c r="N236" s="110" t="s">
        <v>42</v>
      </c>
      <c r="O236" s="52"/>
      <c r="P236" s="111">
        <f t="shared" si="41"/>
        <v>0</v>
      </c>
      <c r="Q236" s="111">
        <v>0</v>
      </c>
      <c r="R236" s="111">
        <f t="shared" si="42"/>
        <v>0</v>
      </c>
      <c r="S236" s="111">
        <v>0</v>
      </c>
      <c r="T236" s="112">
        <f t="shared" si="43"/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13" t="s">
        <v>490</v>
      </c>
      <c r="AT236" s="113" t="s">
        <v>242</v>
      </c>
      <c r="AU236" s="113" t="s">
        <v>87</v>
      </c>
      <c r="AY236" s="14" t="s">
        <v>237</v>
      </c>
      <c r="BE236" s="114">
        <f t="shared" si="44"/>
        <v>0</v>
      </c>
      <c r="BF236" s="114">
        <f t="shared" si="45"/>
        <v>0</v>
      </c>
      <c r="BG236" s="114">
        <f t="shared" si="46"/>
        <v>0</v>
      </c>
      <c r="BH236" s="114">
        <f t="shared" si="47"/>
        <v>0</v>
      </c>
      <c r="BI236" s="114">
        <f t="shared" si="48"/>
        <v>0</v>
      </c>
      <c r="BJ236" s="14" t="s">
        <v>85</v>
      </c>
      <c r="BK236" s="114">
        <f t="shared" si="49"/>
        <v>0</v>
      </c>
      <c r="BL236" s="14" t="s">
        <v>490</v>
      </c>
      <c r="BM236" s="113" t="s">
        <v>5359</v>
      </c>
    </row>
    <row r="237" spans="1:65" s="2" customFormat="1" ht="33" customHeight="1">
      <c r="A237" s="28"/>
      <c r="B237" s="138"/>
      <c r="C237" s="205" t="s">
        <v>679</v>
      </c>
      <c r="D237" s="205" t="s">
        <v>290</v>
      </c>
      <c r="E237" s="206" t="s">
        <v>5360</v>
      </c>
      <c r="F237" s="207" t="s">
        <v>5156</v>
      </c>
      <c r="G237" s="208" t="s">
        <v>2072</v>
      </c>
      <c r="H237" s="209">
        <v>1</v>
      </c>
      <c r="I237" s="115"/>
      <c r="J237" s="210">
        <f t="shared" si="40"/>
        <v>0</v>
      </c>
      <c r="K237" s="207" t="s">
        <v>1709</v>
      </c>
      <c r="L237" s="116"/>
      <c r="M237" s="117" t="s">
        <v>1</v>
      </c>
      <c r="N237" s="118" t="s">
        <v>42</v>
      </c>
      <c r="O237" s="52"/>
      <c r="P237" s="111">
        <f t="shared" si="41"/>
        <v>0</v>
      </c>
      <c r="Q237" s="111">
        <v>0</v>
      </c>
      <c r="R237" s="111">
        <f t="shared" si="42"/>
        <v>0</v>
      </c>
      <c r="S237" s="111">
        <v>0</v>
      </c>
      <c r="T237" s="112">
        <f t="shared" si="43"/>
        <v>0</v>
      </c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R237" s="113" t="s">
        <v>1303</v>
      </c>
      <c r="AT237" s="113" t="s">
        <v>290</v>
      </c>
      <c r="AU237" s="113" t="s">
        <v>87</v>
      </c>
      <c r="AY237" s="14" t="s">
        <v>237</v>
      </c>
      <c r="BE237" s="114">
        <f t="shared" si="44"/>
        <v>0</v>
      </c>
      <c r="BF237" s="114">
        <f t="shared" si="45"/>
        <v>0</v>
      </c>
      <c r="BG237" s="114">
        <f t="shared" si="46"/>
        <v>0</v>
      </c>
      <c r="BH237" s="114">
        <f t="shared" si="47"/>
        <v>0</v>
      </c>
      <c r="BI237" s="114">
        <f t="shared" si="48"/>
        <v>0</v>
      </c>
      <c r="BJ237" s="14" t="s">
        <v>85</v>
      </c>
      <c r="BK237" s="114">
        <f t="shared" si="49"/>
        <v>0</v>
      </c>
      <c r="BL237" s="14" t="s">
        <v>490</v>
      </c>
      <c r="BM237" s="113" t="s">
        <v>5361</v>
      </c>
    </row>
    <row r="238" spans="1:65" s="2" customFormat="1" ht="21.75" customHeight="1">
      <c r="A238" s="28"/>
      <c r="B238" s="138"/>
      <c r="C238" s="199" t="s">
        <v>683</v>
      </c>
      <c r="D238" s="199" t="s">
        <v>242</v>
      </c>
      <c r="E238" s="200" t="s">
        <v>5362</v>
      </c>
      <c r="F238" s="201" t="s">
        <v>5161</v>
      </c>
      <c r="G238" s="202" t="s">
        <v>4760</v>
      </c>
      <c r="H238" s="203">
        <v>160</v>
      </c>
      <c r="I238" s="108"/>
      <c r="J238" s="204">
        <f t="shared" si="40"/>
        <v>0</v>
      </c>
      <c r="K238" s="201" t="s">
        <v>1709</v>
      </c>
      <c r="L238" s="29"/>
      <c r="M238" s="109" t="s">
        <v>1</v>
      </c>
      <c r="N238" s="110" t="s">
        <v>42</v>
      </c>
      <c r="O238" s="52"/>
      <c r="P238" s="111">
        <f t="shared" si="41"/>
        <v>0</v>
      </c>
      <c r="Q238" s="111">
        <v>0</v>
      </c>
      <c r="R238" s="111">
        <f t="shared" si="42"/>
        <v>0</v>
      </c>
      <c r="S238" s="111">
        <v>0</v>
      </c>
      <c r="T238" s="112">
        <f t="shared" si="43"/>
        <v>0</v>
      </c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R238" s="113" t="s">
        <v>490</v>
      </c>
      <c r="AT238" s="113" t="s">
        <v>242</v>
      </c>
      <c r="AU238" s="113" t="s">
        <v>87</v>
      </c>
      <c r="AY238" s="14" t="s">
        <v>237</v>
      </c>
      <c r="BE238" s="114">
        <f t="shared" si="44"/>
        <v>0</v>
      </c>
      <c r="BF238" s="114">
        <f t="shared" si="45"/>
        <v>0</v>
      </c>
      <c r="BG238" s="114">
        <f t="shared" si="46"/>
        <v>0</v>
      </c>
      <c r="BH238" s="114">
        <f t="shared" si="47"/>
        <v>0</v>
      </c>
      <c r="BI238" s="114">
        <f t="shared" si="48"/>
        <v>0</v>
      </c>
      <c r="BJ238" s="14" t="s">
        <v>85</v>
      </c>
      <c r="BK238" s="114">
        <f t="shared" si="49"/>
        <v>0</v>
      </c>
      <c r="BL238" s="14" t="s">
        <v>490</v>
      </c>
      <c r="BM238" s="113" t="s">
        <v>5363</v>
      </c>
    </row>
    <row r="239" spans="1:65" s="2" customFormat="1" ht="21.75" customHeight="1">
      <c r="A239" s="28"/>
      <c r="B239" s="138"/>
      <c r="C239" s="205" t="s">
        <v>687</v>
      </c>
      <c r="D239" s="205" t="s">
        <v>290</v>
      </c>
      <c r="E239" s="206" t="s">
        <v>5364</v>
      </c>
      <c r="F239" s="207" t="s">
        <v>5161</v>
      </c>
      <c r="G239" s="208" t="s">
        <v>4760</v>
      </c>
      <c r="H239" s="209">
        <v>160</v>
      </c>
      <c r="I239" s="115"/>
      <c r="J239" s="210">
        <f t="shared" si="40"/>
        <v>0</v>
      </c>
      <c r="K239" s="207" t="s">
        <v>1709</v>
      </c>
      <c r="L239" s="116"/>
      <c r="M239" s="117" t="s">
        <v>1</v>
      </c>
      <c r="N239" s="118" t="s">
        <v>42</v>
      </c>
      <c r="O239" s="52"/>
      <c r="P239" s="111">
        <f t="shared" si="41"/>
        <v>0</v>
      </c>
      <c r="Q239" s="111">
        <v>0</v>
      </c>
      <c r="R239" s="111">
        <f t="shared" si="42"/>
        <v>0</v>
      </c>
      <c r="S239" s="111">
        <v>0</v>
      </c>
      <c r="T239" s="112">
        <f t="shared" si="43"/>
        <v>0</v>
      </c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R239" s="113" t="s">
        <v>1303</v>
      </c>
      <c r="AT239" s="113" t="s">
        <v>290</v>
      </c>
      <c r="AU239" s="113" t="s">
        <v>87</v>
      </c>
      <c r="AY239" s="14" t="s">
        <v>237</v>
      </c>
      <c r="BE239" s="114">
        <f t="shared" si="44"/>
        <v>0</v>
      </c>
      <c r="BF239" s="114">
        <f t="shared" si="45"/>
        <v>0</v>
      </c>
      <c r="BG239" s="114">
        <f t="shared" si="46"/>
        <v>0</v>
      </c>
      <c r="BH239" s="114">
        <f t="shared" si="47"/>
        <v>0</v>
      </c>
      <c r="BI239" s="114">
        <f t="shared" si="48"/>
        <v>0</v>
      </c>
      <c r="BJ239" s="14" t="s">
        <v>85</v>
      </c>
      <c r="BK239" s="114">
        <f t="shared" si="49"/>
        <v>0</v>
      </c>
      <c r="BL239" s="14" t="s">
        <v>490</v>
      </c>
      <c r="BM239" s="113" t="s">
        <v>5365</v>
      </c>
    </row>
    <row r="240" spans="1:65" s="2" customFormat="1" ht="16.5" customHeight="1">
      <c r="A240" s="28"/>
      <c r="B240" s="138"/>
      <c r="C240" s="199" t="s">
        <v>691</v>
      </c>
      <c r="D240" s="199" t="s">
        <v>242</v>
      </c>
      <c r="E240" s="200" t="s">
        <v>5366</v>
      </c>
      <c r="F240" s="201" t="s">
        <v>5166</v>
      </c>
      <c r="G240" s="202" t="s">
        <v>4760</v>
      </c>
      <c r="H240" s="203">
        <v>5</v>
      </c>
      <c r="I240" s="108"/>
      <c r="J240" s="204">
        <f t="shared" si="40"/>
        <v>0</v>
      </c>
      <c r="K240" s="201" t="s">
        <v>1709</v>
      </c>
      <c r="L240" s="29"/>
      <c r="M240" s="109" t="s">
        <v>1</v>
      </c>
      <c r="N240" s="110" t="s">
        <v>42</v>
      </c>
      <c r="O240" s="52"/>
      <c r="P240" s="111">
        <f t="shared" si="41"/>
        <v>0</v>
      </c>
      <c r="Q240" s="111">
        <v>0</v>
      </c>
      <c r="R240" s="111">
        <f t="shared" si="42"/>
        <v>0</v>
      </c>
      <c r="S240" s="111">
        <v>0</v>
      </c>
      <c r="T240" s="112">
        <f t="shared" si="43"/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13" t="s">
        <v>490</v>
      </c>
      <c r="AT240" s="113" t="s">
        <v>242</v>
      </c>
      <c r="AU240" s="113" t="s">
        <v>87</v>
      </c>
      <c r="AY240" s="14" t="s">
        <v>237</v>
      </c>
      <c r="BE240" s="114">
        <f t="shared" si="44"/>
        <v>0</v>
      </c>
      <c r="BF240" s="114">
        <f t="shared" si="45"/>
        <v>0</v>
      </c>
      <c r="BG240" s="114">
        <f t="shared" si="46"/>
        <v>0</v>
      </c>
      <c r="BH240" s="114">
        <f t="shared" si="47"/>
        <v>0</v>
      </c>
      <c r="BI240" s="114">
        <f t="shared" si="48"/>
        <v>0</v>
      </c>
      <c r="BJ240" s="14" t="s">
        <v>85</v>
      </c>
      <c r="BK240" s="114">
        <f t="shared" si="49"/>
        <v>0</v>
      </c>
      <c r="BL240" s="14" t="s">
        <v>490</v>
      </c>
      <c r="BM240" s="113" t="s">
        <v>5367</v>
      </c>
    </row>
    <row r="241" spans="1:65" s="2" customFormat="1" ht="16.5" customHeight="1">
      <c r="A241" s="28"/>
      <c r="B241" s="138"/>
      <c r="C241" s="205" t="s">
        <v>695</v>
      </c>
      <c r="D241" s="205" t="s">
        <v>290</v>
      </c>
      <c r="E241" s="206" t="s">
        <v>5368</v>
      </c>
      <c r="F241" s="207" t="s">
        <v>5166</v>
      </c>
      <c r="G241" s="208" t="s">
        <v>4760</v>
      </c>
      <c r="H241" s="209">
        <v>5</v>
      </c>
      <c r="I241" s="115"/>
      <c r="J241" s="210">
        <f t="shared" si="40"/>
        <v>0</v>
      </c>
      <c r="K241" s="207" t="s">
        <v>1709</v>
      </c>
      <c r="L241" s="116"/>
      <c r="M241" s="117" t="s">
        <v>1</v>
      </c>
      <c r="N241" s="118" t="s">
        <v>42</v>
      </c>
      <c r="O241" s="52"/>
      <c r="P241" s="111">
        <f t="shared" si="41"/>
        <v>0</v>
      </c>
      <c r="Q241" s="111">
        <v>0</v>
      </c>
      <c r="R241" s="111">
        <f t="shared" si="42"/>
        <v>0</v>
      </c>
      <c r="S241" s="111">
        <v>0</v>
      </c>
      <c r="T241" s="112">
        <f t="shared" si="43"/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13" t="s">
        <v>1303</v>
      </c>
      <c r="AT241" s="113" t="s">
        <v>290</v>
      </c>
      <c r="AU241" s="113" t="s">
        <v>87</v>
      </c>
      <c r="AY241" s="14" t="s">
        <v>237</v>
      </c>
      <c r="BE241" s="114">
        <f t="shared" si="44"/>
        <v>0</v>
      </c>
      <c r="BF241" s="114">
        <f t="shared" si="45"/>
        <v>0</v>
      </c>
      <c r="BG241" s="114">
        <f t="shared" si="46"/>
        <v>0</v>
      </c>
      <c r="BH241" s="114">
        <f t="shared" si="47"/>
        <v>0</v>
      </c>
      <c r="BI241" s="114">
        <f t="shared" si="48"/>
        <v>0</v>
      </c>
      <c r="BJ241" s="14" t="s">
        <v>85</v>
      </c>
      <c r="BK241" s="114">
        <f t="shared" si="49"/>
        <v>0</v>
      </c>
      <c r="BL241" s="14" t="s">
        <v>490</v>
      </c>
      <c r="BM241" s="113" t="s">
        <v>5369</v>
      </c>
    </row>
    <row r="242" spans="1:65" s="2" customFormat="1" ht="16.5" customHeight="1">
      <c r="A242" s="28"/>
      <c r="B242" s="138"/>
      <c r="C242" s="199" t="s">
        <v>701</v>
      </c>
      <c r="D242" s="199" t="s">
        <v>242</v>
      </c>
      <c r="E242" s="200" t="s">
        <v>5370</v>
      </c>
      <c r="F242" s="201" t="s">
        <v>5171</v>
      </c>
      <c r="G242" s="202" t="s">
        <v>2072</v>
      </c>
      <c r="H242" s="203">
        <v>30</v>
      </c>
      <c r="I242" s="108"/>
      <c r="J242" s="204">
        <f t="shared" si="40"/>
        <v>0</v>
      </c>
      <c r="K242" s="201" t="s">
        <v>1709</v>
      </c>
      <c r="L242" s="29"/>
      <c r="M242" s="109" t="s">
        <v>1</v>
      </c>
      <c r="N242" s="110" t="s">
        <v>42</v>
      </c>
      <c r="O242" s="52"/>
      <c r="P242" s="111">
        <f t="shared" si="41"/>
        <v>0</v>
      </c>
      <c r="Q242" s="111">
        <v>0</v>
      </c>
      <c r="R242" s="111">
        <f t="shared" si="42"/>
        <v>0</v>
      </c>
      <c r="S242" s="111">
        <v>0</v>
      </c>
      <c r="T242" s="112">
        <f t="shared" si="43"/>
        <v>0</v>
      </c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R242" s="113" t="s">
        <v>490</v>
      </c>
      <c r="AT242" s="113" t="s">
        <v>242</v>
      </c>
      <c r="AU242" s="113" t="s">
        <v>87</v>
      </c>
      <c r="AY242" s="14" t="s">
        <v>237</v>
      </c>
      <c r="BE242" s="114">
        <f t="shared" si="44"/>
        <v>0</v>
      </c>
      <c r="BF242" s="114">
        <f t="shared" si="45"/>
        <v>0</v>
      </c>
      <c r="BG242" s="114">
        <f t="shared" si="46"/>
        <v>0</v>
      </c>
      <c r="BH242" s="114">
        <f t="shared" si="47"/>
        <v>0</v>
      </c>
      <c r="BI242" s="114">
        <f t="shared" si="48"/>
        <v>0</v>
      </c>
      <c r="BJ242" s="14" t="s">
        <v>85</v>
      </c>
      <c r="BK242" s="114">
        <f t="shared" si="49"/>
        <v>0</v>
      </c>
      <c r="BL242" s="14" t="s">
        <v>490</v>
      </c>
      <c r="BM242" s="113" t="s">
        <v>5371</v>
      </c>
    </row>
    <row r="243" spans="1:65" s="2" customFormat="1" ht="16.5" customHeight="1">
      <c r="A243" s="28"/>
      <c r="B243" s="138"/>
      <c r="C243" s="205" t="s">
        <v>705</v>
      </c>
      <c r="D243" s="205" t="s">
        <v>290</v>
      </c>
      <c r="E243" s="206" t="s">
        <v>5372</v>
      </c>
      <c r="F243" s="207" t="s">
        <v>5171</v>
      </c>
      <c r="G243" s="208" t="s">
        <v>2072</v>
      </c>
      <c r="H243" s="209">
        <v>30</v>
      </c>
      <c r="I243" s="115"/>
      <c r="J243" s="210">
        <f t="shared" si="40"/>
        <v>0</v>
      </c>
      <c r="K243" s="207" t="s">
        <v>1709</v>
      </c>
      <c r="L243" s="116"/>
      <c r="M243" s="117" t="s">
        <v>1</v>
      </c>
      <c r="N243" s="118" t="s">
        <v>42</v>
      </c>
      <c r="O243" s="52"/>
      <c r="P243" s="111">
        <f t="shared" si="41"/>
        <v>0</v>
      </c>
      <c r="Q243" s="111">
        <v>0</v>
      </c>
      <c r="R243" s="111">
        <f t="shared" si="42"/>
        <v>0</v>
      </c>
      <c r="S243" s="111">
        <v>0</v>
      </c>
      <c r="T243" s="112">
        <f t="shared" si="43"/>
        <v>0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R243" s="113" t="s">
        <v>1303</v>
      </c>
      <c r="AT243" s="113" t="s">
        <v>290</v>
      </c>
      <c r="AU243" s="113" t="s">
        <v>87</v>
      </c>
      <c r="AY243" s="14" t="s">
        <v>237</v>
      </c>
      <c r="BE243" s="114">
        <f t="shared" si="44"/>
        <v>0</v>
      </c>
      <c r="BF243" s="114">
        <f t="shared" si="45"/>
        <v>0</v>
      </c>
      <c r="BG243" s="114">
        <f t="shared" si="46"/>
        <v>0</v>
      </c>
      <c r="BH243" s="114">
        <f t="shared" si="47"/>
        <v>0</v>
      </c>
      <c r="BI243" s="114">
        <f t="shared" si="48"/>
        <v>0</v>
      </c>
      <c r="BJ243" s="14" t="s">
        <v>85</v>
      </c>
      <c r="BK243" s="114">
        <f t="shared" si="49"/>
        <v>0</v>
      </c>
      <c r="BL243" s="14" t="s">
        <v>490</v>
      </c>
      <c r="BM243" s="113" t="s">
        <v>5373</v>
      </c>
    </row>
    <row r="244" spans="1:65" s="2" customFormat="1" ht="21.75" customHeight="1">
      <c r="A244" s="28"/>
      <c r="B244" s="138"/>
      <c r="C244" s="199" t="s">
        <v>711</v>
      </c>
      <c r="D244" s="199" t="s">
        <v>242</v>
      </c>
      <c r="E244" s="200" t="s">
        <v>5374</v>
      </c>
      <c r="F244" s="201" t="s">
        <v>5176</v>
      </c>
      <c r="G244" s="202" t="s">
        <v>4760</v>
      </c>
      <c r="H244" s="203">
        <v>130</v>
      </c>
      <c r="I244" s="108"/>
      <c r="J244" s="204">
        <f t="shared" si="40"/>
        <v>0</v>
      </c>
      <c r="K244" s="201" t="s">
        <v>1709</v>
      </c>
      <c r="L244" s="29"/>
      <c r="M244" s="109" t="s">
        <v>1</v>
      </c>
      <c r="N244" s="110" t="s">
        <v>42</v>
      </c>
      <c r="O244" s="52"/>
      <c r="P244" s="111">
        <f t="shared" si="41"/>
        <v>0</v>
      </c>
      <c r="Q244" s="111">
        <v>0</v>
      </c>
      <c r="R244" s="111">
        <f t="shared" si="42"/>
        <v>0</v>
      </c>
      <c r="S244" s="111">
        <v>0</v>
      </c>
      <c r="T244" s="112">
        <f t="shared" si="43"/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13" t="s">
        <v>490</v>
      </c>
      <c r="AT244" s="113" t="s">
        <v>242</v>
      </c>
      <c r="AU244" s="113" t="s">
        <v>87</v>
      </c>
      <c r="AY244" s="14" t="s">
        <v>237</v>
      </c>
      <c r="BE244" s="114">
        <f t="shared" si="44"/>
        <v>0</v>
      </c>
      <c r="BF244" s="114">
        <f t="shared" si="45"/>
        <v>0</v>
      </c>
      <c r="BG244" s="114">
        <f t="shared" si="46"/>
        <v>0</v>
      </c>
      <c r="BH244" s="114">
        <f t="shared" si="47"/>
        <v>0</v>
      </c>
      <c r="BI244" s="114">
        <f t="shared" si="48"/>
        <v>0</v>
      </c>
      <c r="BJ244" s="14" t="s">
        <v>85</v>
      </c>
      <c r="BK244" s="114">
        <f t="shared" si="49"/>
        <v>0</v>
      </c>
      <c r="BL244" s="14" t="s">
        <v>490</v>
      </c>
      <c r="BM244" s="113" t="s">
        <v>5375</v>
      </c>
    </row>
    <row r="245" spans="1:65" s="2" customFormat="1" ht="21.75" customHeight="1">
      <c r="A245" s="28"/>
      <c r="B245" s="138"/>
      <c r="C245" s="205" t="s">
        <v>715</v>
      </c>
      <c r="D245" s="205" t="s">
        <v>290</v>
      </c>
      <c r="E245" s="206" t="s">
        <v>5376</v>
      </c>
      <c r="F245" s="207" t="s">
        <v>5176</v>
      </c>
      <c r="G245" s="208" t="s">
        <v>4760</v>
      </c>
      <c r="H245" s="209">
        <v>130</v>
      </c>
      <c r="I245" s="115"/>
      <c r="J245" s="210">
        <f t="shared" si="40"/>
        <v>0</v>
      </c>
      <c r="K245" s="207" t="s">
        <v>1709</v>
      </c>
      <c r="L245" s="116"/>
      <c r="M245" s="117" t="s">
        <v>1</v>
      </c>
      <c r="N245" s="118" t="s">
        <v>42</v>
      </c>
      <c r="O245" s="52"/>
      <c r="P245" s="111">
        <f t="shared" si="41"/>
        <v>0</v>
      </c>
      <c r="Q245" s="111">
        <v>0</v>
      </c>
      <c r="R245" s="111">
        <f t="shared" si="42"/>
        <v>0</v>
      </c>
      <c r="S245" s="111">
        <v>0</v>
      </c>
      <c r="T245" s="112">
        <f t="shared" si="43"/>
        <v>0</v>
      </c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R245" s="113" t="s">
        <v>1303</v>
      </c>
      <c r="AT245" s="113" t="s">
        <v>290</v>
      </c>
      <c r="AU245" s="113" t="s">
        <v>87</v>
      </c>
      <c r="AY245" s="14" t="s">
        <v>237</v>
      </c>
      <c r="BE245" s="114">
        <f t="shared" si="44"/>
        <v>0</v>
      </c>
      <c r="BF245" s="114">
        <f t="shared" si="45"/>
        <v>0</v>
      </c>
      <c r="BG245" s="114">
        <f t="shared" si="46"/>
        <v>0</v>
      </c>
      <c r="BH245" s="114">
        <f t="shared" si="47"/>
        <v>0</v>
      </c>
      <c r="BI245" s="114">
        <f t="shared" si="48"/>
        <v>0</v>
      </c>
      <c r="BJ245" s="14" t="s">
        <v>85</v>
      </c>
      <c r="BK245" s="114">
        <f t="shared" si="49"/>
        <v>0</v>
      </c>
      <c r="BL245" s="14" t="s">
        <v>490</v>
      </c>
      <c r="BM245" s="113" t="s">
        <v>5377</v>
      </c>
    </row>
    <row r="246" spans="1:65" s="2" customFormat="1" ht="16.5" customHeight="1">
      <c r="A246" s="28"/>
      <c r="B246" s="138"/>
      <c r="C246" s="199" t="s">
        <v>717</v>
      </c>
      <c r="D246" s="199" t="s">
        <v>242</v>
      </c>
      <c r="E246" s="200" t="s">
        <v>5378</v>
      </c>
      <c r="F246" s="201" t="s">
        <v>5181</v>
      </c>
      <c r="G246" s="202" t="s">
        <v>2072</v>
      </c>
      <c r="H246" s="203">
        <v>1</v>
      </c>
      <c r="I246" s="108"/>
      <c r="J246" s="204">
        <f t="shared" si="40"/>
        <v>0</v>
      </c>
      <c r="K246" s="201" t="s">
        <v>1709</v>
      </c>
      <c r="L246" s="29"/>
      <c r="M246" s="109" t="s">
        <v>1</v>
      </c>
      <c r="N246" s="110" t="s">
        <v>42</v>
      </c>
      <c r="O246" s="52"/>
      <c r="P246" s="111">
        <f t="shared" si="41"/>
        <v>0</v>
      </c>
      <c r="Q246" s="111">
        <v>0</v>
      </c>
      <c r="R246" s="111">
        <f t="shared" si="42"/>
        <v>0</v>
      </c>
      <c r="S246" s="111">
        <v>0</v>
      </c>
      <c r="T246" s="112">
        <f t="shared" si="43"/>
        <v>0</v>
      </c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R246" s="113" t="s">
        <v>490</v>
      </c>
      <c r="AT246" s="113" t="s">
        <v>242</v>
      </c>
      <c r="AU246" s="113" t="s">
        <v>87</v>
      </c>
      <c r="AY246" s="14" t="s">
        <v>237</v>
      </c>
      <c r="BE246" s="114">
        <f t="shared" si="44"/>
        <v>0</v>
      </c>
      <c r="BF246" s="114">
        <f t="shared" si="45"/>
        <v>0</v>
      </c>
      <c r="BG246" s="114">
        <f t="shared" si="46"/>
        <v>0</v>
      </c>
      <c r="BH246" s="114">
        <f t="shared" si="47"/>
        <v>0</v>
      </c>
      <c r="BI246" s="114">
        <f t="shared" si="48"/>
        <v>0</v>
      </c>
      <c r="BJ246" s="14" t="s">
        <v>85</v>
      </c>
      <c r="BK246" s="114">
        <f t="shared" si="49"/>
        <v>0</v>
      </c>
      <c r="BL246" s="14" t="s">
        <v>490</v>
      </c>
      <c r="BM246" s="113" t="s">
        <v>5379</v>
      </c>
    </row>
    <row r="247" spans="1:65" s="2" customFormat="1" ht="16.5" customHeight="1">
      <c r="A247" s="28"/>
      <c r="B247" s="138"/>
      <c r="C247" s="205" t="s">
        <v>721</v>
      </c>
      <c r="D247" s="205" t="s">
        <v>290</v>
      </c>
      <c r="E247" s="206" t="s">
        <v>5380</v>
      </c>
      <c r="F247" s="207" t="s">
        <v>5181</v>
      </c>
      <c r="G247" s="208" t="s">
        <v>2072</v>
      </c>
      <c r="H247" s="209">
        <v>1</v>
      </c>
      <c r="I247" s="115"/>
      <c r="J247" s="210">
        <f t="shared" si="40"/>
        <v>0</v>
      </c>
      <c r="K247" s="207" t="s">
        <v>1709</v>
      </c>
      <c r="L247" s="116"/>
      <c r="M247" s="117" t="s">
        <v>1</v>
      </c>
      <c r="N247" s="118" t="s">
        <v>42</v>
      </c>
      <c r="O247" s="52"/>
      <c r="P247" s="111">
        <f t="shared" si="41"/>
        <v>0</v>
      </c>
      <c r="Q247" s="111">
        <v>0</v>
      </c>
      <c r="R247" s="111">
        <f t="shared" si="42"/>
        <v>0</v>
      </c>
      <c r="S247" s="111">
        <v>0</v>
      </c>
      <c r="T247" s="112">
        <f t="shared" si="43"/>
        <v>0</v>
      </c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R247" s="113" t="s">
        <v>1303</v>
      </c>
      <c r="AT247" s="113" t="s">
        <v>290</v>
      </c>
      <c r="AU247" s="113" t="s">
        <v>87</v>
      </c>
      <c r="AY247" s="14" t="s">
        <v>237</v>
      </c>
      <c r="BE247" s="114">
        <f t="shared" si="44"/>
        <v>0</v>
      </c>
      <c r="BF247" s="114">
        <f t="shared" si="45"/>
        <v>0</v>
      </c>
      <c r="BG247" s="114">
        <f t="shared" si="46"/>
        <v>0</v>
      </c>
      <c r="BH247" s="114">
        <f t="shared" si="47"/>
        <v>0</v>
      </c>
      <c r="BI247" s="114">
        <f t="shared" si="48"/>
        <v>0</v>
      </c>
      <c r="BJ247" s="14" t="s">
        <v>85</v>
      </c>
      <c r="BK247" s="114">
        <f t="shared" si="49"/>
        <v>0</v>
      </c>
      <c r="BL247" s="14" t="s">
        <v>490</v>
      </c>
      <c r="BM247" s="113" t="s">
        <v>5381</v>
      </c>
    </row>
    <row r="248" spans="1:65" s="2" customFormat="1" ht="16.5" customHeight="1">
      <c r="A248" s="28"/>
      <c r="B248" s="138"/>
      <c r="C248" s="199" t="s">
        <v>727</v>
      </c>
      <c r="D248" s="199" t="s">
        <v>242</v>
      </c>
      <c r="E248" s="200" t="s">
        <v>5382</v>
      </c>
      <c r="F248" s="201" t="s">
        <v>4788</v>
      </c>
      <c r="G248" s="202" t="s">
        <v>4579</v>
      </c>
      <c r="H248" s="203">
        <v>480</v>
      </c>
      <c r="I248" s="108"/>
      <c r="J248" s="204">
        <f t="shared" si="40"/>
        <v>0</v>
      </c>
      <c r="K248" s="201" t="s">
        <v>1709</v>
      </c>
      <c r="L248" s="29"/>
      <c r="M248" s="109" t="s">
        <v>1</v>
      </c>
      <c r="N248" s="110" t="s">
        <v>42</v>
      </c>
      <c r="O248" s="52"/>
      <c r="P248" s="111">
        <f t="shared" si="41"/>
        <v>0</v>
      </c>
      <c r="Q248" s="111">
        <v>0</v>
      </c>
      <c r="R248" s="111">
        <f t="shared" si="42"/>
        <v>0</v>
      </c>
      <c r="S248" s="111">
        <v>0</v>
      </c>
      <c r="T248" s="112">
        <f t="shared" si="43"/>
        <v>0</v>
      </c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R248" s="113" t="s">
        <v>490</v>
      </c>
      <c r="AT248" s="113" t="s">
        <v>242</v>
      </c>
      <c r="AU248" s="113" t="s">
        <v>87</v>
      </c>
      <c r="AY248" s="14" t="s">
        <v>237</v>
      </c>
      <c r="BE248" s="114">
        <f t="shared" si="44"/>
        <v>0</v>
      </c>
      <c r="BF248" s="114">
        <f t="shared" si="45"/>
        <v>0</v>
      </c>
      <c r="BG248" s="114">
        <f t="shared" si="46"/>
        <v>0</v>
      </c>
      <c r="BH248" s="114">
        <f t="shared" si="47"/>
        <v>0</v>
      </c>
      <c r="BI248" s="114">
        <f t="shared" si="48"/>
        <v>0</v>
      </c>
      <c r="BJ248" s="14" t="s">
        <v>85</v>
      </c>
      <c r="BK248" s="114">
        <f t="shared" si="49"/>
        <v>0</v>
      </c>
      <c r="BL248" s="14" t="s">
        <v>490</v>
      </c>
      <c r="BM248" s="113" t="s">
        <v>5383</v>
      </c>
    </row>
    <row r="249" spans="1:65" s="2" customFormat="1" ht="16.5" customHeight="1">
      <c r="A249" s="28"/>
      <c r="B249" s="138"/>
      <c r="C249" s="205" t="s">
        <v>731</v>
      </c>
      <c r="D249" s="205" t="s">
        <v>290</v>
      </c>
      <c r="E249" s="206" t="s">
        <v>5384</v>
      </c>
      <c r="F249" s="207" t="s">
        <v>4788</v>
      </c>
      <c r="G249" s="208" t="s">
        <v>1</v>
      </c>
      <c r="H249" s="209">
        <v>480</v>
      </c>
      <c r="I249" s="115"/>
      <c r="J249" s="210">
        <f t="shared" si="40"/>
        <v>0</v>
      </c>
      <c r="K249" s="207" t="s">
        <v>1709</v>
      </c>
      <c r="L249" s="116"/>
      <c r="M249" s="117" t="s">
        <v>1</v>
      </c>
      <c r="N249" s="118" t="s">
        <v>42</v>
      </c>
      <c r="O249" s="52"/>
      <c r="P249" s="111">
        <f t="shared" si="41"/>
        <v>0</v>
      </c>
      <c r="Q249" s="111">
        <v>0</v>
      </c>
      <c r="R249" s="111">
        <f t="shared" si="42"/>
        <v>0</v>
      </c>
      <c r="S249" s="111">
        <v>0</v>
      </c>
      <c r="T249" s="112">
        <f t="shared" si="43"/>
        <v>0</v>
      </c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R249" s="113" t="s">
        <v>1303</v>
      </c>
      <c r="AT249" s="113" t="s">
        <v>290</v>
      </c>
      <c r="AU249" s="113" t="s">
        <v>87</v>
      </c>
      <c r="AY249" s="14" t="s">
        <v>237</v>
      </c>
      <c r="BE249" s="114">
        <f t="shared" si="44"/>
        <v>0</v>
      </c>
      <c r="BF249" s="114">
        <f t="shared" si="45"/>
        <v>0</v>
      </c>
      <c r="BG249" s="114">
        <f t="shared" si="46"/>
        <v>0</v>
      </c>
      <c r="BH249" s="114">
        <f t="shared" si="47"/>
        <v>0</v>
      </c>
      <c r="BI249" s="114">
        <f t="shared" si="48"/>
        <v>0</v>
      </c>
      <c r="BJ249" s="14" t="s">
        <v>85</v>
      </c>
      <c r="BK249" s="114">
        <f t="shared" si="49"/>
        <v>0</v>
      </c>
      <c r="BL249" s="14" t="s">
        <v>490</v>
      </c>
      <c r="BM249" s="113" t="s">
        <v>5385</v>
      </c>
    </row>
    <row r="250" spans="1:65" s="12" customFormat="1" ht="22.9" customHeight="1">
      <c r="B250" s="192"/>
      <c r="C250" s="193"/>
      <c r="D250" s="194" t="s">
        <v>76</v>
      </c>
      <c r="E250" s="197" t="s">
        <v>3277</v>
      </c>
      <c r="F250" s="197" t="s">
        <v>5386</v>
      </c>
      <c r="G250" s="193"/>
      <c r="H250" s="193"/>
      <c r="I250" s="101"/>
      <c r="J250" s="198">
        <f>BK250</f>
        <v>0</v>
      </c>
      <c r="K250" s="193"/>
      <c r="L250" s="99"/>
      <c r="M250" s="102"/>
      <c r="N250" s="103"/>
      <c r="O250" s="103"/>
      <c r="P250" s="104">
        <f>SUM(P251:P276)</f>
        <v>0</v>
      </c>
      <c r="Q250" s="103"/>
      <c r="R250" s="104">
        <f>SUM(R251:R276)</f>
        <v>0</v>
      </c>
      <c r="S250" s="103"/>
      <c r="T250" s="105">
        <f>SUM(T251:T276)</f>
        <v>0</v>
      </c>
      <c r="AR250" s="100" t="s">
        <v>247</v>
      </c>
      <c r="AT250" s="106" t="s">
        <v>76</v>
      </c>
      <c r="AU250" s="106" t="s">
        <v>85</v>
      </c>
      <c r="AY250" s="100" t="s">
        <v>237</v>
      </c>
      <c r="BK250" s="107">
        <f>SUM(BK251:BK276)</f>
        <v>0</v>
      </c>
    </row>
    <row r="251" spans="1:65" s="2" customFormat="1" ht="33" customHeight="1">
      <c r="A251" s="28"/>
      <c r="B251" s="138"/>
      <c r="C251" s="199" t="s">
        <v>735</v>
      </c>
      <c r="D251" s="199" t="s">
        <v>242</v>
      </c>
      <c r="E251" s="200" t="s">
        <v>5387</v>
      </c>
      <c r="F251" s="201" t="s">
        <v>5328</v>
      </c>
      <c r="G251" s="202" t="s">
        <v>2072</v>
      </c>
      <c r="H251" s="203">
        <v>1</v>
      </c>
      <c r="I251" s="108"/>
      <c r="J251" s="204">
        <f t="shared" ref="J251:J276" si="50">ROUND(I251*H251,2)</f>
        <v>0</v>
      </c>
      <c r="K251" s="201" t="s">
        <v>1709</v>
      </c>
      <c r="L251" s="29"/>
      <c r="M251" s="109" t="s">
        <v>1</v>
      </c>
      <c r="N251" s="110" t="s">
        <v>42</v>
      </c>
      <c r="O251" s="52"/>
      <c r="P251" s="111">
        <f t="shared" ref="P251:P276" si="51">O251*H251</f>
        <v>0</v>
      </c>
      <c r="Q251" s="111">
        <v>0</v>
      </c>
      <c r="R251" s="111">
        <f t="shared" ref="R251:R276" si="52">Q251*H251</f>
        <v>0</v>
      </c>
      <c r="S251" s="111">
        <v>0</v>
      </c>
      <c r="T251" s="112">
        <f t="shared" ref="T251:T276" si="53">S251*H251</f>
        <v>0</v>
      </c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R251" s="113" t="s">
        <v>490</v>
      </c>
      <c r="AT251" s="113" t="s">
        <v>242</v>
      </c>
      <c r="AU251" s="113" t="s">
        <v>87</v>
      </c>
      <c r="AY251" s="14" t="s">
        <v>237</v>
      </c>
      <c r="BE251" s="114">
        <f t="shared" ref="BE251:BE276" si="54">IF(N251="základní",J251,0)</f>
        <v>0</v>
      </c>
      <c r="BF251" s="114">
        <f t="shared" ref="BF251:BF276" si="55">IF(N251="snížená",J251,0)</f>
        <v>0</v>
      </c>
      <c r="BG251" s="114">
        <f t="shared" ref="BG251:BG276" si="56">IF(N251="zákl. přenesená",J251,0)</f>
        <v>0</v>
      </c>
      <c r="BH251" s="114">
        <f t="shared" ref="BH251:BH276" si="57">IF(N251="sníž. přenesená",J251,0)</f>
        <v>0</v>
      </c>
      <c r="BI251" s="114">
        <f t="shared" ref="BI251:BI276" si="58">IF(N251="nulová",J251,0)</f>
        <v>0</v>
      </c>
      <c r="BJ251" s="14" t="s">
        <v>85</v>
      </c>
      <c r="BK251" s="114">
        <f t="shared" ref="BK251:BK276" si="59">ROUND(I251*H251,2)</f>
        <v>0</v>
      </c>
      <c r="BL251" s="14" t="s">
        <v>490</v>
      </c>
      <c r="BM251" s="113" t="s">
        <v>5388</v>
      </c>
    </row>
    <row r="252" spans="1:65" s="2" customFormat="1" ht="33" customHeight="1">
      <c r="A252" s="28"/>
      <c r="B252" s="138"/>
      <c r="C252" s="199" t="s">
        <v>740</v>
      </c>
      <c r="D252" s="199" t="s">
        <v>242</v>
      </c>
      <c r="E252" s="200" t="s">
        <v>5389</v>
      </c>
      <c r="F252" s="201" t="s">
        <v>5328</v>
      </c>
      <c r="G252" s="202" t="s">
        <v>2072</v>
      </c>
      <c r="H252" s="203">
        <v>1</v>
      </c>
      <c r="I252" s="108"/>
      <c r="J252" s="204">
        <f t="shared" si="50"/>
        <v>0</v>
      </c>
      <c r="K252" s="201" t="s">
        <v>1709</v>
      </c>
      <c r="L252" s="29"/>
      <c r="M252" s="109" t="s">
        <v>1</v>
      </c>
      <c r="N252" s="110" t="s">
        <v>42</v>
      </c>
      <c r="O252" s="52"/>
      <c r="P252" s="111">
        <f t="shared" si="51"/>
        <v>0</v>
      </c>
      <c r="Q252" s="111">
        <v>0</v>
      </c>
      <c r="R252" s="111">
        <f t="shared" si="52"/>
        <v>0</v>
      </c>
      <c r="S252" s="111">
        <v>0</v>
      </c>
      <c r="T252" s="112">
        <f t="shared" si="53"/>
        <v>0</v>
      </c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R252" s="113" t="s">
        <v>490</v>
      </c>
      <c r="AT252" s="113" t="s">
        <v>242</v>
      </c>
      <c r="AU252" s="113" t="s">
        <v>87</v>
      </c>
      <c r="AY252" s="14" t="s">
        <v>237</v>
      </c>
      <c r="BE252" s="114">
        <f t="shared" si="54"/>
        <v>0</v>
      </c>
      <c r="BF252" s="114">
        <f t="shared" si="55"/>
        <v>0</v>
      </c>
      <c r="BG252" s="114">
        <f t="shared" si="56"/>
        <v>0</v>
      </c>
      <c r="BH252" s="114">
        <f t="shared" si="57"/>
        <v>0</v>
      </c>
      <c r="BI252" s="114">
        <f t="shared" si="58"/>
        <v>0</v>
      </c>
      <c r="BJ252" s="14" t="s">
        <v>85</v>
      </c>
      <c r="BK252" s="114">
        <f t="shared" si="59"/>
        <v>0</v>
      </c>
      <c r="BL252" s="14" t="s">
        <v>490</v>
      </c>
      <c r="BM252" s="113" t="s">
        <v>5390</v>
      </c>
    </row>
    <row r="253" spans="1:65" s="2" customFormat="1" ht="21.75" customHeight="1">
      <c r="A253" s="28"/>
      <c r="B253" s="138"/>
      <c r="C253" s="199" t="s">
        <v>744</v>
      </c>
      <c r="D253" s="199" t="s">
        <v>242</v>
      </c>
      <c r="E253" s="200" t="s">
        <v>5391</v>
      </c>
      <c r="F253" s="201" t="s">
        <v>5239</v>
      </c>
      <c r="G253" s="202" t="s">
        <v>2072</v>
      </c>
      <c r="H253" s="203">
        <v>5</v>
      </c>
      <c r="I253" s="108"/>
      <c r="J253" s="204">
        <f t="shared" si="50"/>
        <v>0</v>
      </c>
      <c r="K253" s="201" t="s">
        <v>1709</v>
      </c>
      <c r="L253" s="29"/>
      <c r="M253" s="109" t="s">
        <v>1</v>
      </c>
      <c r="N253" s="110" t="s">
        <v>42</v>
      </c>
      <c r="O253" s="52"/>
      <c r="P253" s="111">
        <f t="shared" si="51"/>
        <v>0</v>
      </c>
      <c r="Q253" s="111">
        <v>0</v>
      </c>
      <c r="R253" s="111">
        <f t="shared" si="52"/>
        <v>0</v>
      </c>
      <c r="S253" s="111">
        <v>0</v>
      </c>
      <c r="T253" s="112">
        <f t="shared" si="53"/>
        <v>0</v>
      </c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R253" s="113" t="s">
        <v>490</v>
      </c>
      <c r="AT253" s="113" t="s">
        <v>242</v>
      </c>
      <c r="AU253" s="113" t="s">
        <v>87</v>
      </c>
      <c r="AY253" s="14" t="s">
        <v>237</v>
      </c>
      <c r="BE253" s="114">
        <f t="shared" si="54"/>
        <v>0</v>
      </c>
      <c r="BF253" s="114">
        <f t="shared" si="55"/>
        <v>0</v>
      </c>
      <c r="BG253" s="114">
        <f t="shared" si="56"/>
        <v>0</v>
      </c>
      <c r="BH253" s="114">
        <f t="shared" si="57"/>
        <v>0</v>
      </c>
      <c r="BI253" s="114">
        <f t="shared" si="58"/>
        <v>0</v>
      </c>
      <c r="BJ253" s="14" t="s">
        <v>85</v>
      </c>
      <c r="BK253" s="114">
        <f t="shared" si="59"/>
        <v>0</v>
      </c>
      <c r="BL253" s="14" t="s">
        <v>490</v>
      </c>
      <c r="BM253" s="113" t="s">
        <v>5392</v>
      </c>
    </row>
    <row r="254" spans="1:65" s="2" customFormat="1" ht="21.75" customHeight="1">
      <c r="A254" s="28"/>
      <c r="B254" s="138"/>
      <c r="C254" s="205" t="s">
        <v>748</v>
      </c>
      <c r="D254" s="205" t="s">
        <v>290</v>
      </c>
      <c r="E254" s="206" t="s">
        <v>5393</v>
      </c>
      <c r="F254" s="207" t="s">
        <v>5239</v>
      </c>
      <c r="G254" s="208" t="s">
        <v>2072</v>
      </c>
      <c r="H254" s="209">
        <v>5</v>
      </c>
      <c r="I254" s="115"/>
      <c r="J254" s="210">
        <f t="shared" si="50"/>
        <v>0</v>
      </c>
      <c r="K254" s="207" t="s">
        <v>1709</v>
      </c>
      <c r="L254" s="116"/>
      <c r="M254" s="117" t="s">
        <v>1</v>
      </c>
      <c r="N254" s="118" t="s">
        <v>42</v>
      </c>
      <c r="O254" s="52"/>
      <c r="P254" s="111">
        <f t="shared" si="51"/>
        <v>0</v>
      </c>
      <c r="Q254" s="111">
        <v>0</v>
      </c>
      <c r="R254" s="111">
        <f t="shared" si="52"/>
        <v>0</v>
      </c>
      <c r="S254" s="111">
        <v>0</v>
      </c>
      <c r="T254" s="112">
        <f t="shared" si="53"/>
        <v>0</v>
      </c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R254" s="113" t="s">
        <v>1303</v>
      </c>
      <c r="AT254" s="113" t="s">
        <v>290</v>
      </c>
      <c r="AU254" s="113" t="s">
        <v>87</v>
      </c>
      <c r="AY254" s="14" t="s">
        <v>237</v>
      </c>
      <c r="BE254" s="114">
        <f t="shared" si="54"/>
        <v>0</v>
      </c>
      <c r="BF254" s="114">
        <f t="shared" si="55"/>
        <v>0</v>
      </c>
      <c r="BG254" s="114">
        <f t="shared" si="56"/>
        <v>0</v>
      </c>
      <c r="BH254" s="114">
        <f t="shared" si="57"/>
        <v>0</v>
      </c>
      <c r="BI254" s="114">
        <f t="shared" si="58"/>
        <v>0</v>
      </c>
      <c r="BJ254" s="14" t="s">
        <v>85</v>
      </c>
      <c r="BK254" s="114">
        <f t="shared" si="59"/>
        <v>0</v>
      </c>
      <c r="BL254" s="14" t="s">
        <v>490</v>
      </c>
      <c r="BM254" s="113" t="s">
        <v>5394</v>
      </c>
    </row>
    <row r="255" spans="1:65" s="2" customFormat="1" ht="21.75" customHeight="1">
      <c r="A255" s="28"/>
      <c r="B255" s="138"/>
      <c r="C255" s="199" t="s">
        <v>752</v>
      </c>
      <c r="D255" s="199" t="s">
        <v>242</v>
      </c>
      <c r="E255" s="200" t="s">
        <v>5395</v>
      </c>
      <c r="F255" s="201" t="s">
        <v>5136</v>
      </c>
      <c r="G255" s="202" t="s">
        <v>2072</v>
      </c>
      <c r="H255" s="203">
        <v>14</v>
      </c>
      <c r="I255" s="108"/>
      <c r="J255" s="204">
        <f t="shared" si="50"/>
        <v>0</v>
      </c>
      <c r="K255" s="201" t="s">
        <v>1709</v>
      </c>
      <c r="L255" s="29"/>
      <c r="M255" s="109" t="s">
        <v>1</v>
      </c>
      <c r="N255" s="110" t="s">
        <v>42</v>
      </c>
      <c r="O255" s="52"/>
      <c r="P255" s="111">
        <f t="shared" si="51"/>
        <v>0</v>
      </c>
      <c r="Q255" s="111">
        <v>0</v>
      </c>
      <c r="R255" s="111">
        <f t="shared" si="52"/>
        <v>0</v>
      </c>
      <c r="S255" s="111">
        <v>0</v>
      </c>
      <c r="T255" s="112">
        <f t="shared" si="53"/>
        <v>0</v>
      </c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R255" s="113" t="s">
        <v>490</v>
      </c>
      <c r="AT255" s="113" t="s">
        <v>242</v>
      </c>
      <c r="AU255" s="113" t="s">
        <v>87</v>
      </c>
      <c r="AY255" s="14" t="s">
        <v>237</v>
      </c>
      <c r="BE255" s="114">
        <f t="shared" si="54"/>
        <v>0</v>
      </c>
      <c r="BF255" s="114">
        <f t="shared" si="55"/>
        <v>0</v>
      </c>
      <c r="BG255" s="114">
        <f t="shared" si="56"/>
        <v>0</v>
      </c>
      <c r="BH255" s="114">
        <f t="shared" si="57"/>
        <v>0</v>
      </c>
      <c r="BI255" s="114">
        <f t="shared" si="58"/>
        <v>0</v>
      </c>
      <c r="BJ255" s="14" t="s">
        <v>85</v>
      </c>
      <c r="BK255" s="114">
        <f t="shared" si="59"/>
        <v>0</v>
      </c>
      <c r="BL255" s="14" t="s">
        <v>490</v>
      </c>
      <c r="BM255" s="113" t="s">
        <v>5396</v>
      </c>
    </row>
    <row r="256" spans="1:65" s="2" customFormat="1" ht="21.75" customHeight="1">
      <c r="A256" s="28"/>
      <c r="B256" s="138"/>
      <c r="C256" s="205" t="s">
        <v>756</v>
      </c>
      <c r="D256" s="205" t="s">
        <v>290</v>
      </c>
      <c r="E256" s="206" t="s">
        <v>5397</v>
      </c>
      <c r="F256" s="207" t="s">
        <v>5136</v>
      </c>
      <c r="G256" s="208" t="s">
        <v>2072</v>
      </c>
      <c r="H256" s="209">
        <v>14</v>
      </c>
      <c r="I256" s="115"/>
      <c r="J256" s="210">
        <f t="shared" si="50"/>
        <v>0</v>
      </c>
      <c r="K256" s="207" t="s">
        <v>1709</v>
      </c>
      <c r="L256" s="116"/>
      <c r="M256" s="117" t="s">
        <v>1</v>
      </c>
      <c r="N256" s="118" t="s">
        <v>42</v>
      </c>
      <c r="O256" s="52"/>
      <c r="P256" s="111">
        <f t="shared" si="51"/>
        <v>0</v>
      </c>
      <c r="Q256" s="111">
        <v>0</v>
      </c>
      <c r="R256" s="111">
        <f t="shared" si="52"/>
        <v>0</v>
      </c>
      <c r="S256" s="111">
        <v>0</v>
      </c>
      <c r="T256" s="112">
        <f t="shared" si="53"/>
        <v>0</v>
      </c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R256" s="113" t="s">
        <v>1303</v>
      </c>
      <c r="AT256" s="113" t="s">
        <v>290</v>
      </c>
      <c r="AU256" s="113" t="s">
        <v>87</v>
      </c>
      <c r="AY256" s="14" t="s">
        <v>237</v>
      </c>
      <c r="BE256" s="114">
        <f t="shared" si="54"/>
        <v>0</v>
      </c>
      <c r="BF256" s="114">
        <f t="shared" si="55"/>
        <v>0</v>
      </c>
      <c r="BG256" s="114">
        <f t="shared" si="56"/>
        <v>0</v>
      </c>
      <c r="BH256" s="114">
        <f t="shared" si="57"/>
        <v>0</v>
      </c>
      <c r="BI256" s="114">
        <f t="shared" si="58"/>
        <v>0</v>
      </c>
      <c r="BJ256" s="14" t="s">
        <v>85</v>
      </c>
      <c r="BK256" s="114">
        <f t="shared" si="59"/>
        <v>0</v>
      </c>
      <c r="BL256" s="14" t="s">
        <v>490</v>
      </c>
      <c r="BM256" s="113" t="s">
        <v>5398</v>
      </c>
    </row>
    <row r="257" spans="1:65" s="2" customFormat="1" ht="21.75" customHeight="1">
      <c r="A257" s="28"/>
      <c r="B257" s="138"/>
      <c r="C257" s="199" t="s">
        <v>760</v>
      </c>
      <c r="D257" s="199" t="s">
        <v>242</v>
      </c>
      <c r="E257" s="200" t="s">
        <v>5399</v>
      </c>
      <c r="F257" s="201" t="s">
        <v>5200</v>
      </c>
      <c r="G257" s="202" t="s">
        <v>2072</v>
      </c>
      <c r="H257" s="203">
        <v>1</v>
      </c>
      <c r="I257" s="108"/>
      <c r="J257" s="204">
        <f t="shared" si="50"/>
        <v>0</v>
      </c>
      <c r="K257" s="201" t="s">
        <v>1709</v>
      </c>
      <c r="L257" s="29"/>
      <c r="M257" s="109" t="s">
        <v>1</v>
      </c>
      <c r="N257" s="110" t="s">
        <v>42</v>
      </c>
      <c r="O257" s="52"/>
      <c r="P257" s="111">
        <f t="shared" si="51"/>
        <v>0</v>
      </c>
      <c r="Q257" s="111">
        <v>0</v>
      </c>
      <c r="R257" s="111">
        <f t="shared" si="52"/>
        <v>0</v>
      </c>
      <c r="S257" s="111">
        <v>0</v>
      </c>
      <c r="T257" s="112">
        <f t="shared" si="53"/>
        <v>0</v>
      </c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R257" s="113" t="s">
        <v>490</v>
      </c>
      <c r="AT257" s="113" t="s">
        <v>242</v>
      </c>
      <c r="AU257" s="113" t="s">
        <v>87</v>
      </c>
      <c r="AY257" s="14" t="s">
        <v>237</v>
      </c>
      <c r="BE257" s="114">
        <f t="shared" si="54"/>
        <v>0</v>
      </c>
      <c r="BF257" s="114">
        <f t="shared" si="55"/>
        <v>0</v>
      </c>
      <c r="BG257" s="114">
        <f t="shared" si="56"/>
        <v>0</v>
      </c>
      <c r="BH257" s="114">
        <f t="shared" si="57"/>
        <v>0</v>
      </c>
      <c r="BI257" s="114">
        <f t="shared" si="58"/>
        <v>0</v>
      </c>
      <c r="BJ257" s="14" t="s">
        <v>85</v>
      </c>
      <c r="BK257" s="114">
        <f t="shared" si="59"/>
        <v>0</v>
      </c>
      <c r="BL257" s="14" t="s">
        <v>490</v>
      </c>
      <c r="BM257" s="113" t="s">
        <v>5400</v>
      </c>
    </row>
    <row r="258" spans="1:65" s="2" customFormat="1" ht="21.75" customHeight="1">
      <c r="A258" s="28"/>
      <c r="B258" s="138"/>
      <c r="C258" s="205" t="s">
        <v>764</v>
      </c>
      <c r="D258" s="205" t="s">
        <v>290</v>
      </c>
      <c r="E258" s="206" t="s">
        <v>5401</v>
      </c>
      <c r="F258" s="207" t="s">
        <v>5200</v>
      </c>
      <c r="G258" s="208" t="s">
        <v>2072</v>
      </c>
      <c r="H258" s="209">
        <v>1</v>
      </c>
      <c r="I258" s="115"/>
      <c r="J258" s="210">
        <f t="shared" si="50"/>
        <v>0</v>
      </c>
      <c r="K258" s="207" t="s">
        <v>1709</v>
      </c>
      <c r="L258" s="116"/>
      <c r="M258" s="117" t="s">
        <v>1</v>
      </c>
      <c r="N258" s="118" t="s">
        <v>42</v>
      </c>
      <c r="O258" s="52"/>
      <c r="P258" s="111">
        <f t="shared" si="51"/>
        <v>0</v>
      </c>
      <c r="Q258" s="111">
        <v>0</v>
      </c>
      <c r="R258" s="111">
        <f t="shared" si="52"/>
        <v>0</v>
      </c>
      <c r="S258" s="111">
        <v>0</v>
      </c>
      <c r="T258" s="112">
        <f t="shared" si="53"/>
        <v>0</v>
      </c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R258" s="113" t="s">
        <v>1303</v>
      </c>
      <c r="AT258" s="113" t="s">
        <v>290</v>
      </c>
      <c r="AU258" s="113" t="s">
        <v>87</v>
      </c>
      <c r="AY258" s="14" t="s">
        <v>237</v>
      </c>
      <c r="BE258" s="114">
        <f t="shared" si="54"/>
        <v>0</v>
      </c>
      <c r="BF258" s="114">
        <f t="shared" si="55"/>
        <v>0</v>
      </c>
      <c r="BG258" s="114">
        <f t="shared" si="56"/>
        <v>0</v>
      </c>
      <c r="BH258" s="114">
        <f t="shared" si="57"/>
        <v>0</v>
      </c>
      <c r="BI258" s="114">
        <f t="shared" si="58"/>
        <v>0</v>
      </c>
      <c r="BJ258" s="14" t="s">
        <v>85</v>
      </c>
      <c r="BK258" s="114">
        <f t="shared" si="59"/>
        <v>0</v>
      </c>
      <c r="BL258" s="14" t="s">
        <v>490</v>
      </c>
      <c r="BM258" s="113" t="s">
        <v>5402</v>
      </c>
    </row>
    <row r="259" spans="1:65" s="2" customFormat="1" ht="21.75" customHeight="1">
      <c r="A259" s="28"/>
      <c r="B259" s="138"/>
      <c r="C259" s="199" t="s">
        <v>768</v>
      </c>
      <c r="D259" s="199" t="s">
        <v>242</v>
      </c>
      <c r="E259" s="200" t="s">
        <v>5403</v>
      </c>
      <c r="F259" s="201" t="s">
        <v>5345</v>
      </c>
      <c r="G259" s="202" t="s">
        <v>2072</v>
      </c>
      <c r="H259" s="203">
        <v>2</v>
      </c>
      <c r="I259" s="108"/>
      <c r="J259" s="204">
        <f t="shared" si="50"/>
        <v>0</v>
      </c>
      <c r="K259" s="201" t="s">
        <v>1709</v>
      </c>
      <c r="L259" s="29"/>
      <c r="M259" s="109" t="s">
        <v>1</v>
      </c>
      <c r="N259" s="110" t="s">
        <v>42</v>
      </c>
      <c r="O259" s="52"/>
      <c r="P259" s="111">
        <f t="shared" si="51"/>
        <v>0</v>
      </c>
      <c r="Q259" s="111">
        <v>0</v>
      </c>
      <c r="R259" s="111">
        <f t="shared" si="52"/>
        <v>0</v>
      </c>
      <c r="S259" s="111">
        <v>0</v>
      </c>
      <c r="T259" s="112">
        <f t="shared" si="53"/>
        <v>0</v>
      </c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R259" s="113" t="s">
        <v>490</v>
      </c>
      <c r="AT259" s="113" t="s">
        <v>242</v>
      </c>
      <c r="AU259" s="113" t="s">
        <v>87</v>
      </c>
      <c r="AY259" s="14" t="s">
        <v>237</v>
      </c>
      <c r="BE259" s="114">
        <f t="shared" si="54"/>
        <v>0</v>
      </c>
      <c r="BF259" s="114">
        <f t="shared" si="55"/>
        <v>0</v>
      </c>
      <c r="BG259" s="114">
        <f t="shared" si="56"/>
        <v>0</v>
      </c>
      <c r="BH259" s="114">
        <f t="shared" si="57"/>
        <v>0</v>
      </c>
      <c r="BI259" s="114">
        <f t="shared" si="58"/>
        <v>0</v>
      </c>
      <c r="BJ259" s="14" t="s">
        <v>85</v>
      </c>
      <c r="BK259" s="114">
        <f t="shared" si="59"/>
        <v>0</v>
      </c>
      <c r="BL259" s="14" t="s">
        <v>490</v>
      </c>
      <c r="BM259" s="113" t="s">
        <v>5404</v>
      </c>
    </row>
    <row r="260" spans="1:65" s="2" customFormat="1" ht="21.75" customHeight="1">
      <c r="A260" s="28"/>
      <c r="B260" s="138"/>
      <c r="C260" s="205" t="s">
        <v>772</v>
      </c>
      <c r="D260" s="205" t="s">
        <v>290</v>
      </c>
      <c r="E260" s="206" t="s">
        <v>5405</v>
      </c>
      <c r="F260" s="207" t="s">
        <v>5345</v>
      </c>
      <c r="G260" s="208" t="s">
        <v>2072</v>
      </c>
      <c r="H260" s="209">
        <v>2</v>
      </c>
      <c r="I260" s="115"/>
      <c r="J260" s="210">
        <f t="shared" si="50"/>
        <v>0</v>
      </c>
      <c r="K260" s="207" t="s">
        <v>1709</v>
      </c>
      <c r="L260" s="116"/>
      <c r="M260" s="117" t="s">
        <v>1</v>
      </c>
      <c r="N260" s="118" t="s">
        <v>42</v>
      </c>
      <c r="O260" s="52"/>
      <c r="P260" s="111">
        <f t="shared" si="51"/>
        <v>0</v>
      </c>
      <c r="Q260" s="111">
        <v>0</v>
      </c>
      <c r="R260" s="111">
        <f t="shared" si="52"/>
        <v>0</v>
      </c>
      <c r="S260" s="111">
        <v>0</v>
      </c>
      <c r="T260" s="112">
        <f t="shared" si="53"/>
        <v>0</v>
      </c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R260" s="113" t="s">
        <v>1303</v>
      </c>
      <c r="AT260" s="113" t="s">
        <v>290</v>
      </c>
      <c r="AU260" s="113" t="s">
        <v>87</v>
      </c>
      <c r="AY260" s="14" t="s">
        <v>237</v>
      </c>
      <c r="BE260" s="114">
        <f t="shared" si="54"/>
        <v>0</v>
      </c>
      <c r="BF260" s="114">
        <f t="shared" si="55"/>
        <v>0</v>
      </c>
      <c r="BG260" s="114">
        <f t="shared" si="56"/>
        <v>0</v>
      </c>
      <c r="BH260" s="114">
        <f t="shared" si="57"/>
        <v>0</v>
      </c>
      <c r="BI260" s="114">
        <f t="shared" si="58"/>
        <v>0</v>
      </c>
      <c r="BJ260" s="14" t="s">
        <v>85</v>
      </c>
      <c r="BK260" s="114">
        <f t="shared" si="59"/>
        <v>0</v>
      </c>
      <c r="BL260" s="14" t="s">
        <v>490</v>
      </c>
      <c r="BM260" s="113" t="s">
        <v>5406</v>
      </c>
    </row>
    <row r="261" spans="1:65" s="2" customFormat="1" ht="16.5" customHeight="1">
      <c r="A261" s="28"/>
      <c r="B261" s="138"/>
      <c r="C261" s="199" t="s">
        <v>776</v>
      </c>
      <c r="D261" s="199" t="s">
        <v>242</v>
      </c>
      <c r="E261" s="200" t="s">
        <v>5407</v>
      </c>
      <c r="F261" s="201" t="s">
        <v>5151</v>
      </c>
      <c r="G261" s="202" t="s">
        <v>2072</v>
      </c>
      <c r="H261" s="203">
        <v>22</v>
      </c>
      <c r="I261" s="108"/>
      <c r="J261" s="204">
        <f t="shared" si="50"/>
        <v>0</v>
      </c>
      <c r="K261" s="201" t="s">
        <v>1709</v>
      </c>
      <c r="L261" s="29"/>
      <c r="M261" s="109" t="s">
        <v>1</v>
      </c>
      <c r="N261" s="110" t="s">
        <v>42</v>
      </c>
      <c r="O261" s="52"/>
      <c r="P261" s="111">
        <f t="shared" si="51"/>
        <v>0</v>
      </c>
      <c r="Q261" s="111">
        <v>0</v>
      </c>
      <c r="R261" s="111">
        <f t="shared" si="52"/>
        <v>0</v>
      </c>
      <c r="S261" s="111">
        <v>0</v>
      </c>
      <c r="T261" s="112">
        <f t="shared" si="53"/>
        <v>0</v>
      </c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R261" s="113" t="s">
        <v>490</v>
      </c>
      <c r="AT261" s="113" t="s">
        <v>242</v>
      </c>
      <c r="AU261" s="113" t="s">
        <v>87</v>
      </c>
      <c r="AY261" s="14" t="s">
        <v>237</v>
      </c>
      <c r="BE261" s="114">
        <f t="shared" si="54"/>
        <v>0</v>
      </c>
      <c r="BF261" s="114">
        <f t="shared" si="55"/>
        <v>0</v>
      </c>
      <c r="BG261" s="114">
        <f t="shared" si="56"/>
        <v>0</v>
      </c>
      <c r="BH261" s="114">
        <f t="shared" si="57"/>
        <v>0</v>
      </c>
      <c r="BI261" s="114">
        <f t="shared" si="58"/>
        <v>0</v>
      </c>
      <c r="BJ261" s="14" t="s">
        <v>85</v>
      </c>
      <c r="BK261" s="114">
        <f t="shared" si="59"/>
        <v>0</v>
      </c>
      <c r="BL261" s="14" t="s">
        <v>490</v>
      </c>
      <c r="BM261" s="113" t="s">
        <v>5408</v>
      </c>
    </row>
    <row r="262" spans="1:65" s="2" customFormat="1" ht="16.5" customHeight="1">
      <c r="A262" s="28"/>
      <c r="B262" s="138"/>
      <c r="C262" s="205" t="s">
        <v>782</v>
      </c>
      <c r="D262" s="205" t="s">
        <v>290</v>
      </c>
      <c r="E262" s="206" t="s">
        <v>5409</v>
      </c>
      <c r="F262" s="207" t="s">
        <v>5151</v>
      </c>
      <c r="G262" s="208" t="s">
        <v>2072</v>
      </c>
      <c r="H262" s="209">
        <v>22</v>
      </c>
      <c r="I262" s="115"/>
      <c r="J262" s="210">
        <f t="shared" si="50"/>
        <v>0</v>
      </c>
      <c r="K262" s="207" t="s">
        <v>1709</v>
      </c>
      <c r="L262" s="116"/>
      <c r="M262" s="117" t="s">
        <v>1</v>
      </c>
      <c r="N262" s="118" t="s">
        <v>42</v>
      </c>
      <c r="O262" s="52"/>
      <c r="P262" s="111">
        <f t="shared" si="51"/>
        <v>0</v>
      </c>
      <c r="Q262" s="111">
        <v>0</v>
      </c>
      <c r="R262" s="111">
        <f t="shared" si="52"/>
        <v>0</v>
      </c>
      <c r="S262" s="111">
        <v>0</v>
      </c>
      <c r="T262" s="112">
        <f t="shared" si="53"/>
        <v>0</v>
      </c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R262" s="113" t="s">
        <v>1303</v>
      </c>
      <c r="AT262" s="113" t="s">
        <v>290</v>
      </c>
      <c r="AU262" s="113" t="s">
        <v>87</v>
      </c>
      <c r="AY262" s="14" t="s">
        <v>237</v>
      </c>
      <c r="BE262" s="114">
        <f t="shared" si="54"/>
        <v>0</v>
      </c>
      <c r="BF262" s="114">
        <f t="shared" si="55"/>
        <v>0</v>
      </c>
      <c r="BG262" s="114">
        <f t="shared" si="56"/>
        <v>0</v>
      </c>
      <c r="BH262" s="114">
        <f t="shared" si="57"/>
        <v>0</v>
      </c>
      <c r="BI262" s="114">
        <f t="shared" si="58"/>
        <v>0</v>
      </c>
      <c r="BJ262" s="14" t="s">
        <v>85</v>
      </c>
      <c r="BK262" s="114">
        <f t="shared" si="59"/>
        <v>0</v>
      </c>
      <c r="BL262" s="14" t="s">
        <v>490</v>
      </c>
      <c r="BM262" s="113" t="s">
        <v>5410</v>
      </c>
    </row>
    <row r="263" spans="1:65" s="2" customFormat="1" ht="33" customHeight="1">
      <c r="A263" s="28"/>
      <c r="B263" s="138"/>
      <c r="C263" s="199" t="s">
        <v>786</v>
      </c>
      <c r="D263" s="199" t="s">
        <v>242</v>
      </c>
      <c r="E263" s="200" t="s">
        <v>5411</v>
      </c>
      <c r="F263" s="201" t="s">
        <v>5156</v>
      </c>
      <c r="G263" s="202" t="s">
        <v>2072</v>
      </c>
      <c r="H263" s="203">
        <v>1</v>
      </c>
      <c r="I263" s="108"/>
      <c r="J263" s="204">
        <f t="shared" si="50"/>
        <v>0</v>
      </c>
      <c r="K263" s="201" t="s">
        <v>1709</v>
      </c>
      <c r="L263" s="29"/>
      <c r="M263" s="109" t="s">
        <v>1</v>
      </c>
      <c r="N263" s="110" t="s">
        <v>42</v>
      </c>
      <c r="O263" s="52"/>
      <c r="P263" s="111">
        <f t="shared" si="51"/>
        <v>0</v>
      </c>
      <c r="Q263" s="111">
        <v>0</v>
      </c>
      <c r="R263" s="111">
        <f t="shared" si="52"/>
        <v>0</v>
      </c>
      <c r="S263" s="111">
        <v>0</v>
      </c>
      <c r="T263" s="112">
        <f t="shared" si="53"/>
        <v>0</v>
      </c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R263" s="113" t="s">
        <v>490</v>
      </c>
      <c r="AT263" s="113" t="s">
        <v>242</v>
      </c>
      <c r="AU263" s="113" t="s">
        <v>87</v>
      </c>
      <c r="AY263" s="14" t="s">
        <v>237</v>
      </c>
      <c r="BE263" s="114">
        <f t="shared" si="54"/>
        <v>0</v>
      </c>
      <c r="BF263" s="114">
        <f t="shared" si="55"/>
        <v>0</v>
      </c>
      <c r="BG263" s="114">
        <f t="shared" si="56"/>
        <v>0</v>
      </c>
      <c r="BH263" s="114">
        <f t="shared" si="57"/>
        <v>0</v>
      </c>
      <c r="BI263" s="114">
        <f t="shared" si="58"/>
        <v>0</v>
      </c>
      <c r="BJ263" s="14" t="s">
        <v>85</v>
      </c>
      <c r="BK263" s="114">
        <f t="shared" si="59"/>
        <v>0</v>
      </c>
      <c r="BL263" s="14" t="s">
        <v>490</v>
      </c>
      <c r="BM263" s="113" t="s">
        <v>5412</v>
      </c>
    </row>
    <row r="264" spans="1:65" s="2" customFormat="1" ht="33" customHeight="1">
      <c r="A264" s="28"/>
      <c r="B264" s="138"/>
      <c r="C264" s="205" t="s">
        <v>790</v>
      </c>
      <c r="D264" s="205" t="s">
        <v>290</v>
      </c>
      <c r="E264" s="206" t="s">
        <v>5413</v>
      </c>
      <c r="F264" s="207" t="s">
        <v>5156</v>
      </c>
      <c r="G264" s="208" t="s">
        <v>2072</v>
      </c>
      <c r="H264" s="209">
        <v>1</v>
      </c>
      <c r="I264" s="115"/>
      <c r="J264" s="210">
        <f t="shared" si="50"/>
        <v>0</v>
      </c>
      <c r="K264" s="207" t="s">
        <v>1709</v>
      </c>
      <c r="L264" s="116"/>
      <c r="M264" s="117" t="s">
        <v>1</v>
      </c>
      <c r="N264" s="118" t="s">
        <v>42</v>
      </c>
      <c r="O264" s="52"/>
      <c r="P264" s="111">
        <f t="shared" si="51"/>
        <v>0</v>
      </c>
      <c r="Q264" s="111">
        <v>0</v>
      </c>
      <c r="R264" s="111">
        <f t="shared" si="52"/>
        <v>0</v>
      </c>
      <c r="S264" s="111">
        <v>0</v>
      </c>
      <c r="T264" s="112">
        <f t="shared" si="53"/>
        <v>0</v>
      </c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R264" s="113" t="s">
        <v>1303</v>
      </c>
      <c r="AT264" s="113" t="s">
        <v>290</v>
      </c>
      <c r="AU264" s="113" t="s">
        <v>87</v>
      </c>
      <c r="AY264" s="14" t="s">
        <v>237</v>
      </c>
      <c r="BE264" s="114">
        <f t="shared" si="54"/>
        <v>0</v>
      </c>
      <c r="BF264" s="114">
        <f t="shared" si="55"/>
        <v>0</v>
      </c>
      <c r="BG264" s="114">
        <f t="shared" si="56"/>
        <v>0</v>
      </c>
      <c r="BH264" s="114">
        <f t="shared" si="57"/>
        <v>0</v>
      </c>
      <c r="BI264" s="114">
        <f t="shared" si="58"/>
        <v>0</v>
      </c>
      <c r="BJ264" s="14" t="s">
        <v>85</v>
      </c>
      <c r="BK264" s="114">
        <f t="shared" si="59"/>
        <v>0</v>
      </c>
      <c r="BL264" s="14" t="s">
        <v>490</v>
      </c>
      <c r="BM264" s="113" t="s">
        <v>5414</v>
      </c>
    </row>
    <row r="265" spans="1:65" s="2" customFormat="1" ht="21.75" customHeight="1">
      <c r="A265" s="28"/>
      <c r="B265" s="138"/>
      <c r="C265" s="199" t="s">
        <v>794</v>
      </c>
      <c r="D265" s="199" t="s">
        <v>242</v>
      </c>
      <c r="E265" s="200" t="s">
        <v>5415</v>
      </c>
      <c r="F265" s="201" t="s">
        <v>5161</v>
      </c>
      <c r="G265" s="202" t="s">
        <v>4760</v>
      </c>
      <c r="H265" s="203">
        <v>150</v>
      </c>
      <c r="I265" s="108"/>
      <c r="J265" s="204">
        <f t="shared" si="50"/>
        <v>0</v>
      </c>
      <c r="K265" s="201" t="s">
        <v>1709</v>
      </c>
      <c r="L265" s="29"/>
      <c r="M265" s="109" t="s">
        <v>1</v>
      </c>
      <c r="N265" s="110" t="s">
        <v>42</v>
      </c>
      <c r="O265" s="52"/>
      <c r="P265" s="111">
        <f t="shared" si="51"/>
        <v>0</v>
      </c>
      <c r="Q265" s="111">
        <v>0</v>
      </c>
      <c r="R265" s="111">
        <f t="shared" si="52"/>
        <v>0</v>
      </c>
      <c r="S265" s="111">
        <v>0</v>
      </c>
      <c r="T265" s="112">
        <f t="shared" si="53"/>
        <v>0</v>
      </c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R265" s="113" t="s">
        <v>490</v>
      </c>
      <c r="AT265" s="113" t="s">
        <v>242</v>
      </c>
      <c r="AU265" s="113" t="s">
        <v>87</v>
      </c>
      <c r="AY265" s="14" t="s">
        <v>237</v>
      </c>
      <c r="BE265" s="114">
        <f t="shared" si="54"/>
        <v>0</v>
      </c>
      <c r="BF265" s="114">
        <f t="shared" si="55"/>
        <v>0</v>
      </c>
      <c r="BG265" s="114">
        <f t="shared" si="56"/>
        <v>0</v>
      </c>
      <c r="BH265" s="114">
        <f t="shared" si="57"/>
        <v>0</v>
      </c>
      <c r="BI265" s="114">
        <f t="shared" si="58"/>
        <v>0</v>
      </c>
      <c r="BJ265" s="14" t="s">
        <v>85</v>
      </c>
      <c r="BK265" s="114">
        <f t="shared" si="59"/>
        <v>0</v>
      </c>
      <c r="BL265" s="14" t="s">
        <v>490</v>
      </c>
      <c r="BM265" s="113" t="s">
        <v>5416</v>
      </c>
    </row>
    <row r="266" spans="1:65" s="2" customFormat="1" ht="21.75" customHeight="1">
      <c r="A266" s="28"/>
      <c r="B266" s="138"/>
      <c r="C266" s="205" t="s">
        <v>798</v>
      </c>
      <c r="D266" s="205" t="s">
        <v>290</v>
      </c>
      <c r="E266" s="206" t="s">
        <v>5417</v>
      </c>
      <c r="F266" s="207" t="s">
        <v>5161</v>
      </c>
      <c r="G266" s="208" t="s">
        <v>4760</v>
      </c>
      <c r="H266" s="209">
        <v>150</v>
      </c>
      <c r="I266" s="115"/>
      <c r="J266" s="210">
        <f t="shared" si="50"/>
        <v>0</v>
      </c>
      <c r="K266" s="207" t="s">
        <v>1709</v>
      </c>
      <c r="L266" s="116"/>
      <c r="M266" s="117" t="s">
        <v>1</v>
      </c>
      <c r="N266" s="118" t="s">
        <v>42</v>
      </c>
      <c r="O266" s="52"/>
      <c r="P266" s="111">
        <f t="shared" si="51"/>
        <v>0</v>
      </c>
      <c r="Q266" s="111">
        <v>0</v>
      </c>
      <c r="R266" s="111">
        <f t="shared" si="52"/>
        <v>0</v>
      </c>
      <c r="S266" s="111">
        <v>0</v>
      </c>
      <c r="T266" s="112">
        <f t="shared" si="53"/>
        <v>0</v>
      </c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R266" s="113" t="s">
        <v>1303</v>
      </c>
      <c r="AT266" s="113" t="s">
        <v>290</v>
      </c>
      <c r="AU266" s="113" t="s">
        <v>87</v>
      </c>
      <c r="AY266" s="14" t="s">
        <v>237</v>
      </c>
      <c r="BE266" s="114">
        <f t="shared" si="54"/>
        <v>0</v>
      </c>
      <c r="BF266" s="114">
        <f t="shared" si="55"/>
        <v>0</v>
      </c>
      <c r="BG266" s="114">
        <f t="shared" si="56"/>
        <v>0</v>
      </c>
      <c r="BH266" s="114">
        <f t="shared" si="57"/>
        <v>0</v>
      </c>
      <c r="BI266" s="114">
        <f t="shared" si="58"/>
        <v>0</v>
      </c>
      <c r="BJ266" s="14" t="s">
        <v>85</v>
      </c>
      <c r="BK266" s="114">
        <f t="shared" si="59"/>
        <v>0</v>
      </c>
      <c r="BL266" s="14" t="s">
        <v>490</v>
      </c>
      <c r="BM266" s="113" t="s">
        <v>5418</v>
      </c>
    </row>
    <row r="267" spans="1:65" s="2" customFormat="1" ht="16.5" customHeight="1">
      <c r="A267" s="28"/>
      <c r="B267" s="138"/>
      <c r="C267" s="199" t="s">
        <v>802</v>
      </c>
      <c r="D267" s="199" t="s">
        <v>242</v>
      </c>
      <c r="E267" s="200" t="s">
        <v>5419</v>
      </c>
      <c r="F267" s="201" t="s">
        <v>5166</v>
      </c>
      <c r="G267" s="202" t="s">
        <v>4760</v>
      </c>
      <c r="H267" s="203">
        <v>5</v>
      </c>
      <c r="I267" s="108"/>
      <c r="J267" s="204">
        <f t="shared" si="50"/>
        <v>0</v>
      </c>
      <c r="K267" s="201" t="s">
        <v>1709</v>
      </c>
      <c r="L267" s="29"/>
      <c r="M267" s="109" t="s">
        <v>1</v>
      </c>
      <c r="N267" s="110" t="s">
        <v>42</v>
      </c>
      <c r="O267" s="52"/>
      <c r="P267" s="111">
        <f t="shared" si="51"/>
        <v>0</v>
      </c>
      <c r="Q267" s="111">
        <v>0</v>
      </c>
      <c r="R267" s="111">
        <f t="shared" si="52"/>
        <v>0</v>
      </c>
      <c r="S267" s="111">
        <v>0</v>
      </c>
      <c r="T267" s="112">
        <f t="shared" si="53"/>
        <v>0</v>
      </c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R267" s="113" t="s">
        <v>490</v>
      </c>
      <c r="AT267" s="113" t="s">
        <v>242</v>
      </c>
      <c r="AU267" s="113" t="s">
        <v>87</v>
      </c>
      <c r="AY267" s="14" t="s">
        <v>237</v>
      </c>
      <c r="BE267" s="114">
        <f t="shared" si="54"/>
        <v>0</v>
      </c>
      <c r="BF267" s="114">
        <f t="shared" si="55"/>
        <v>0</v>
      </c>
      <c r="BG267" s="114">
        <f t="shared" si="56"/>
        <v>0</v>
      </c>
      <c r="BH267" s="114">
        <f t="shared" si="57"/>
        <v>0</v>
      </c>
      <c r="BI267" s="114">
        <f t="shared" si="58"/>
        <v>0</v>
      </c>
      <c r="BJ267" s="14" t="s">
        <v>85</v>
      </c>
      <c r="BK267" s="114">
        <f t="shared" si="59"/>
        <v>0</v>
      </c>
      <c r="BL267" s="14" t="s">
        <v>490</v>
      </c>
      <c r="BM267" s="113" t="s">
        <v>5420</v>
      </c>
    </row>
    <row r="268" spans="1:65" s="2" customFormat="1" ht="16.5" customHeight="1">
      <c r="A268" s="28"/>
      <c r="B268" s="138"/>
      <c r="C268" s="205" t="s">
        <v>806</v>
      </c>
      <c r="D268" s="205" t="s">
        <v>290</v>
      </c>
      <c r="E268" s="206" t="s">
        <v>5421</v>
      </c>
      <c r="F268" s="207" t="s">
        <v>5166</v>
      </c>
      <c r="G268" s="208" t="s">
        <v>4760</v>
      </c>
      <c r="H268" s="209">
        <v>5</v>
      </c>
      <c r="I268" s="115"/>
      <c r="J268" s="210">
        <f t="shared" si="50"/>
        <v>0</v>
      </c>
      <c r="K268" s="207" t="s">
        <v>1709</v>
      </c>
      <c r="L268" s="116"/>
      <c r="M268" s="117" t="s">
        <v>1</v>
      </c>
      <c r="N268" s="118" t="s">
        <v>42</v>
      </c>
      <c r="O268" s="52"/>
      <c r="P268" s="111">
        <f t="shared" si="51"/>
        <v>0</v>
      </c>
      <c r="Q268" s="111">
        <v>0</v>
      </c>
      <c r="R268" s="111">
        <f t="shared" si="52"/>
        <v>0</v>
      </c>
      <c r="S268" s="111">
        <v>0</v>
      </c>
      <c r="T268" s="112">
        <f t="shared" si="53"/>
        <v>0</v>
      </c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R268" s="113" t="s">
        <v>1303</v>
      </c>
      <c r="AT268" s="113" t="s">
        <v>290</v>
      </c>
      <c r="AU268" s="113" t="s">
        <v>87</v>
      </c>
      <c r="AY268" s="14" t="s">
        <v>237</v>
      </c>
      <c r="BE268" s="114">
        <f t="shared" si="54"/>
        <v>0</v>
      </c>
      <c r="BF268" s="114">
        <f t="shared" si="55"/>
        <v>0</v>
      </c>
      <c r="BG268" s="114">
        <f t="shared" si="56"/>
        <v>0</v>
      </c>
      <c r="BH268" s="114">
        <f t="shared" si="57"/>
        <v>0</v>
      </c>
      <c r="BI268" s="114">
        <f t="shared" si="58"/>
        <v>0</v>
      </c>
      <c r="BJ268" s="14" t="s">
        <v>85</v>
      </c>
      <c r="BK268" s="114">
        <f t="shared" si="59"/>
        <v>0</v>
      </c>
      <c r="BL268" s="14" t="s">
        <v>490</v>
      </c>
      <c r="BM268" s="113" t="s">
        <v>5422</v>
      </c>
    </row>
    <row r="269" spans="1:65" s="2" customFormat="1" ht="16.5" customHeight="1">
      <c r="A269" s="28"/>
      <c r="B269" s="138"/>
      <c r="C269" s="199" t="s">
        <v>810</v>
      </c>
      <c r="D269" s="199" t="s">
        <v>242</v>
      </c>
      <c r="E269" s="200" t="s">
        <v>5423</v>
      </c>
      <c r="F269" s="201" t="s">
        <v>5171</v>
      </c>
      <c r="G269" s="202" t="s">
        <v>2072</v>
      </c>
      <c r="H269" s="203">
        <v>30</v>
      </c>
      <c r="I269" s="108"/>
      <c r="J269" s="204">
        <f t="shared" si="50"/>
        <v>0</v>
      </c>
      <c r="K269" s="201" t="s">
        <v>1709</v>
      </c>
      <c r="L269" s="29"/>
      <c r="M269" s="109" t="s">
        <v>1</v>
      </c>
      <c r="N269" s="110" t="s">
        <v>42</v>
      </c>
      <c r="O269" s="52"/>
      <c r="P269" s="111">
        <f t="shared" si="51"/>
        <v>0</v>
      </c>
      <c r="Q269" s="111">
        <v>0</v>
      </c>
      <c r="R269" s="111">
        <f t="shared" si="52"/>
        <v>0</v>
      </c>
      <c r="S269" s="111">
        <v>0</v>
      </c>
      <c r="T269" s="112">
        <f t="shared" si="53"/>
        <v>0</v>
      </c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R269" s="113" t="s">
        <v>490</v>
      </c>
      <c r="AT269" s="113" t="s">
        <v>242</v>
      </c>
      <c r="AU269" s="113" t="s">
        <v>87</v>
      </c>
      <c r="AY269" s="14" t="s">
        <v>237</v>
      </c>
      <c r="BE269" s="114">
        <f t="shared" si="54"/>
        <v>0</v>
      </c>
      <c r="BF269" s="114">
        <f t="shared" si="55"/>
        <v>0</v>
      </c>
      <c r="BG269" s="114">
        <f t="shared" si="56"/>
        <v>0</v>
      </c>
      <c r="BH269" s="114">
        <f t="shared" si="57"/>
        <v>0</v>
      </c>
      <c r="BI269" s="114">
        <f t="shared" si="58"/>
        <v>0</v>
      </c>
      <c r="BJ269" s="14" t="s">
        <v>85</v>
      </c>
      <c r="BK269" s="114">
        <f t="shared" si="59"/>
        <v>0</v>
      </c>
      <c r="BL269" s="14" t="s">
        <v>490</v>
      </c>
      <c r="BM269" s="113" t="s">
        <v>5424</v>
      </c>
    </row>
    <row r="270" spans="1:65" s="2" customFormat="1" ht="16.5" customHeight="1">
      <c r="A270" s="28"/>
      <c r="B270" s="138"/>
      <c r="C270" s="205" t="s">
        <v>814</v>
      </c>
      <c r="D270" s="205" t="s">
        <v>290</v>
      </c>
      <c r="E270" s="206" t="s">
        <v>5425</v>
      </c>
      <c r="F270" s="207" t="s">
        <v>5171</v>
      </c>
      <c r="G270" s="208" t="s">
        <v>2072</v>
      </c>
      <c r="H270" s="209">
        <v>30</v>
      </c>
      <c r="I270" s="115"/>
      <c r="J270" s="210">
        <f t="shared" si="50"/>
        <v>0</v>
      </c>
      <c r="K270" s="207" t="s">
        <v>1709</v>
      </c>
      <c r="L270" s="116"/>
      <c r="M270" s="117" t="s">
        <v>1</v>
      </c>
      <c r="N270" s="118" t="s">
        <v>42</v>
      </c>
      <c r="O270" s="52"/>
      <c r="P270" s="111">
        <f t="shared" si="51"/>
        <v>0</v>
      </c>
      <c r="Q270" s="111">
        <v>0</v>
      </c>
      <c r="R270" s="111">
        <f t="shared" si="52"/>
        <v>0</v>
      </c>
      <c r="S270" s="111">
        <v>0</v>
      </c>
      <c r="T270" s="112">
        <f t="shared" si="53"/>
        <v>0</v>
      </c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R270" s="113" t="s">
        <v>1303</v>
      </c>
      <c r="AT270" s="113" t="s">
        <v>290</v>
      </c>
      <c r="AU270" s="113" t="s">
        <v>87</v>
      </c>
      <c r="AY270" s="14" t="s">
        <v>237</v>
      </c>
      <c r="BE270" s="114">
        <f t="shared" si="54"/>
        <v>0</v>
      </c>
      <c r="BF270" s="114">
        <f t="shared" si="55"/>
        <v>0</v>
      </c>
      <c r="BG270" s="114">
        <f t="shared" si="56"/>
        <v>0</v>
      </c>
      <c r="BH270" s="114">
        <f t="shared" si="57"/>
        <v>0</v>
      </c>
      <c r="BI270" s="114">
        <f t="shared" si="58"/>
        <v>0</v>
      </c>
      <c r="BJ270" s="14" t="s">
        <v>85</v>
      </c>
      <c r="BK270" s="114">
        <f t="shared" si="59"/>
        <v>0</v>
      </c>
      <c r="BL270" s="14" t="s">
        <v>490</v>
      </c>
      <c r="BM270" s="113" t="s">
        <v>5426</v>
      </c>
    </row>
    <row r="271" spans="1:65" s="2" customFormat="1" ht="21.75" customHeight="1">
      <c r="A271" s="28"/>
      <c r="B271" s="138"/>
      <c r="C271" s="199" t="s">
        <v>818</v>
      </c>
      <c r="D271" s="199" t="s">
        <v>242</v>
      </c>
      <c r="E271" s="200" t="s">
        <v>5427</v>
      </c>
      <c r="F271" s="201" t="s">
        <v>5176</v>
      </c>
      <c r="G271" s="202" t="s">
        <v>4760</v>
      </c>
      <c r="H271" s="203">
        <v>140</v>
      </c>
      <c r="I271" s="108"/>
      <c r="J271" s="204">
        <f t="shared" si="50"/>
        <v>0</v>
      </c>
      <c r="K271" s="201" t="s">
        <v>1709</v>
      </c>
      <c r="L271" s="29"/>
      <c r="M271" s="109" t="s">
        <v>1</v>
      </c>
      <c r="N271" s="110" t="s">
        <v>42</v>
      </c>
      <c r="O271" s="52"/>
      <c r="P271" s="111">
        <f t="shared" si="51"/>
        <v>0</v>
      </c>
      <c r="Q271" s="111">
        <v>0</v>
      </c>
      <c r="R271" s="111">
        <f t="shared" si="52"/>
        <v>0</v>
      </c>
      <c r="S271" s="111">
        <v>0</v>
      </c>
      <c r="T271" s="112">
        <f t="shared" si="53"/>
        <v>0</v>
      </c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R271" s="113" t="s">
        <v>490</v>
      </c>
      <c r="AT271" s="113" t="s">
        <v>242</v>
      </c>
      <c r="AU271" s="113" t="s">
        <v>87</v>
      </c>
      <c r="AY271" s="14" t="s">
        <v>237</v>
      </c>
      <c r="BE271" s="114">
        <f t="shared" si="54"/>
        <v>0</v>
      </c>
      <c r="BF271" s="114">
        <f t="shared" si="55"/>
        <v>0</v>
      </c>
      <c r="BG271" s="114">
        <f t="shared" si="56"/>
        <v>0</v>
      </c>
      <c r="BH271" s="114">
        <f t="shared" si="57"/>
        <v>0</v>
      </c>
      <c r="BI271" s="114">
        <f t="shared" si="58"/>
        <v>0</v>
      </c>
      <c r="BJ271" s="14" t="s">
        <v>85</v>
      </c>
      <c r="BK271" s="114">
        <f t="shared" si="59"/>
        <v>0</v>
      </c>
      <c r="BL271" s="14" t="s">
        <v>490</v>
      </c>
      <c r="BM271" s="113" t="s">
        <v>5428</v>
      </c>
    </row>
    <row r="272" spans="1:65" s="2" customFormat="1" ht="21.75" customHeight="1">
      <c r="A272" s="28"/>
      <c r="B272" s="138"/>
      <c r="C272" s="205" t="s">
        <v>822</v>
      </c>
      <c r="D272" s="205" t="s">
        <v>290</v>
      </c>
      <c r="E272" s="206" t="s">
        <v>5429</v>
      </c>
      <c r="F272" s="207" t="s">
        <v>5176</v>
      </c>
      <c r="G272" s="208" t="s">
        <v>4760</v>
      </c>
      <c r="H272" s="209">
        <v>140</v>
      </c>
      <c r="I272" s="115"/>
      <c r="J272" s="210">
        <f t="shared" si="50"/>
        <v>0</v>
      </c>
      <c r="K272" s="207" t="s">
        <v>1709</v>
      </c>
      <c r="L272" s="116"/>
      <c r="M272" s="117" t="s">
        <v>1</v>
      </c>
      <c r="N272" s="118" t="s">
        <v>42</v>
      </c>
      <c r="O272" s="52"/>
      <c r="P272" s="111">
        <f t="shared" si="51"/>
        <v>0</v>
      </c>
      <c r="Q272" s="111">
        <v>0</v>
      </c>
      <c r="R272" s="111">
        <f t="shared" si="52"/>
        <v>0</v>
      </c>
      <c r="S272" s="111">
        <v>0</v>
      </c>
      <c r="T272" s="112">
        <f t="shared" si="53"/>
        <v>0</v>
      </c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R272" s="113" t="s">
        <v>1303</v>
      </c>
      <c r="AT272" s="113" t="s">
        <v>290</v>
      </c>
      <c r="AU272" s="113" t="s">
        <v>87</v>
      </c>
      <c r="AY272" s="14" t="s">
        <v>237</v>
      </c>
      <c r="BE272" s="114">
        <f t="shared" si="54"/>
        <v>0</v>
      </c>
      <c r="BF272" s="114">
        <f t="shared" si="55"/>
        <v>0</v>
      </c>
      <c r="BG272" s="114">
        <f t="shared" si="56"/>
        <v>0</v>
      </c>
      <c r="BH272" s="114">
        <f t="shared" si="57"/>
        <v>0</v>
      </c>
      <c r="BI272" s="114">
        <f t="shared" si="58"/>
        <v>0</v>
      </c>
      <c r="BJ272" s="14" t="s">
        <v>85</v>
      </c>
      <c r="BK272" s="114">
        <f t="shared" si="59"/>
        <v>0</v>
      </c>
      <c r="BL272" s="14" t="s">
        <v>490</v>
      </c>
      <c r="BM272" s="113" t="s">
        <v>5430</v>
      </c>
    </row>
    <row r="273" spans="1:65" s="2" customFormat="1" ht="16.5" customHeight="1">
      <c r="A273" s="28"/>
      <c r="B273" s="138"/>
      <c r="C273" s="199" t="s">
        <v>826</v>
      </c>
      <c r="D273" s="199" t="s">
        <v>242</v>
      </c>
      <c r="E273" s="200" t="s">
        <v>5431</v>
      </c>
      <c r="F273" s="201" t="s">
        <v>5181</v>
      </c>
      <c r="G273" s="202" t="s">
        <v>2072</v>
      </c>
      <c r="H273" s="203">
        <v>1</v>
      </c>
      <c r="I273" s="108"/>
      <c r="J273" s="204">
        <f t="shared" si="50"/>
        <v>0</v>
      </c>
      <c r="K273" s="201" t="s">
        <v>1709</v>
      </c>
      <c r="L273" s="29"/>
      <c r="M273" s="109" t="s">
        <v>1</v>
      </c>
      <c r="N273" s="110" t="s">
        <v>42</v>
      </c>
      <c r="O273" s="52"/>
      <c r="P273" s="111">
        <f t="shared" si="51"/>
        <v>0</v>
      </c>
      <c r="Q273" s="111">
        <v>0</v>
      </c>
      <c r="R273" s="111">
        <f t="shared" si="52"/>
        <v>0</v>
      </c>
      <c r="S273" s="111">
        <v>0</v>
      </c>
      <c r="T273" s="112">
        <f t="shared" si="53"/>
        <v>0</v>
      </c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R273" s="113" t="s">
        <v>490</v>
      </c>
      <c r="AT273" s="113" t="s">
        <v>242</v>
      </c>
      <c r="AU273" s="113" t="s">
        <v>87</v>
      </c>
      <c r="AY273" s="14" t="s">
        <v>237</v>
      </c>
      <c r="BE273" s="114">
        <f t="shared" si="54"/>
        <v>0</v>
      </c>
      <c r="BF273" s="114">
        <f t="shared" si="55"/>
        <v>0</v>
      </c>
      <c r="BG273" s="114">
        <f t="shared" si="56"/>
        <v>0</v>
      </c>
      <c r="BH273" s="114">
        <f t="shared" si="57"/>
        <v>0</v>
      </c>
      <c r="BI273" s="114">
        <f t="shared" si="58"/>
        <v>0</v>
      </c>
      <c r="BJ273" s="14" t="s">
        <v>85</v>
      </c>
      <c r="BK273" s="114">
        <f t="shared" si="59"/>
        <v>0</v>
      </c>
      <c r="BL273" s="14" t="s">
        <v>490</v>
      </c>
      <c r="BM273" s="113" t="s">
        <v>5432</v>
      </c>
    </row>
    <row r="274" spans="1:65" s="2" customFormat="1" ht="16.5" customHeight="1">
      <c r="A274" s="28"/>
      <c r="B274" s="138"/>
      <c r="C274" s="205" t="s">
        <v>830</v>
      </c>
      <c r="D274" s="205" t="s">
        <v>290</v>
      </c>
      <c r="E274" s="206" t="s">
        <v>5433</v>
      </c>
      <c r="F274" s="207" t="s">
        <v>5181</v>
      </c>
      <c r="G274" s="208" t="s">
        <v>2072</v>
      </c>
      <c r="H274" s="209">
        <v>1</v>
      </c>
      <c r="I274" s="115"/>
      <c r="J274" s="210">
        <f t="shared" si="50"/>
        <v>0</v>
      </c>
      <c r="K274" s="207" t="s">
        <v>1709</v>
      </c>
      <c r="L274" s="116"/>
      <c r="M274" s="117" t="s">
        <v>1</v>
      </c>
      <c r="N274" s="118" t="s">
        <v>42</v>
      </c>
      <c r="O274" s="52"/>
      <c r="P274" s="111">
        <f t="shared" si="51"/>
        <v>0</v>
      </c>
      <c r="Q274" s="111">
        <v>0</v>
      </c>
      <c r="R274" s="111">
        <f t="shared" si="52"/>
        <v>0</v>
      </c>
      <c r="S274" s="111">
        <v>0</v>
      </c>
      <c r="T274" s="112">
        <f t="shared" si="53"/>
        <v>0</v>
      </c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R274" s="113" t="s">
        <v>1303</v>
      </c>
      <c r="AT274" s="113" t="s">
        <v>290</v>
      </c>
      <c r="AU274" s="113" t="s">
        <v>87</v>
      </c>
      <c r="AY274" s="14" t="s">
        <v>237</v>
      </c>
      <c r="BE274" s="114">
        <f t="shared" si="54"/>
        <v>0</v>
      </c>
      <c r="BF274" s="114">
        <f t="shared" si="55"/>
        <v>0</v>
      </c>
      <c r="BG274" s="114">
        <f t="shared" si="56"/>
        <v>0</v>
      </c>
      <c r="BH274" s="114">
        <f t="shared" si="57"/>
        <v>0</v>
      </c>
      <c r="BI274" s="114">
        <f t="shared" si="58"/>
        <v>0</v>
      </c>
      <c r="BJ274" s="14" t="s">
        <v>85</v>
      </c>
      <c r="BK274" s="114">
        <f t="shared" si="59"/>
        <v>0</v>
      </c>
      <c r="BL274" s="14" t="s">
        <v>490</v>
      </c>
      <c r="BM274" s="113" t="s">
        <v>5434</v>
      </c>
    </row>
    <row r="275" spans="1:65" s="2" customFormat="1" ht="16.5" customHeight="1">
      <c r="A275" s="28"/>
      <c r="B275" s="138"/>
      <c r="C275" s="199" t="s">
        <v>834</v>
      </c>
      <c r="D275" s="199" t="s">
        <v>242</v>
      </c>
      <c r="E275" s="200" t="s">
        <v>5435</v>
      </c>
      <c r="F275" s="201" t="s">
        <v>4788</v>
      </c>
      <c r="G275" s="202" t="s">
        <v>4579</v>
      </c>
      <c r="H275" s="203">
        <v>470</v>
      </c>
      <c r="I275" s="108"/>
      <c r="J275" s="204">
        <f t="shared" si="50"/>
        <v>0</v>
      </c>
      <c r="K275" s="201" t="s">
        <v>1709</v>
      </c>
      <c r="L275" s="29"/>
      <c r="M275" s="109" t="s">
        <v>1</v>
      </c>
      <c r="N275" s="110" t="s">
        <v>42</v>
      </c>
      <c r="O275" s="52"/>
      <c r="P275" s="111">
        <f t="shared" si="51"/>
        <v>0</v>
      </c>
      <c r="Q275" s="111">
        <v>0</v>
      </c>
      <c r="R275" s="111">
        <f t="shared" si="52"/>
        <v>0</v>
      </c>
      <c r="S275" s="111">
        <v>0</v>
      </c>
      <c r="T275" s="112">
        <f t="shared" si="53"/>
        <v>0</v>
      </c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R275" s="113" t="s">
        <v>490</v>
      </c>
      <c r="AT275" s="113" t="s">
        <v>242</v>
      </c>
      <c r="AU275" s="113" t="s">
        <v>87</v>
      </c>
      <c r="AY275" s="14" t="s">
        <v>237</v>
      </c>
      <c r="BE275" s="114">
        <f t="shared" si="54"/>
        <v>0</v>
      </c>
      <c r="BF275" s="114">
        <f t="shared" si="55"/>
        <v>0</v>
      </c>
      <c r="BG275" s="114">
        <f t="shared" si="56"/>
        <v>0</v>
      </c>
      <c r="BH275" s="114">
        <f t="shared" si="57"/>
        <v>0</v>
      </c>
      <c r="BI275" s="114">
        <f t="shared" si="58"/>
        <v>0</v>
      </c>
      <c r="BJ275" s="14" t="s">
        <v>85</v>
      </c>
      <c r="BK275" s="114">
        <f t="shared" si="59"/>
        <v>0</v>
      </c>
      <c r="BL275" s="14" t="s">
        <v>490</v>
      </c>
      <c r="BM275" s="113" t="s">
        <v>5436</v>
      </c>
    </row>
    <row r="276" spans="1:65" s="2" customFormat="1" ht="16.5" customHeight="1">
      <c r="A276" s="28"/>
      <c r="B276" s="138"/>
      <c r="C276" s="205" t="s">
        <v>838</v>
      </c>
      <c r="D276" s="205" t="s">
        <v>290</v>
      </c>
      <c r="E276" s="206" t="s">
        <v>5437</v>
      </c>
      <c r="F276" s="207" t="s">
        <v>4788</v>
      </c>
      <c r="G276" s="208" t="s">
        <v>4579</v>
      </c>
      <c r="H276" s="209">
        <v>470</v>
      </c>
      <c r="I276" s="115"/>
      <c r="J276" s="210">
        <f t="shared" si="50"/>
        <v>0</v>
      </c>
      <c r="K276" s="207" t="s">
        <v>1709</v>
      </c>
      <c r="L276" s="116"/>
      <c r="M276" s="117" t="s">
        <v>1</v>
      </c>
      <c r="N276" s="118" t="s">
        <v>42</v>
      </c>
      <c r="O276" s="52"/>
      <c r="P276" s="111">
        <f t="shared" si="51"/>
        <v>0</v>
      </c>
      <c r="Q276" s="111">
        <v>0</v>
      </c>
      <c r="R276" s="111">
        <f t="shared" si="52"/>
        <v>0</v>
      </c>
      <c r="S276" s="111">
        <v>0</v>
      </c>
      <c r="T276" s="112">
        <f t="shared" si="53"/>
        <v>0</v>
      </c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R276" s="113" t="s">
        <v>1303</v>
      </c>
      <c r="AT276" s="113" t="s">
        <v>290</v>
      </c>
      <c r="AU276" s="113" t="s">
        <v>87</v>
      </c>
      <c r="AY276" s="14" t="s">
        <v>237</v>
      </c>
      <c r="BE276" s="114">
        <f t="shared" si="54"/>
        <v>0</v>
      </c>
      <c r="BF276" s="114">
        <f t="shared" si="55"/>
        <v>0</v>
      </c>
      <c r="BG276" s="114">
        <f t="shared" si="56"/>
        <v>0</v>
      </c>
      <c r="BH276" s="114">
        <f t="shared" si="57"/>
        <v>0</v>
      </c>
      <c r="BI276" s="114">
        <f t="shared" si="58"/>
        <v>0</v>
      </c>
      <c r="BJ276" s="14" t="s">
        <v>85</v>
      </c>
      <c r="BK276" s="114">
        <f t="shared" si="59"/>
        <v>0</v>
      </c>
      <c r="BL276" s="14" t="s">
        <v>490</v>
      </c>
      <c r="BM276" s="113" t="s">
        <v>5438</v>
      </c>
    </row>
    <row r="277" spans="1:65" s="12" customFormat="1" ht="22.9" customHeight="1">
      <c r="B277" s="192"/>
      <c r="C277" s="193"/>
      <c r="D277" s="194" t="s">
        <v>76</v>
      </c>
      <c r="E277" s="197" t="s">
        <v>3319</v>
      </c>
      <c r="F277" s="197" t="s">
        <v>5439</v>
      </c>
      <c r="G277" s="193"/>
      <c r="H277" s="193"/>
      <c r="I277" s="101"/>
      <c r="J277" s="198">
        <f>BK277</f>
        <v>0</v>
      </c>
      <c r="K277" s="193"/>
      <c r="L277" s="99"/>
      <c r="M277" s="102"/>
      <c r="N277" s="103"/>
      <c r="O277" s="103"/>
      <c r="P277" s="104">
        <f>SUM(P278:P303)</f>
        <v>0</v>
      </c>
      <c r="Q277" s="103"/>
      <c r="R277" s="104">
        <f>SUM(R278:R303)</f>
        <v>0</v>
      </c>
      <c r="S277" s="103"/>
      <c r="T277" s="105">
        <f>SUM(T278:T303)</f>
        <v>0</v>
      </c>
      <c r="AR277" s="100" t="s">
        <v>247</v>
      </c>
      <c r="AT277" s="106" t="s">
        <v>76</v>
      </c>
      <c r="AU277" s="106" t="s">
        <v>85</v>
      </c>
      <c r="AY277" s="100" t="s">
        <v>237</v>
      </c>
      <c r="BK277" s="107">
        <f>SUM(BK278:BK303)</f>
        <v>0</v>
      </c>
    </row>
    <row r="278" spans="1:65" s="2" customFormat="1" ht="33" customHeight="1">
      <c r="A278" s="28"/>
      <c r="B278" s="138"/>
      <c r="C278" s="199" t="s">
        <v>842</v>
      </c>
      <c r="D278" s="199" t="s">
        <v>242</v>
      </c>
      <c r="E278" s="200" t="s">
        <v>5440</v>
      </c>
      <c r="F278" s="201" t="s">
        <v>5328</v>
      </c>
      <c r="G278" s="202" t="s">
        <v>2072</v>
      </c>
      <c r="H278" s="203">
        <v>1</v>
      </c>
      <c r="I278" s="108"/>
      <c r="J278" s="204">
        <f t="shared" ref="J278:J303" si="60">ROUND(I278*H278,2)</f>
        <v>0</v>
      </c>
      <c r="K278" s="201" t="s">
        <v>1709</v>
      </c>
      <c r="L278" s="29"/>
      <c r="M278" s="109" t="s">
        <v>1</v>
      </c>
      <c r="N278" s="110" t="s">
        <v>42</v>
      </c>
      <c r="O278" s="52"/>
      <c r="P278" s="111">
        <f t="shared" ref="P278:P303" si="61">O278*H278</f>
        <v>0</v>
      </c>
      <c r="Q278" s="111">
        <v>0</v>
      </c>
      <c r="R278" s="111">
        <f t="shared" ref="R278:R303" si="62">Q278*H278</f>
        <v>0</v>
      </c>
      <c r="S278" s="111">
        <v>0</v>
      </c>
      <c r="T278" s="112">
        <f t="shared" ref="T278:T303" si="63">S278*H278</f>
        <v>0</v>
      </c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R278" s="113" t="s">
        <v>490</v>
      </c>
      <c r="AT278" s="113" t="s">
        <v>242</v>
      </c>
      <c r="AU278" s="113" t="s">
        <v>87</v>
      </c>
      <c r="AY278" s="14" t="s">
        <v>237</v>
      </c>
      <c r="BE278" s="114">
        <f t="shared" ref="BE278:BE303" si="64">IF(N278="základní",J278,0)</f>
        <v>0</v>
      </c>
      <c r="BF278" s="114">
        <f t="shared" ref="BF278:BF303" si="65">IF(N278="snížená",J278,0)</f>
        <v>0</v>
      </c>
      <c r="BG278" s="114">
        <f t="shared" ref="BG278:BG303" si="66">IF(N278="zákl. přenesená",J278,0)</f>
        <v>0</v>
      </c>
      <c r="BH278" s="114">
        <f t="shared" ref="BH278:BH303" si="67">IF(N278="sníž. přenesená",J278,0)</f>
        <v>0</v>
      </c>
      <c r="BI278" s="114">
        <f t="shared" ref="BI278:BI303" si="68">IF(N278="nulová",J278,0)</f>
        <v>0</v>
      </c>
      <c r="BJ278" s="14" t="s">
        <v>85</v>
      </c>
      <c r="BK278" s="114">
        <f t="shared" ref="BK278:BK303" si="69">ROUND(I278*H278,2)</f>
        <v>0</v>
      </c>
      <c r="BL278" s="14" t="s">
        <v>490</v>
      </c>
      <c r="BM278" s="113" t="s">
        <v>5441</v>
      </c>
    </row>
    <row r="279" spans="1:65" s="2" customFormat="1" ht="33" customHeight="1">
      <c r="A279" s="28"/>
      <c r="B279" s="138"/>
      <c r="C279" s="205" t="s">
        <v>848</v>
      </c>
      <c r="D279" s="205" t="s">
        <v>290</v>
      </c>
      <c r="E279" s="206" t="s">
        <v>5442</v>
      </c>
      <c r="F279" s="207" t="s">
        <v>5328</v>
      </c>
      <c r="G279" s="208" t="s">
        <v>2072</v>
      </c>
      <c r="H279" s="209">
        <v>1</v>
      </c>
      <c r="I279" s="115"/>
      <c r="J279" s="210">
        <f t="shared" si="60"/>
        <v>0</v>
      </c>
      <c r="K279" s="207" t="s">
        <v>1709</v>
      </c>
      <c r="L279" s="116"/>
      <c r="M279" s="117" t="s">
        <v>1</v>
      </c>
      <c r="N279" s="118" t="s">
        <v>42</v>
      </c>
      <c r="O279" s="52"/>
      <c r="P279" s="111">
        <f t="shared" si="61"/>
        <v>0</v>
      </c>
      <c r="Q279" s="111">
        <v>0</v>
      </c>
      <c r="R279" s="111">
        <f t="shared" si="62"/>
        <v>0</v>
      </c>
      <c r="S279" s="111">
        <v>0</v>
      </c>
      <c r="T279" s="112">
        <f t="shared" si="63"/>
        <v>0</v>
      </c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R279" s="113" t="s">
        <v>1303</v>
      </c>
      <c r="AT279" s="113" t="s">
        <v>290</v>
      </c>
      <c r="AU279" s="113" t="s">
        <v>87</v>
      </c>
      <c r="AY279" s="14" t="s">
        <v>237</v>
      </c>
      <c r="BE279" s="114">
        <f t="shared" si="64"/>
        <v>0</v>
      </c>
      <c r="BF279" s="114">
        <f t="shared" si="65"/>
        <v>0</v>
      </c>
      <c r="BG279" s="114">
        <f t="shared" si="66"/>
        <v>0</v>
      </c>
      <c r="BH279" s="114">
        <f t="shared" si="67"/>
        <v>0</v>
      </c>
      <c r="BI279" s="114">
        <f t="shared" si="68"/>
        <v>0</v>
      </c>
      <c r="BJ279" s="14" t="s">
        <v>85</v>
      </c>
      <c r="BK279" s="114">
        <f t="shared" si="69"/>
        <v>0</v>
      </c>
      <c r="BL279" s="14" t="s">
        <v>490</v>
      </c>
      <c r="BM279" s="113" t="s">
        <v>5443</v>
      </c>
    </row>
    <row r="280" spans="1:65" s="2" customFormat="1" ht="21.75" customHeight="1">
      <c r="A280" s="28"/>
      <c r="B280" s="138"/>
      <c r="C280" s="199" t="s">
        <v>852</v>
      </c>
      <c r="D280" s="199" t="s">
        <v>242</v>
      </c>
      <c r="E280" s="200" t="s">
        <v>5444</v>
      </c>
      <c r="F280" s="201" t="s">
        <v>5239</v>
      </c>
      <c r="G280" s="202" t="s">
        <v>2072</v>
      </c>
      <c r="H280" s="203">
        <v>7</v>
      </c>
      <c r="I280" s="108"/>
      <c r="J280" s="204">
        <f t="shared" si="60"/>
        <v>0</v>
      </c>
      <c r="K280" s="201" t="s">
        <v>1709</v>
      </c>
      <c r="L280" s="29"/>
      <c r="M280" s="109" t="s">
        <v>1</v>
      </c>
      <c r="N280" s="110" t="s">
        <v>42</v>
      </c>
      <c r="O280" s="52"/>
      <c r="P280" s="111">
        <f t="shared" si="61"/>
        <v>0</v>
      </c>
      <c r="Q280" s="111">
        <v>0</v>
      </c>
      <c r="R280" s="111">
        <f t="shared" si="62"/>
        <v>0</v>
      </c>
      <c r="S280" s="111">
        <v>0</v>
      </c>
      <c r="T280" s="112">
        <f t="shared" si="63"/>
        <v>0</v>
      </c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R280" s="113" t="s">
        <v>490</v>
      </c>
      <c r="AT280" s="113" t="s">
        <v>242</v>
      </c>
      <c r="AU280" s="113" t="s">
        <v>87</v>
      </c>
      <c r="AY280" s="14" t="s">
        <v>237</v>
      </c>
      <c r="BE280" s="114">
        <f t="shared" si="64"/>
        <v>0</v>
      </c>
      <c r="BF280" s="114">
        <f t="shared" si="65"/>
        <v>0</v>
      </c>
      <c r="BG280" s="114">
        <f t="shared" si="66"/>
        <v>0</v>
      </c>
      <c r="BH280" s="114">
        <f t="shared" si="67"/>
        <v>0</v>
      </c>
      <c r="BI280" s="114">
        <f t="shared" si="68"/>
        <v>0</v>
      </c>
      <c r="BJ280" s="14" t="s">
        <v>85</v>
      </c>
      <c r="BK280" s="114">
        <f t="shared" si="69"/>
        <v>0</v>
      </c>
      <c r="BL280" s="14" t="s">
        <v>490</v>
      </c>
      <c r="BM280" s="113" t="s">
        <v>5445</v>
      </c>
    </row>
    <row r="281" spans="1:65" s="2" customFormat="1" ht="21.75" customHeight="1">
      <c r="A281" s="28"/>
      <c r="B281" s="138"/>
      <c r="C281" s="205" t="s">
        <v>856</v>
      </c>
      <c r="D281" s="205" t="s">
        <v>290</v>
      </c>
      <c r="E281" s="206" t="s">
        <v>5446</v>
      </c>
      <c r="F281" s="207" t="s">
        <v>5239</v>
      </c>
      <c r="G281" s="208" t="s">
        <v>2072</v>
      </c>
      <c r="H281" s="209">
        <v>7</v>
      </c>
      <c r="I281" s="115"/>
      <c r="J281" s="210">
        <f t="shared" si="60"/>
        <v>0</v>
      </c>
      <c r="K281" s="207" t="s">
        <v>1709</v>
      </c>
      <c r="L281" s="116"/>
      <c r="M281" s="117" t="s">
        <v>1</v>
      </c>
      <c r="N281" s="118" t="s">
        <v>42</v>
      </c>
      <c r="O281" s="52"/>
      <c r="P281" s="111">
        <f t="shared" si="61"/>
        <v>0</v>
      </c>
      <c r="Q281" s="111">
        <v>0</v>
      </c>
      <c r="R281" s="111">
        <f t="shared" si="62"/>
        <v>0</v>
      </c>
      <c r="S281" s="111">
        <v>0</v>
      </c>
      <c r="T281" s="112">
        <f t="shared" si="63"/>
        <v>0</v>
      </c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R281" s="113" t="s">
        <v>1303</v>
      </c>
      <c r="AT281" s="113" t="s">
        <v>290</v>
      </c>
      <c r="AU281" s="113" t="s">
        <v>87</v>
      </c>
      <c r="AY281" s="14" t="s">
        <v>237</v>
      </c>
      <c r="BE281" s="114">
        <f t="shared" si="64"/>
        <v>0</v>
      </c>
      <c r="BF281" s="114">
        <f t="shared" si="65"/>
        <v>0</v>
      </c>
      <c r="BG281" s="114">
        <f t="shared" si="66"/>
        <v>0</v>
      </c>
      <c r="BH281" s="114">
        <f t="shared" si="67"/>
        <v>0</v>
      </c>
      <c r="BI281" s="114">
        <f t="shared" si="68"/>
        <v>0</v>
      </c>
      <c r="BJ281" s="14" t="s">
        <v>85</v>
      </c>
      <c r="BK281" s="114">
        <f t="shared" si="69"/>
        <v>0</v>
      </c>
      <c r="BL281" s="14" t="s">
        <v>490</v>
      </c>
      <c r="BM281" s="113" t="s">
        <v>5447</v>
      </c>
    </row>
    <row r="282" spans="1:65" s="2" customFormat="1" ht="21.75" customHeight="1">
      <c r="A282" s="28"/>
      <c r="B282" s="138"/>
      <c r="C282" s="199" t="s">
        <v>860</v>
      </c>
      <c r="D282" s="199" t="s">
        <v>242</v>
      </c>
      <c r="E282" s="200" t="s">
        <v>5448</v>
      </c>
      <c r="F282" s="201" t="s">
        <v>5136</v>
      </c>
      <c r="G282" s="202" t="s">
        <v>2072</v>
      </c>
      <c r="H282" s="203">
        <v>13</v>
      </c>
      <c r="I282" s="108"/>
      <c r="J282" s="204">
        <f t="shared" si="60"/>
        <v>0</v>
      </c>
      <c r="K282" s="201" t="s">
        <v>1709</v>
      </c>
      <c r="L282" s="29"/>
      <c r="M282" s="109" t="s">
        <v>1</v>
      </c>
      <c r="N282" s="110" t="s">
        <v>42</v>
      </c>
      <c r="O282" s="52"/>
      <c r="P282" s="111">
        <f t="shared" si="61"/>
        <v>0</v>
      </c>
      <c r="Q282" s="111">
        <v>0</v>
      </c>
      <c r="R282" s="111">
        <f t="shared" si="62"/>
        <v>0</v>
      </c>
      <c r="S282" s="111">
        <v>0</v>
      </c>
      <c r="T282" s="112">
        <f t="shared" si="63"/>
        <v>0</v>
      </c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R282" s="113" t="s">
        <v>490</v>
      </c>
      <c r="AT282" s="113" t="s">
        <v>242</v>
      </c>
      <c r="AU282" s="113" t="s">
        <v>87</v>
      </c>
      <c r="AY282" s="14" t="s">
        <v>237</v>
      </c>
      <c r="BE282" s="114">
        <f t="shared" si="64"/>
        <v>0</v>
      </c>
      <c r="BF282" s="114">
        <f t="shared" si="65"/>
        <v>0</v>
      </c>
      <c r="BG282" s="114">
        <f t="shared" si="66"/>
        <v>0</v>
      </c>
      <c r="BH282" s="114">
        <f t="shared" si="67"/>
        <v>0</v>
      </c>
      <c r="BI282" s="114">
        <f t="shared" si="68"/>
        <v>0</v>
      </c>
      <c r="BJ282" s="14" t="s">
        <v>85</v>
      </c>
      <c r="BK282" s="114">
        <f t="shared" si="69"/>
        <v>0</v>
      </c>
      <c r="BL282" s="14" t="s">
        <v>490</v>
      </c>
      <c r="BM282" s="113" t="s">
        <v>5449</v>
      </c>
    </row>
    <row r="283" spans="1:65" s="2" customFormat="1" ht="21.75" customHeight="1">
      <c r="A283" s="28"/>
      <c r="B283" s="138"/>
      <c r="C283" s="205" t="s">
        <v>864</v>
      </c>
      <c r="D283" s="205" t="s">
        <v>290</v>
      </c>
      <c r="E283" s="206" t="s">
        <v>5450</v>
      </c>
      <c r="F283" s="207" t="s">
        <v>5136</v>
      </c>
      <c r="G283" s="208" t="s">
        <v>2072</v>
      </c>
      <c r="H283" s="209">
        <v>13</v>
      </c>
      <c r="I283" s="115"/>
      <c r="J283" s="210">
        <f t="shared" si="60"/>
        <v>0</v>
      </c>
      <c r="K283" s="207" t="s">
        <v>1709</v>
      </c>
      <c r="L283" s="116"/>
      <c r="M283" s="117" t="s">
        <v>1</v>
      </c>
      <c r="N283" s="118" t="s">
        <v>42</v>
      </c>
      <c r="O283" s="52"/>
      <c r="P283" s="111">
        <f t="shared" si="61"/>
        <v>0</v>
      </c>
      <c r="Q283" s="111">
        <v>0</v>
      </c>
      <c r="R283" s="111">
        <f t="shared" si="62"/>
        <v>0</v>
      </c>
      <c r="S283" s="111">
        <v>0</v>
      </c>
      <c r="T283" s="112">
        <f t="shared" si="63"/>
        <v>0</v>
      </c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R283" s="113" t="s">
        <v>1303</v>
      </c>
      <c r="AT283" s="113" t="s">
        <v>290</v>
      </c>
      <c r="AU283" s="113" t="s">
        <v>87</v>
      </c>
      <c r="AY283" s="14" t="s">
        <v>237</v>
      </c>
      <c r="BE283" s="114">
        <f t="shared" si="64"/>
        <v>0</v>
      </c>
      <c r="BF283" s="114">
        <f t="shared" si="65"/>
        <v>0</v>
      </c>
      <c r="BG283" s="114">
        <f t="shared" si="66"/>
        <v>0</v>
      </c>
      <c r="BH283" s="114">
        <f t="shared" si="67"/>
        <v>0</v>
      </c>
      <c r="BI283" s="114">
        <f t="shared" si="68"/>
        <v>0</v>
      </c>
      <c r="BJ283" s="14" t="s">
        <v>85</v>
      </c>
      <c r="BK283" s="114">
        <f t="shared" si="69"/>
        <v>0</v>
      </c>
      <c r="BL283" s="14" t="s">
        <v>490</v>
      </c>
      <c r="BM283" s="113" t="s">
        <v>5451</v>
      </c>
    </row>
    <row r="284" spans="1:65" s="2" customFormat="1" ht="21.75" customHeight="1">
      <c r="A284" s="28"/>
      <c r="B284" s="138"/>
      <c r="C284" s="199" t="s">
        <v>868</v>
      </c>
      <c r="D284" s="199" t="s">
        <v>242</v>
      </c>
      <c r="E284" s="200" t="s">
        <v>5452</v>
      </c>
      <c r="F284" s="201" t="s">
        <v>5200</v>
      </c>
      <c r="G284" s="202" t="s">
        <v>2072</v>
      </c>
      <c r="H284" s="203">
        <v>2</v>
      </c>
      <c r="I284" s="108"/>
      <c r="J284" s="204">
        <f t="shared" si="60"/>
        <v>0</v>
      </c>
      <c r="K284" s="201" t="s">
        <v>1709</v>
      </c>
      <c r="L284" s="29"/>
      <c r="M284" s="109" t="s">
        <v>1</v>
      </c>
      <c r="N284" s="110" t="s">
        <v>42</v>
      </c>
      <c r="O284" s="52"/>
      <c r="P284" s="111">
        <f t="shared" si="61"/>
        <v>0</v>
      </c>
      <c r="Q284" s="111">
        <v>0</v>
      </c>
      <c r="R284" s="111">
        <f t="shared" si="62"/>
        <v>0</v>
      </c>
      <c r="S284" s="111">
        <v>0</v>
      </c>
      <c r="T284" s="112">
        <f t="shared" si="63"/>
        <v>0</v>
      </c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R284" s="113" t="s">
        <v>490</v>
      </c>
      <c r="AT284" s="113" t="s">
        <v>242</v>
      </c>
      <c r="AU284" s="113" t="s">
        <v>87</v>
      </c>
      <c r="AY284" s="14" t="s">
        <v>237</v>
      </c>
      <c r="BE284" s="114">
        <f t="shared" si="64"/>
        <v>0</v>
      </c>
      <c r="BF284" s="114">
        <f t="shared" si="65"/>
        <v>0</v>
      </c>
      <c r="BG284" s="114">
        <f t="shared" si="66"/>
        <v>0</v>
      </c>
      <c r="BH284" s="114">
        <f t="shared" si="67"/>
        <v>0</v>
      </c>
      <c r="BI284" s="114">
        <f t="shared" si="68"/>
        <v>0</v>
      </c>
      <c r="BJ284" s="14" t="s">
        <v>85</v>
      </c>
      <c r="BK284" s="114">
        <f t="shared" si="69"/>
        <v>0</v>
      </c>
      <c r="BL284" s="14" t="s">
        <v>490</v>
      </c>
      <c r="BM284" s="113" t="s">
        <v>5453</v>
      </c>
    </row>
    <row r="285" spans="1:65" s="2" customFormat="1" ht="21.75" customHeight="1">
      <c r="A285" s="28"/>
      <c r="B285" s="138"/>
      <c r="C285" s="205" t="s">
        <v>872</v>
      </c>
      <c r="D285" s="205" t="s">
        <v>290</v>
      </c>
      <c r="E285" s="206" t="s">
        <v>5454</v>
      </c>
      <c r="F285" s="207" t="s">
        <v>5200</v>
      </c>
      <c r="G285" s="208" t="s">
        <v>2072</v>
      </c>
      <c r="H285" s="209">
        <v>2</v>
      </c>
      <c r="I285" s="115"/>
      <c r="J285" s="210">
        <f t="shared" si="60"/>
        <v>0</v>
      </c>
      <c r="K285" s="207" t="s">
        <v>1709</v>
      </c>
      <c r="L285" s="116"/>
      <c r="M285" s="117" t="s">
        <v>1</v>
      </c>
      <c r="N285" s="118" t="s">
        <v>42</v>
      </c>
      <c r="O285" s="52"/>
      <c r="P285" s="111">
        <f t="shared" si="61"/>
        <v>0</v>
      </c>
      <c r="Q285" s="111">
        <v>0</v>
      </c>
      <c r="R285" s="111">
        <f t="shared" si="62"/>
        <v>0</v>
      </c>
      <c r="S285" s="111">
        <v>0</v>
      </c>
      <c r="T285" s="112">
        <f t="shared" si="63"/>
        <v>0</v>
      </c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R285" s="113" t="s">
        <v>1303</v>
      </c>
      <c r="AT285" s="113" t="s">
        <v>290</v>
      </c>
      <c r="AU285" s="113" t="s">
        <v>87</v>
      </c>
      <c r="AY285" s="14" t="s">
        <v>237</v>
      </c>
      <c r="BE285" s="114">
        <f t="shared" si="64"/>
        <v>0</v>
      </c>
      <c r="BF285" s="114">
        <f t="shared" si="65"/>
        <v>0</v>
      </c>
      <c r="BG285" s="114">
        <f t="shared" si="66"/>
        <v>0</v>
      </c>
      <c r="BH285" s="114">
        <f t="shared" si="67"/>
        <v>0</v>
      </c>
      <c r="BI285" s="114">
        <f t="shared" si="68"/>
        <v>0</v>
      </c>
      <c r="BJ285" s="14" t="s">
        <v>85</v>
      </c>
      <c r="BK285" s="114">
        <f t="shared" si="69"/>
        <v>0</v>
      </c>
      <c r="BL285" s="14" t="s">
        <v>490</v>
      </c>
      <c r="BM285" s="113" t="s">
        <v>5455</v>
      </c>
    </row>
    <row r="286" spans="1:65" s="2" customFormat="1" ht="21.75" customHeight="1">
      <c r="A286" s="28"/>
      <c r="B286" s="138"/>
      <c r="C286" s="199" t="s">
        <v>878</v>
      </c>
      <c r="D286" s="199" t="s">
        <v>242</v>
      </c>
      <c r="E286" s="200" t="s">
        <v>5456</v>
      </c>
      <c r="F286" s="201" t="s">
        <v>5345</v>
      </c>
      <c r="G286" s="202" t="s">
        <v>2072</v>
      </c>
      <c r="H286" s="203">
        <v>1</v>
      </c>
      <c r="I286" s="108"/>
      <c r="J286" s="204">
        <f t="shared" si="60"/>
        <v>0</v>
      </c>
      <c r="K286" s="201" t="s">
        <v>1709</v>
      </c>
      <c r="L286" s="29"/>
      <c r="M286" s="109" t="s">
        <v>1</v>
      </c>
      <c r="N286" s="110" t="s">
        <v>42</v>
      </c>
      <c r="O286" s="52"/>
      <c r="P286" s="111">
        <f t="shared" si="61"/>
        <v>0</v>
      </c>
      <c r="Q286" s="111">
        <v>0</v>
      </c>
      <c r="R286" s="111">
        <f t="shared" si="62"/>
        <v>0</v>
      </c>
      <c r="S286" s="111">
        <v>0</v>
      </c>
      <c r="T286" s="112">
        <f t="shared" si="63"/>
        <v>0</v>
      </c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R286" s="113" t="s">
        <v>490</v>
      </c>
      <c r="AT286" s="113" t="s">
        <v>242</v>
      </c>
      <c r="AU286" s="113" t="s">
        <v>87</v>
      </c>
      <c r="AY286" s="14" t="s">
        <v>237</v>
      </c>
      <c r="BE286" s="114">
        <f t="shared" si="64"/>
        <v>0</v>
      </c>
      <c r="BF286" s="114">
        <f t="shared" si="65"/>
        <v>0</v>
      </c>
      <c r="BG286" s="114">
        <f t="shared" si="66"/>
        <v>0</v>
      </c>
      <c r="BH286" s="114">
        <f t="shared" si="67"/>
        <v>0</v>
      </c>
      <c r="BI286" s="114">
        <f t="shared" si="68"/>
        <v>0</v>
      </c>
      <c r="BJ286" s="14" t="s">
        <v>85</v>
      </c>
      <c r="BK286" s="114">
        <f t="shared" si="69"/>
        <v>0</v>
      </c>
      <c r="BL286" s="14" t="s">
        <v>490</v>
      </c>
      <c r="BM286" s="113" t="s">
        <v>5457</v>
      </c>
    </row>
    <row r="287" spans="1:65" s="2" customFormat="1" ht="21.75" customHeight="1">
      <c r="A287" s="28"/>
      <c r="B287" s="138"/>
      <c r="C287" s="205" t="s">
        <v>882</v>
      </c>
      <c r="D287" s="205" t="s">
        <v>290</v>
      </c>
      <c r="E287" s="206" t="s">
        <v>5458</v>
      </c>
      <c r="F287" s="207" t="s">
        <v>5345</v>
      </c>
      <c r="G287" s="208" t="s">
        <v>2072</v>
      </c>
      <c r="H287" s="209">
        <v>1</v>
      </c>
      <c r="I287" s="115"/>
      <c r="J287" s="210">
        <f t="shared" si="60"/>
        <v>0</v>
      </c>
      <c r="K287" s="207" t="s">
        <v>1709</v>
      </c>
      <c r="L287" s="116"/>
      <c r="M287" s="117" t="s">
        <v>1</v>
      </c>
      <c r="N287" s="118" t="s">
        <v>42</v>
      </c>
      <c r="O287" s="52"/>
      <c r="P287" s="111">
        <f t="shared" si="61"/>
        <v>0</v>
      </c>
      <c r="Q287" s="111">
        <v>0</v>
      </c>
      <c r="R287" s="111">
        <f t="shared" si="62"/>
        <v>0</v>
      </c>
      <c r="S287" s="111">
        <v>0</v>
      </c>
      <c r="T287" s="112">
        <f t="shared" si="63"/>
        <v>0</v>
      </c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R287" s="113" t="s">
        <v>1303</v>
      </c>
      <c r="AT287" s="113" t="s">
        <v>290</v>
      </c>
      <c r="AU287" s="113" t="s">
        <v>87</v>
      </c>
      <c r="AY287" s="14" t="s">
        <v>237</v>
      </c>
      <c r="BE287" s="114">
        <f t="shared" si="64"/>
        <v>0</v>
      </c>
      <c r="BF287" s="114">
        <f t="shared" si="65"/>
        <v>0</v>
      </c>
      <c r="BG287" s="114">
        <f t="shared" si="66"/>
        <v>0</v>
      </c>
      <c r="BH287" s="114">
        <f t="shared" si="67"/>
        <v>0</v>
      </c>
      <c r="BI287" s="114">
        <f t="shared" si="68"/>
        <v>0</v>
      </c>
      <c r="BJ287" s="14" t="s">
        <v>85</v>
      </c>
      <c r="BK287" s="114">
        <f t="shared" si="69"/>
        <v>0</v>
      </c>
      <c r="BL287" s="14" t="s">
        <v>490</v>
      </c>
      <c r="BM287" s="113" t="s">
        <v>5459</v>
      </c>
    </row>
    <row r="288" spans="1:65" s="2" customFormat="1" ht="16.5" customHeight="1">
      <c r="A288" s="28"/>
      <c r="B288" s="138"/>
      <c r="C288" s="199" t="s">
        <v>886</v>
      </c>
      <c r="D288" s="199" t="s">
        <v>242</v>
      </c>
      <c r="E288" s="200" t="s">
        <v>5460</v>
      </c>
      <c r="F288" s="201" t="s">
        <v>5151</v>
      </c>
      <c r="G288" s="202" t="s">
        <v>2072</v>
      </c>
      <c r="H288" s="203">
        <v>23</v>
      </c>
      <c r="I288" s="108"/>
      <c r="J288" s="204">
        <f t="shared" si="60"/>
        <v>0</v>
      </c>
      <c r="K288" s="201" t="s">
        <v>1709</v>
      </c>
      <c r="L288" s="29"/>
      <c r="M288" s="109" t="s">
        <v>1</v>
      </c>
      <c r="N288" s="110" t="s">
        <v>42</v>
      </c>
      <c r="O288" s="52"/>
      <c r="P288" s="111">
        <f t="shared" si="61"/>
        <v>0</v>
      </c>
      <c r="Q288" s="111">
        <v>0</v>
      </c>
      <c r="R288" s="111">
        <f t="shared" si="62"/>
        <v>0</v>
      </c>
      <c r="S288" s="111">
        <v>0</v>
      </c>
      <c r="T288" s="112">
        <f t="shared" si="63"/>
        <v>0</v>
      </c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R288" s="113" t="s">
        <v>490</v>
      </c>
      <c r="AT288" s="113" t="s">
        <v>242</v>
      </c>
      <c r="AU288" s="113" t="s">
        <v>87</v>
      </c>
      <c r="AY288" s="14" t="s">
        <v>237</v>
      </c>
      <c r="BE288" s="114">
        <f t="shared" si="64"/>
        <v>0</v>
      </c>
      <c r="BF288" s="114">
        <f t="shared" si="65"/>
        <v>0</v>
      </c>
      <c r="BG288" s="114">
        <f t="shared" si="66"/>
        <v>0</v>
      </c>
      <c r="BH288" s="114">
        <f t="shared" si="67"/>
        <v>0</v>
      </c>
      <c r="BI288" s="114">
        <f t="shared" si="68"/>
        <v>0</v>
      </c>
      <c r="BJ288" s="14" t="s">
        <v>85</v>
      </c>
      <c r="BK288" s="114">
        <f t="shared" si="69"/>
        <v>0</v>
      </c>
      <c r="BL288" s="14" t="s">
        <v>490</v>
      </c>
      <c r="BM288" s="113" t="s">
        <v>5461</v>
      </c>
    </row>
    <row r="289" spans="1:65" s="2" customFormat="1" ht="16.5" customHeight="1">
      <c r="A289" s="28"/>
      <c r="B289" s="138"/>
      <c r="C289" s="205" t="s">
        <v>890</v>
      </c>
      <c r="D289" s="205" t="s">
        <v>290</v>
      </c>
      <c r="E289" s="206" t="s">
        <v>5462</v>
      </c>
      <c r="F289" s="207" t="s">
        <v>5151</v>
      </c>
      <c r="G289" s="208" t="s">
        <v>2072</v>
      </c>
      <c r="H289" s="209">
        <v>23</v>
      </c>
      <c r="I289" s="115"/>
      <c r="J289" s="210">
        <f t="shared" si="60"/>
        <v>0</v>
      </c>
      <c r="K289" s="207" t="s">
        <v>1709</v>
      </c>
      <c r="L289" s="116"/>
      <c r="M289" s="117" t="s">
        <v>1</v>
      </c>
      <c r="N289" s="118" t="s">
        <v>42</v>
      </c>
      <c r="O289" s="52"/>
      <c r="P289" s="111">
        <f t="shared" si="61"/>
        <v>0</v>
      </c>
      <c r="Q289" s="111">
        <v>0</v>
      </c>
      <c r="R289" s="111">
        <f t="shared" si="62"/>
        <v>0</v>
      </c>
      <c r="S289" s="111">
        <v>0</v>
      </c>
      <c r="T289" s="112">
        <f t="shared" si="63"/>
        <v>0</v>
      </c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R289" s="113" t="s">
        <v>1303</v>
      </c>
      <c r="AT289" s="113" t="s">
        <v>290</v>
      </c>
      <c r="AU289" s="113" t="s">
        <v>87</v>
      </c>
      <c r="AY289" s="14" t="s">
        <v>237</v>
      </c>
      <c r="BE289" s="114">
        <f t="shared" si="64"/>
        <v>0</v>
      </c>
      <c r="BF289" s="114">
        <f t="shared" si="65"/>
        <v>0</v>
      </c>
      <c r="BG289" s="114">
        <f t="shared" si="66"/>
        <v>0</v>
      </c>
      <c r="BH289" s="114">
        <f t="shared" si="67"/>
        <v>0</v>
      </c>
      <c r="BI289" s="114">
        <f t="shared" si="68"/>
        <v>0</v>
      </c>
      <c r="BJ289" s="14" t="s">
        <v>85</v>
      </c>
      <c r="BK289" s="114">
        <f t="shared" si="69"/>
        <v>0</v>
      </c>
      <c r="BL289" s="14" t="s">
        <v>490</v>
      </c>
      <c r="BM289" s="113" t="s">
        <v>5463</v>
      </c>
    </row>
    <row r="290" spans="1:65" s="2" customFormat="1" ht="33" customHeight="1">
      <c r="A290" s="28"/>
      <c r="B290" s="138"/>
      <c r="C290" s="199" t="s">
        <v>894</v>
      </c>
      <c r="D290" s="199" t="s">
        <v>242</v>
      </c>
      <c r="E290" s="200" t="s">
        <v>5464</v>
      </c>
      <c r="F290" s="201" t="s">
        <v>5156</v>
      </c>
      <c r="G290" s="202" t="s">
        <v>2072</v>
      </c>
      <c r="H290" s="203">
        <v>1</v>
      </c>
      <c r="I290" s="108"/>
      <c r="J290" s="204">
        <f t="shared" si="60"/>
        <v>0</v>
      </c>
      <c r="K290" s="201" t="s">
        <v>1709</v>
      </c>
      <c r="L290" s="29"/>
      <c r="M290" s="109" t="s">
        <v>1</v>
      </c>
      <c r="N290" s="110" t="s">
        <v>42</v>
      </c>
      <c r="O290" s="52"/>
      <c r="P290" s="111">
        <f t="shared" si="61"/>
        <v>0</v>
      </c>
      <c r="Q290" s="111">
        <v>0</v>
      </c>
      <c r="R290" s="111">
        <f t="shared" si="62"/>
        <v>0</v>
      </c>
      <c r="S290" s="111">
        <v>0</v>
      </c>
      <c r="T290" s="112">
        <f t="shared" si="63"/>
        <v>0</v>
      </c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R290" s="113" t="s">
        <v>490</v>
      </c>
      <c r="AT290" s="113" t="s">
        <v>242</v>
      </c>
      <c r="AU290" s="113" t="s">
        <v>87</v>
      </c>
      <c r="AY290" s="14" t="s">
        <v>237</v>
      </c>
      <c r="BE290" s="114">
        <f t="shared" si="64"/>
        <v>0</v>
      </c>
      <c r="BF290" s="114">
        <f t="shared" si="65"/>
        <v>0</v>
      </c>
      <c r="BG290" s="114">
        <f t="shared" si="66"/>
        <v>0</v>
      </c>
      <c r="BH290" s="114">
        <f t="shared" si="67"/>
        <v>0</v>
      </c>
      <c r="BI290" s="114">
        <f t="shared" si="68"/>
        <v>0</v>
      </c>
      <c r="BJ290" s="14" t="s">
        <v>85</v>
      </c>
      <c r="BK290" s="114">
        <f t="shared" si="69"/>
        <v>0</v>
      </c>
      <c r="BL290" s="14" t="s">
        <v>490</v>
      </c>
      <c r="BM290" s="113" t="s">
        <v>5465</v>
      </c>
    </row>
    <row r="291" spans="1:65" s="2" customFormat="1" ht="33" customHeight="1">
      <c r="A291" s="28"/>
      <c r="B291" s="138"/>
      <c r="C291" s="205" t="s">
        <v>898</v>
      </c>
      <c r="D291" s="205" t="s">
        <v>290</v>
      </c>
      <c r="E291" s="206" t="s">
        <v>5466</v>
      </c>
      <c r="F291" s="207" t="s">
        <v>5156</v>
      </c>
      <c r="G291" s="208" t="s">
        <v>2072</v>
      </c>
      <c r="H291" s="209">
        <v>1</v>
      </c>
      <c r="I291" s="115"/>
      <c r="J291" s="210">
        <f t="shared" si="60"/>
        <v>0</v>
      </c>
      <c r="K291" s="207" t="s">
        <v>1709</v>
      </c>
      <c r="L291" s="116"/>
      <c r="M291" s="117" t="s">
        <v>1</v>
      </c>
      <c r="N291" s="118" t="s">
        <v>42</v>
      </c>
      <c r="O291" s="52"/>
      <c r="P291" s="111">
        <f t="shared" si="61"/>
        <v>0</v>
      </c>
      <c r="Q291" s="111">
        <v>0</v>
      </c>
      <c r="R291" s="111">
        <f t="shared" si="62"/>
        <v>0</v>
      </c>
      <c r="S291" s="111">
        <v>0</v>
      </c>
      <c r="T291" s="112">
        <f t="shared" si="63"/>
        <v>0</v>
      </c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R291" s="113" t="s">
        <v>1303</v>
      </c>
      <c r="AT291" s="113" t="s">
        <v>290</v>
      </c>
      <c r="AU291" s="113" t="s">
        <v>87</v>
      </c>
      <c r="AY291" s="14" t="s">
        <v>237</v>
      </c>
      <c r="BE291" s="114">
        <f t="shared" si="64"/>
        <v>0</v>
      </c>
      <c r="BF291" s="114">
        <f t="shared" si="65"/>
        <v>0</v>
      </c>
      <c r="BG291" s="114">
        <f t="shared" si="66"/>
        <v>0</v>
      </c>
      <c r="BH291" s="114">
        <f t="shared" si="67"/>
        <v>0</v>
      </c>
      <c r="BI291" s="114">
        <f t="shared" si="68"/>
        <v>0</v>
      </c>
      <c r="BJ291" s="14" t="s">
        <v>85</v>
      </c>
      <c r="BK291" s="114">
        <f t="shared" si="69"/>
        <v>0</v>
      </c>
      <c r="BL291" s="14" t="s">
        <v>490</v>
      </c>
      <c r="BM291" s="113" t="s">
        <v>5467</v>
      </c>
    </row>
    <row r="292" spans="1:65" s="2" customFormat="1" ht="21.75" customHeight="1">
      <c r="A292" s="28"/>
      <c r="B292" s="138"/>
      <c r="C292" s="199" t="s">
        <v>902</v>
      </c>
      <c r="D292" s="199" t="s">
        <v>242</v>
      </c>
      <c r="E292" s="200" t="s">
        <v>5468</v>
      </c>
      <c r="F292" s="201" t="s">
        <v>5161</v>
      </c>
      <c r="G292" s="202" t="s">
        <v>4760</v>
      </c>
      <c r="H292" s="203">
        <v>150</v>
      </c>
      <c r="I292" s="108"/>
      <c r="J292" s="204">
        <f t="shared" si="60"/>
        <v>0</v>
      </c>
      <c r="K292" s="201" t="s">
        <v>1709</v>
      </c>
      <c r="L292" s="29"/>
      <c r="M292" s="109" t="s">
        <v>1</v>
      </c>
      <c r="N292" s="110" t="s">
        <v>42</v>
      </c>
      <c r="O292" s="52"/>
      <c r="P292" s="111">
        <f t="shared" si="61"/>
        <v>0</v>
      </c>
      <c r="Q292" s="111">
        <v>0</v>
      </c>
      <c r="R292" s="111">
        <f t="shared" si="62"/>
        <v>0</v>
      </c>
      <c r="S292" s="111">
        <v>0</v>
      </c>
      <c r="T292" s="112">
        <f t="shared" si="63"/>
        <v>0</v>
      </c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R292" s="113" t="s">
        <v>490</v>
      </c>
      <c r="AT292" s="113" t="s">
        <v>242</v>
      </c>
      <c r="AU292" s="113" t="s">
        <v>87</v>
      </c>
      <c r="AY292" s="14" t="s">
        <v>237</v>
      </c>
      <c r="BE292" s="114">
        <f t="shared" si="64"/>
        <v>0</v>
      </c>
      <c r="BF292" s="114">
        <f t="shared" si="65"/>
        <v>0</v>
      </c>
      <c r="BG292" s="114">
        <f t="shared" si="66"/>
        <v>0</v>
      </c>
      <c r="BH292" s="114">
        <f t="shared" si="67"/>
        <v>0</v>
      </c>
      <c r="BI292" s="114">
        <f t="shared" si="68"/>
        <v>0</v>
      </c>
      <c r="BJ292" s="14" t="s">
        <v>85</v>
      </c>
      <c r="BK292" s="114">
        <f t="shared" si="69"/>
        <v>0</v>
      </c>
      <c r="BL292" s="14" t="s">
        <v>490</v>
      </c>
      <c r="BM292" s="113" t="s">
        <v>5469</v>
      </c>
    </row>
    <row r="293" spans="1:65" s="2" customFormat="1" ht="21.75" customHeight="1">
      <c r="A293" s="28"/>
      <c r="B293" s="138"/>
      <c r="C293" s="205" t="s">
        <v>906</v>
      </c>
      <c r="D293" s="205" t="s">
        <v>290</v>
      </c>
      <c r="E293" s="206" t="s">
        <v>5470</v>
      </c>
      <c r="F293" s="207" t="s">
        <v>5161</v>
      </c>
      <c r="G293" s="208" t="s">
        <v>4760</v>
      </c>
      <c r="H293" s="209">
        <v>150</v>
      </c>
      <c r="I293" s="115"/>
      <c r="J293" s="210">
        <f t="shared" si="60"/>
        <v>0</v>
      </c>
      <c r="K293" s="207" t="s">
        <v>1709</v>
      </c>
      <c r="L293" s="116"/>
      <c r="M293" s="117" t="s">
        <v>1</v>
      </c>
      <c r="N293" s="118" t="s">
        <v>42</v>
      </c>
      <c r="O293" s="52"/>
      <c r="P293" s="111">
        <f t="shared" si="61"/>
        <v>0</v>
      </c>
      <c r="Q293" s="111">
        <v>0</v>
      </c>
      <c r="R293" s="111">
        <f t="shared" si="62"/>
        <v>0</v>
      </c>
      <c r="S293" s="111">
        <v>0</v>
      </c>
      <c r="T293" s="112">
        <f t="shared" si="63"/>
        <v>0</v>
      </c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R293" s="113" t="s">
        <v>1303</v>
      </c>
      <c r="AT293" s="113" t="s">
        <v>290</v>
      </c>
      <c r="AU293" s="113" t="s">
        <v>87</v>
      </c>
      <c r="AY293" s="14" t="s">
        <v>237</v>
      </c>
      <c r="BE293" s="114">
        <f t="shared" si="64"/>
        <v>0</v>
      </c>
      <c r="BF293" s="114">
        <f t="shared" si="65"/>
        <v>0</v>
      </c>
      <c r="BG293" s="114">
        <f t="shared" si="66"/>
        <v>0</v>
      </c>
      <c r="BH293" s="114">
        <f t="shared" si="67"/>
        <v>0</v>
      </c>
      <c r="BI293" s="114">
        <f t="shared" si="68"/>
        <v>0</v>
      </c>
      <c r="BJ293" s="14" t="s">
        <v>85</v>
      </c>
      <c r="BK293" s="114">
        <f t="shared" si="69"/>
        <v>0</v>
      </c>
      <c r="BL293" s="14" t="s">
        <v>490</v>
      </c>
      <c r="BM293" s="113" t="s">
        <v>5471</v>
      </c>
    </row>
    <row r="294" spans="1:65" s="2" customFormat="1" ht="16.5" customHeight="1">
      <c r="A294" s="28"/>
      <c r="B294" s="138"/>
      <c r="C294" s="199" t="s">
        <v>910</v>
      </c>
      <c r="D294" s="199" t="s">
        <v>242</v>
      </c>
      <c r="E294" s="200" t="s">
        <v>5472</v>
      </c>
      <c r="F294" s="201" t="s">
        <v>5166</v>
      </c>
      <c r="G294" s="202" t="s">
        <v>4760</v>
      </c>
      <c r="H294" s="203">
        <v>5</v>
      </c>
      <c r="I294" s="108"/>
      <c r="J294" s="204">
        <f t="shared" si="60"/>
        <v>0</v>
      </c>
      <c r="K294" s="201" t="s">
        <v>1709</v>
      </c>
      <c r="L294" s="29"/>
      <c r="M294" s="109" t="s">
        <v>1</v>
      </c>
      <c r="N294" s="110" t="s">
        <v>42</v>
      </c>
      <c r="O294" s="52"/>
      <c r="P294" s="111">
        <f t="shared" si="61"/>
        <v>0</v>
      </c>
      <c r="Q294" s="111">
        <v>0</v>
      </c>
      <c r="R294" s="111">
        <f t="shared" si="62"/>
        <v>0</v>
      </c>
      <c r="S294" s="111">
        <v>0</v>
      </c>
      <c r="T294" s="112">
        <f t="shared" si="63"/>
        <v>0</v>
      </c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R294" s="113" t="s">
        <v>490</v>
      </c>
      <c r="AT294" s="113" t="s">
        <v>242</v>
      </c>
      <c r="AU294" s="113" t="s">
        <v>87</v>
      </c>
      <c r="AY294" s="14" t="s">
        <v>237</v>
      </c>
      <c r="BE294" s="114">
        <f t="shared" si="64"/>
        <v>0</v>
      </c>
      <c r="BF294" s="114">
        <f t="shared" si="65"/>
        <v>0</v>
      </c>
      <c r="BG294" s="114">
        <f t="shared" si="66"/>
        <v>0</v>
      </c>
      <c r="BH294" s="114">
        <f t="shared" si="67"/>
        <v>0</v>
      </c>
      <c r="BI294" s="114">
        <f t="shared" si="68"/>
        <v>0</v>
      </c>
      <c r="BJ294" s="14" t="s">
        <v>85</v>
      </c>
      <c r="BK294" s="114">
        <f t="shared" si="69"/>
        <v>0</v>
      </c>
      <c r="BL294" s="14" t="s">
        <v>490</v>
      </c>
      <c r="BM294" s="113" t="s">
        <v>5473</v>
      </c>
    </row>
    <row r="295" spans="1:65" s="2" customFormat="1" ht="16.5" customHeight="1">
      <c r="A295" s="28"/>
      <c r="B295" s="138"/>
      <c r="C295" s="205" t="s">
        <v>914</v>
      </c>
      <c r="D295" s="205" t="s">
        <v>290</v>
      </c>
      <c r="E295" s="206" t="s">
        <v>5474</v>
      </c>
      <c r="F295" s="207" t="s">
        <v>5166</v>
      </c>
      <c r="G295" s="208" t="s">
        <v>4760</v>
      </c>
      <c r="H295" s="209">
        <v>5</v>
      </c>
      <c r="I295" s="115"/>
      <c r="J295" s="210">
        <f t="shared" si="60"/>
        <v>0</v>
      </c>
      <c r="K295" s="207" t="s">
        <v>1709</v>
      </c>
      <c r="L295" s="116"/>
      <c r="M295" s="117" t="s">
        <v>1</v>
      </c>
      <c r="N295" s="118" t="s">
        <v>42</v>
      </c>
      <c r="O295" s="52"/>
      <c r="P295" s="111">
        <f t="shared" si="61"/>
        <v>0</v>
      </c>
      <c r="Q295" s="111">
        <v>0</v>
      </c>
      <c r="R295" s="111">
        <f t="shared" si="62"/>
        <v>0</v>
      </c>
      <c r="S295" s="111">
        <v>0</v>
      </c>
      <c r="T295" s="112">
        <f t="shared" si="63"/>
        <v>0</v>
      </c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R295" s="113" t="s">
        <v>1303</v>
      </c>
      <c r="AT295" s="113" t="s">
        <v>290</v>
      </c>
      <c r="AU295" s="113" t="s">
        <v>87</v>
      </c>
      <c r="AY295" s="14" t="s">
        <v>237</v>
      </c>
      <c r="BE295" s="114">
        <f t="shared" si="64"/>
        <v>0</v>
      </c>
      <c r="BF295" s="114">
        <f t="shared" si="65"/>
        <v>0</v>
      </c>
      <c r="BG295" s="114">
        <f t="shared" si="66"/>
        <v>0</v>
      </c>
      <c r="BH295" s="114">
        <f t="shared" si="67"/>
        <v>0</v>
      </c>
      <c r="BI295" s="114">
        <f t="shared" si="68"/>
        <v>0</v>
      </c>
      <c r="BJ295" s="14" t="s">
        <v>85</v>
      </c>
      <c r="BK295" s="114">
        <f t="shared" si="69"/>
        <v>0</v>
      </c>
      <c r="BL295" s="14" t="s">
        <v>490</v>
      </c>
      <c r="BM295" s="113" t="s">
        <v>5475</v>
      </c>
    </row>
    <row r="296" spans="1:65" s="2" customFormat="1" ht="16.5" customHeight="1">
      <c r="A296" s="28"/>
      <c r="B296" s="138"/>
      <c r="C296" s="199" t="s">
        <v>918</v>
      </c>
      <c r="D296" s="199" t="s">
        <v>242</v>
      </c>
      <c r="E296" s="200" t="s">
        <v>5476</v>
      </c>
      <c r="F296" s="201" t="s">
        <v>5171</v>
      </c>
      <c r="G296" s="202" t="s">
        <v>2072</v>
      </c>
      <c r="H296" s="203">
        <v>35</v>
      </c>
      <c r="I296" s="108"/>
      <c r="J296" s="204">
        <f t="shared" si="60"/>
        <v>0</v>
      </c>
      <c r="K296" s="201" t="s">
        <v>1709</v>
      </c>
      <c r="L296" s="29"/>
      <c r="M296" s="109" t="s">
        <v>1</v>
      </c>
      <c r="N296" s="110" t="s">
        <v>42</v>
      </c>
      <c r="O296" s="52"/>
      <c r="P296" s="111">
        <f t="shared" si="61"/>
        <v>0</v>
      </c>
      <c r="Q296" s="111">
        <v>0</v>
      </c>
      <c r="R296" s="111">
        <f t="shared" si="62"/>
        <v>0</v>
      </c>
      <c r="S296" s="111">
        <v>0</v>
      </c>
      <c r="T296" s="112">
        <f t="shared" si="63"/>
        <v>0</v>
      </c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R296" s="113" t="s">
        <v>490</v>
      </c>
      <c r="AT296" s="113" t="s">
        <v>242</v>
      </c>
      <c r="AU296" s="113" t="s">
        <v>87</v>
      </c>
      <c r="AY296" s="14" t="s">
        <v>237</v>
      </c>
      <c r="BE296" s="114">
        <f t="shared" si="64"/>
        <v>0</v>
      </c>
      <c r="BF296" s="114">
        <f t="shared" si="65"/>
        <v>0</v>
      </c>
      <c r="BG296" s="114">
        <f t="shared" si="66"/>
        <v>0</v>
      </c>
      <c r="BH296" s="114">
        <f t="shared" si="67"/>
        <v>0</v>
      </c>
      <c r="BI296" s="114">
        <f t="shared" si="68"/>
        <v>0</v>
      </c>
      <c r="BJ296" s="14" t="s">
        <v>85</v>
      </c>
      <c r="BK296" s="114">
        <f t="shared" si="69"/>
        <v>0</v>
      </c>
      <c r="BL296" s="14" t="s">
        <v>490</v>
      </c>
      <c r="BM296" s="113" t="s">
        <v>5477</v>
      </c>
    </row>
    <row r="297" spans="1:65" s="2" customFormat="1" ht="16.5" customHeight="1">
      <c r="A297" s="28"/>
      <c r="B297" s="138"/>
      <c r="C297" s="205" t="s">
        <v>922</v>
      </c>
      <c r="D297" s="205" t="s">
        <v>290</v>
      </c>
      <c r="E297" s="206" t="s">
        <v>5478</v>
      </c>
      <c r="F297" s="207" t="s">
        <v>5171</v>
      </c>
      <c r="G297" s="208" t="s">
        <v>2072</v>
      </c>
      <c r="H297" s="209">
        <v>35</v>
      </c>
      <c r="I297" s="115"/>
      <c r="J297" s="210">
        <f t="shared" si="60"/>
        <v>0</v>
      </c>
      <c r="K297" s="207" t="s">
        <v>1709</v>
      </c>
      <c r="L297" s="116"/>
      <c r="M297" s="117" t="s">
        <v>1</v>
      </c>
      <c r="N297" s="118" t="s">
        <v>42</v>
      </c>
      <c r="O297" s="52"/>
      <c r="P297" s="111">
        <f t="shared" si="61"/>
        <v>0</v>
      </c>
      <c r="Q297" s="111">
        <v>0</v>
      </c>
      <c r="R297" s="111">
        <f t="shared" si="62"/>
        <v>0</v>
      </c>
      <c r="S297" s="111">
        <v>0</v>
      </c>
      <c r="T297" s="112">
        <f t="shared" si="63"/>
        <v>0</v>
      </c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R297" s="113" t="s">
        <v>1303</v>
      </c>
      <c r="AT297" s="113" t="s">
        <v>290</v>
      </c>
      <c r="AU297" s="113" t="s">
        <v>87</v>
      </c>
      <c r="AY297" s="14" t="s">
        <v>237</v>
      </c>
      <c r="BE297" s="114">
        <f t="shared" si="64"/>
        <v>0</v>
      </c>
      <c r="BF297" s="114">
        <f t="shared" si="65"/>
        <v>0</v>
      </c>
      <c r="BG297" s="114">
        <f t="shared" si="66"/>
        <v>0</v>
      </c>
      <c r="BH297" s="114">
        <f t="shared" si="67"/>
        <v>0</v>
      </c>
      <c r="BI297" s="114">
        <f t="shared" si="68"/>
        <v>0</v>
      </c>
      <c r="BJ297" s="14" t="s">
        <v>85</v>
      </c>
      <c r="BK297" s="114">
        <f t="shared" si="69"/>
        <v>0</v>
      </c>
      <c r="BL297" s="14" t="s">
        <v>490</v>
      </c>
      <c r="BM297" s="113" t="s">
        <v>5479</v>
      </c>
    </row>
    <row r="298" spans="1:65" s="2" customFormat="1" ht="21.75" customHeight="1">
      <c r="A298" s="28"/>
      <c r="B298" s="138"/>
      <c r="C298" s="199" t="s">
        <v>926</v>
      </c>
      <c r="D298" s="199" t="s">
        <v>242</v>
      </c>
      <c r="E298" s="200" t="s">
        <v>5480</v>
      </c>
      <c r="F298" s="201" t="s">
        <v>5176</v>
      </c>
      <c r="G298" s="202" t="s">
        <v>4760</v>
      </c>
      <c r="H298" s="203">
        <v>160</v>
      </c>
      <c r="I298" s="108"/>
      <c r="J298" s="204">
        <f t="shared" si="60"/>
        <v>0</v>
      </c>
      <c r="K298" s="201" t="s">
        <v>1709</v>
      </c>
      <c r="L298" s="29"/>
      <c r="M298" s="109" t="s">
        <v>1</v>
      </c>
      <c r="N298" s="110" t="s">
        <v>42</v>
      </c>
      <c r="O298" s="52"/>
      <c r="P298" s="111">
        <f t="shared" si="61"/>
        <v>0</v>
      </c>
      <c r="Q298" s="111">
        <v>0</v>
      </c>
      <c r="R298" s="111">
        <f t="shared" si="62"/>
        <v>0</v>
      </c>
      <c r="S298" s="111">
        <v>0</v>
      </c>
      <c r="T298" s="112">
        <f t="shared" si="63"/>
        <v>0</v>
      </c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R298" s="113" t="s">
        <v>490</v>
      </c>
      <c r="AT298" s="113" t="s">
        <v>242</v>
      </c>
      <c r="AU298" s="113" t="s">
        <v>87</v>
      </c>
      <c r="AY298" s="14" t="s">
        <v>237</v>
      </c>
      <c r="BE298" s="114">
        <f t="shared" si="64"/>
        <v>0</v>
      </c>
      <c r="BF298" s="114">
        <f t="shared" si="65"/>
        <v>0</v>
      </c>
      <c r="BG298" s="114">
        <f t="shared" si="66"/>
        <v>0</v>
      </c>
      <c r="BH298" s="114">
        <f t="shared" si="67"/>
        <v>0</v>
      </c>
      <c r="BI298" s="114">
        <f t="shared" si="68"/>
        <v>0</v>
      </c>
      <c r="BJ298" s="14" t="s">
        <v>85</v>
      </c>
      <c r="BK298" s="114">
        <f t="shared" si="69"/>
        <v>0</v>
      </c>
      <c r="BL298" s="14" t="s">
        <v>490</v>
      </c>
      <c r="BM298" s="113" t="s">
        <v>5481</v>
      </c>
    </row>
    <row r="299" spans="1:65" s="2" customFormat="1" ht="21.75" customHeight="1">
      <c r="A299" s="28"/>
      <c r="B299" s="138"/>
      <c r="C299" s="205" t="s">
        <v>930</v>
      </c>
      <c r="D299" s="205" t="s">
        <v>290</v>
      </c>
      <c r="E299" s="206" t="s">
        <v>5482</v>
      </c>
      <c r="F299" s="207" t="s">
        <v>5176</v>
      </c>
      <c r="G299" s="208" t="s">
        <v>4760</v>
      </c>
      <c r="H299" s="209">
        <v>160</v>
      </c>
      <c r="I299" s="115"/>
      <c r="J299" s="210">
        <f t="shared" si="60"/>
        <v>0</v>
      </c>
      <c r="K299" s="207" t="s">
        <v>1709</v>
      </c>
      <c r="L299" s="116"/>
      <c r="M299" s="117" t="s">
        <v>1</v>
      </c>
      <c r="N299" s="118" t="s">
        <v>42</v>
      </c>
      <c r="O299" s="52"/>
      <c r="P299" s="111">
        <f t="shared" si="61"/>
        <v>0</v>
      </c>
      <c r="Q299" s="111">
        <v>0</v>
      </c>
      <c r="R299" s="111">
        <f t="shared" si="62"/>
        <v>0</v>
      </c>
      <c r="S299" s="111">
        <v>0</v>
      </c>
      <c r="T299" s="112">
        <f t="shared" si="63"/>
        <v>0</v>
      </c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R299" s="113" t="s">
        <v>1303</v>
      </c>
      <c r="AT299" s="113" t="s">
        <v>290</v>
      </c>
      <c r="AU299" s="113" t="s">
        <v>87</v>
      </c>
      <c r="AY299" s="14" t="s">
        <v>237</v>
      </c>
      <c r="BE299" s="114">
        <f t="shared" si="64"/>
        <v>0</v>
      </c>
      <c r="BF299" s="114">
        <f t="shared" si="65"/>
        <v>0</v>
      </c>
      <c r="BG299" s="114">
        <f t="shared" si="66"/>
        <v>0</v>
      </c>
      <c r="BH299" s="114">
        <f t="shared" si="67"/>
        <v>0</v>
      </c>
      <c r="BI299" s="114">
        <f t="shared" si="68"/>
        <v>0</v>
      </c>
      <c r="BJ299" s="14" t="s">
        <v>85</v>
      </c>
      <c r="BK299" s="114">
        <f t="shared" si="69"/>
        <v>0</v>
      </c>
      <c r="BL299" s="14" t="s">
        <v>490</v>
      </c>
      <c r="BM299" s="113" t="s">
        <v>5483</v>
      </c>
    </row>
    <row r="300" spans="1:65" s="2" customFormat="1" ht="16.5" customHeight="1">
      <c r="A300" s="28"/>
      <c r="B300" s="138"/>
      <c r="C300" s="199" t="s">
        <v>934</v>
      </c>
      <c r="D300" s="199" t="s">
        <v>242</v>
      </c>
      <c r="E300" s="200" t="s">
        <v>5484</v>
      </c>
      <c r="F300" s="201" t="s">
        <v>5181</v>
      </c>
      <c r="G300" s="202" t="s">
        <v>2072</v>
      </c>
      <c r="H300" s="203">
        <v>1</v>
      </c>
      <c r="I300" s="108"/>
      <c r="J300" s="204">
        <f t="shared" si="60"/>
        <v>0</v>
      </c>
      <c r="K300" s="201" t="s">
        <v>1709</v>
      </c>
      <c r="L300" s="29"/>
      <c r="M300" s="109" t="s">
        <v>1</v>
      </c>
      <c r="N300" s="110" t="s">
        <v>42</v>
      </c>
      <c r="O300" s="52"/>
      <c r="P300" s="111">
        <f t="shared" si="61"/>
        <v>0</v>
      </c>
      <c r="Q300" s="111">
        <v>0</v>
      </c>
      <c r="R300" s="111">
        <f t="shared" si="62"/>
        <v>0</v>
      </c>
      <c r="S300" s="111">
        <v>0</v>
      </c>
      <c r="T300" s="112">
        <f t="shared" si="63"/>
        <v>0</v>
      </c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R300" s="113" t="s">
        <v>490</v>
      </c>
      <c r="AT300" s="113" t="s">
        <v>242</v>
      </c>
      <c r="AU300" s="113" t="s">
        <v>87</v>
      </c>
      <c r="AY300" s="14" t="s">
        <v>237</v>
      </c>
      <c r="BE300" s="114">
        <f t="shared" si="64"/>
        <v>0</v>
      </c>
      <c r="BF300" s="114">
        <f t="shared" si="65"/>
        <v>0</v>
      </c>
      <c r="BG300" s="114">
        <f t="shared" si="66"/>
        <v>0</v>
      </c>
      <c r="BH300" s="114">
        <f t="shared" si="67"/>
        <v>0</v>
      </c>
      <c r="BI300" s="114">
        <f t="shared" si="68"/>
        <v>0</v>
      </c>
      <c r="BJ300" s="14" t="s">
        <v>85</v>
      </c>
      <c r="BK300" s="114">
        <f t="shared" si="69"/>
        <v>0</v>
      </c>
      <c r="BL300" s="14" t="s">
        <v>490</v>
      </c>
      <c r="BM300" s="113" t="s">
        <v>5485</v>
      </c>
    </row>
    <row r="301" spans="1:65" s="2" customFormat="1" ht="16.5" customHeight="1">
      <c r="A301" s="28"/>
      <c r="B301" s="138"/>
      <c r="C301" s="205" t="s">
        <v>938</v>
      </c>
      <c r="D301" s="205" t="s">
        <v>290</v>
      </c>
      <c r="E301" s="206" t="s">
        <v>5486</v>
      </c>
      <c r="F301" s="207" t="s">
        <v>5181</v>
      </c>
      <c r="G301" s="208" t="s">
        <v>2072</v>
      </c>
      <c r="H301" s="209">
        <v>1</v>
      </c>
      <c r="I301" s="115"/>
      <c r="J301" s="210">
        <f t="shared" si="60"/>
        <v>0</v>
      </c>
      <c r="K301" s="207" t="s">
        <v>1709</v>
      </c>
      <c r="L301" s="116"/>
      <c r="M301" s="117" t="s">
        <v>1</v>
      </c>
      <c r="N301" s="118" t="s">
        <v>42</v>
      </c>
      <c r="O301" s="52"/>
      <c r="P301" s="111">
        <f t="shared" si="61"/>
        <v>0</v>
      </c>
      <c r="Q301" s="111">
        <v>0</v>
      </c>
      <c r="R301" s="111">
        <f t="shared" si="62"/>
        <v>0</v>
      </c>
      <c r="S301" s="111">
        <v>0</v>
      </c>
      <c r="T301" s="112">
        <f t="shared" si="63"/>
        <v>0</v>
      </c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R301" s="113" t="s">
        <v>1303</v>
      </c>
      <c r="AT301" s="113" t="s">
        <v>290</v>
      </c>
      <c r="AU301" s="113" t="s">
        <v>87</v>
      </c>
      <c r="AY301" s="14" t="s">
        <v>237</v>
      </c>
      <c r="BE301" s="114">
        <f t="shared" si="64"/>
        <v>0</v>
      </c>
      <c r="BF301" s="114">
        <f t="shared" si="65"/>
        <v>0</v>
      </c>
      <c r="BG301" s="114">
        <f t="shared" si="66"/>
        <v>0</v>
      </c>
      <c r="BH301" s="114">
        <f t="shared" si="67"/>
        <v>0</v>
      </c>
      <c r="BI301" s="114">
        <f t="shared" si="68"/>
        <v>0</v>
      </c>
      <c r="BJ301" s="14" t="s">
        <v>85</v>
      </c>
      <c r="BK301" s="114">
        <f t="shared" si="69"/>
        <v>0</v>
      </c>
      <c r="BL301" s="14" t="s">
        <v>490</v>
      </c>
      <c r="BM301" s="113" t="s">
        <v>5487</v>
      </c>
    </row>
    <row r="302" spans="1:65" s="2" customFormat="1" ht="16.5" customHeight="1">
      <c r="A302" s="28"/>
      <c r="B302" s="138"/>
      <c r="C302" s="199" t="s">
        <v>942</v>
      </c>
      <c r="D302" s="199" t="s">
        <v>242</v>
      </c>
      <c r="E302" s="200" t="s">
        <v>5488</v>
      </c>
      <c r="F302" s="201" t="s">
        <v>4788</v>
      </c>
      <c r="G302" s="202" t="s">
        <v>4579</v>
      </c>
      <c r="H302" s="203">
        <v>460</v>
      </c>
      <c r="I302" s="108"/>
      <c r="J302" s="204">
        <f t="shared" si="60"/>
        <v>0</v>
      </c>
      <c r="K302" s="201" t="s">
        <v>1709</v>
      </c>
      <c r="L302" s="29"/>
      <c r="M302" s="109" t="s">
        <v>1</v>
      </c>
      <c r="N302" s="110" t="s">
        <v>42</v>
      </c>
      <c r="O302" s="52"/>
      <c r="P302" s="111">
        <f t="shared" si="61"/>
        <v>0</v>
      </c>
      <c r="Q302" s="111">
        <v>0</v>
      </c>
      <c r="R302" s="111">
        <f t="shared" si="62"/>
        <v>0</v>
      </c>
      <c r="S302" s="111">
        <v>0</v>
      </c>
      <c r="T302" s="112">
        <f t="shared" si="63"/>
        <v>0</v>
      </c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R302" s="113" t="s">
        <v>490</v>
      </c>
      <c r="AT302" s="113" t="s">
        <v>242</v>
      </c>
      <c r="AU302" s="113" t="s">
        <v>87</v>
      </c>
      <c r="AY302" s="14" t="s">
        <v>237</v>
      </c>
      <c r="BE302" s="114">
        <f t="shared" si="64"/>
        <v>0</v>
      </c>
      <c r="BF302" s="114">
        <f t="shared" si="65"/>
        <v>0</v>
      </c>
      <c r="BG302" s="114">
        <f t="shared" si="66"/>
        <v>0</v>
      </c>
      <c r="BH302" s="114">
        <f t="shared" si="67"/>
        <v>0</v>
      </c>
      <c r="BI302" s="114">
        <f t="shared" si="68"/>
        <v>0</v>
      </c>
      <c r="BJ302" s="14" t="s">
        <v>85</v>
      </c>
      <c r="BK302" s="114">
        <f t="shared" si="69"/>
        <v>0</v>
      </c>
      <c r="BL302" s="14" t="s">
        <v>490</v>
      </c>
      <c r="BM302" s="113" t="s">
        <v>5489</v>
      </c>
    </row>
    <row r="303" spans="1:65" s="2" customFormat="1" ht="16.5" customHeight="1">
      <c r="A303" s="28"/>
      <c r="B303" s="138"/>
      <c r="C303" s="205" t="s">
        <v>946</v>
      </c>
      <c r="D303" s="205" t="s">
        <v>290</v>
      </c>
      <c r="E303" s="206" t="s">
        <v>5490</v>
      </c>
      <c r="F303" s="207" t="s">
        <v>4788</v>
      </c>
      <c r="G303" s="208" t="s">
        <v>4579</v>
      </c>
      <c r="H303" s="209">
        <v>460</v>
      </c>
      <c r="I303" s="115"/>
      <c r="J303" s="210">
        <f t="shared" si="60"/>
        <v>0</v>
      </c>
      <c r="K303" s="207" t="s">
        <v>1709</v>
      </c>
      <c r="L303" s="116"/>
      <c r="M303" s="117" t="s">
        <v>1</v>
      </c>
      <c r="N303" s="118" t="s">
        <v>42</v>
      </c>
      <c r="O303" s="52"/>
      <c r="P303" s="111">
        <f t="shared" si="61"/>
        <v>0</v>
      </c>
      <c r="Q303" s="111">
        <v>0</v>
      </c>
      <c r="R303" s="111">
        <f t="shared" si="62"/>
        <v>0</v>
      </c>
      <c r="S303" s="111">
        <v>0</v>
      </c>
      <c r="T303" s="112">
        <f t="shared" si="63"/>
        <v>0</v>
      </c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R303" s="113" t="s">
        <v>1303</v>
      </c>
      <c r="AT303" s="113" t="s">
        <v>290</v>
      </c>
      <c r="AU303" s="113" t="s">
        <v>87</v>
      </c>
      <c r="AY303" s="14" t="s">
        <v>237</v>
      </c>
      <c r="BE303" s="114">
        <f t="shared" si="64"/>
        <v>0</v>
      </c>
      <c r="BF303" s="114">
        <f t="shared" si="65"/>
        <v>0</v>
      </c>
      <c r="BG303" s="114">
        <f t="shared" si="66"/>
        <v>0</v>
      </c>
      <c r="BH303" s="114">
        <f t="shared" si="67"/>
        <v>0</v>
      </c>
      <c r="BI303" s="114">
        <f t="shared" si="68"/>
        <v>0</v>
      </c>
      <c r="BJ303" s="14" t="s">
        <v>85</v>
      </c>
      <c r="BK303" s="114">
        <f t="shared" si="69"/>
        <v>0</v>
      </c>
      <c r="BL303" s="14" t="s">
        <v>490</v>
      </c>
      <c r="BM303" s="113" t="s">
        <v>5491</v>
      </c>
    </row>
    <row r="304" spans="1:65" s="12" customFormat="1" ht="22.9" customHeight="1">
      <c r="B304" s="192"/>
      <c r="C304" s="193"/>
      <c r="D304" s="194" t="s">
        <v>76</v>
      </c>
      <c r="E304" s="197" t="s">
        <v>3410</v>
      </c>
      <c r="F304" s="197" t="s">
        <v>5492</v>
      </c>
      <c r="G304" s="193"/>
      <c r="H304" s="193"/>
      <c r="I304" s="101"/>
      <c r="J304" s="198">
        <f>BK304</f>
        <v>0</v>
      </c>
      <c r="K304" s="193"/>
      <c r="L304" s="99"/>
      <c r="M304" s="102"/>
      <c r="N304" s="103"/>
      <c r="O304" s="103"/>
      <c r="P304" s="104">
        <f>SUM(P305:P328)</f>
        <v>0</v>
      </c>
      <c r="Q304" s="103"/>
      <c r="R304" s="104">
        <f>SUM(R305:R328)</f>
        <v>0</v>
      </c>
      <c r="S304" s="103"/>
      <c r="T304" s="105">
        <f>SUM(T305:T328)</f>
        <v>0</v>
      </c>
      <c r="AR304" s="100" t="s">
        <v>247</v>
      </c>
      <c r="AT304" s="106" t="s">
        <v>76</v>
      </c>
      <c r="AU304" s="106" t="s">
        <v>85</v>
      </c>
      <c r="AY304" s="100" t="s">
        <v>237</v>
      </c>
      <c r="BK304" s="107">
        <f>SUM(BK305:BK328)</f>
        <v>0</v>
      </c>
    </row>
    <row r="305" spans="1:65" s="2" customFormat="1" ht="33" customHeight="1">
      <c r="A305" s="28"/>
      <c r="B305" s="138"/>
      <c r="C305" s="199" t="s">
        <v>952</v>
      </c>
      <c r="D305" s="199" t="s">
        <v>242</v>
      </c>
      <c r="E305" s="200" t="s">
        <v>5493</v>
      </c>
      <c r="F305" s="201" t="s">
        <v>5234</v>
      </c>
      <c r="G305" s="202" t="s">
        <v>2072</v>
      </c>
      <c r="H305" s="203">
        <v>1</v>
      </c>
      <c r="I305" s="108"/>
      <c r="J305" s="204">
        <f t="shared" ref="J305:J328" si="70">ROUND(I305*H305,2)</f>
        <v>0</v>
      </c>
      <c r="K305" s="201" t="s">
        <v>1709</v>
      </c>
      <c r="L305" s="29"/>
      <c r="M305" s="109" t="s">
        <v>1</v>
      </c>
      <c r="N305" s="110" t="s">
        <v>42</v>
      </c>
      <c r="O305" s="52"/>
      <c r="P305" s="111">
        <f t="shared" ref="P305:P328" si="71">O305*H305</f>
        <v>0</v>
      </c>
      <c r="Q305" s="111">
        <v>0</v>
      </c>
      <c r="R305" s="111">
        <f t="shared" ref="R305:R328" si="72">Q305*H305</f>
        <v>0</v>
      </c>
      <c r="S305" s="111">
        <v>0</v>
      </c>
      <c r="T305" s="112">
        <f t="shared" ref="T305:T328" si="73">S305*H305</f>
        <v>0</v>
      </c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R305" s="113" t="s">
        <v>490</v>
      </c>
      <c r="AT305" s="113" t="s">
        <v>242</v>
      </c>
      <c r="AU305" s="113" t="s">
        <v>87</v>
      </c>
      <c r="AY305" s="14" t="s">
        <v>237</v>
      </c>
      <c r="BE305" s="114">
        <f t="shared" ref="BE305:BE328" si="74">IF(N305="základní",J305,0)</f>
        <v>0</v>
      </c>
      <c r="BF305" s="114">
        <f t="shared" ref="BF305:BF328" si="75">IF(N305="snížená",J305,0)</f>
        <v>0</v>
      </c>
      <c r="BG305" s="114">
        <f t="shared" ref="BG305:BG328" si="76">IF(N305="zákl. přenesená",J305,0)</f>
        <v>0</v>
      </c>
      <c r="BH305" s="114">
        <f t="shared" ref="BH305:BH328" si="77">IF(N305="sníž. přenesená",J305,0)</f>
        <v>0</v>
      </c>
      <c r="BI305" s="114">
        <f t="shared" ref="BI305:BI328" si="78">IF(N305="nulová",J305,0)</f>
        <v>0</v>
      </c>
      <c r="BJ305" s="14" t="s">
        <v>85</v>
      </c>
      <c r="BK305" s="114">
        <f t="shared" ref="BK305:BK328" si="79">ROUND(I305*H305,2)</f>
        <v>0</v>
      </c>
      <c r="BL305" s="14" t="s">
        <v>490</v>
      </c>
      <c r="BM305" s="113" t="s">
        <v>5494</v>
      </c>
    </row>
    <row r="306" spans="1:65" s="2" customFormat="1" ht="33" customHeight="1">
      <c r="A306" s="28"/>
      <c r="B306" s="138"/>
      <c r="C306" s="205" t="s">
        <v>956</v>
      </c>
      <c r="D306" s="205" t="s">
        <v>290</v>
      </c>
      <c r="E306" s="206" t="s">
        <v>5495</v>
      </c>
      <c r="F306" s="207" t="s">
        <v>5234</v>
      </c>
      <c r="G306" s="208" t="s">
        <v>2072</v>
      </c>
      <c r="H306" s="209">
        <v>1</v>
      </c>
      <c r="I306" s="115"/>
      <c r="J306" s="210">
        <f t="shared" si="70"/>
        <v>0</v>
      </c>
      <c r="K306" s="207" t="s">
        <v>1709</v>
      </c>
      <c r="L306" s="116"/>
      <c r="M306" s="117" t="s">
        <v>1</v>
      </c>
      <c r="N306" s="118" t="s">
        <v>42</v>
      </c>
      <c r="O306" s="52"/>
      <c r="P306" s="111">
        <f t="shared" si="71"/>
        <v>0</v>
      </c>
      <c r="Q306" s="111">
        <v>0</v>
      </c>
      <c r="R306" s="111">
        <f t="shared" si="72"/>
        <v>0</v>
      </c>
      <c r="S306" s="111">
        <v>0</v>
      </c>
      <c r="T306" s="112">
        <f t="shared" si="73"/>
        <v>0</v>
      </c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R306" s="113" t="s">
        <v>1303</v>
      </c>
      <c r="AT306" s="113" t="s">
        <v>290</v>
      </c>
      <c r="AU306" s="113" t="s">
        <v>87</v>
      </c>
      <c r="AY306" s="14" t="s">
        <v>237</v>
      </c>
      <c r="BE306" s="114">
        <f t="shared" si="74"/>
        <v>0</v>
      </c>
      <c r="BF306" s="114">
        <f t="shared" si="75"/>
        <v>0</v>
      </c>
      <c r="BG306" s="114">
        <f t="shared" si="76"/>
        <v>0</v>
      </c>
      <c r="BH306" s="114">
        <f t="shared" si="77"/>
        <v>0</v>
      </c>
      <c r="BI306" s="114">
        <f t="shared" si="78"/>
        <v>0</v>
      </c>
      <c r="BJ306" s="14" t="s">
        <v>85</v>
      </c>
      <c r="BK306" s="114">
        <f t="shared" si="79"/>
        <v>0</v>
      </c>
      <c r="BL306" s="14" t="s">
        <v>490</v>
      </c>
      <c r="BM306" s="113" t="s">
        <v>5496</v>
      </c>
    </row>
    <row r="307" spans="1:65" s="2" customFormat="1" ht="21.75" customHeight="1">
      <c r="A307" s="28"/>
      <c r="B307" s="138"/>
      <c r="C307" s="199" t="s">
        <v>960</v>
      </c>
      <c r="D307" s="199" t="s">
        <v>242</v>
      </c>
      <c r="E307" s="200" t="s">
        <v>5497</v>
      </c>
      <c r="F307" s="201" t="s">
        <v>5200</v>
      </c>
      <c r="G307" s="202" t="s">
        <v>2072</v>
      </c>
      <c r="H307" s="203">
        <v>10</v>
      </c>
      <c r="I307" s="108"/>
      <c r="J307" s="204">
        <f t="shared" si="70"/>
        <v>0</v>
      </c>
      <c r="K307" s="201" t="s">
        <v>1709</v>
      </c>
      <c r="L307" s="29"/>
      <c r="M307" s="109" t="s">
        <v>1</v>
      </c>
      <c r="N307" s="110" t="s">
        <v>42</v>
      </c>
      <c r="O307" s="52"/>
      <c r="P307" s="111">
        <f t="shared" si="71"/>
        <v>0</v>
      </c>
      <c r="Q307" s="111">
        <v>0</v>
      </c>
      <c r="R307" s="111">
        <f t="shared" si="72"/>
        <v>0</v>
      </c>
      <c r="S307" s="111">
        <v>0</v>
      </c>
      <c r="T307" s="112">
        <f t="shared" si="73"/>
        <v>0</v>
      </c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R307" s="113" t="s">
        <v>490</v>
      </c>
      <c r="AT307" s="113" t="s">
        <v>242</v>
      </c>
      <c r="AU307" s="113" t="s">
        <v>87</v>
      </c>
      <c r="AY307" s="14" t="s">
        <v>237</v>
      </c>
      <c r="BE307" s="114">
        <f t="shared" si="74"/>
        <v>0</v>
      </c>
      <c r="BF307" s="114">
        <f t="shared" si="75"/>
        <v>0</v>
      </c>
      <c r="BG307" s="114">
        <f t="shared" si="76"/>
        <v>0</v>
      </c>
      <c r="BH307" s="114">
        <f t="shared" si="77"/>
        <v>0</v>
      </c>
      <c r="BI307" s="114">
        <f t="shared" si="78"/>
        <v>0</v>
      </c>
      <c r="BJ307" s="14" t="s">
        <v>85</v>
      </c>
      <c r="BK307" s="114">
        <f t="shared" si="79"/>
        <v>0</v>
      </c>
      <c r="BL307" s="14" t="s">
        <v>490</v>
      </c>
      <c r="BM307" s="113" t="s">
        <v>5498</v>
      </c>
    </row>
    <row r="308" spans="1:65" s="2" customFormat="1" ht="21.75" customHeight="1">
      <c r="A308" s="28"/>
      <c r="B308" s="138"/>
      <c r="C308" s="205" t="s">
        <v>964</v>
      </c>
      <c r="D308" s="205" t="s">
        <v>290</v>
      </c>
      <c r="E308" s="206" t="s">
        <v>5499</v>
      </c>
      <c r="F308" s="207" t="s">
        <v>5200</v>
      </c>
      <c r="G308" s="208" t="s">
        <v>2072</v>
      </c>
      <c r="H308" s="209">
        <v>10</v>
      </c>
      <c r="I308" s="115"/>
      <c r="J308" s="210">
        <f t="shared" si="70"/>
        <v>0</v>
      </c>
      <c r="K308" s="207" t="s">
        <v>1709</v>
      </c>
      <c r="L308" s="116"/>
      <c r="M308" s="117" t="s">
        <v>1</v>
      </c>
      <c r="N308" s="118" t="s">
        <v>42</v>
      </c>
      <c r="O308" s="52"/>
      <c r="P308" s="111">
        <f t="shared" si="71"/>
        <v>0</v>
      </c>
      <c r="Q308" s="111">
        <v>0</v>
      </c>
      <c r="R308" s="111">
        <f t="shared" si="72"/>
        <v>0</v>
      </c>
      <c r="S308" s="111">
        <v>0</v>
      </c>
      <c r="T308" s="112">
        <f t="shared" si="73"/>
        <v>0</v>
      </c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R308" s="113" t="s">
        <v>1303</v>
      </c>
      <c r="AT308" s="113" t="s">
        <v>290</v>
      </c>
      <c r="AU308" s="113" t="s">
        <v>87</v>
      </c>
      <c r="AY308" s="14" t="s">
        <v>237</v>
      </c>
      <c r="BE308" s="114">
        <f t="shared" si="74"/>
        <v>0</v>
      </c>
      <c r="BF308" s="114">
        <f t="shared" si="75"/>
        <v>0</v>
      </c>
      <c r="BG308" s="114">
        <f t="shared" si="76"/>
        <v>0</v>
      </c>
      <c r="BH308" s="114">
        <f t="shared" si="77"/>
        <v>0</v>
      </c>
      <c r="BI308" s="114">
        <f t="shared" si="78"/>
        <v>0</v>
      </c>
      <c r="BJ308" s="14" t="s">
        <v>85</v>
      </c>
      <c r="BK308" s="114">
        <f t="shared" si="79"/>
        <v>0</v>
      </c>
      <c r="BL308" s="14" t="s">
        <v>490</v>
      </c>
      <c r="BM308" s="113" t="s">
        <v>5500</v>
      </c>
    </row>
    <row r="309" spans="1:65" s="2" customFormat="1" ht="21.75" customHeight="1">
      <c r="A309" s="28"/>
      <c r="B309" s="138"/>
      <c r="C309" s="199" t="s">
        <v>968</v>
      </c>
      <c r="D309" s="199" t="s">
        <v>242</v>
      </c>
      <c r="E309" s="200" t="s">
        <v>5501</v>
      </c>
      <c r="F309" s="201" t="s">
        <v>5345</v>
      </c>
      <c r="G309" s="202" t="s">
        <v>2072</v>
      </c>
      <c r="H309" s="203">
        <v>1</v>
      </c>
      <c r="I309" s="108"/>
      <c r="J309" s="204">
        <f t="shared" si="70"/>
        <v>0</v>
      </c>
      <c r="K309" s="201" t="s">
        <v>1709</v>
      </c>
      <c r="L309" s="29"/>
      <c r="M309" s="109" t="s">
        <v>1</v>
      </c>
      <c r="N309" s="110" t="s">
        <v>42</v>
      </c>
      <c r="O309" s="52"/>
      <c r="P309" s="111">
        <f t="shared" si="71"/>
        <v>0</v>
      </c>
      <c r="Q309" s="111">
        <v>0</v>
      </c>
      <c r="R309" s="111">
        <f t="shared" si="72"/>
        <v>0</v>
      </c>
      <c r="S309" s="111">
        <v>0</v>
      </c>
      <c r="T309" s="112">
        <f t="shared" si="73"/>
        <v>0</v>
      </c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R309" s="113" t="s">
        <v>490</v>
      </c>
      <c r="AT309" s="113" t="s">
        <v>242</v>
      </c>
      <c r="AU309" s="113" t="s">
        <v>87</v>
      </c>
      <c r="AY309" s="14" t="s">
        <v>237</v>
      </c>
      <c r="BE309" s="114">
        <f t="shared" si="74"/>
        <v>0</v>
      </c>
      <c r="BF309" s="114">
        <f t="shared" si="75"/>
        <v>0</v>
      </c>
      <c r="BG309" s="114">
        <f t="shared" si="76"/>
        <v>0</v>
      </c>
      <c r="BH309" s="114">
        <f t="shared" si="77"/>
        <v>0</v>
      </c>
      <c r="BI309" s="114">
        <f t="shared" si="78"/>
        <v>0</v>
      </c>
      <c r="BJ309" s="14" t="s">
        <v>85</v>
      </c>
      <c r="BK309" s="114">
        <f t="shared" si="79"/>
        <v>0</v>
      </c>
      <c r="BL309" s="14" t="s">
        <v>490</v>
      </c>
      <c r="BM309" s="113" t="s">
        <v>5502</v>
      </c>
    </row>
    <row r="310" spans="1:65" s="2" customFormat="1" ht="21.75" customHeight="1">
      <c r="A310" s="28"/>
      <c r="B310" s="138"/>
      <c r="C310" s="205" t="s">
        <v>972</v>
      </c>
      <c r="D310" s="205" t="s">
        <v>290</v>
      </c>
      <c r="E310" s="206" t="s">
        <v>5503</v>
      </c>
      <c r="F310" s="207" t="s">
        <v>5345</v>
      </c>
      <c r="G310" s="208" t="s">
        <v>2072</v>
      </c>
      <c r="H310" s="209">
        <v>1</v>
      </c>
      <c r="I310" s="115"/>
      <c r="J310" s="210">
        <f t="shared" si="70"/>
        <v>0</v>
      </c>
      <c r="K310" s="207" t="s">
        <v>1709</v>
      </c>
      <c r="L310" s="116"/>
      <c r="M310" s="117" t="s">
        <v>1</v>
      </c>
      <c r="N310" s="118" t="s">
        <v>42</v>
      </c>
      <c r="O310" s="52"/>
      <c r="P310" s="111">
        <f t="shared" si="71"/>
        <v>0</v>
      </c>
      <c r="Q310" s="111">
        <v>0</v>
      </c>
      <c r="R310" s="111">
        <f t="shared" si="72"/>
        <v>0</v>
      </c>
      <c r="S310" s="111">
        <v>0</v>
      </c>
      <c r="T310" s="112">
        <f t="shared" si="73"/>
        <v>0</v>
      </c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R310" s="113" t="s">
        <v>1303</v>
      </c>
      <c r="AT310" s="113" t="s">
        <v>290</v>
      </c>
      <c r="AU310" s="113" t="s">
        <v>87</v>
      </c>
      <c r="AY310" s="14" t="s">
        <v>237</v>
      </c>
      <c r="BE310" s="114">
        <f t="shared" si="74"/>
        <v>0</v>
      </c>
      <c r="BF310" s="114">
        <f t="shared" si="75"/>
        <v>0</v>
      </c>
      <c r="BG310" s="114">
        <f t="shared" si="76"/>
        <v>0</v>
      </c>
      <c r="BH310" s="114">
        <f t="shared" si="77"/>
        <v>0</v>
      </c>
      <c r="BI310" s="114">
        <f t="shared" si="78"/>
        <v>0</v>
      </c>
      <c r="BJ310" s="14" t="s">
        <v>85</v>
      </c>
      <c r="BK310" s="114">
        <f t="shared" si="79"/>
        <v>0</v>
      </c>
      <c r="BL310" s="14" t="s">
        <v>490</v>
      </c>
      <c r="BM310" s="113" t="s">
        <v>5504</v>
      </c>
    </row>
    <row r="311" spans="1:65" s="2" customFormat="1" ht="21.75" customHeight="1">
      <c r="A311" s="28"/>
      <c r="B311" s="138"/>
      <c r="C311" s="199" t="s">
        <v>976</v>
      </c>
      <c r="D311" s="199" t="s">
        <v>242</v>
      </c>
      <c r="E311" s="200" t="s">
        <v>5505</v>
      </c>
      <c r="F311" s="201" t="s">
        <v>5350</v>
      </c>
      <c r="G311" s="202" t="s">
        <v>2072</v>
      </c>
      <c r="H311" s="203">
        <v>2</v>
      </c>
      <c r="I311" s="108"/>
      <c r="J311" s="204">
        <f t="shared" si="70"/>
        <v>0</v>
      </c>
      <c r="K311" s="201" t="s">
        <v>1709</v>
      </c>
      <c r="L311" s="29"/>
      <c r="M311" s="109" t="s">
        <v>1</v>
      </c>
      <c r="N311" s="110" t="s">
        <v>42</v>
      </c>
      <c r="O311" s="52"/>
      <c r="P311" s="111">
        <f t="shared" si="71"/>
        <v>0</v>
      </c>
      <c r="Q311" s="111">
        <v>0</v>
      </c>
      <c r="R311" s="111">
        <f t="shared" si="72"/>
        <v>0</v>
      </c>
      <c r="S311" s="111">
        <v>0</v>
      </c>
      <c r="T311" s="112">
        <f t="shared" si="73"/>
        <v>0</v>
      </c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R311" s="113" t="s">
        <v>490</v>
      </c>
      <c r="AT311" s="113" t="s">
        <v>242</v>
      </c>
      <c r="AU311" s="113" t="s">
        <v>87</v>
      </c>
      <c r="AY311" s="14" t="s">
        <v>237</v>
      </c>
      <c r="BE311" s="114">
        <f t="shared" si="74"/>
        <v>0</v>
      </c>
      <c r="BF311" s="114">
        <f t="shared" si="75"/>
        <v>0</v>
      </c>
      <c r="BG311" s="114">
        <f t="shared" si="76"/>
        <v>0</v>
      </c>
      <c r="BH311" s="114">
        <f t="shared" si="77"/>
        <v>0</v>
      </c>
      <c r="BI311" s="114">
        <f t="shared" si="78"/>
        <v>0</v>
      </c>
      <c r="BJ311" s="14" t="s">
        <v>85</v>
      </c>
      <c r="BK311" s="114">
        <f t="shared" si="79"/>
        <v>0</v>
      </c>
      <c r="BL311" s="14" t="s">
        <v>490</v>
      </c>
      <c r="BM311" s="113" t="s">
        <v>5506</v>
      </c>
    </row>
    <row r="312" spans="1:65" s="2" customFormat="1" ht="21.75" customHeight="1">
      <c r="A312" s="28"/>
      <c r="B312" s="138"/>
      <c r="C312" s="205" t="s">
        <v>980</v>
      </c>
      <c r="D312" s="205" t="s">
        <v>290</v>
      </c>
      <c r="E312" s="206" t="s">
        <v>5507</v>
      </c>
      <c r="F312" s="207" t="s">
        <v>5350</v>
      </c>
      <c r="G312" s="208" t="s">
        <v>2072</v>
      </c>
      <c r="H312" s="209">
        <v>2</v>
      </c>
      <c r="I312" s="115"/>
      <c r="J312" s="210">
        <f t="shared" si="70"/>
        <v>0</v>
      </c>
      <c r="K312" s="207" t="s">
        <v>1709</v>
      </c>
      <c r="L312" s="116"/>
      <c r="M312" s="117" t="s">
        <v>1</v>
      </c>
      <c r="N312" s="118" t="s">
        <v>42</v>
      </c>
      <c r="O312" s="52"/>
      <c r="P312" s="111">
        <f t="shared" si="71"/>
        <v>0</v>
      </c>
      <c r="Q312" s="111">
        <v>0</v>
      </c>
      <c r="R312" s="111">
        <f t="shared" si="72"/>
        <v>0</v>
      </c>
      <c r="S312" s="111">
        <v>0</v>
      </c>
      <c r="T312" s="112">
        <f t="shared" si="73"/>
        <v>0</v>
      </c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R312" s="113" t="s">
        <v>1303</v>
      </c>
      <c r="AT312" s="113" t="s">
        <v>290</v>
      </c>
      <c r="AU312" s="113" t="s">
        <v>87</v>
      </c>
      <c r="AY312" s="14" t="s">
        <v>237</v>
      </c>
      <c r="BE312" s="114">
        <f t="shared" si="74"/>
        <v>0</v>
      </c>
      <c r="BF312" s="114">
        <f t="shared" si="75"/>
        <v>0</v>
      </c>
      <c r="BG312" s="114">
        <f t="shared" si="76"/>
        <v>0</v>
      </c>
      <c r="BH312" s="114">
        <f t="shared" si="77"/>
        <v>0</v>
      </c>
      <c r="BI312" s="114">
        <f t="shared" si="78"/>
        <v>0</v>
      </c>
      <c r="BJ312" s="14" t="s">
        <v>85</v>
      </c>
      <c r="BK312" s="114">
        <f t="shared" si="79"/>
        <v>0</v>
      </c>
      <c r="BL312" s="14" t="s">
        <v>490</v>
      </c>
      <c r="BM312" s="113" t="s">
        <v>5508</v>
      </c>
    </row>
    <row r="313" spans="1:65" s="2" customFormat="1" ht="16.5" customHeight="1">
      <c r="A313" s="28"/>
      <c r="B313" s="138"/>
      <c r="C313" s="199" t="s">
        <v>984</v>
      </c>
      <c r="D313" s="199" t="s">
        <v>242</v>
      </c>
      <c r="E313" s="200" t="s">
        <v>5509</v>
      </c>
      <c r="F313" s="201" t="s">
        <v>5151</v>
      </c>
      <c r="G313" s="202" t="s">
        <v>2072</v>
      </c>
      <c r="H313" s="203">
        <v>13</v>
      </c>
      <c r="I313" s="108"/>
      <c r="J313" s="204">
        <f t="shared" si="70"/>
        <v>0</v>
      </c>
      <c r="K313" s="201" t="s">
        <v>1709</v>
      </c>
      <c r="L313" s="29"/>
      <c r="M313" s="109" t="s">
        <v>1</v>
      </c>
      <c r="N313" s="110" t="s">
        <v>42</v>
      </c>
      <c r="O313" s="52"/>
      <c r="P313" s="111">
        <f t="shared" si="71"/>
        <v>0</v>
      </c>
      <c r="Q313" s="111">
        <v>0</v>
      </c>
      <c r="R313" s="111">
        <f t="shared" si="72"/>
        <v>0</v>
      </c>
      <c r="S313" s="111">
        <v>0</v>
      </c>
      <c r="T313" s="112">
        <f t="shared" si="73"/>
        <v>0</v>
      </c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R313" s="113" t="s">
        <v>490</v>
      </c>
      <c r="AT313" s="113" t="s">
        <v>242</v>
      </c>
      <c r="AU313" s="113" t="s">
        <v>87</v>
      </c>
      <c r="AY313" s="14" t="s">
        <v>237</v>
      </c>
      <c r="BE313" s="114">
        <f t="shared" si="74"/>
        <v>0</v>
      </c>
      <c r="BF313" s="114">
        <f t="shared" si="75"/>
        <v>0</v>
      </c>
      <c r="BG313" s="114">
        <f t="shared" si="76"/>
        <v>0</v>
      </c>
      <c r="BH313" s="114">
        <f t="shared" si="77"/>
        <v>0</v>
      </c>
      <c r="BI313" s="114">
        <f t="shared" si="78"/>
        <v>0</v>
      </c>
      <c r="BJ313" s="14" t="s">
        <v>85</v>
      </c>
      <c r="BK313" s="114">
        <f t="shared" si="79"/>
        <v>0</v>
      </c>
      <c r="BL313" s="14" t="s">
        <v>490</v>
      </c>
      <c r="BM313" s="113" t="s">
        <v>5510</v>
      </c>
    </row>
    <row r="314" spans="1:65" s="2" customFormat="1" ht="16.5" customHeight="1">
      <c r="A314" s="28"/>
      <c r="B314" s="138"/>
      <c r="C314" s="205" t="s">
        <v>988</v>
      </c>
      <c r="D314" s="205" t="s">
        <v>290</v>
      </c>
      <c r="E314" s="206" t="s">
        <v>5511</v>
      </c>
      <c r="F314" s="207" t="s">
        <v>5151</v>
      </c>
      <c r="G314" s="208" t="s">
        <v>2072</v>
      </c>
      <c r="H314" s="209">
        <v>13</v>
      </c>
      <c r="I314" s="115"/>
      <c r="J314" s="210">
        <f t="shared" si="70"/>
        <v>0</v>
      </c>
      <c r="K314" s="207" t="s">
        <v>1709</v>
      </c>
      <c r="L314" s="116"/>
      <c r="M314" s="117" t="s">
        <v>1</v>
      </c>
      <c r="N314" s="118" t="s">
        <v>42</v>
      </c>
      <c r="O314" s="52"/>
      <c r="P314" s="111">
        <f t="shared" si="71"/>
        <v>0</v>
      </c>
      <c r="Q314" s="111">
        <v>0</v>
      </c>
      <c r="R314" s="111">
        <f t="shared" si="72"/>
        <v>0</v>
      </c>
      <c r="S314" s="111">
        <v>0</v>
      </c>
      <c r="T314" s="112">
        <f t="shared" si="73"/>
        <v>0</v>
      </c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R314" s="113" t="s">
        <v>1303</v>
      </c>
      <c r="AT314" s="113" t="s">
        <v>290</v>
      </c>
      <c r="AU314" s="113" t="s">
        <v>87</v>
      </c>
      <c r="AY314" s="14" t="s">
        <v>237</v>
      </c>
      <c r="BE314" s="114">
        <f t="shared" si="74"/>
        <v>0</v>
      </c>
      <c r="BF314" s="114">
        <f t="shared" si="75"/>
        <v>0</v>
      </c>
      <c r="BG314" s="114">
        <f t="shared" si="76"/>
        <v>0</v>
      </c>
      <c r="BH314" s="114">
        <f t="shared" si="77"/>
        <v>0</v>
      </c>
      <c r="BI314" s="114">
        <f t="shared" si="78"/>
        <v>0</v>
      </c>
      <c r="BJ314" s="14" t="s">
        <v>85</v>
      </c>
      <c r="BK314" s="114">
        <f t="shared" si="79"/>
        <v>0</v>
      </c>
      <c r="BL314" s="14" t="s">
        <v>490</v>
      </c>
      <c r="BM314" s="113" t="s">
        <v>5512</v>
      </c>
    </row>
    <row r="315" spans="1:65" s="2" customFormat="1" ht="33" customHeight="1">
      <c r="A315" s="28"/>
      <c r="B315" s="138"/>
      <c r="C315" s="199" t="s">
        <v>992</v>
      </c>
      <c r="D315" s="199" t="s">
        <v>242</v>
      </c>
      <c r="E315" s="200" t="s">
        <v>5513</v>
      </c>
      <c r="F315" s="201" t="s">
        <v>5156</v>
      </c>
      <c r="G315" s="202" t="s">
        <v>2072</v>
      </c>
      <c r="H315" s="203">
        <v>1</v>
      </c>
      <c r="I315" s="108"/>
      <c r="J315" s="204">
        <f t="shared" si="70"/>
        <v>0</v>
      </c>
      <c r="K315" s="201" t="s">
        <v>1709</v>
      </c>
      <c r="L315" s="29"/>
      <c r="M315" s="109" t="s">
        <v>1</v>
      </c>
      <c r="N315" s="110" t="s">
        <v>42</v>
      </c>
      <c r="O315" s="52"/>
      <c r="P315" s="111">
        <f t="shared" si="71"/>
        <v>0</v>
      </c>
      <c r="Q315" s="111">
        <v>0</v>
      </c>
      <c r="R315" s="111">
        <f t="shared" si="72"/>
        <v>0</v>
      </c>
      <c r="S315" s="111">
        <v>0</v>
      </c>
      <c r="T315" s="112">
        <f t="shared" si="73"/>
        <v>0</v>
      </c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R315" s="113" t="s">
        <v>490</v>
      </c>
      <c r="AT315" s="113" t="s">
        <v>242</v>
      </c>
      <c r="AU315" s="113" t="s">
        <v>87</v>
      </c>
      <c r="AY315" s="14" t="s">
        <v>237</v>
      </c>
      <c r="BE315" s="114">
        <f t="shared" si="74"/>
        <v>0</v>
      </c>
      <c r="BF315" s="114">
        <f t="shared" si="75"/>
        <v>0</v>
      </c>
      <c r="BG315" s="114">
        <f t="shared" si="76"/>
        <v>0</v>
      </c>
      <c r="BH315" s="114">
        <f t="shared" si="77"/>
        <v>0</v>
      </c>
      <c r="BI315" s="114">
        <f t="shared" si="78"/>
        <v>0</v>
      </c>
      <c r="BJ315" s="14" t="s">
        <v>85</v>
      </c>
      <c r="BK315" s="114">
        <f t="shared" si="79"/>
        <v>0</v>
      </c>
      <c r="BL315" s="14" t="s">
        <v>490</v>
      </c>
      <c r="BM315" s="113" t="s">
        <v>5514</v>
      </c>
    </row>
    <row r="316" spans="1:65" s="2" customFormat="1" ht="33" customHeight="1">
      <c r="A316" s="28"/>
      <c r="B316" s="138"/>
      <c r="C316" s="205" t="s">
        <v>996</v>
      </c>
      <c r="D316" s="205" t="s">
        <v>290</v>
      </c>
      <c r="E316" s="206" t="s">
        <v>5515</v>
      </c>
      <c r="F316" s="207" t="s">
        <v>5156</v>
      </c>
      <c r="G316" s="208" t="s">
        <v>2072</v>
      </c>
      <c r="H316" s="209">
        <v>1</v>
      </c>
      <c r="I316" s="115"/>
      <c r="J316" s="210">
        <f t="shared" si="70"/>
        <v>0</v>
      </c>
      <c r="K316" s="207" t="s">
        <v>1709</v>
      </c>
      <c r="L316" s="116"/>
      <c r="M316" s="117" t="s">
        <v>1</v>
      </c>
      <c r="N316" s="118" t="s">
        <v>42</v>
      </c>
      <c r="O316" s="52"/>
      <c r="P316" s="111">
        <f t="shared" si="71"/>
        <v>0</v>
      </c>
      <c r="Q316" s="111">
        <v>0</v>
      </c>
      <c r="R316" s="111">
        <f t="shared" si="72"/>
        <v>0</v>
      </c>
      <c r="S316" s="111">
        <v>0</v>
      </c>
      <c r="T316" s="112">
        <f t="shared" si="73"/>
        <v>0</v>
      </c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R316" s="113" t="s">
        <v>1303</v>
      </c>
      <c r="AT316" s="113" t="s">
        <v>290</v>
      </c>
      <c r="AU316" s="113" t="s">
        <v>87</v>
      </c>
      <c r="AY316" s="14" t="s">
        <v>237</v>
      </c>
      <c r="BE316" s="114">
        <f t="shared" si="74"/>
        <v>0</v>
      </c>
      <c r="BF316" s="114">
        <f t="shared" si="75"/>
        <v>0</v>
      </c>
      <c r="BG316" s="114">
        <f t="shared" si="76"/>
        <v>0</v>
      </c>
      <c r="BH316" s="114">
        <f t="shared" si="77"/>
        <v>0</v>
      </c>
      <c r="BI316" s="114">
        <f t="shared" si="78"/>
        <v>0</v>
      </c>
      <c r="BJ316" s="14" t="s">
        <v>85</v>
      </c>
      <c r="BK316" s="114">
        <f t="shared" si="79"/>
        <v>0</v>
      </c>
      <c r="BL316" s="14" t="s">
        <v>490</v>
      </c>
      <c r="BM316" s="113" t="s">
        <v>5516</v>
      </c>
    </row>
    <row r="317" spans="1:65" s="2" customFormat="1" ht="21.75" customHeight="1">
      <c r="A317" s="28"/>
      <c r="B317" s="138"/>
      <c r="C317" s="199" t="s">
        <v>1000</v>
      </c>
      <c r="D317" s="199" t="s">
        <v>242</v>
      </c>
      <c r="E317" s="200" t="s">
        <v>5517</v>
      </c>
      <c r="F317" s="201" t="s">
        <v>5161</v>
      </c>
      <c r="G317" s="202" t="s">
        <v>4760</v>
      </c>
      <c r="H317" s="203">
        <v>140</v>
      </c>
      <c r="I317" s="108"/>
      <c r="J317" s="204">
        <f t="shared" si="70"/>
        <v>0</v>
      </c>
      <c r="K317" s="201" t="s">
        <v>1709</v>
      </c>
      <c r="L317" s="29"/>
      <c r="M317" s="109" t="s">
        <v>1</v>
      </c>
      <c r="N317" s="110" t="s">
        <v>42</v>
      </c>
      <c r="O317" s="52"/>
      <c r="P317" s="111">
        <f t="shared" si="71"/>
        <v>0</v>
      </c>
      <c r="Q317" s="111">
        <v>0</v>
      </c>
      <c r="R317" s="111">
        <f t="shared" si="72"/>
        <v>0</v>
      </c>
      <c r="S317" s="111">
        <v>0</v>
      </c>
      <c r="T317" s="112">
        <f t="shared" si="73"/>
        <v>0</v>
      </c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R317" s="113" t="s">
        <v>490</v>
      </c>
      <c r="AT317" s="113" t="s">
        <v>242</v>
      </c>
      <c r="AU317" s="113" t="s">
        <v>87</v>
      </c>
      <c r="AY317" s="14" t="s">
        <v>237</v>
      </c>
      <c r="BE317" s="114">
        <f t="shared" si="74"/>
        <v>0</v>
      </c>
      <c r="BF317" s="114">
        <f t="shared" si="75"/>
        <v>0</v>
      </c>
      <c r="BG317" s="114">
        <f t="shared" si="76"/>
        <v>0</v>
      </c>
      <c r="BH317" s="114">
        <f t="shared" si="77"/>
        <v>0</v>
      </c>
      <c r="BI317" s="114">
        <f t="shared" si="78"/>
        <v>0</v>
      </c>
      <c r="BJ317" s="14" t="s">
        <v>85</v>
      </c>
      <c r="BK317" s="114">
        <f t="shared" si="79"/>
        <v>0</v>
      </c>
      <c r="BL317" s="14" t="s">
        <v>490</v>
      </c>
      <c r="BM317" s="113" t="s">
        <v>5518</v>
      </c>
    </row>
    <row r="318" spans="1:65" s="2" customFormat="1" ht="21.75" customHeight="1">
      <c r="A318" s="28"/>
      <c r="B318" s="138"/>
      <c r="C318" s="205" t="s">
        <v>1004</v>
      </c>
      <c r="D318" s="205" t="s">
        <v>290</v>
      </c>
      <c r="E318" s="206" t="s">
        <v>5519</v>
      </c>
      <c r="F318" s="207" t="s">
        <v>5161</v>
      </c>
      <c r="G318" s="208" t="s">
        <v>4760</v>
      </c>
      <c r="H318" s="209">
        <v>140</v>
      </c>
      <c r="I318" s="115"/>
      <c r="J318" s="210">
        <f t="shared" si="70"/>
        <v>0</v>
      </c>
      <c r="K318" s="207" t="s">
        <v>1709</v>
      </c>
      <c r="L318" s="116"/>
      <c r="M318" s="117" t="s">
        <v>1</v>
      </c>
      <c r="N318" s="118" t="s">
        <v>42</v>
      </c>
      <c r="O318" s="52"/>
      <c r="P318" s="111">
        <f t="shared" si="71"/>
        <v>0</v>
      </c>
      <c r="Q318" s="111">
        <v>0</v>
      </c>
      <c r="R318" s="111">
        <f t="shared" si="72"/>
        <v>0</v>
      </c>
      <c r="S318" s="111">
        <v>0</v>
      </c>
      <c r="T318" s="112">
        <f t="shared" si="73"/>
        <v>0</v>
      </c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R318" s="113" t="s">
        <v>1303</v>
      </c>
      <c r="AT318" s="113" t="s">
        <v>290</v>
      </c>
      <c r="AU318" s="113" t="s">
        <v>87</v>
      </c>
      <c r="AY318" s="14" t="s">
        <v>237</v>
      </c>
      <c r="BE318" s="114">
        <f t="shared" si="74"/>
        <v>0</v>
      </c>
      <c r="BF318" s="114">
        <f t="shared" si="75"/>
        <v>0</v>
      </c>
      <c r="BG318" s="114">
        <f t="shared" si="76"/>
        <v>0</v>
      </c>
      <c r="BH318" s="114">
        <f t="shared" si="77"/>
        <v>0</v>
      </c>
      <c r="BI318" s="114">
        <f t="shared" si="78"/>
        <v>0</v>
      </c>
      <c r="BJ318" s="14" t="s">
        <v>85</v>
      </c>
      <c r="BK318" s="114">
        <f t="shared" si="79"/>
        <v>0</v>
      </c>
      <c r="BL318" s="14" t="s">
        <v>490</v>
      </c>
      <c r="BM318" s="113" t="s">
        <v>5520</v>
      </c>
    </row>
    <row r="319" spans="1:65" s="2" customFormat="1" ht="16.5" customHeight="1">
      <c r="A319" s="28"/>
      <c r="B319" s="138"/>
      <c r="C319" s="199" t="s">
        <v>1008</v>
      </c>
      <c r="D319" s="199" t="s">
        <v>242</v>
      </c>
      <c r="E319" s="200" t="s">
        <v>5521</v>
      </c>
      <c r="F319" s="201" t="s">
        <v>5166</v>
      </c>
      <c r="G319" s="202" t="s">
        <v>4760</v>
      </c>
      <c r="H319" s="203">
        <v>5</v>
      </c>
      <c r="I319" s="108"/>
      <c r="J319" s="204">
        <f t="shared" si="70"/>
        <v>0</v>
      </c>
      <c r="K319" s="201" t="s">
        <v>1709</v>
      </c>
      <c r="L319" s="29"/>
      <c r="M319" s="109" t="s">
        <v>1</v>
      </c>
      <c r="N319" s="110" t="s">
        <v>42</v>
      </c>
      <c r="O319" s="52"/>
      <c r="P319" s="111">
        <f t="shared" si="71"/>
        <v>0</v>
      </c>
      <c r="Q319" s="111">
        <v>0</v>
      </c>
      <c r="R319" s="111">
        <f t="shared" si="72"/>
        <v>0</v>
      </c>
      <c r="S319" s="111">
        <v>0</v>
      </c>
      <c r="T319" s="112">
        <f t="shared" si="73"/>
        <v>0</v>
      </c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R319" s="113" t="s">
        <v>490</v>
      </c>
      <c r="AT319" s="113" t="s">
        <v>242</v>
      </c>
      <c r="AU319" s="113" t="s">
        <v>87</v>
      </c>
      <c r="AY319" s="14" t="s">
        <v>237</v>
      </c>
      <c r="BE319" s="114">
        <f t="shared" si="74"/>
        <v>0</v>
      </c>
      <c r="BF319" s="114">
        <f t="shared" si="75"/>
        <v>0</v>
      </c>
      <c r="BG319" s="114">
        <f t="shared" si="76"/>
        <v>0</v>
      </c>
      <c r="BH319" s="114">
        <f t="shared" si="77"/>
        <v>0</v>
      </c>
      <c r="BI319" s="114">
        <f t="shared" si="78"/>
        <v>0</v>
      </c>
      <c r="BJ319" s="14" t="s">
        <v>85</v>
      </c>
      <c r="BK319" s="114">
        <f t="shared" si="79"/>
        <v>0</v>
      </c>
      <c r="BL319" s="14" t="s">
        <v>490</v>
      </c>
      <c r="BM319" s="113" t="s">
        <v>5522</v>
      </c>
    </row>
    <row r="320" spans="1:65" s="2" customFormat="1" ht="16.5" customHeight="1">
      <c r="A320" s="28"/>
      <c r="B320" s="138"/>
      <c r="C320" s="205" t="s">
        <v>1012</v>
      </c>
      <c r="D320" s="205" t="s">
        <v>290</v>
      </c>
      <c r="E320" s="206" t="s">
        <v>5523</v>
      </c>
      <c r="F320" s="207" t="s">
        <v>5166</v>
      </c>
      <c r="G320" s="208" t="s">
        <v>4760</v>
      </c>
      <c r="H320" s="209">
        <v>5</v>
      </c>
      <c r="I320" s="115"/>
      <c r="J320" s="210">
        <f t="shared" si="70"/>
        <v>0</v>
      </c>
      <c r="K320" s="207" t="s">
        <v>1709</v>
      </c>
      <c r="L320" s="116"/>
      <c r="M320" s="117" t="s">
        <v>1</v>
      </c>
      <c r="N320" s="118" t="s">
        <v>42</v>
      </c>
      <c r="O320" s="52"/>
      <c r="P320" s="111">
        <f t="shared" si="71"/>
        <v>0</v>
      </c>
      <c r="Q320" s="111">
        <v>0</v>
      </c>
      <c r="R320" s="111">
        <f t="shared" si="72"/>
        <v>0</v>
      </c>
      <c r="S320" s="111">
        <v>0</v>
      </c>
      <c r="T320" s="112">
        <f t="shared" si="73"/>
        <v>0</v>
      </c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R320" s="113" t="s">
        <v>1303</v>
      </c>
      <c r="AT320" s="113" t="s">
        <v>290</v>
      </c>
      <c r="AU320" s="113" t="s">
        <v>87</v>
      </c>
      <c r="AY320" s="14" t="s">
        <v>237</v>
      </c>
      <c r="BE320" s="114">
        <f t="shared" si="74"/>
        <v>0</v>
      </c>
      <c r="BF320" s="114">
        <f t="shared" si="75"/>
        <v>0</v>
      </c>
      <c r="BG320" s="114">
        <f t="shared" si="76"/>
        <v>0</v>
      </c>
      <c r="BH320" s="114">
        <f t="shared" si="77"/>
        <v>0</v>
      </c>
      <c r="BI320" s="114">
        <f t="shared" si="78"/>
        <v>0</v>
      </c>
      <c r="BJ320" s="14" t="s">
        <v>85</v>
      </c>
      <c r="BK320" s="114">
        <f t="shared" si="79"/>
        <v>0</v>
      </c>
      <c r="BL320" s="14" t="s">
        <v>490</v>
      </c>
      <c r="BM320" s="113" t="s">
        <v>5524</v>
      </c>
    </row>
    <row r="321" spans="1:65" s="2" customFormat="1" ht="16.5" customHeight="1">
      <c r="A321" s="28"/>
      <c r="B321" s="138"/>
      <c r="C321" s="199" t="s">
        <v>1016</v>
      </c>
      <c r="D321" s="199" t="s">
        <v>242</v>
      </c>
      <c r="E321" s="200" t="s">
        <v>5525</v>
      </c>
      <c r="F321" s="201" t="s">
        <v>5171</v>
      </c>
      <c r="G321" s="202" t="s">
        <v>2072</v>
      </c>
      <c r="H321" s="203">
        <v>30</v>
      </c>
      <c r="I321" s="108"/>
      <c r="J321" s="204">
        <f t="shared" si="70"/>
        <v>0</v>
      </c>
      <c r="K321" s="201" t="s">
        <v>1709</v>
      </c>
      <c r="L321" s="29"/>
      <c r="M321" s="109" t="s">
        <v>1</v>
      </c>
      <c r="N321" s="110" t="s">
        <v>42</v>
      </c>
      <c r="O321" s="52"/>
      <c r="P321" s="111">
        <f t="shared" si="71"/>
        <v>0</v>
      </c>
      <c r="Q321" s="111">
        <v>0</v>
      </c>
      <c r="R321" s="111">
        <f t="shared" si="72"/>
        <v>0</v>
      </c>
      <c r="S321" s="111">
        <v>0</v>
      </c>
      <c r="T321" s="112">
        <f t="shared" si="73"/>
        <v>0</v>
      </c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R321" s="113" t="s">
        <v>490</v>
      </c>
      <c r="AT321" s="113" t="s">
        <v>242</v>
      </c>
      <c r="AU321" s="113" t="s">
        <v>87</v>
      </c>
      <c r="AY321" s="14" t="s">
        <v>237</v>
      </c>
      <c r="BE321" s="114">
        <f t="shared" si="74"/>
        <v>0</v>
      </c>
      <c r="BF321" s="114">
        <f t="shared" si="75"/>
        <v>0</v>
      </c>
      <c r="BG321" s="114">
        <f t="shared" si="76"/>
        <v>0</v>
      </c>
      <c r="BH321" s="114">
        <f t="shared" si="77"/>
        <v>0</v>
      </c>
      <c r="BI321" s="114">
        <f t="shared" si="78"/>
        <v>0</v>
      </c>
      <c r="BJ321" s="14" t="s">
        <v>85</v>
      </c>
      <c r="BK321" s="114">
        <f t="shared" si="79"/>
        <v>0</v>
      </c>
      <c r="BL321" s="14" t="s">
        <v>490</v>
      </c>
      <c r="BM321" s="113" t="s">
        <v>5526</v>
      </c>
    </row>
    <row r="322" spans="1:65" s="2" customFormat="1" ht="16.5" customHeight="1">
      <c r="A322" s="28"/>
      <c r="B322" s="138"/>
      <c r="C322" s="205" t="s">
        <v>1020</v>
      </c>
      <c r="D322" s="205" t="s">
        <v>290</v>
      </c>
      <c r="E322" s="206" t="s">
        <v>5527</v>
      </c>
      <c r="F322" s="207" t="s">
        <v>5171</v>
      </c>
      <c r="G322" s="208" t="s">
        <v>2072</v>
      </c>
      <c r="H322" s="209">
        <v>30</v>
      </c>
      <c r="I322" s="115"/>
      <c r="J322" s="210">
        <f t="shared" si="70"/>
        <v>0</v>
      </c>
      <c r="K322" s="207" t="s">
        <v>1709</v>
      </c>
      <c r="L322" s="116"/>
      <c r="M322" s="117" t="s">
        <v>1</v>
      </c>
      <c r="N322" s="118" t="s">
        <v>42</v>
      </c>
      <c r="O322" s="52"/>
      <c r="P322" s="111">
        <f t="shared" si="71"/>
        <v>0</v>
      </c>
      <c r="Q322" s="111">
        <v>0</v>
      </c>
      <c r="R322" s="111">
        <f t="shared" si="72"/>
        <v>0</v>
      </c>
      <c r="S322" s="111">
        <v>0</v>
      </c>
      <c r="T322" s="112">
        <f t="shared" si="73"/>
        <v>0</v>
      </c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R322" s="113" t="s">
        <v>1303</v>
      </c>
      <c r="AT322" s="113" t="s">
        <v>290</v>
      </c>
      <c r="AU322" s="113" t="s">
        <v>87</v>
      </c>
      <c r="AY322" s="14" t="s">
        <v>237</v>
      </c>
      <c r="BE322" s="114">
        <f t="shared" si="74"/>
        <v>0</v>
      </c>
      <c r="BF322" s="114">
        <f t="shared" si="75"/>
        <v>0</v>
      </c>
      <c r="BG322" s="114">
        <f t="shared" si="76"/>
        <v>0</v>
      </c>
      <c r="BH322" s="114">
        <f t="shared" si="77"/>
        <v>0</v>
      </c>
      <c r="BI322" s="114">
        <f t="shared" si="78"/>
        <v>0</v>
      </c>
      <c r="BJ322" s="14" t="s">
        <v>85</v>
      </c>
      <c r="BK322" s="114">
        <f t="shared" si="79"/>
        <v>0</v>
      </c>
      <c r="BL322" s="14" t="s">
        <v>490</v>
      </c>
      <c r="BM322" s="113" t="s">
        <v>5528</v>
      </c>
    </row>
    <row r="323" spans="1:65" s="2" customFormat="1" ht="21.75" customHeight="1">
      <c r="A323" s="28"/>
      <c r="B323" s="138"/>
      <c r="C323" s="199" t="s">
        <v>1024</v>
      </c>
      <c r="D323" s="199" t="s">
        <v>242</v>
      </c>
      <c r="E323" s="200" t="s">
        <v>5529</v>
      </c>
      <c r="F323" s="201" t="s">
        <v>5176</v>
      </c>
      <c r="G323" s="202" t="s">
        <v>4760</v>
      </c>
      <c r="H323" s="203">
        <v>120</v>
      </c>
      <c r="I323" s="108"/>
      <c r="J323" s="204">
        <f t="shared" si="70"/>
        <v>0</v>
      </c>
      <c r="K323" s="201" t="s">
        <v>1709</v>
      </c>
      <c r="L323" s="29"/>
      <c r="M323" s="109" t="s">
        <v>1</v>
      </c>
      <c r="N323" s="110" t="s">
        <v>42</v>
      </c>
      <c r="O323" s="52"/>
      <c r="P323" s="111">
        <f t="shared" si="71"/>
        <v>0</v>
      </c>
      <c r="Q323" s="111">
        <v>0</v>
      </c>
      <c r="R323" s="111">
        <f t="shared" si="72"/>
        <v>0</v>
      </c>
      <c r="S323" s="111">
        <v>0</v>
      </c>
      <c r="T323" s="112">
        <f t="shared" si="73"/>
        <v>0</v>
      </c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R323" s="113" t="s">
        <v>490</v>
      </c>
      <c r="AT323" s="113" t="s">
        <v>242</v>
      </c>
      <c r="AU323" s="113" t="s">
        <v>87</v>
      </c>
      <c r="AY323" s="14" t="s">
        <v>237</v>
      </c>
      <c r="BE323" s="114">
        <f t="shared" si="74"/>
        <v>0</v>
      </c>
      <c r="BF323" s="114">
        <f t="shared" si="75"/>
        <v>0</v>
      </c>
      <c r="BG323" s="114">
        <f t="shared" si="76"/>
        <v>0</v>
      </c>
      <c r="BH323" s="114">
        <f t="shared" si="77"/>
        <v>0</v>
      </c>
      <c r="BI323" s="114">
        <f t="shared" si="78"/>
        <v>0</v>
      </c>
      <c r="BJ323" s="14" t="s">
        <v>85</v>
      </c>
      <c r="BK323" s="114">
        <f t="shared" si="79"/>
        <v>0</v>
      </c>
      <c r="BL323" s="14" t="s">
        <v>490</v>
      </c>
      <c r="BM323" s="113" t="s">
        <v>5530</v>
      </c>
    </row>
    <row r="324" spans="1:65" s="2" customFormat="1" ht="21.75" customHeight="1">
      <c r="A324" s="28"/>
      <c r="B324" s="138"/>
      <c r="C324" s="205" t="s">
        <v>1028</v>
      </c>
      <c r="D324" s="205" t="s">
        <v>290</v>
      </c>
      <c r="E324" s="206" t="s">
        <v>5531</v>
      </c>
      <c r="F324" s="207" t="s">
        <v>5176</v>
      </c>
      <c r="G324" s="208" t="s">
        <v>4760</v>
      </c>
      <c r="H324" s="209">
        <v>120</v>
      </c>
      <c r="I324" s="115"/>
      <c r="J324" s="210">
        <f t="shared" si="70"/>
        <v>0</v>
      </c>
      <c r="K324" s="207" t="s">
        <v>1709</v>
      </c>
      <c r="L324" s="116"/>
      <c r="M324" s="117" t="s">
        <v>1</v>
      </c>
      <c r="N324" s="118" t="s">
        <v>42</v>
      </c>
      <c r="O324" s="52"/>
      <c r="P324" s="111">
        <f t="shared" si="71"/>
        <v>0</v>
      </c>
      <c r="Q324" s="111">
        <v>0</v>
      </c>
      <c r="R324" s="111">
        <f t="shared" si="72"/>
        <v>0</v>
      </c>
      <c r="S324" s="111">
        <v>0</v>
      </c>
      <c r="T324" s="112">
        <f t="shared" si="73"/>
        <v>0</v>
      </c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R324" s="113" t="s">
        <v>1303</v>
      </c>
      <c r="AT324" s="113" t="s">
        <v>290</v>
      </c>
      <c r="AU324" s="113" t="s">
        <v>87</v>
      </c>
      <c r="AY324" s="14" t="s">
        <v>237</v>
      </c>
      <c r="BE324" s="114">
        <f t="shared" si="74"/>
        <v>0</v>
      </c>
      <c r="BF324" s="114">
        <f t="shared" si="75"/>
        <v>0</v>
      </c>
      <c r="BG324" s="114">
        <f t="shared" si="76"/>
        <v>0</v>
      </c>
      <c r="BH324" s="114">
        <f t="shared" si="77"/>
        <v>0</v>
      </c>
      <c r="BI324" s="114">
        <f t="shared" si="78"/>
        <v>0</v>
      </c>
      <c r="BJ324" s="14" t="s">
        <v>85</v>
      </c>
      <c r="BK324" s="114">
        <f t="shared" si="79"/>
        <v>0</v>
      </c>
      <c r="BL324" s="14" t="s">
        <v>490</v>
      </c>
      <c r="BM324" s="113" t="s">
        <v>5532</v>
      </c>
    </row>
    <row r="325" spans="1:65" s="2" customFormat="1" ht="16.5" customHeight="1">
      <c r="A325" s="28"/>
      <c r="B325" s="138"/>
      <c r="C325" s="199" t="s">
        <v>1032</v>
      </c>
      <c r="D325" s="199" t="s">
        <v>242</v>
      </c>
      <c r="E325" s="200" t="s">
        <v>5533</v>
      </c>
      <c r="F325" s="201" t="s">
        <v>5181</v>
      </c>
      <c r="G325" s="202" t="s">
        <v>2072</v>
      </c>
      <c r="H325" s="203">
        <v>1</v>
      </c>
      <c r="I325" s="108"/>
      <c r="J325" s="204">
        <f t="shared" si="70"/>
        <v>0</v>
      </c>
      <c r="K325" s="201" t="s">
        <v>1709</v>
      </c>
      <c r="L325" s="29"/>
      <c r="M325" s="109" t="s">
        <v>1</v>
      </c>
      <c r="N325" s="110" t="s">
        <v>42</v>
      </c>
      <c r="O325" s="52"/>
      <c r="P325" s="111">
        <f t="shared" si="71"/>
        <v>0</v>
      </c>
      <c r="Q325" s="111">
        <v>0</v>
      </c>
      <c r="R325" s="111">
        <f t="shared" si="72"/>
        <v>0</v>
      </c>
      <c r="S325" s="111">
        <v>0</v>
      </c>
      <c r="T325" s="112">
        <f t="shared" si="73"/>
        <v>0</v>
      </c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R325" s="113" t="s">
        <v>490</v>
      </c>
      <c r="AT325" s="113" t="s">
        <v>242</v>
      </c>
      <c r="AU325" s="113" t="s">
        <v>87</v>
      </c>
      <c r="AY325" s="14" t="s">
        <v>237</v>
      </c>
      <c r="BE325" s="114">
        <f t="shared" si="74"/>
        <v>0</v>
      </c>
      <c r="BF325" s="114">
        <f t="shared" si="75"/>
        <v>0</v>
      </c>
      <c r="BG325" s="114">
        <f t="shared" si="76"/>
        <v>0</v>
      </c>
      <c r="BH325" s="114">
        <f t="shared" si="77"/>
        <v>0</v>
      </c>
      <c r="BI325" s="114">
        <f t="shared" si="78"/>
        <v>0</v>
      </c>
      <c r="BJ325" s="14" t="s">
        <v>85</v>
      </c>
      <c r="BK325" s="114">
        <f t="shared" si="79"/>
        <v>0</v>
      </c>
      <c r="BL325" s="14" t="s">
        <v>490</v>
      </c>
      <c r="BM325" s="113" t="s">
        <v>5534</v>
      </c>
    </row>
    <row r="326" spans="1:65" s="2" customFormat="1" ht="16.5" customHeight="1">
      <c r="A326" s="28"/>
      <c r="B326" s="138"/>
      <c r="C326" s="205" t="s">
        <v>1036</v>
      </c>
      <c r="D326" s="205" t="s">
        <v>290</v>
      </c>
      <c r="E326" s="206" t="s">
        <v>5535</v>
      </c>
      <c r="F326" s="207" t="s">
        <v>5181</v>
      </c>
      <c r="G326" s="208" t="s">
        <v>2072</v>
      </c>
      <c r="H326" s="209">
        <v>1</v>
      </c>
      <c r="I326" s="115"/>
      <c r="J326" s="210">
        <f t="shared" si="70"/>
        <v>0</v>
      </c>
      <c r="K326" s="207" t="s">
        <v>1709</v>
      </c>
      <c r="L326" s="116"/>
      <c r="M326" s="117" t="s">
        <v>1</v>
      </c>
      <c r="N326" s="118" t="s">
        <v>42</v>
      </c>
      <c r="O326" s="52"/>
      <c r="P326" s="111">
        <f t="shared" si="71"/>
        <v>0</v>
      </c>
      <c r="Q326" s="111">
        <v>0</v>
      </c>
      <c r="R326" s="111">
        <f t="shared" si="72"/>
        <v>0</v>
      </c>
      <c r="S326" s="111">
        <v>0</v>
      </c>
      <c r="T326" s="112">
        <f t="shared" si="73"/>
        <v>0</v>
      </c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R326" s="113" t="s">
        <v>1303</v>
      </c>
      <c r="AT326" s="113" t="s">
        <v>290</v>
      </c>
      <c r="AU326" s="113" t="s">
        <v>87</v>
      </c>
      <c r="AY326" s="14" t="s">
        <v>237</v>
      </c>
      <c r="BE326" s="114">
        <f t="shared" si="74"/>
        <v>0</v>
      </c>
      <c r="BF326" s="114">
        <f t="shared" si="75"/>
        <v>0</v>
      </c>
      <c r="BG326" s="114">
        <f t="shared" si="76"/>
        <v>0</v>
      </c>
      <c r="BH326" s="114">
        <f t="shared" si="77"/>
        <v>0</v>
      </c>
      <c r="BI326" s="114">
        <f t="shared" si="78"/>
        <v>0</v>
      </c>
      <c r="BJ326" s="14" t="s">
        <v>85</v>
      </c>
      <c r="BK326" s="114">
        <f t="shared" si="79"/>
        <v>0</v>
      </c>
      <c r="BL326" s="14" t="s">
        <v>490</v>
      </c>
      <c r="BM326" s="113" t="s">
        <v>5536</v>
      </c>
    </row>
    <row r="327" spans="1:65" s="2" customFormat="1" ht="16.5" customHeight="1">
      <c r="A327" s="28"/>
      <c r="B327" s="138"/>
      <c r="C327" s="199" t="s">
        <v>1040</v>
      </c>
      <c r="D327" s="199" t="s">
        <v>242</v>
      </c>
      <c r="E327" s="200" t="s">
        <v>5537</v>
      </c>
      <c r="F327" s="201" t="s">
        <v>4788</v>
      </c>
      <c r="G327" s="202" t="s">
        <v>4579</v>
      </c>
      <c r="H327" s="203">
        <v>410</v>
      </c>
      <c r="I327" s="108"/>
      <c r="J327" s="204">
        <f t="shared" si="70"/>
        <v>0</v>
      </c>
      <c r="K327" s="201" t="s">
        <v>1709</v>
      </c>
      <c r="L327" s="29"/>
      <c r="M327" s="109" t="s">
        <v>1</v>
      </c>
      <c r="N327" s="110" t="s">
        <v>42</v>
      </c>
      <c r="O327" s="52"/>
      <c r="P327" s="111">
        <f t="shared" si="71"/>
        <v>0</v>
      </c>
      <c r="Q327" s="111">
        <v>0</v>
      </c>
      <c r="R327" s="111">
        <f t="shared" si="72"/>
        <v>0</v>
      </c>
      <c r="S327" s="111">
        <v>0</v>
      </c>
      <c r="T327" s="112">
        <f t="shared" si="73"/>
        <v>0</v>
      </c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R327" s="113" t="s">
        <v>490</v>
      </c>
      <c r="AT327" s="113" t="s">
        <v>242</v>
      </c>
      <c r="AU327" s="113" t="s">
        <v>87</v>
      </c>
      <c r="AY327" s="14" t="s">
        <v>237</v>
      </c>
      <c r="BE327" s="114">
        <f t="shared" si="74"/>
        <v>0</v>
      </c>
      <c r="BF327" s="114">
        <f t="shared" si="75"/>
        <v>0</v>
      </c>
      <c r="BG327" s="114">
        <f t="shared" si="76"/>
        <v>0</v>
      </c>
      <c r="BH327" s="114">
        <f t="shared" si="77"/>
        <v>0</v>
      </c>
      <c r="BI327" s="114">
        <f t="shared" si="78"/>
        <v>0</v>
      </c>
      <c r="BJ327" s="14" t="s">
        <v>85</v>
      </c>
      <c r="BK327" s="114">
        <f t="shared" si="79"/>
        <v>0</v>
      </c>
      <c r="BL327" s="14" t="s">
        <v>490</v>
      </c>
      <c r="BM327" s="113" t="s">
        <v>5538</v>
      </c>
    </row>
    <row r="328" spans="1:65" s="2" customFormat="1" ht="16.5" customHeight="1">
      <c r="A328" s="28"/>
      <c r="B328" s="138"/>
      <c r="C328" s="205" t="s">
        <v>1044</v>
      </c>
      <c r="D328" s="205" t="s">
        <v>290</v>
      </c>
      <c r="E328" s="206" t="s">
        <v>5539</v>
      </c>
      <c r="F328" s="207" t="s">
        <v>4788</v>
      </c>
      <c r="G328" s="208" t="s">
        <v>4579</v>
      </c>
      <c r="H328" s="209">
        <v>410</v>
      </c>
      <c r="I328" s="115"/>
      <c r="J328" s="210">
        <f t="shared" si="70"/>
        <v>0</v>
      </c>
      <c r="K328" s="207" t="s">
        <v>1709</v>
      </c>
      <c r="L328" s="116"/>
      <c r="M328" s="130" t="s">
        <v>1</v>
      </c>
      <c r="N328" s="131" t="s">
        <v>42</v>
      </c>
      <c r="O328" s="123"/>
      <c r="P328" s="124">
        <f t="shared" si="71"/>
        <v>0</v>
      </c>
      <c r="Q328" s="124">
        <v>0</v>
      </c>
      <c r="R328" s="124">
        <f t="shared" si="72"/>
        <v>0</v>
      </c>
      <c r="S328" s="124">
        <v>0</v>
      </c>
      <c r="T328" s="125">
        <f t="shared" si="73"/>
        <v>0</v>
      </c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R328" s="113" t="s">
        <v>1303</v>
      </c>
      <c r="AT328" s="113" t="s">
        <v>290</v>
      </c>
      <c r="AU328" s="113" t="s">
        <v>87</v>
      </c>
      <c r="AY328" s="14" t="s">
        <v>237</v>
      </c>
      <c r="BE328" s="114">
        <f t="shared" si="74"/>
        <v>0</v>
      </c>
      <c r="BF328" s="114">
        <f t="shared" si="75"/>
        <v>0</v>
      </c>
      <c r="BG328" s="114">
        <f t="shared" si="76"/>
        <v>0</v>
      </c>
      <c r="BH328" s="114">
        <f t="shared" si="77"/>
        <v>0</v>
      </c>
      <c r="BI328" s="114">
        <f t="shared" si="78"/>
        <v>0</v>
      </c>
      <c r="BJ328" s="14" t="s">
        <v>85</v>
      </c>
      <c r="BK328" s="114">
        <f t="shared" si="79"/>
        <v>0</v>
      </c>
      <c r="BL328" s="14" t="s">
        <v>490</v>
      </c>
      <c r="BM328" s="113" t="s">
        <v>5540</v>
      </c>
    </row>
    <row r="329" spans="1:65" s="2" customFormat="1" ht="6.95" customHeight="1">
      <c r="A329" s="28"/>
      <c r="B329" s="168"/>
      <c r="C329" s="169"/>
      <c r="D329" s="169"/>
      <c r="E329" s="169"/>
      <c r="F329" s="169"/>
      <c r="G329" s="169"/>
      <c r="H329" s="169"/>
      <c r="I329" s="91"/>
      <c r="J329" s="169"/>
      <c r="K329" s="169"/>
      <c r="L329" s="29"/>
      <c r="M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</row>
  </sheetData>
  <sheetProtection algorithmName="SHA-512" hashValue="e+fhuXrBDFw0hnRUzdU6Yv3w0ae0qoem9egmSaKCgr7+th/GaG5AkDAzISs67AgHD/ISd72la7Nlc4zvSvdg/Q==" saltValue="P9HDlqnqU7sfKVZecJf3Fg==" spinCount="100000" sheet="1" objects="1" scenarios="1"/>
  <autoFilter ref="C124:K328" xr:uid="{00000000-0009-0000-0000-000010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BM137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134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5541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ROUND(J117,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ROUND((SUM(BE117:BE136)),  2)</f>
        <v>0</v>
      </c>
      <c r="G33" s="139"/>
      <c r="H33" s="139"/>
      <c r="I33" s="151">
        <v>0.21</v>
      </c>
      <c r="J33" s="150">
        <f>ROUND(((SUM(BE117:BE136))*I33),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ROUND((SUM(BF117:BF136)),  2)</f>
        <v>0</v>
      </c>
      <c r="G34" s="139"/>
      <c r="H34" s="139"/>
      <c r="I34" s="151">
        <v>0.15</v>
      </c>
      <c r="J34" s="150">
        <f>ROUND(((SUM(BF117:BF136))*I34),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ROUND((SUM(BG117:BG136)),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ROUND((SUM(BH117:BH136)),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ROUND((SUM(BI117:BI136)),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17 - VZT_ZC_6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J117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5542</v>
      </c>
      <c r="E97" s="179"/>
      <c r="F97" s="179"/>
      <c r="G97" s="179"/>
      <c r="H97" s="179"/>
      <c r="I97" s="179"/>
      <c r="J97" s="180">
        <f>J118</f>
        <v>0</v>
      </c>
      <c r="K97" s="177"/>
      <c r="L97" s="92"/>
    </row>
    <row r="98" spans="1:31" s="2" customFormat="1" ht="21.75" customHeight="1">
      <c r="A98" s="28"/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3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s="2" customFormat="1" ht="6.95" customHeight="1">
      <c r="A99" s="28"/>
      <c r="B99" s="168"/>
      <c r="C99" s="169"/>
      <c r="D99" s="169"/>
      <c r="E99" s="169"/>
      <c r="F99" s="169"/>
      <c r="G99" s="169"/>
      <c r="H99" s="169"/>
      <c r="I99" s="169"/>
      <c r="J99" s="169"/>
      <c r="K99" s="169"/>
      <c r="L99" s="3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31" s="2" customFormat="1" ht="6.95" customHeight="1">
      <c r="A103" s="28"/>
      <c r="B103" s="170"/>
      <c r="C103" s="171"/>
      <c r="D103" s="171"/>
      <c r="E103" s="171"/>
      <c r="F103" s="171"/>
      <c r="G103" s="171"/>
      <c r="H103" s="171"/>
      <c r="I103" s="171"/>
      <c r="J103" s="171"/>
      <c r="K103" s="171"/>
      <c r="L103" s="3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4.95" customHeight="1">
      <c r="A104" s="28"/>
      <c r="B104" s="138"/>
      <c r="C104" s="136" t="s">
        <v>222</v>
      </c>
      <c r="D104" s="139"/>
      <c r="E104" s="139"/>
      <c r="F104" s="139"/>
      <c r="G104" s="139"/>
      <c r="H104" s="139"/>
      <c r="I104" s="139"/>
      <c r="J104" s="139"/>
      <c r="K104" s="139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2" customHeight="1">
      <c r="A106" s="28"/>
      <c r="B106" s="138"/>
      <c r="C106" s="137" t="s">
        <v>16</v>
      </c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6.5" customHeight="1">
      <c r="A107" s="28"/>
      <c r="B107" s="138"/>
      <c r="C107" s="139"/>
      <c r="D107" s="139"/>
      <c r="E107" s="254" t="str">
        <f>E7</f>
        <v>STAVEBNÍ ÚPRAVY OBJEKTU PODNIKOVÉHO ŘEDITELSTVÍ DOPRAVNÍHO PODNIKU OSTRAVA a.s</v>
      </c>
      <c r="F107" s="255"/>
      <c r="G107" s="255"/>
      <c r="H107" s="255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138"/>
      <c r="C108" s="137" t="s">
        <v>171</v>
      </c>
      <c r="D108" s="139"/>
      <c r="E108" s="139"/>
      <c r="F108" s="139"/>
      <c r="G108" s="139"/>
      <c r="H108" s="139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138"/>
      <c r="C109" s="139"/>
      <c r="D109" s="139"/>
      <c r="E109" s="252" t="str">
        <f>E9</f>
        <v>17 - VZT_ZC_6</v>
      </c>
      <c r="F109" s="253"/>
      <c r="G109" s="253"/>
      <c r="H109" s="253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138"/>
      <c r="C111" s="137" t="s">
        <v>20</v>
      </c>
      <c r="D111" s="139"/>
      <c r="E111" s="139"/>
      <c r="F111" s="140" t="str">
        <f>F12</f>
        <v xml:space="preserve"> </v>
      </c>
      <c r="G111" s="139"/>
      <c r="H111" s="139"/>
      <c r="I111" s="137" t="s">
        <v>22</v>
      </c>
      <c r="J111" s="141" t="str">
        <f>IF(J12="","",J12)</f>
        <v>15. 1. 2020</v>
      </c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138"/>
      <c r="C113" s="137" t="s">
        <v>24</v>
      </c>
      <c r="D113" s="139"/>
      <c r="E113" s="139"/>
      <c r="F113" s="140" t="str">
        <f>E15</f>
        <v>Dopravní podnik Ostrava a.s.</v>
      </c>
      <c r="G113" s="139"/>
      <c r="H113" s="139"/>
      <c r="I113" s="137" t="s">
        <v>30</v>
      </c>
      <c r="J113" s="172" t="str">
        <f>E21</f>
        <v>SPAN s.r.o.</v>
      </c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138"/>
      <c r="C114" s="137" t="s">
        <v>28</v>
      </c>
      <c r="D114" s="139"/>
      <c r="E114" s="139"/>
      <c r="F114" s="140" t="str">
        <f>IF(E18="","",E18)</f>
        <v>Vyplň údaj</v>
      </c>
      <c r="G114" s="139"/>
      <c r="H114" s="139"/>
      <c r="I114" s="137" t="s">
        <v>33</v>
      </c>
      <c r="J114" s="172" t="str">
        <f>E24</f>
        <v>SPAN s.r.o.</v>
      </c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0.35" customHeight="1">
      <c r="A115" s="28"/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1" customFormat="1" ht="29.25" customHeight="1">
      <c r="A116" s="94"/>
      <c r="B116" s="186"/>
      <c r="C116" s="187" t="s">
        <v>223</v>
      </c>
      <c r="D116" s="188" t="s">
        <v>62</v>
      </c>
      <c r="E116" s="188" t="s">
        <v>58</v>
      </c>
      <c r="F116" s="188" t="s">
        <v>59</v>
      </c>
      <c r="G116" s="188" t="s">
        <v>224</v>
      </c>
      <c r="H116" s="188" t="s">
        <v>225</v>
      </c>
      <c r="I116" s="188" t="s">
        <v>226</v>
      </c>
      <c r="J116" s="188" t="s">
        <v>175</v>
      </c>
      <c r="K116" s="189" t="s">
        <v>227</v>
      </c>
      <c r="L116" s="95"/>
      <c r="M116" s="56" t="s">
        <v>1</v>
      </c>
      <c r="N116" s="57" t="s">
        <v>41</v>
      </c>
      <c r="O116" s="57" t="s">
        <v>228</v>
      </c>
      <c r="P116" s="57" t="s">
        <v>229</v>
      </c>
      <c r="Q116" s="57" t="s">
        <v>230</v>
      </c>
      <c r="R116" s="57" t="s">
        <v>231</v>
      </c>
      <c r="S116" s="57" t="s">
        <v>232</v>
      </c>
      <c r="T116" s="58" t="s">
        <v>233</v>
      </c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spans="1:65" s="2" customFormat="1" ht="22.9" customHeight="1">
      <c r="A117" s="28"/>
      <c r="B117" s="138"/>
      <c r="C117" s="190" t="s">
        <v>234</v>
      </c>
      <c r="D117" s="139"/>
      <c r="E117" s="139"/>
      <c r="F117" s="139"/>
      <c r="G117" s="139"/>
      <c r="H117" s="139"/>
      <c r="I117" s="139"/>
      <c r="J117" s="191">
        <f>BK117</f>
        <v>0</v>
      </c>
      <c r="K117" s="139"/>
      <c r="L117" s="29"/>
      <c r="M117" s="59"/>
      <c r="N117" s="50"/>
      <c r="O117" s="60"/>
      <c r="P117" s="96">
        <f>P118</f>
        <v>0</v>
      </c>
      <c r="Q117" s="60"/>
      <c r="R117" s="96">
        <f>R118</f>
        <v>0</v>
      </c>
      <c r="S117" s="60"/>
      <c r="T117" s="97">
        <f>T118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T117" s="14" t="s">
        <v>76</v>
      </c>
      <c r="AU117" s="14" t="s">
        <v>177</v>
      </c>
      <c r="BK117" s="98">
        <f>BK118</f>
        <v>0</v>
      </c>
    </row>
    <row r="118" spans="1:65" s="12" customFormat="1" ht="25.9" customHeight="1">
      <c r="B118" s="192"/>
      <c r="C118" s="193"/>
      <c r="D118" s="194" t="s">
        <v>76</v>
      </c>
      <c r="E118" s="195" t="s">
        <v>238</v>
      </c>
      <c r="F118" s="195" t="s">
        <v>5543</v>
      </c>
      <c r="G118" s="193"/>
      <c r="H118" s="193"/>
      <c r="I118" s="193"/>
      <c r="J118" s="196">
        <f>BK118</f>
        <v>0</v>
      </c>
      <c r="K118" s="193"/>
      <c r="L118" s="99"/>
      <c r="M118" s="102"/>
      <c r="N118" s="103"/>
      <c r="O118" s="103"/>
      <c r="P118" s="104">
        <f>SUM(P119:P136)</f>
        <v>0</v>
      </c>
      <c r="Q118" s="103"/>
      <c r="R118" s="104">
        <f>SUM(R119:R136)</f>
        <v>0</v>
      </c>
      <c r="S118" s="103"/>
      <c r="T118" s="105">
        <f>SUM(T119:T136)</f>
        <v>0</v>
      </c>
      <c r="AR118" s="100" t="s">
        <v>247</v>
      </c>
      <c r="AT118" s="106" t="s">
        <v>76</v>
      </c>
      <c r="AU118" s="106" t="s">
        <v>77</v>
      </c>
      <c r="AY118" s="100" t="s">
        <v>237</v>
      </c>
      <c r="BK118" s="107">
        <f>SUM(BK119:BK136)</f>
        <v>0</v>
      </c>
    </row>
    <row r="119" spans="1:65" s="2" customFormat="1" ht="33" customHeight="1">
      <c r="A119" s="28"/>
      <c r="B119" s="138"/>
      <c r="C119" s="199" t="s">
        <v>85</v>
      </c>
      <c r="D119" s="199" t="s">
        <v>242</v>
      </c>
      <c r="E119" s="200" t="s">
        <v>5544</v>
      </c>
      <c r="F119" s="201" t="s">
        <v>5545</v>
      </c>
      <c r="G119" s="202" t="s">
        <v>2072</v>
      </c>
      <c r="H119" s="203">
        <v>1</v>
      </c>
      <c r="I119" s="108"/>
      <c r="J119" s="204">
        <f t="shared" ref="J119:J136" si="0">ROUND(I119*H119,2)</f>
        <v>0</v>
      </c>
      <c r="K119" s="201" t="s">
        <v>1709</v>
      </c>
      <c r="L119" s="29"/>
      <c r="M119" s="109" t="s">
        <v>1</v>
      </c>
      <c r="N119" s="110" t="s">
        <v>42</v>
      </c>
      <c r="O119" s="52"/>
      <c r="P119" s="111">
        <f t="shared" ref="P119:P136" si="1">O119*H119</f>
        <v>0</v>
      </c>
      <c r="Q119" s="111">
        <v>0</v>
      </c>
      <c r="R119" s="111">
        <f t="shared" ref="R119:R136" si="2">Q119*H119</f>
        <v>0</v>
      </c>
      <c r="S119" s="111">
        <v>0</v>
      </c>
      <c r="T119" s="112">
        <f t="shared" ref="T119:T136" si="3"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13" t="s">
        <v>490</v>
      </c>
      <c r="AT119" s="113" t="s">
        <v>242</v>
      </c>
      <c r="AU119" s="113" t="s">
        <v>85</v>
      </c>
      <c r="AY119" s="14" t="s">
        <v>237</v>
      </c>
      <c r="BE119" s="114">
        <f t="shared" ref="BE119:BE136" si="4">IF(N119="základní",J119,0)</f>
        <v>0</v>
      </c>
      <c r="BF119" s="114">
        <f t="shared" ref="BF119:BF136" si="5">IF(N119="snížená",J119,0)</f>
        <v>0</v>
      </c>
      <c r="BG119" s="114">
        <f t="shared" ref="BG119:BG136" si="6">IF(N119="zákl. přenesená",J119,0)</f>
        <v>0</v>
      </c>
      <c r="BH119" s="114">
        <f t="shared" ref="BH119:BH136" si="7">IF(N119="sníž. přenesená",J119,0)</f>
        <v>0</v>
      </c>
      <c r="BI119" s="114">
        <f t="shared" ref="BI119:BI136" si="8">IF(N119="nulová",J119,0)</f>
        <v>0</v>
      </c>
      <c r="BJ119" s="14" t="s">
        <v>85</v>
      </c>
      <c r="BK119" s="114">
        <f t="shared" ref="BK119:BK136" si="9">ROUND(I119*H119,2)</f>
        <v>0</v>
      </c>
      <c r="BL119" s="14" t="s">
        <v>490</v>
      </c>
      <c r="BM119" s="113" t="s">
        <v>5546</v>
      </c>
    </row>
    <row r="120" spans="1:65" s="2" customFormat="1" ht="33" customHeight="1">
      <c r="A120" s="28"/>
      <c r="B120" s="138"/>
      <c r="C120" s="205" t="s">
        <v>87</v>
      </c>
      <c r="D120" s="205" t="s">
        <v>290</v>
      </c>
      <c r="E120" s="206" t="s">
        <v>5547</v>
      </c>
      <c r="F120" s="207" t="s">
        <v>5545</v>
      </c>
      <c r="G120" s="208" t="s">
        <v>2072</v>
      </c>
      <c r="H120" s="209">
        <v>1</v>
      </c>
      <c r="I120" s="115"/>
      <c r="J120" s="210">
        <f t="shared" si="0"/>
        <v>0</v>
      </c>
      <c r="K120" s="207" t="s">
        <v>1709</v>
      </c>
      <c r="L120" s="116"/>
      <c r="M120" s="117" t="s">
        <v>1</v>
      </c>
      <c r="N120" s="118" t="s">
        <v>42</v>
      </c>
      <c r="O120" s="52"/>
      <c r="P120" s="111">
        <f t="shared" si="1"/>
        <v>0</v>
      </c>
      <c r="Q120" s="111">
        <v>0</v>
      </c>
      <c r="R120" s="111">
        <f t="shared" si="2"/>
        <v>0</v>
      </c>
      <c r="S120" s="111">
        <v>0</v>
      </c>
      <c r="T120" s="112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1303</v>
      </c>
      <c r="AT120" s="113" t="s">
        <v>290</v>
      </c>
      <c r="AU120" s="113" t="s">
        <v>85</v>
      </c>
      <c r="AY120" s="14" t="s">
        <v>237</v>
      </c>
      <c r="BE120" s="114">
        <f t="shared" si="4"/>
        <v>0</v>
      </c>
      <c r="BF120" s="114">
        <f t="shared" si="5"/>
        <v>0</v>
      </c>
      <c r="BG120" s="114">
        <f t="shared" si="6"/>
        <v>0</v>
      </c>
      <c r="BH120" s="114">
        <f t="shared" si="7"/>
        <v>0</v>
      </c>
      <c r="BI120" s="114">
        <f t="shared" si="8"/>
        <v>0</v>
      </c>
      <c r="BJ120" s="14" t="s">
        <v>85</v>
      </c>
      <c r="BK120" s="114">
        <f t="shared" si="9"/>
        <v>0</v>
      </c>
      <c r="BL120" s="14" t="s">
        <v>490</v>
      </c>
      <c r="BM120" s="113" t="s">
        <v>5548</v>
      </c>
    </row>
    <row r="121" spans="1:65" s="2" customFormat="1" ht="21.75" customHeight="1">
      <c r="A121" s="28"/>
      <c r="B121" s="138"/>
      <c r="C121" s="199" t="s">
        <v>247</v>
      </c>
      <c r="D121" s="199" t="s">
        <v>242</v>
      </c>
      <c r="E121" s="200" t="s">
        <v>5549</v>
      </c>
      <c r="F121" s="201" t="s">
        <v>5550</v>
      </c>
      <c r="G121" s="202" t="s">
        <v>2072</v>
      </c>
      <c r="H121" s="203">
        <v>1</v>
      </c>
      <c r="I121" s="108"/>
      <c r="J121" s="204">
        <f t="shared" si="0"/>
        <v>0</v>
      </c>
      <c r="K121" s="201" t="s">
        <v>1709</v>
      </c>
      <c r="L121" s="29"/>
      <c r="M121" s="109" t="s">
        <v>1</v>
      </c>
      <c r="N121" s="110" t="s">
        <v>42</v>
      </c>
      <c r="O121" s="52"/>
      <c r="P121" s="111">
        <f t="shared" si="1"/>
        <v>0</v>
      </c>
      <c r="Q121" s="111">
        <v>0</v>
      </c>
      <c r="R121" s="111">
        <f t="shared" si="2"/>
        <v>0</v>
      </c>
      <c r="S121" s="111">
        <v>0</v>
      </c>
      <c r="T121" s="112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490</v>
      </c>
      <c r="AT121" s="113" t="s">
        <v>242</v>
      </c>
      <c r="AU121" s="113" t="s">
        <v>85</v>
      </c>
      <c r="AY121" s="14" t="s">
        <v>237</v>
      </c>
      <c r="BE121" s="114">
        <f t="shared" si="4"/>
        <v>0</v>
      </c>
      <c r="BF121" s="114">
        <f t="shared" si="5"/>
        <v>0</v>
      </c>
      <c r="BG121" s="114">
        <f t="shared" si="6"/>
        <v>0</v>
      </c>
      <c r="BH121" s="114">
        <f t="shared" si="7"/>
        <v>0</v>
      </c>
      <c r="BI121" s="114">
        <f t="shared" si="8"/>
        <v>0</v>
      </c>
      <c r="BJ121" s="14" t="s">
        <v>85</v>
      </c>
      <c r="BK121" s="114">
        <f t="shared" si="9"/>
        <v>0</v>
      </c>
      <c r="BL121" s="14" t="s">
        <v>490</v>
      </c>
      <c r="BM121" s="113" t="s">
        <v>5551</v>
      </c>
    </row>
    <row r="122" spans="1:65" s="2" customFormat="1" ht="21.75" customHeight="1">
      <c r="A122" s="28"/>
      <c r="B122" s="138"/>
      <c r="C122" s="205" t="s">
        <v>246</v>
      </c>
      <c r="D122" s="205" t="s">
        <v>290</v>
      </c>
      <c r="E122" s="206" t="s">
        <v>5552</v>
      </c>
      <c r="F122" s="207" t="s">
        <v>5550</v>
      </c>
      <c r="G122" s="208" t="s">
        <v>2072</v>
      </c>
      <c r="H122" s="209">
        <v>1</v>
      </c>
      <c r="I122" s="115"/>
      <c r="J122" s="210">
        <f t="shared" si="0"/>
        <v>0</v>
      </c>
      <c r="K122" s="207" t="s">
        <v>1709</v>
      </c>
      <c r="L122" s="116"/>
      <c r="M122" s="117" t="s">
        <v>1</v>
      </c>
      <c r="N122" s="118" t="s">
        <v>42</v>
      </c>
      <c r="O122" s="52"/>
      <c r="P122" s="111">
        <f t="shared" si="1"/>
        <v>0</v>
      </c>
      <c r="Q122" s="111">
        <v>0</v>
      </c>
      <c r="R122" s="111">
        <f t="shared" si="2"/>
        <v>0</v>
      </c>
      <c r="S122" s="111">
        <v>0</v>
      </c>
      <c r="T122" s="112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1303</v>
      </c>
      <c r="AT122" s="113" t="s">
        <v>290</v>
      </c>
      <c r="AU122" s="113" t="s">
        <v>85</v>
      </c>
      <c r="AY122" s="14" t="s">
        <v>237</v>
      </c>
      <c r="BE122" s="114">
        <f t="shared" si="4"/>
        <v>0</v>
      </c>
      <c r="BF122" s="114">
        <f t="shared" si="5"/>
        <v>0</v>
      </c>
      <c r="BG122" s="114">
        <f t="shared" si="6"/>
        <v>0</v>
      </c>
      <c r="BH122" s="114">
        <f t="shared" si="7"/>
        <v>0</v>
      </c>
      <c r="BI122" s="114">
        <f t="shared" si="8"/>
        <v>0</v>
      </c>
      <c r="BJ122" s="14" t="s">
        <v>85</v>
      </c>
      <c r="BK122" s="114">
        <f t="shared" si="9"/>
        <v>0</v>
      </c>
      <c r="BL122" s="14" t="s">
        <v>490</v>
      </c>
      <c r="BM122" s="113" t="s">
        <v>5553</v>
      </c>
    </row>
    <row r="123" spans="1:65" s="2" customFormat="1" ht="16.5" customHeight="1">
      <c r="A123" s="28"/>
      <c r="B123" s="138"/>
      <c r="C123" s="199" t="s">
        <v>259</v>
      </c>
      <c r="D123" s="199" t="s">
        <v>242</v>
      </c>
      <c r="E123" s="200" t="s">
        <v>5554</v>
      </c>
      <c r="F123" s="201" t="s">
        <v>5151</v>
      </c>
      <c r="G123" s="202" t="s">
        <v>2072</v>
      </c>
      <c r="H123" s="203">
        <v>1</v>
      </c>
      <c r="I123" s="108"/>
      <c r="J123" s="204">
        <f t="shared" si="0"/>
        <v>0</v>
      </c>
      <c r="K123" s="201" t="s">
        <v>1709</v>
      </c>
      <c r="L123" s="29"/>
      <c r="M123" s="109" t="s">
        <v>1</v>
      </c>
      <c r="N123" s="110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490</v>
      </c>
      <c r="AT123" s="113" t="s">
        <v>242</v>
      </c>
      <c r="AU123" s="113" t="s">
        <v>85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490</v>
      </c>
      <c r="BM123" s="113" t="s">
        <v>5555</v>
      </c>
    </row>
    <row r="124" spans="1:65" s="2" customFormat="1" ht="16.5" customHeight="1">
      <c r="A124" s="28"/>
      <c r="B124" s="138"/>
      <c r="C124" s="205" t="s">
        <v>263</v>
      </c>
      <c r="D124" s="205" t="s">
        <v>290</v>
      </c>
      <c r="E124" s="206" t="s">
        <v>5556</v>
      </c>
      <c r="F124" s="207" t="s">
        <v>5151</v>
      </c>
      <c r="G124" s="208" t="s">
        <v>2072</v>
      </c>
      <c r="H124" s="209">
        <v>1</v>
      </c>
      <c r="I124" s="115"/>
      <c r="J124" s="210">
        <f t="shared" si="0"/>
        <v>0</v>
      </c>
      <c r="K124" s="207" t="s">
        <v>1709</v>
      </c>
      <c r="L124" s="116"/>
      <c r="M124" s="117" t="s">
        <v>1</v>
      </c>
      <c r="N124" s="118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1303</v>
      </c>
      <c r="AT124" s="113" t="s">
        <v>290</v>
      </c>
      <c r="AU124" s="113" t="s">
        <v>85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490</v>
      </c>
      <c r="BM124" s="113" t="s">
        <v>5557</v>
      </c>
    </row>
    <row r="125" spans="1:65" s="2" customFormat="1" ht="21.75" customHeight="1">
      <c r="A125" s="28"/>
      <c r="B125" s="138"/>
      <c r="C125" s="199" t="s">
        <v>267</v>
      </c>
      <c r="D125" s="199" t="s">
        <v>242</v>
      </c>
      <c r="E125" s="200" t="s">
        <v>5558</v>
      </c>
      <c r="F125" s="201" t="s">
        <v>5559</v>
      </c>
      <c r="G125" s="202" t="s">
        <v>4760</v>
      </c>
      <c r="H125" s="203">
        <v>35</v>
      </c>
      <c r="I125" s="108"/>
      <c r="J125" s="204">
        <f t="shared" si="0"/>
        <v>0</v>
      </c>
      <c r="K125" s="201" t="s">
        <v>1709</v>
      </c>
      <c r="L125" s="29"/>
      <c r="M125" s="109" t="s">
        <v>1</v>
      </c>
      <c r="N125" s="110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490</v>
      </c>
      <c r="AT125" s="113" t="s">
        <v>242</v>
      </c>
      <c r="AU125" s="113" t="s">
        <v>85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490</v>
      </c>
      <c r="BM125" s="113" t="s">
        <v>5560</v>
      </c>
    </row>
    <row r="126" spans="1:65" s="2" customFormat="1" ht="21.75" customHeight="1">
      <c r="A126" s="28"/>
      <c r="B126" s="138"/>
      <c r="C126" s="205" t="s">
        <v>271</v>
      </c>
      <c r="D126" s="205" t="s">
        <v>290</v>
      </c>
      <c r="E126" s="206" t="s">
        <v>5561</v>
      </c>
      <c r="F126" s="207" t="s">
        <v>5559</v>
      </c>
      <c r="G126" s="208" t="s">
        <v>4760</v>
      </c>
      <c r="H126" s="209">
        <v>35</v>
      </c>
      <c r="I126" s="115"/>
      <c r="J126" s="210">
        <f t="shared" si="0"/>
        <v>0</v>
      </c>
      <c r="K126" s="207" t="s">
        <v>1709</v>
      </c>
      <c r="L126" s="116"/>
      <c r="M126" s="117" t="s">
        <v>1</v>
      </c>
      <c r="N126" s="118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1303</v>
      </c>
      <c r="AT126" s="113" t="s">
        <v>290</v>
      </c>
      <c r="AU126" s="113" t="s">
        <v>85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490</v>
      </c>
      <c r="BM126" s="113" t="s">
        <v>5562</v>
      </c>
    </row>
    <row r="127" spans="1:65" s="2" customFormat="1" ht="16.5" customHeight="1">
      <c r="A127" s="28"/>
      <c r="B127" s="138"/>
      <c r="C127" s="199" t="s">
        <v>275</v>
      </c>
      <c r="D127" s="199" t="s">
        <v>242</v>
      </c>
      <c r="E127" s="200" t="s">
        <v>5563</v>
      </c>
      <c r="F127" s="201" t="s">
        <v>5166</v>
      </c>
      <c r="G127" s="202" t="s">
        <v>4760</v>
      </c>
      <c r="H127" s="203">
        <v>2</v>
      </c>
      <c r="I127" s="108"/>
      <c r="J127" s="204">
        <f t="shared" si="0"/>
        <v>0</v>
      </c>
      <c r="K127" s="201" t="s">
        <v>1709</v>
      </c>
      <c r="L127" s="29"/>
      <c r="M127" s="109" t="s">
        <v>1</v>
      </c>
      <c r="N127" s="110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490</v>
      </c>
      <c r="AT127" s="113" t="s">
        <v>242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490</v>
      </c>
      <c r="BM127" s="113" t="s">
        <v>5564</v>
      </c>
    </row>
    <row r="128" spans="1:65" s="2" customFormat="1" ht="16.5" customHeight="1">
      <c r="A128" s="28"/>
      <c r="B128" s="138"/>
      <c r="C128" s="205" t="s">
        <v>112</v>
      </c>
      <c r="D128" s="205" t="s">
        <v>290</v>
      </c>
      <c r="E128" s="206" t="s">
        <v>5565</v>
      </c>
      <c r="F128" s="207" t="s">
        <v>5166</v>
      </c>
      <c r="G128" s="208" t="s">
        <v>4760</v>
      </c>
      <c r="H128" s="209">
        <v>2</v>
      </c>
      <c r="I128" s="115"/>
      <c r="J128" s="210">
        <f t="shared" si="0"/>
        <v>0</v>
      </c>
      <c r="K128" s="207" t="s">
        <v>1709</v>
      </c>
      <c r="L128" s="116"/>
      <c r="M128" s="117" t="s">
        <v>1</v>
      </c>
      <c r="N128" s="118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1303</v>
      </c>
      <c r="AT128" s="113" t="s">
        <v>290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5566</v>
      </c>
    </row>
    <row r="129" spans="1:65" s="2" customFormat="1" ht="16.5" customHeight="1">
      <c r="A129" s="28"/>
      <c r="B129" s="138"/>
      <c r="C129" s="199" t="s">
        <v>115</v>
      </c>
      <c r="D129" s="199" t="s">
        <v>242</v>
      </c>
      <c r="E129" s="200" t="s">
        <v>5567</v>
      </c>
      <c r="F129" s="201" t="s">
        <v>5568</v>
      </c>
      <c r="G129" s="202" t="s">
        <v>2072</v>
      </c>
      <c r="H129" s="203">
        <v>8</v>
      </c>
      <c r="I129" s="108"/>
      <c r="J129" s="204">
        <f t="shared" si="0"/>
        <v>0</v>
      </c>
      <c r="K129" s="201" t="s">
        <v>1709</v>
      </c>
      <c r="L129" s="29"/>
      <c r="M129" s="109" t="s">
        <v>1</v>
      </c>
      <c r="N129" s="110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490</v>
      </c>
      <c r="AT129" s="113" t="s">
        <v>242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5569</v>
      </c>
    </row>
    <row r="130" spans="1:65" s="2" customFormat="1" ht="16.5" customHeight="1">
      <c r="A130" s="28"/>
      <c r="B130" s="138"/>
      <c r="C130" s="205" t="s">
        <v>118</v>
      </c>
      <c r="D130" s="205" t="s">
        <v>290</v>
      </c>
      <c r="E130" s="206" t="s">
        <v>5570</v>
      </c>
      <c r="F130" s="207" t="s">
        <v>5568</v>
      </c>
      <c r="G130" s="208" t="s">
        <v>2072</v>
      </c>
      <c r="H130" s="209">
        <v>8</v>
      </c>
      <c r="I130" s="115"/>
      <c r="J130" s="210">
        <f t="shared" si="0"/>
        <v>0</v>
      </c>
      <c r="K130" s="207" t="s">
        <v>1709</v>
      </c>
      <c r="L130" s="116"/>
      <c r="M130" s="117" t="s">
        <v>1</v>
      </c>
      <c r="N130" s="118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1303</v>
      </c>
      <c r="AT130" s="113" t="s">
        <v>290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5571</v>
      </c>
    </row>
    <row r="131" spans="1:65" s="2" customFormat="1" ht="21.75" customHeight="1">
      <c r="A131" s="28"/>
      <c r="B131" s="138"/>
      <c r="C131" s="199" t="s">
        <v>121</v>
      </c>
      <c r="D131" s="199" t="s">
        <v>242</v>
      </c>
      <c r="E131" s="200" t="s">
        <v>5572</v>
      </c>
      <c r="F131" s="201" t="s">
        <v>5573</v>
      </c>
      <c r="G131" s="202" t="s">
        <v>4760</v>
      </c>
      <c r="H131" s="203">
        <v>10</v>
      </c>
      <c r="I131" s="108"/>
      <c r="J131" s="204">
        <f t="shared" si="0"/>
        <v>0</v>
      </c>
      <c r="K131" s="201" t="s">
        <v>1709</v>
      </c>
      <c r="L131" s="29"/>
      <c r="M131" s="109" t="s">
        <v>1</v>
      </c>
      <c r="N131" s="110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490</v>
      </c>
      <c r="AT131" s="113" t="s">
        <v>242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5574</v>
      </c>
    </row>
    <row r="132" spans="1:65" s="2" customFormat="1" ht="21.75" customHeight="1">
      <c r="A132" s="28"/>
      <c r="B132" s="138"/>
      <c r="C132" s="205" t="s">
        <v>124</v>
      </c>
      <c r="D132" s="205" t="s">
        <v>290</v>
      </c>
      <c r="E132" s="206" t="s">
        <v>5575</v>
      </c>
      <c r="F132" s="207" t="s">
        <v>5573</v>
      </c>
      <c r="G132" s="208" t="s">
        <v>4760</v>
      </c>
      <c r="H132" s="209">
        <v>10</v>
      </c>
      <c r="I132" s="115"/>
      <c r="J132" s="210">
        <f t="shared" si="0"/>
        <v>0</v>
      </c>
      <c r="K132" s="207" t="s">
        <v>1709</v>
      </c>
      <c r="L132" s="116"/>
      <c r="M132" s="117" t="s">
        <v>1</v>
      </c>
      <c r="N132" s="118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1303</v>
      </c>
      <c r="AT132" s="113" t="s">
        <v>290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5576</v>
      </c>
    </row>
    <row r="133" spans="1:65" s="2" customFormat="1" ht="16.5" customHeight="1">
      <c r="A133" s="28"/>
      <c r="B133" s="138"/>
      <c r="C133" s="199" t="s">
        <v>8</v>
      </c>
      <c r="D133" s="199" t="s">
        <v>242</v>
      </c>
      <c r="E133" s="200" t="s">
        <v>5577</v>
      </c>
      <c r="F133" s="201" t="s">
        <v>5181</v>
      </c>
      <c r="G133" s="202" t="s">
        <v>2072</v>
      </c>
      <c r="H133" s="203">
        <v>5</v>
      </c>
      <c r="I133" s="108"/>
      <c r="J133" s="204">
        <f t="shared" si="0"/>
        <v>0</v>
      </c>
      <c r="K133" s="201" t="s">
        <v>1709</v>
      </c>
      <c r="L133" s="29"/>
      <c r="M133" s="109" t="s">
        <v>1</v>
      </c>
      <c r="N133" s="110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490</v>
      </c>
      <c r="AT133" s="113" t="s">
        <v>242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5578</v>
      </c>
    </row>
    <row r="134" spans="1:65" s="2" customFormat="1" ht="16.5" customHeight="1">
      <c r="A134" s="28"/>
      <c r="B134" s="138"/>
      <c r="C134" s="205" t="s">
        <v>129</v>
      </c>
      <c r="D134" s="205" t="s">
        <v>290</v>
      </c>
      <c r="E134" s="206" t="s">
        <v>5579</v>
      </c>
      <c r="F134" s="207" t="s">
        <v>5181</v>
      </c>
      <c r="G134" s="208" t="s">
        <v>2072</v>
      </c>
      <c r="H134" s="209">
        <v>5</v>
      </c>
      <c r="I134" s="115"/>
      <c r="J134" s="210">
        <f t="shared" si="0"/>
        <v>0</v>
      </c>
      <c r="K134" s="207" t="s">
        <v>1709</v>
      </c>
      <c r="L134" s="116"/>
      <c r="M134" s="117" t="s">
        <v>1</v>
      </c>
      <c r="N134" s="118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1303</v>
      </c>
      <c r="AT134" s="113" t="s">
        <v>290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5580</v>
      </c>
    </row>
    <row r="135" spans="1:65" s="2" customFormat="1" ht="16.5" customHeight="1">
      <c r="A135" s="28"/>
      <c r="B135" s="138"/>
      <c r="C135" s="199" t="s">
        <v>132</v>
      </c>
      <c r="D135" s="199" t="s">
        <v>242</v>
      </c>
      <c r="E135" s="200" t="s">
        <v>5581</v>
      </c>
      <c r="F135" s="201" t="s">
        <v>4788</v>
      </c>
      <c r="G135" s="202" t="s">
        <v>4579</v>
      </c>
      <c r="H135" s="203">
        <v>130</v>
      </c>
      <c r="I135" s="108"/>
      <c r="J135" s="204">
        <f t="shared" si="0"/>
        <v>0</v>
      </c>
      <c r="K135" s="201" t="s">
        <v>1709</v>
      </c>
      <c r="L135" s="29"/>
      <c r="M135" s="109" t="s">
        <v>1</v>
      </c>
      <c r="N135" s="110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490</v>
      </c>
      <c r="AT135" s="113" t="s">
        <v>242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5582</v>
      </c>
    </row>
    <row r="136" spans="1:65" s="2" customFormat="1" ht="16.5" customHeight="1">
      <c r="A136" s="28"/>
      <c r="B136" s="138"/>
      <c r="C136" s="205" t="s">
        <v>135</v>
      </c>
      <c r="D136" s="205" t="s">
        <v>290</v>
      </c>
      <c r="E136" s="206" t="s">
        <v>5583</v>
      </c>
      <c r="F136" s="207" t="s">
        <v>4788</v>
      </c>
      <c r="G136" s="208" t="s">
        <v>4579</v>
      </c>
      <c r="H136" s="209">
        <v>130</v>
      </c>
      <c r="I136" s="115"/>
      <c r="J136" s="210">
        <f t="shared" si="0"/>
        <v>0</v>
      </c>
      <c r="K136" s="207" t="s">
        <v>1709</v>
      </c>
      <c r="L136" s="116"/>
      <c r="M136" s="130" t="s">
        <v>1</v>
      </c>
      <c r="N136" s="131" t="s">
        <v>42</v>
      </c>
      <c r="O136" s="123"/>
      <c r="P136" s="124">
        <f t="shared" si="1"/>
        <v>0</v>
      </c>
      <c r="Q136" s="124">
        <v>0</v>
      </c>
      <c r="R136" s="124">
        <f t="shared" si="2"/>
        <v>0</v>
      </c>
      <c r="S136" s="124">
        <v>0</v>
      </c>
      <c r="T136" s="125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1303</v>
      </c>
      <c r="AT136" s="113" t="s">
        <v>290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5584</v>
      </c>
    </row>
    <row r="137" spans="1:65" s="2" customFormat="1" ht="6.95" customHeight="1">
      <c r="A137" s="28"/>
      <c r="B137" s="168"/>
      <c r="C137" s="169"/>
      <c r="D137" s="169"/>
      <c r="E137" s="169"/>
      <c r="F137" s="169"/>
      <c r="G137" s="169"/>
      <c r="H137" s="169"/>
      <c r="I137" s="169"/>
      <c r="J137" s="169"/>
      <c r="K137" s="169"/>
      <c r="L137" s="29"/>
      <c r="M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</sheetData>
  <sheetProtection algorithmName="SHA-512" hashValue="N1FHkBzk2TdEId2foT8fcf2bDnXO6CWunEeQW3xJq9mFF0+Hmsl2p4UsbZPuzt0IXvpy7XfFVmSm/e5BMD5/Xg==" saltValue="W9EbYCq2M7vCH+kL5jZL2g==" spinCount="100000" sheet="1" objects="1" scenarios="1"/>
  <autoFilter ref="C116:K136" xr:uid="{00000000-0009-0000-0000-000011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BM137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137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5585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ROUND(J117,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ROUND((SUM(BE117:BE136)),  2)</f>
        <v>0</v>
      </c>
      <c r="G33" s="139"/>
      <c r="H33" s="139"/>
      <c r="I33" s="151">
        <v>0.21</v>
      </c>
      <c r="J33" s="150">
        <f>ROUND(((SUM(BE117:BE136))*I33),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ROUND((SUM(BF117:BF136)),  2)</f>
        <v>0</v>
      </c>
      <c r="G34" s="139"/>
      <c r="H34" s="139"/>
      <c r="I34" s="151">
        <v>0.15</v>
      </c>
      <c r="J34" s="150">
        <f>ROUND(((SUM(BF117:BF136))*I34),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ROUND((SUM(BG117:BG136)),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ROUND((SUM(BH117:BH136)),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ROUND((SUM(BI117:BI136)),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18 - VZT_ZC_7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J117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5586</v>
      </c>
      <c r="E97" s="179"/>
      <c r="F97" s="179"/>
      <c r="G97" s="179"/>
      <c r="H97" s="179"/>
      <c r="I97" s="179"/>
      <c r="J97" s="180">
        <f>J118</f>
        <v>0</v>
      </c>
      <c r="K97" s="177"/>
      <c r="L97" s="92"/>
    </row>
    <row r="98" spans="1:31" s="2" customFormat="1" ht="21.75" customHeight="1">
      <c r="A98" s="28"/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3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s="2" customFormat="1" ht="6.95" customHeight="1">
      <c r="A99" s="28"/>
      <c r="B99" s="168"/>
      <c r="C99" s="169"/>
      <c r="D99" s="169"/>
      <c r="E99" s="169"/>
      <c r="F99" s="169"/>
      <c r="G99" s="169"/>
      <c r="H99" s="169"/>
      <c r="I99" s="169"/>
      <c r="J99" s="169"/>
      <c r="K99" s="169"/>
      <c r="L99" s="3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31" s="2" customFormat="1" ht="6.95" customHeight="1">
      <c r="A103" s="28"/>
      <c r="B103" s="170"/>
      <c r="C103" s="171"/>
      <c r="D103" s="171"/>
      <c r="E103" s="171"/>
      <c r="F103" s="171"/>
      <c r="G103" s="171"/>
      <c r="H103" s="171"/>
      <c r="I103" s="171"/>
      <c r="J103" s="171"/>
      <c r="K103" s="171"/>
      <c r="L103" s="3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4.95" customHeight="1">
      <c r="A104" s="28"/>
      <c r="B104" s="138"/>
      <c r="C104" s="136" t="s">
        <v>222</v>
      </c>
      <c r="D104" s="139"/>
      <c r="E104" s="139"/>
      <c r="F104" s="139"/>
      <c r="G104" s="139"/>
      <c r="H104" s="139"/>
      <c r="I104" s="139"/>
      <c r="J104" s="139"/>
      <c r="K104" s="139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2" customHeight="1">
      <c r="A106" s="28"/>
      <c r="B106" s="138"/>
      <c r="C106" s="137" t="s">
        <v>16</v>
      </c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6.5" customHeight="1">
      <c r="A107" s="28"/>
      <c r="B107" s="138"/>
      <c r="C107" s="139"/>
      <c r="D107" s="139"/>
      <c r="E107" s="254" t="str">
        <f>E7</f>
        <v>STAVEBNÍ ÚPRAVY OBJEKTU PODNIKOVÉHO ŘEDITELSTVÍ DOPRAVNÍHO PODNIKU OSTRAVA a.s</v>
      </c>
      <c r="F107" s="255"/>
      <c r="G107" s="255"/>
      <c r="H107" s="255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138"/>
      <c r="C108" s="137" t="s">
        <v>171</v>
      </c>
      <c r="D108" s="139"/>
      <c r="E108" s="139"/>
      <c r="F108" s="139"/>
      <c r="G108" s="139"/>
      <c r="H108" s="139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138"/>
      <c r="C109" s="139"/>
      <c r="D109" s="139"/>
      <c r="E109" s="252" t="str">
        <f>E9</f>
        <v>18 - VZT_ZC_7</v>
      </c>
      <c r="F109" s="253"/>
      <c r="G109" s="253"/>
      <c r="H109" s="253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138"/>
      <c r="C111" s="137" t="s">
        <v>20</v>
      </c>
      <c r="D111" s="139"/>
      <c r="E111" s="139"/>
      <c r="F111" s="140" t="str">
        <f>F12</f>
        <v xml:space="preserve"> </v>
      </c>
      <c r="G111" s="139"/>
      <c r="H111" s="139"/>
      <c r="I111" s="137" t="s">
        <v>22</v>
      </c>
      <c r="J111" s="141" t="str">
        <f>IF(J12="","",J12)</f>
        <v>15. 1. 2020</v>
      </c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138"/>
      <c r="C113" s="137" t="s">
        <v>24</v>
      </c>
      <c r="D113" s="139"/>
      <c r="E113" s="139"/>
      <c r="F113" s="140" t="str">
        <f>E15</f>
        <v>Dopravní podnik Ostrava a.s.</v>
      </c>
      <c r="G113" s="139"/>
      <c r="H113" s="139"/>
      <c r="I113" s="137" t="s">
        <v>30</v>
      </c>
      <c r="J113" s="172" t="str">
        <f>E21</f>
        <v>SPAN s.r.o.</v>
      </c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138"/>
      <c r="C114" s="137" t="s">
        <v>28</v>
      </c>
      <c r="D114" s="139"/>
      <c r="E114" s="139"/>
      <c r="F114" s="140" t="str">
        <f>IF(E18="","",E18)</f>
        <v>Vyplň údaj</v>
      </c>
      <c r="G114" s="139"/>
      <c r="H114" s="139"/>
      <c r="I114" s="137" t="s">
        <v>33</v>
      </c>
      <c r="J114" s="172" t="str">
        <f>E24</f>
        <v>SPAN s.r.o.</v>
      </c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0.35" customHeight="1">
      <c r="A115" s="28"/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1" customFormat="1" ht="29.25" customHeight="1">
      <c r="A116" s="94"/>
      <c r="B116" s="186"/>
      <c r="C116" s="187" t="s">
        <v>223</v>
      </c>
      <c r="D116" s="188" t="s">
        <v>62</v>
      </c>
      <c r="E116" s="188" t="s">
        <v>58</v>
      </c>
      <c r="F116" s="188" t="s">
        <v>59</v>
      </c>
      <c r="G116" s="188" t="s">
        <v>224</v>
      </c>
      <c r="H116" s="188" t="s">
        <v>225</v>
      </c>
      <c r="I116" s="188" t="s">
        <v>226</v>
      </c>
      <c r="J116" s="188" t="s">
        <v>175</v>
      </c>
      <c r="K116" s="189" t="s">
        <v>227</v>
      </c>
      <c r="L116" s="95"/>
      <c r="M116" s="56" t="s">
        <v>1</v>
      </c>
      <c r="N116" s="57" t="s">
        <v>41</v>
      </c>
      <c r="O116" s="57" t="s">
        <v>228</v>
      </c>
      <c r="P116" s="57" t="s">
        <v>229</v>
      </c>
      <c r="Q116" s="57" t="s">
        <v>230</v>
      </c>
      <c r="R116" s="57" t="s">
        <v>231</v>
      </c>
      <c r="S116" s="57" t="s">
        <v>232</v>
      </c>
      <c r="T116" s="58" t="s">
        <v>233</v>
      </c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spans="1:65" s="2" customFormat="1" ht="22.9" customHeight="1">
      <c r="A117" s="28"/>
      <c r="B117" s="138"/>
      <c r="C117" s="190" t="s">
        <v>234</v>
      </c>
      <c r="D117" s="139"/>
      <c r="E117" s="139"/>
      <c r="F117" s="139"/>
      <c r="G117" s="139"/>
      <c r="H117" s="139"/>
      <c r="I117" s="139"/>
      <c r="J117" s="191">
        <f>BK117</f>
        <v>0</v>
      </c>
      <c r="K117" s="139"/>
      <c r="L117" s="29"/>
      <c r="M117" s="59"/>
      <c r="N117" s="50"/>
      <c r="O117" s="60"/>
      <c r="P117" s="96">
        <f>P118</f>
        <v>0</v>
      </c>
      <c r="Q117" s="60"/>
      <c r="R117" s="96">
        <f>R118</f>
        <v>0</v>
      </c>
      <c r="S117" s="60"/>
      <c r="T117" s="97">
        <f>T118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T117" s="14" t="s">
        <v>76</v>
      </c>
      <c r="AU117" s="14" t="s">
        <v>177</v>
      </c>
      <c r="BK117" s="98">
        <f>BK118</f>
        <v>0</v>
      </c>
    </row>
    <row r="118" spans="1:65" s="12" customFormat="1" ht="25.9" customHeight="1">
      <c r="B118" s="192"/>
      <c r="C118" s="193"/>
      <c r="D118" s="194" t="s">
        <v>76</v>
      </c>
      <c r="E118" s="195" t="s">
        <v>238</v>
      </c>
      <c r="F118" s="195" t="s">
        <v>5587</v>
      </c>
      <c r="G118" s="193"/>
      <c r="H118" s="193"/>
      <c r="I118" s="193"/>
      <c r="J118" s="196">
        <f>BK118</f>
        <v>0</v>
      </c>
      <c r="K118" s="193"/>
      <c r="L118" s="99"/>
      <c r="M118" s="102"/>
      <c r="N118" s="103"/>
      <c r="O118" s="103"/>
      <c r="P118" s="104">
        <f>SUM(P119:P136)</f>
        <v>0</v>
      </c>
      <c r="Q118" s="103"/>
      <c r="R118" s="104">
        <f>SUM(R119:R136)</f>
        <v>0</v>
      </c>
      <c r="S118" s="103"/>
      <c r="T118" s="105">
        <f>SUM(T119:T136)</f>
        <v>0</v>
      </c>
      <c r="AR118" s="100" t="s">
        <v>247</v>
      </c>
      <c r="AT118" s="106" t="s">
        <v>76</v>
      </c>
      <c r="AU118" s="106" t="s">
        <v>77</v>
      </c>
      <c r="AY118" s="100" t="s">
        <v>237</v>
      </c>
      <c r="BK118" s="107">
        <f>SUM(BK119:BK136)</f>
        <v>0</v>
      </c>
    </row>
    <row r="119" spans="1:65" s="2" customFormat="1" ht="33" customHeight="1">
      <c r="A119" s="28"/>
      <c r="B119" s="138"/>
      <c r="C119" s="199" t="s">
        <v>85</v>
      </c>
      <c r="D119" s="199" t="s">
        <v>242</v>
      </c>
      <c r="E119" s="200" t="s">
        <v>5588</v>
      </c>
      <c r="F119" s="201" t="s">
        <v>5545</v>
      </c>
      <c r="G119" s="202" t="s">
        <v>2072</v>
      </c>
      <c r="H119" s="203">
        <v>1</v>
      </c>
      <c r="I119" s="108"/>
      <c r="J119" s="204">
        <f t="shared" ref="J119:J136" si="0">ROUND(I119*H119,2)</f>
        <v>0</v>
      </c>
      <c r="K119" s="201" t="s">
        <v>1709</v>
      </c>
      <c r="L119" s="29"/>
      <c r="M119" s="109" t="s">
        <v>1</v>
      </c>
      <c r="N119" s="110" t="s">
        <v>42</v>
      </c>
      <c r="O119" s="52"/>
      <c r="P119" s="111">
        <f t="shared" ref="P119:P136" si="1">O119*H119</f>
        <v>0</v>
      </c>
      <c r="Q119" s="111">
        <v>0</v>
      </c>
      <c r="R119" s="111">
        <f t="shared" ref="R119:R136" si="2">Q119*H119</f>
        <v>0</v>
      </c>
      <c r="S119" s="111">
        <v>0</v>
      </c>
      <c r="T119" s="112">
        <f t="shared" ref="T119:T136" si="3"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13" t="s">
        <v>490</v>
      </c>
      <c r="AT119" s="113" t="s">
        <v>242</v>
      </c>
      <c r="AU119" s="113" t="s">
        <v>85</v>
      </c>
      <c r="AY119" s="14" t="s">
        <v>237</v>
      </c>
      <c r="BE119" s="114">
        <f t="shared" ref="BE119:BE136" si="4">IF(N119="základní",J119,0)</f>
        <v>0</v>
      </c>
      <c r="BF119" s="114">
        <f t="shared" ref="BF119:BF136" si="5">IF(N119="snížená",J119,0)</f>
        <v>0</v>
      </c>
      <c r="BG119" s="114">
        <f t="shared" ref="BG119:BG136" si="6">IF(N119="zákl. přenesená",J119,0)</f>
        <v>0</v>
      </c>
      <c r="BH119" s="114">
        <f t="shared" ref="BH119:BH136" si="7">IF(N119="sníž. přenesená",J119,0)</f>
        <v>0</v>
      </c>
      <c r="BI119" s="114">
        <f t="shared" ref="BI119:BI136" si="8">IF(N119="nulová",J119,0)</f>
        <v>0</v>
      </c>
      <c r="BJ119" s="14" t="s">
        <v>85</v>
      </c>
      <c r="BK119" s="114">
        <f t="shared" ref="BK119:BK136" si="9">ROUND(I119*H119,2)</f>
        <v>0</v>
      </c>
      <c r="BL119" s="14" t="s">
        <v>490</v>
      </c>
      <c r="BM119" s="113" t="s">
        <v>5589</v>
      </c>
    </row>
    <row r="120" spans="1:65" s="2" customFormat="1" ht="33" customHeight="1">
      <c r="A120" s="28"/>
      <c r="B120" s="138"/>
      <c r="C120" s="205" t="s">
        <v>87</v>
      </c>
      <c r="D120" s="205" t="s">
        <v>290</v>
      </c>
      <c r="E120" s="206" t="s">
        <v>5590</v>
      </c>
      <c r="F120" s="207" t="s">
        <v>5545</v>
      </c>
      <c r="G120" s="208" t="s">
        <v>2072</v>
      </c>
      <c r="H120" s="209">
        <v>1</v>
      </c>
      <c r="I120" s="115"/>
      <c r="J120" s="210">
        <f t="shared" si="0"/>
        <v>0</v>
      </c>
      <c r="K120" s="207" t="s">
        <v>1709</v>
      </c>
      <c r="L120" s="116"/>
      <c r="M120" s="117" t="s">
        <v>1</v>
      </c>
      <c r="N120" s="118" t="s">
        <v>42</v>
      </c>
      <c r="O120" s="52"/>
      <c r="P120" s="111">
        <f t="shared" si="1"/>
        <v>0</v>
      </c>
      <c r="Q120" s="111">
        <v>0</v>
      </c>
      <c r="R120" s="111">
        <f t="shared" si="2"/>
        <v>0</v>
      </c>
      <c r="S120" s="111">
        <v>0</v>
      </c>
      <c r="T120" s="112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1303</v>
      </c>
      <c r="AT120" s="113" t="s">
        <v>290</v>
      </c>
      <c r="AU120" s="113" t="s">
        <v>85</v>
      </c>
      <c r="AY120" s="14" t="s">
        <v>237</v>
      </c>
      <c r="BE120" s="114">
        <f t="shared" si="4"/>
        <v>0</v>
      </c>
      <c r="BF120" s="114">
        <f t="shared" si="5"/>
        <v>0</v>
      </c>
      <c r="BG120" s="114">
        <f t="shared" si="6"/>
        <v>0</v>
      </c>
      <c r="BH120" s="114">
        <f t="shared" si="7"/>
        <v>0</v>
      </c>
      <c r="BI120" s="114">
        <f t="shared" si="8"/>
        <v>0</v>
      </c>
      <c r="BJ120" s="14" t="s">
        <v>85</v>
      </c>
      <c r="BK120" s="114">
        <f t="shared" si="9"/>
        <v>0</v>
      </c>
      <c r="BL120" s="14" t="s">
        <v>490</v>
      </c>
      <c r="BM120" s="113" t="s">
        <v>5591</v>
      </c>
    </row>
    <row r="121" spans="1:65" s="2" customFormat="1" ht="21.75" customHeight="1">
      <c r="A121" s="28"/>
      <c r="B121" s="138"/>
      <c r="C121" s="199" t="s">
        <v>247</v>
      </c>
      <c r="D121" s="199" t="s">
        <v>242</v>
      </c>
      <c r="E121" s="200" t="s">
        <v>5592</v>
      </c>
      <c r="F121" s="201" t="s">
        <v>5550</v>
      </c>
      <c r="G121" s="202" t="s">
        <v>2072</v>
      </c>
      <c r="H121" s="203">
        <v>1</v>
      </c>
      <c r="I121" s="108"/>
      <c r="J121" s="204">
        <f t="shared" si="0"/>
        <v>0</v>
      </c>
      <c r="K121" s="201" t="s">
        <v>1709</v>
      </c>
      <c r="L121" s="29"/>
      <c r="M121" s="109" t="s">
        <v>1</v>
      </c>
      <c r="N121" s="110" t="s">
        <v>42</v>
      </c>
      <c r="O121" s="52"/>
      <c r="P121" s="111">
        <f t="shared" si="1"/>
        <v>0</v>
      </c>
      <c r="Q121" s="111">
        <v>0</v>
      </c>
      <c r="R121" s="111">
        <f t="shared" si="2"/>
        <v>0</v>
      </c>
      <c r="S121" s="111">
        <v>0</v>
      </c>
      <c r="T121" s="112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490</v>
      </c>
      <c r="AT121" s="113" t="s">
        <v>242</v>
      </c>
      <c r="AU121" s="113" t="s">
        <v>85</v>
      </c>
      <c r="AY121" s="14" t="s">
        <v>237</v>
      </c>
      <c r="BE121" s="114">
        <f t="shared" si="4"/>
        <v>0</v>
      </c>
      <c r="BF121" s="114">
        <f t="shared" si="5"/>
        <v>0</v>
      </c>
      <c r="BG121" s="114">
        <f t="shared" si="6"/>
        <v>0</v>
      </c>
      <c r="BH121" s="114">
        <f t="shared" si="7"/>
        <v>0</v>
      </c>
      <c r="BI121" s="114">
        <f t="shared" si="8"/>
        <v>0</v>
      </c>
      <c r="BJ121" s="14" t="s">
        <v>85</v>
      </c>
      <c r="BK121" s="114">
        <f t="shared" si="9"/>
        <v>0</v>
      </c>
      <c r="BL121" s="14" t="s">
        <v>490</v>
      </c>
      <c r="BM121" s="113" t="s">
        <v>5593</v>
      </c>
    </row>
    <row r="122" spans="1:65" s="2" customFormat="1" ht="21.75" customHeight="1">
      <c r="A122" s="28"/>
      <c r="B122" s="138"/>
      <c r="C122" s="205" t="s">
        <v>246</v>
      </c>
      <c r="D122" s="205" t="s">
        <v>290</v>
      </c>
      <c r="E122" s="206" t="s">
        <v>5594</v>
      </c>
      <c r="F122" s="207" t="s">
        <v>5550</v>
      </c>
      <c r="G122" s="208" t="s">
        <v>2072</v>
      </c>
      <c r="H122" s="209">
        <v>1</v>
      </c>
      <c r="I122" s="115"/>
      <c r="J122" s="210">
        <f t="shared" si="0"/>
        <v>0</v>
      </c>
      <c r="K122" s="207" t="s">
        <v>1709</v>
      </c>
      <c r="L122" s="116"/>
      <c r="M122" s="117" t="s">
        <v>1</v>
      </c>
      <c r="N122" s="118" t="s">
        <v>42</v>
      </c>
      <c r="O122" s="52"/>
      <c r="P122" s="111">
        <f t="shared" si="1"/>
        <v>0</v>
      </c>
      <c r="Q122" s="111">
        <v>0</v>
      </c>
      <c r="R122" s="111">
        <f t="shared" si="2"/>
        <v>0</v>
      </c>
      <c r="S122" s="111">
        <v>0</v>
      </c>
      <c r="T122" s="112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1303</v>
      </c>
      <c r="AT122" s="113" t="s">
        <v>290</v>
      </c>
      <c r="AU122" s="113" t="s">
        <v>85</v>
      </c>
      <c r="AY122" s="14" t="s">
        <v>237</v>
      </c>
      <c r="BE122" s="114">
        <f t="shared" si="4"/>
        <v>0</v>
      </c>
      <c r="BF122" s="114">
        <f t="shared" si="5"/>
        <v>0</v>
      </c>
      <c r="BG122" s="114">
        <f t="shared" si="6"/>
        <v>0</v>
      </c>
      <c r="BH122" s="114">
        <f t="shared" si="7"/>
        <v>0</v>
      </c>
      <c r="BI122" s="114">
        <f t="shared" si="8"/>
        <v>0</v>
      </c>
      <c r="BJ122" s="14" t="s">
        <v>85</v>
      </c>
      <c r="BK122" s="114">
        <f t="shared" si="9"/>
        <v>0</v>
      </c>
      <c r="BL122" s="14" t="s">
        <v>490</v>
      </c>
      <c r="BM122" s="113" t="s">
        <v>5595</v>
      </c>
    </row>
    <row r="123" spans="1:65" s="2" customFormat="1" ht="16.5" customHeight="1">
      <c r="A123" s="28"/>
      <c r="B123" s="138"/>
      <c r="C123" s="199" t="s">
        <v>259</v>
      </c>
      <c r="D123" s="199" t="s">
        <v>242</v>
      </c>
      <c r="E123" s="200" t="s">
        <v>5596</v>
      </c>
      <c r="F123" s="201" t="s">
        <v>5151</v>
      </c>
      <c r="G123" s="202" t="s">
        <v>2072</v>
      </c>
      <c r="H123" s="203">
        <v>1</v>
      </c>
      <c r="I123" s="108"/>
      <c r="J123" s="204">
        <f t="shared" si="0"/>
        <v>0</v>
      </c>
      <c r="K123" s="201" t="s">
        <v>1709</v>
      </c>
      <c r="L123" s="29"/>
      <c r="M123" s="109" t="s">
        <v>1</v>
      </c>
      <c r="N123" s="110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490</v>
      </c>
      <c r="AT123" s="113" t="s">
        <v>242</v>
      </c>
      <c r="AU123" s="113" t="s">
        <v>85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490</v>
      </c>
      <c r="BM123" s="113" t="s">
        <v>5597</v>
      </c>
    </row>
    <row r="124" spans="1:65" s="2" customFormat="1" ht="16.5" customHeight="1">
      <c r="A124" s="28"/>
      <c r="B124" s="138"/>
      <c r="C124" s="205" t="s">
        <v>263</v>
      </c>
      <c r="D124" s="205" t="s">
        <v>290</v>
      </c>
      <c r="E124" s="206" t="s">
        <v>5598</v>
      </c>
      <c r="F124" s="207" t="s">
        <v>5151</v>
      </c>
      <c r="G124" s="208" t="s">
        <v>2072</v>
      </c>
      <c r="H124" s="209">
        <v>1</v>
      </c>
      <c r="I124" s="115"/>
      <c r="J124" s="210">
        <f t="shared" si="0"/>
        <v>0</v>
      </c>
      <c r="K124" s="207" t="s">
        <v>1709</v>
      </c>
      <c r="L124" s="116"/>
      <c r="M124" s="117" t="s">
        <v>1</v>
      </c>
      <c r="N124" s="118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1303</v>
      </c>
      <c r="AT124" s="113" t="s">
        <v>290</v>
      </c>
      <c r="AU124" s="113" t="s">
        <v>85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490</v>
      </c>
      <c r="BM124" s="113" t="s">
        <v>5599</v>
      </c>
    </row>
    <row r="125" spans="1:65" s="2" customFormat="1" ht="21.75" customHeight="1">
      <c r="A125" s="28"/>
      <c r="B125" s="138"/>
      <c r="C125" s="199" t="s">
        <v>267</v>
      </c>
      <c r="D125" s="199" t="s">
        <v>242</v>
      </c>
      <c r="E125" s="200" t="s">
        <v>5600</v>
      </c>
      <c r="F125" s="201" t="s">
        <v>5559</v>
      </c>
      <c r="G125" s="202" t="s">
        <v>4760</v>
      </c>
      <c r="H125" s="203">
        <v>30</v>
      </c>
      <c r="I125" s="108"/>
      <c r="J125" s="204">
        <f t="shared" si="0"/>
        <v>0</v>
      </c>
      <c r="K125" s="201" t="s">
        <v>1709</v>
      </c>
      <c r="L125" s="29"/>
      <c r="M125" s="109" t="s">
        <v>1</v>
      </c>
      <c r="N125" s="110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490</v>
      </c>
      <c r="AT125" s="113" t="s">
        <v>242</v>
      </c>
      <c r="AU125" s="113" t="s">
        <v>85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490</v>
      </c>
      <c r="BM125" s="113" t="s">
        <v>5601</v>
      </c>
    </row>
    <row r="126" spans="1:65" s="2" customFormat="1" ht="21.75" customHeight="1">
      <c r="A126" s="28"/>
      <c r="B126" s="138"/>
      <c r="C126" s="205" t="s">
        <v>271</v>
      </c>
      <c r="D126" s="205" t="s">
        <v>290</v>
      </c>
      <c r="E126" s="206" t="s">
        <v>5602</v>
      </c>
      <c r="F126" s="207" t="s">
        <v>5559</v>
      </c>
      <c r="G126" s="208" t="s">
        <v>4760</v>
      </c>
      <c r="H126" s="209">
        <v>30</v>
      </c>
      <c r="I126" s="115"/>
      <c r="J126" s="210">
        <f t="shared" si="0"/>
        <v>0</v>
      </c>
      <c r="K126" s="207" t="s">
        <v>1709</v>
      </c>
      <c r="L126" s="116"/>
      <c r="M126" s="117" t="s">
        <v>1</v>
      </c>
      <c r="N126" s="118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1303</v>
      </c>
      <c r="AT126" s="113" t="s">
        <v>290</v>
      </c>
      <c r="AU126" s="113" t="s">
        <v>85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490</v>
      </c>
      <c r="BM126" s="113" t="s">
        <v>5603</v>
      </c>
    </row>
    <row r="127" spans="1:65" s="2" customFormat="1" ht="16.5" customHeight="1">
      <c r="A127" s="28"/>
      <c r="B127" s="138"/>
      <c r="C127" s="199" t="s">
        <v>275</v>
      </c>
      <c r="D127" s="199" t="s">
        <v>242</v>
      </c>
      <c r="E127" s="200" t="s">
        <v>5604</v>
      </c>
      <c r="F127" s="201" t="s">
        <v>5166</v>
      </c>
      <c r="G127" s="202" t="s">
        <v>4760</v>
      </c>
      <c r="H127" s="203">
        <v>2</v>
      </c>
      <c r="I127" s="108"/>
      <c r="J127" s="204">
        <f t="shared" si="0"/>
        <v>0</v>
      </c>
      <c r="K127" s="201" t="s">
        <v>1709</v>
      </c>
      <c r="L127" s="29"/>
      <c r="M127" s="109" t="s">
        <v>1</v>
      </c>
      <c r="N127" s="110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490</v>
      </c>
      <c r="AT127" s="113" t="s">
        <v>242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490</v>
      </c>
      <c r="BM127" s="113" t="s">
        <v>5605</v>
      </c>
    </row>
    <row r="128" spans="1:65" s="2" customFormat="1" ht="16.5" customHeight="1">
      <c r="A128" s="28"/>
      <c r="B128" s="138"/>
      <c r="C128" s="205" t="s">
        <v>112</v>
      </c>
      <c r="D128" s="205" t="s">
        <v>290</v>
      </c>
      <c r="E128" s="206" t="s">
        <v>5606</v>
      </c>
      <c r="F128" s="207" t="s">
        <v>5166</v>
      </c>
      <c r="G128" s="208" t="s">
        <v>4760</v>
      </c>
      <c r="H128" s="209">
        <v>2</v>
      </c>
      <c r="I128" s="115"/>
      <c r="J128" s="210">
        <f t="shared" si="0"/>
        <v>0</v>
      </c>
      <c r="K128" s="207" t="s">
        <v>1709</v>
      </c>
      <c r="L128" s="116"/>
      <c r="M128" s="117" t="s">
        <v>1</v>
      </c>
      <c r="N128" s="118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1303</v>
      </c>
      <c r="AT128" s="113" t="s">
        <v>290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5607</v>
      </c>
    </row>
    <row r="129" spans="1:65" s="2" customFormat="1" ht="16.5" customHeight="1">
      <c r="A129" s="28"/>
      <c r="B129" s="138"/>
      <c r="C129" s="199" t="s">
        <v>115</v>
      </c>
      <c r="D129" s="199" t="s">
        <v>242</v>
      </c>
      <c r="E129" s="200" t="s">
        <v>5608</v>
      </c>
      <c r="F129" s="201" t="s">
        <v>5568</v>
      </c>
      <c r="G129" s="202" t="s">
        <v>2072</v>
      </c>
      <c r="H129" s="203">
        <v>6</v>
      </c>
      <c r="I129" s="108"/>
      <c r="J129" s="204">
        <f t="shared" si="0"/>
        <v>0</v>
      </c>
      <c r="K129" s="201" t="s">
        <v>1709</v>
      </c>
      <c r="L129" s="29"/>
      <c r="M129" s="109" t="s">
        <v>1</v>
      </c>
      <c r="N129" s="110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490</v>
      </c>
      <c r="AT129" s="113" t="s">
        <v>242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5609</v>
      </c>
    </row>
    <row r="130" spans="1:65" s="2" customFormat="1" ht="16.5" customHeight="1">
      <c r="A130" s="28"/>
      <c r="B130" s="138"/>
      <c r="C130" s="205" t="s">
        <v>118</v>
      </c>
      <c r="D130" s="205" t="s">
        <v>290</v>
      </c>
      <c r="E130" s="206" t="s">
        <v>5610</v>
      </c>
      <c r="F130" s="207" t="s">
        <v>5568</v>
      </c>
      <c r="G130" s="208" t="s">
        <v>2072</v>
      </c>
      <c r="H130" s="209">
        <v>6</v>
      </c>
      <c r="I130" s="115"/>
      <c r="J130" s="210">
        <f t="shared" si="0"/>
        <v>0</v>
      </c>
      <c r="K130" s="207" t="s">
        <v>1709</v>
      </c>
      <c r="L130" s="116"/>
      <c r="M130" s="117" t="s">
        <v>1</v>
      </c>
      <c r="N130" s="118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1303</v>
      </c>
      <c r="AT130" s="113" t="s">
        <v>290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5611</v>
      </c>
    </row>
    <row r="131" spans="1:65" s="2" customFormat="1" ht="21.75" customHeight="1">
      <c r="A131" s="28"/>
      <c r="B131" s="138"/>
      <c r="C131" s="199" t="s">
        <v>121</v>
      </c>
      <c r="D131" s="199" t="s">
        <v>242</v>
      </c>
      <c r="E131" s="200" t="s">
        <v>5612</v>
      </c>
      <c r="F131" s="201" t="s">
        <v>5573</v>
      </c>
      <c r="G131" s="202" t="s">
        <v>4760</v>
      </c>
      <c r="H131" s="203">
        <v>10</v>
      </c>
      <c r="I131" s="108"/>
      <c r="J131" s="204">
        <f t="shared" si="0"/>
        <v>0</v>
      </c>
      <c r="K131" s="201" t="s">
        <v>1709</v>
      </c>
      <c r="L131" s="29"/>
      <c r="M131" s="109" t="s">
        <v>1</v>
      </c>
      <c r="N131" s="110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490</v>
      </c>
      <c r="AT131" s="113" t="s">
        <v>242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5613</v>
      </c>
    </row>
    <row r="132" spans="1:65" s="2" customFormat="1" ht="21.75" customHeight="1">
      <c r="A132" s="28"/>
      <c r="B132" s="138"/>
      <c r="C132" s="205" t="s">
        <v>124</v>
      </c>
      <c r="D132" s="205" t="s">
        <v>290</v>
      </c>
      <c r="E132" s="206" t="s">
        <v>5614</v>
      </c>
      <c r="F132" s="207" t="s">
        <v>5573</v>
      </c>
      <c r="G132" s="208" t="s">
        <v>4760</v>
      </c>
      <c r="H132" s="209">
        <v>10</v>
      </c>
      <c r="I132" s="115"/>
      <c r="J132" s="210">
        <f t="shared" si="0"/>
        <v>0</v>
      </c>
      <c r="K132" s="207" t="s">
        <v>1709</v>
      </c>
      <c r="L132" s="116"/>
      <c r="M132" s="117" t="s">
        <v>1</v>
      </c>
      <c r="N132" s="118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1303</v>
      </c>
      <c r="AT132" s="113" t="s">
        <v>290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5615</v>
      </c>
    </row>
    <row r="133" spans="1:65" s="2" customFormat="1" ht="16.5" customHeight="1">
      <c r="A133" s="28"/>
      <c r="B133" s="138"/>
      <c r="C133" s="199" t="s">
        <v>8</v>
      </c>
      <c r="D133" s="199" t="s">
        <v>242</v>
      </c>
      <c r="E133" s="200" t="s">
        <v>5616</v>
      </c>
      <c r="F133" s="201" t="s">
        <v>5181</v>
      </c>
      <c r="G133" s="202" t="s">
        <v>2072</v>
      </c>
      <c r="H133" s="203">
        <v>4</v>
      </c>
      <c r="I133" s="108"/>
      <c r="J133" s="204">
        <f t="shared" si="0"/>
        <v>0</v>
      </c>
      <c r="K133" s="201" t="s">
        <v>1709</v>
      </c>
      <c r="L133" s="29"/>
      <c r="M133" s="109" t="s">
        <v>1</v>
      </c>
      <c r="N133" s="110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490</v>
      </c>
      <c r="AT133" s="113" t="s">
        <v>242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5617</v>
      </c>
    </row>
    <row r="134" spans="1:65" s="2" customFormat="1" ht="16.5" customHeight="1">
      <c r="A134" s="28"/>
      <c r="B134" s="138"/>
      <c r="C134" s="205" t="s">
        <v>129</v>
      </c>
      <c r="D134" s="205" t="s">
        <v>290</v>
      </c>
      <c r="E134" s="206" t="s">
        <v>5618</v>
      </c>
      <c r="F134" s="207" t="s">
        <v>5181</v>
      </c>
      <c r="G134" s="208" t="s">
        <v>2072</v>
      </c>
      <c r="H134" s="209">
        <v>4</v>
      </c>
      <c r="I134" s="115"/>
      <c r="J134" s="210">
        <f t="shared" si="0"/>
        <v>0</v>
      </c>
      <c r="K134" s="207" t="s">
        <v>1709</v>
      </c>
      <c r="L134" s="116"/>
      <c r="M134" s="117" t="s">
        <v>1</v>
      </c>
      <c r="N134" s="118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1303</v>
      </c>
      <c r="AT134" s="113" t="s">
        <v>290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5619</v>
      </c>
    </row>
    <row r="135" spans="1:65" s="2" customFormat="1" ht="16.5" customHeight="1">
      <c r="A135" s="28"/>
      <c r="B135" s="138"/>
      <c r="C135" s="199" t="s">
        <v>132</v>
      </c>
      <c r="D135" s="199" t="s">
        <v>242</v>
      </c>
      <c r="E135" s="200" t="s">
        <v>5620</v>
      </c>
      <c r="F135" s="201" t="s">
        <v>4788</v>
      </c>
      <c r="G135" s="202" t="s">
        <v>4579</v>
      </c>
      <c r="H135" s="203">
        <v>120</v>
      </c>
      <c r="I135" s="108"/>
      <c r="J135" s="204">
        <f t="shared" si="0"/>
        <v>0</v>
      </c>
      <c r="K135" s="201" t="s">
        <v>1709</v>
      </c>
      <c r="L135" s="29"/>
      <c r="M135" s="109" t="s">
        <v>1</v>
      </c>
      <c r="N135" s="110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490</v>
      </c>
      <c r="AT135" s="113" t="s">
        <v>242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5621</v>
      </c>
    </row>
    <row r="136" spans="1:65" s="2" customFormat="1" ht="16.5" customHeight="1">
      <c r="A136" s="28"/>
      <c r="B136" s="138"/>
      <c r="C136" s="205" t="s">
        <v>135</v>
      </c>
      <c r="D136" s="205" t="s">
        <v>290</v>
      </c>
      <c r="E136" s="206" t="s">
        <v>5622</v>
      </c>
      <c r="F136" s="207" t="s">
        <v>4788</v>
      </c>
      <c r="G136" s="208" t="s">
        <v>4579</v>
      </c>
      <c r="H136" s="209">
        <v>120</v>
      </c>
      <c r="I136" s="115"/>
      <c r="J136" s="210">
        <f t="shared" si="0"/>
        <v>0</v>
      </c>
      <c r="K136" s="207" t="s">
        <v>1709</v>
      </c>
      <c r="L136" s="116"/>
      <c r="M136" s="130" t="s">
        <v>1</v>
      </c>
      <c r="N136" s="131" t="s">
        <v>42</v>
      </c>
      <c r="O136" s="123"/>
      <c r="P136" s="124">
        <f t="shared" si="1"/>
        <v>0</v>
      </c>
      <c r="Q136" s="124">
        <v>0</v>
      </c>
      <c r="R136" s="124">
        <f t="shared" si="2"/>
        <v>0</v>
      </c>
      <c r="S136" s="124">
        <v>0</v>
      </c>
      <c r="T136" s="125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1303</v>
      </c>
      <c r="AT136" s="113" t="s">
        <v>290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5623</v>
      </c>
    </row>
    <row r="137" spans="1:65" s="2" customFormat="1" ht="6.95" customHeight="1">
      <c r="A137" s="28"/>
      <c r="B137" s="168"/>
      <c r="C137" s="169"/>
      <c r="D137" s="169"/>
      <c r="E137" s="169"/>
      <c r="F137" s="169"/>
      <c r="G137" s="169"/>
      <c r="H137" s="169"/>
      <c r="I137" s="169"/>
      <c r="J137" s="169"/>
      <c r="K137" s="169"/>
      <c r="L137" s="29"/>
      <c r="M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</sheetData>
  <sheetProtection algorithmName="SHA-512" hashValue="/YLi8TX1lWM5PBDU0A5taxgz9qP4t82ZG72WHlgU6Cu95zje43Ln9/etNMpKQqNMaK2KU/IYa7mcMrArVhOQ8w==" saltValue="bMzKQljT2FJwo3chB5MZew==" spinCount="100000" sheet="1" objects="1" scenarios="1"/>
  <autoFilter ref="C116:K136" xr:uid="{00000000-0009-0000-0000-000012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83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86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172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21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ROUND(J160,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ROUND((SUM(BE160:BE482)),  2)</f>
        <v>0</v>
      </c>
      <c r="G33" s="139"/>
      <c r="H33" s="139"/>
      <c r="I33" s="151">
        <v>0.21</v>
      </c>
      <c r="J33" s="150">
        <f>ROUND(((SUM(BE160:BE482))*I33),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ROUND((SUM(BF160:BF482)),  2)</f>
        <v>0</v>
      </c>
      <c r="G34" s="139"/>
      <c r="H34" s="139"/>
      <c r="I34" s="151">
        <v>0.15</v>
      </c>
      <c r="J34" s="150">
        <f>ROUND(((SUM(BF160:BF482))*I34),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ROUND((SUM(BG160:BG482)),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ROUND((SUM(BH160:BH482)),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ROUND((SUM(BI160:BI482)),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01 - HSV+ PSV_ROZPOČET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>OSTRAVA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J160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2:12" s="9" customFormat="1" ht="24.95" customHeight="1">
      <c r="B97" s="176"/>
      <c r="C97" s="177"/>
      <c r="D97" s="178" t="s">
        <v>178</v>
      </c>
      <c r="E97" s="179"/>
      <c r="F97" s="179"/>
      <c r="G97" s="179"/>
      <c r="H97" s="179"/>
      <c r="I97" s="179"/>
      <c r="J97" s="180">
        <f>J161</f>
        <v>0</v>
      </c>
      <c r="K97" s="177"/>
      <c r="L97" s="92"/>
    </row>
    <row r="98" spans="2:12" s="10" customFormat="1" ht="19.899999999999999" customHeight="1">
      <c r="B98" s="181"/>
      <c r="C98" s="182"/>
      <c r="D98" s="183" t="s">
        <v>179</v>
      </c>
      <c r="E98" s="184"/>
      <c r="F98" s="184"/>
      <c r="G98" s="184"/>
      <c r="H98" s="184"/>
      <c r="I98" s="184"/>
      <c r="J98" s="185">
        <f>J162</f>
        <v>0</v>
      </c>
      <c r="K98" s="182"/>
      <c r="L98" s="93"/>
    </row>
    <row r="99" spans="2:12" s="10" customFormat="1" ht="14.85" customHeight="1">
      <c r="B99" s="181"/>
      <c r="C99" s="182"/>
      <c r="D99" s="183" t="s">
        <v>180</v>
      </c>
      <c r="E99" s="184"/>
      <c r="F99" s="184"/>
      <c r="G99" s="184"/>
      <c r="H99" s="184"/>
      <c r="I99" s="184"/>
      <c r="J99" s="185">
        <f>J163</f>
        <v>0</v>
      </c>
      <c r="K99" s="182"/>
      <c r="L99" s="93"/>
    </row>
    <row r="100" spans="2:12" s="10" customFormat="1" ht="19.899999999999999" customHeight="1">
      <c r="B100" s="181"/>
      <c r="C100" s="182"/>
      <c r="D100" s="183" t="s">
        <v>181</v>
      </c>
      <c r="E100" s="184"/>
      <c r="F100" s="184"/>
      <c r="G100" s="184"/>
      <c r="H100" s="184"/>
      <c r="I100" s="184"/>
      <c r="J100" s="185">
        <f>J175</f>
        <v>0</v>
      </c>
      <c r="K100" s="182"/>
      <c r="L100" s="93"/>
    </row>
    <row r="101" spans="2:12" s="10" customFormat="1" ht="14.85" customHeight="1">
      <c r="B101" s="181"/>
      <c r="C101" s="182"/>
      <c r="D101" s="183" t="s">
        <v>182</v>
      </c>
      <c r="E101" s="184"/>
      <c r="F101" s="184"/>
      <c r="G101" s="184"/>
      <c r="H101" s="184"/>
      <c r="I101" s="184"/>
      <c r="J101" s="185">
        <f>J176</f>
        <v>0</v>
      </c>
      <c r="K101" s="182"/>
      <c r="L101" s="93"/>
    </row>
    <row r="102" spans="2:12" s="10" customFormat="1" ht="19.899999999999999" customHeight="1">
      <c r="B102" s="181"/>
      <c r="C102" s="182"/>
      <c r="D102" s="183" t="s">
        <v>183</v>
      </c>
      <c r="E102" s="184"/>
      <c r="F102" s="184"/>
      <c r="G102" s="184"/>
      <c r="H102" s="184"/>
      <c r="I102" s="184"/>
      <c r="J102" s="185">
        <f>J185</f>
        <v>0</v>
      </c>
      <c r="K102" s="182"/>
      <c r="L102" s="93"/>
    </row>
    <row r="103" spans="2:12" s="10" customFormat="1" ht="14.85" customHeight="1">
      <c r="B103" s="181"/>
      <c r="C103" s="182"/>
      <c r="D103" s="183" t="s">
        <v>184</v>
      </c>
      <c r="E103" s="184"/>
      <c r="F103" s="184"/>
      <c r="G103" s="184"/>
      <c r="H103" s="184"/>
      <c r="I103" s="184"/>
      <c r="J103" s="185">
        <f>J186</f>
        <v>0</v>
      </c>
      <c r="K103" s="182"/>
      <c r="L103" s="93"/>
    </row>
    <row r="104" spans="2:12" s="10" customFormat="1" ht="19.899999999999999" customHeight="1">
      <c r="B104" s="181"/>
      <c r="C104" s="182"/>
      <c r="D104" s="183" t="s">
        <v>185</v>
      </c>
      <c r="E104" s="184"/>
      <c r="F104" s="184"/>
      <c r="G104" s="184"/>
      <c r="H104" s="184"/>
      <c r="I104" s="184"/>
      <c r="J104" s="185">
        <f>J213</f>
        <v>0</v>
      </c>
      <c r="K104" s="182"/>
      <c r="L104" s="93"/>
    </row>
    <row r="105" spans="2:12" s="10" customFormat="1" ht="14.85" customHeight="1">
      <c r="B105" s="181"/>
      <c r="C105" s="182"/>
      <c r="D105" s="183" t="s">
        <v>186</v>
      </c>
      <c r="E105" s="184"/>
      <c r="F105" s="184"/>
      <c r="G105" s="184"/>
      <c r="H105" s="184"/>
      <c r="I105" s="184"/>
      <c r="J105" s="185">
        <f>J214</f>
        <v>0</v>
      </c>
      <c r="K105" s="182"/>
      <c r="L105" s="93"/>
    </row>
    <row r="106" spans="2:12" s="10" customFormat="1" ht="19.899999999999999" customHeight="1">
      <c r="B106" s="181"/>
      <c r="C106" s="182"/>
      <c r="D106" s="183" t="s">
        <v>187</v>
      </c>
      <c r="E106" s="184"/>
      <c r="F106" s="184"/>
      <c r="G106" s="184"/>
      <c r="H106" s="184"/>
      <c r="I106" s="184"/>
      <c r="J106" s="185">
        <f>J227</f>
        <v>0</v>
      </c>
      <c r="K106" s="182"/>
      <c r="L106" s="93"/>
    </row>
    <row r="107" spans="2:12" s="10" customFormat="1" ht="14.85" customHeight="1">
      <c r="B107" s="181"/>
      <c r="C107" s="182"/>
      <c r="D107" s="183" t="s">
        <v>188</v>
      </c>
      <c r="E107" s="184"/>
      <c r="F107" s="184"/>
      <c r="G107" s="184"/>
      <c r="H107" s="184"/>
      <c r="I107" s="184"/>
      <c r="J107" s="185">
        <f>J228</f>
        <v>0</v>
      </c>
      <c r="K107" s="182"/>
      <c r="L107" s="93"/>
    </row>
    <row r="108" spans="2:12" s="10" customFormat="1" ht="19.899999999999999" customHeight="1">
      <c r="B108" s="181"/>
      <c r="C108" s="182"/>
      <c r="D108" s="183" t="s">
        <v>189</v>
      </c>
      <c r="E108" s="184"/>
      <c r="F108" s="184"/>
      <c r="G108" s="184"/>
      <c r="H108" s="184"/>
      <c r="I108" s="184"/>
      <c r="J108" s="185">
        <f>J240</f>
        <v>0</v>
      </c>
      <c r="K108" s="182"/>
      <c r="L108" s="93"/>
    </row>
    <row r="109" spans="2:12" s="10" customFormat="1" ht="14.85" customHeight="1">
      <c r="B109" s="181"/>
      <c r="C109" s="182"/>
      <c r="D109" s="183" t="s">
        <v>190</v>
      </c>
      <c r="E109" s="184"/>
      <c r="F109" s="184"/>
      <c r="G109" s="184"/>
      <c r="H109" s="184"/>
      <c r="I109" s="184"/>
      <c r="J109" s="185">
        <f>J241</f>
        <v>0</v>
      </c>
      <c r="K109" s="182"/>
      <c r="L109" s="93"/>
    </row>
    <row r="110" spans="2:12" s="10" customFormat="1" ht="19.899999999999999" customHeight="1">
      <c r="B110" s="181"/>
      <c r="C110" s="182"/>
      <c r="D110" s="183" t="s">
        <v>191</v>
      </c>
      <c r="E110" s="184"/>
      <c r="F110" s="184"/>
      <c r="G110" s="184"/>
      <c r="H110" s="184"/>
      <c r="I110" s="184"/>
      <c r="J110" s="185">
        <f>J248</f>
        <v>0</v>
      </c>
      <c r="K110" s="182"/>
      <c r="L110" s="93"/>
    </row>
    <row r="111" spans="2:12" s="10" customFormat="1" ht="14.85" customHeight="1">
      <c r="B111" s="181"/>
      <c r="C111" s="182"/>
      <c r="D111" s="183" t="s">
        <v>192</v>
      </c>
      <c r="E111" s="184"/>
      <c r="F111" s="184"/>
      <c r="G111" s="184"/>
      <c r="H111" s="184"/>
      <c r="I111" s="184"/>
      <c r="J111" s="185">
        <f>J249</f>
        <v>0</v>
      </c>
      <c r="K111" s="182"/>
      <c r="L111" s="93"/>
    </row>
    <row r="112" spans="2:12" s="10" customFormat="1" ht="19.899999999999999" customHeight="1">
      <c r="B112" s="181"/>
      <c r="C112" s="182"/>
      <c r="D112" s="183" t="s">
        <v>193</v>
      </c>
      <c r="E112" s="184"/>
      <c r="F112" s="184"/>
      <c r="G112" s="184"/>
      <c r="H112" s="184"/>
      <c r="I112" s="184"/>
      <c r="J112" s="185">
        <f>J257</f>
        <v>0</v>
      </c>
      <c r="K112" s="182"/>
      <c r="L112" s="93"/>
    </row>
    <row r="113" spans="2:12" s="10" customFormat="1" ht="14.85" customHeight="1">
      <c r="B113" s="181"/>
      <c r="C113" s="182"/>
      <c r="D113" s="183" t="s">
        <v>194</v>
      </c>
      <c r="E113" s="184"/>
      <c r="F113" s="184"/>
      <c r="G113" s="184"/>
      <c r="H113" s="184"/>
      <c r="I113" s="184"/>
      <c r="J113" s="185">
        <f>J258</f>
        <v>0</v>
      </c>
      <c r="K113" s="182"/>
      <c r="L113" s="93"/>
    </row>
    <row r="114" spans="2:12" s="10" customFormat="1" ht="19.899999999999999" customHeight="1">
      <c r="B114" s="181"/>
      <c r="C114" s="182"/>
      <c r="D114" s="183" t="s">
        <v>195</v>
      </c>
      <c r="E114" s="184"/>
      <c r="F114" s="184"/>
      <c r="G114" s="184"/>
      <c r="H114" s="184"/>
      <c r="I114" s="184"/>
      <c r="J114" s="185">
        <f>J260</f>
        <v>0</v>
      </c>
      <c r="K114" s="182"/>
      <c r="L114" s="93"/>
    </row>
    <row r="115" spans="2:12" s="10" customFormat="1" ht="14.85" customHeight="1">
      <c r="B115" s="181"/>
      <c r="C115" s="182"/>
      <c r="D115" s="183" t="s">
        <v>196</v>
      </c>
      <c r="E115" s="184"/>
      <c r="F115" s="184"/>
      <c r="G115" s="184"/>
      <c r="H115" s="184"/>
      <c r="I115" s="184"/>
      <c r="J115" s="185">
        <f>J261</f>
        <v>0</v>
      </c>
      <c r="K115" s="182"/>
      <c r="L115" s="93"/>
    </row>
    <row r="116" spans="2:12" s="10" customFormat="1" ht="19.899999999999999" customHeight="1">
      <c r="B116" s="181"/>
      <c r="C116" s="182"/>
      <c r="D116" s="183" t="s">
        <v>197</v>
      </c>
      <c r="E116" s="184"/>
      <c r="F116" s="184"/>
      <c r="G116" s="184"/>
      <c r="H116" s="184"/>
      <c r="I116" s="184"/>
      <c r="J116" s="185">
        <f>J265</f>
        <v>0</v>
      </c>
      <c r="K116" s="182"/>
      <c r="L116" s="93"/>
    </row>
    <row r="117" spans="2:12" s="10" customFormat="1" ht="14.85" customHeight="1">
      <c r="B117" s="181"/>
      <c r="C117" s="182"/>
      <c r="D117" s="183" t="s">
        <v>198</v>
      </c>
      <c r="E117" s="184"/>
      <c r="F117" s="184"/>
      <c r="G117" s="184"/>
      <c r="H117" s="184"/>
      <c r="I117" s="184"/>
      <c r="J117" s="185">
        <f>J266</f>
        <v>0</v>
      </c>
      <c r="K117" s="182"/>
      <c r="L117" s="93"/>
    </row>
    <row r="118" spans="2:12" s="10" customFormat="1" ht="19.899999999999999" customHeight="1">
      <c r="B118" s="181"/>
      <c r="C118" s="182"/>
      <c r="D118" s="183" t="s">
        <v>199</v>
      </c>
      <c r="E118" s="184"/>
      <c r="F118" s="184"/>
      <c r="G118" s="184"/>
      <c r="H118" s="184"/>
      <c r="I118" s="184"/>
      <c r="J118" s="185">
        <f>J282</f>
        <v>0</v>
      </c>
      <c r="K118" s="182"/>
      <c r="L118" s="93"/>
    </row>
    <row r="119" spans="2:12" s="10" customFormat="1" ht="14.85" customHeight="1">
      <c r="B119" s="181"/>
      <c r="C119" s="182"/>
      <c r="D119" s="183" t="s">
        <v>200</v>
      </c>
      <c r="E119" s="184"/>
      <c r="F119" s="184"/>
      <c r="G119" s="184"/>
      <c r="H119" s="184"/>
      <c r="I119" s="184"/>
      <c r="J119" s="185">
        <f>J283</f>
        <v>0</v>
      </c>
      <c r="K119" s="182"/>
      <c r="L119" s="93"/>
    </row>
    <row r="120" spans="2:12" s="9" customFormat="1" ht="24.95" customHeight="1">
      <c r="B120" s="176"/>
      <c r="C120" s="177"/>
      <c r="D120" s="178" t="s">
        <v>201</v>
      </c>
      <c r="E120" s="179"/>
      <c r="F120" s="179"/>
      <c r="G120" s="179"/>
      <c r="H120" s="179"/>
      <c r="I120" s="179"/>
      <c r="J120" s="180">
        <f>J286</f>
        <v>0</v>
      </c>
      <c r="K120" s="177"/>
      <c r="L120" s="92"/>
    </row>
    <row r="121" spans="2:12" s="10" customFormat="1" ht="19.899999999999999" customHeight="1">
      <c r="B121" s="181"/>
      <c r="C121" s="182"/>
      <c r="D121" s="183" t="s">
        <v>202</v>
      </c>
      <c r="E121" s="184"/>
      <c r="F121" s="184"/>
      <c r="G121" s="184"/>
      <c r="H121" s="184"/>
      <c r="I121" s="184"/>
      <c r="J121" s="185">
        <f>J287</f>
        <v>0</v>
      </c>
      <c r="K121" s="182"/>
      <c r="L121" s="93"/>
    </row>
    <row r="122" spans="2:12" s="9" customFormat="1" ht="24.95" customHeight="1">
      <c r="B122" s="176"/>
      <c r="C122" s="177"/>
      <c r="D122" s="178" t="s">
        <v>203</v>
      </c>
      <c r="E122" s="179"/>
      <c r="F122" s="179"/>
      <c r="G122" s="179"/>
      <c r="H122" s="179"/>
      <c r="I122" s="179"/>
      <c r="J122" s="180">
        <f>J296</f>
        <v>0</v>
      </c>
      <c r="K122" s="177"/>
      <c r="L122" s="92"/>
    </row>
    <row r="123" spans="2:12" s="9" customFormat="1" ht="24.95" customHeight="1">
      <c r="B123" s="176"/>
      <c r="C123" s="177"/>
      <c r="D123" s="178" t="s">
        <v>204</v>
      </c>
      <c r="E123" s="179"/>
      <c r="F123" s="179"/>
      <c r="G123" s="179"/>
      <c r="H123" s="179"/>
      <c r="I123" s="179"/>
      <c r="J123" s="180">
        <f>J304</f>
        <v>0</v>
      </c>
      <c r="K123" s="177"/>
      <c r="L123" s="92"/>
    </row>
    <row r="124" spans="2:12" s="9" customFormat="1" ht="24.95" customHeight="1">
      <c r="B124" s="176"/>
      <c r="C124" s="177"/>
      <c r="D124" s="178" t="s">
        <v>205</v>
      </c>
      <c r="E124" s="179"/>
      <c r="F124" s="179"/>
      <c r="G124" s="179"/>
      <c r="H124" s="179"/>
      <c r="I124" s="179"/>
      <c r="J124" s="180">
        <f>J318</f>
        <v>0</v>
      </c>
      <c r="K124" s="177"/>
      <c r="L124" s="92"/>
    </row>
    <row r="125" spans="2:12" s="9" customFormat="1" ht="24.95" customHeight="1">
      <c r="B125" s="176"/>
      <c r="C125" s="177"/>
      <c r="D125" s="178" t="s">
        <v>206</v>
      </c>
      <c r="E125" s="179"/>
      <c r="F125" s="179"/>
      <c r="G125" s="179"/>
      <c r="H125" s="179"/>
      <c r="I125" s="179"/>
      <c r="J125" s="180">
        <f>J335</f>
        <v>0</v>
      </c>
      <c r="K125" s="177"/>
      <c r="L125" s="92"/>
    </row>
    <row r="126" spans="2:12" s="9" customFormat="1" ht="24.95" customHeight="1">
      <c r="B126" s="176"/>
      <c r="C126" s="177"/>
      <c r="D126" s="178" t="s">
        <v>207</v>
      </c>
      <c r="E126" s="179"/>
      <c r="F126" s="179"/>
      <c r="G126" s="179"/>
      <c r="H126" s="179"/>
      <c r="I126" s="179"/>
      <c r="J126" s="180">
        <f>J343</f>
        <v>0</v>
      </c>
      <c r="K126" s="177"/>
      <c r="L126" s="92"/>
    </row>
    <row r="127" spans="2:12" s="9" customFormat="1" ht="24.95" customHeight="1">
      <c r="B127" s="176"/>
      <c r="C127" s="177"/>
      <c r="D127" s="178" t="s">
        <v>208</v>
      </c>
      <c r="E127" s="179"/>
      <c r="F127" s="179"/>
      <c r="G127" s="179"/>
      <c r="H127" s="179"/>
      <c r="I127" s="179"/>
      <c r="J127" s="180">
        <f>J362</f>
        <v>0</v>
      </c>
      <c r="K127" s="177"/>
      <c r="L127" s="92"/>
    </row>
    <row r="128" spans="2:12" s="9" customFormat="1" ht="24.95" customHeight="1">
      <c r="B128" s="176"/>
      <c r="C128" s="177"/>
      <c r="D128" s="178" t="s">
        <v>209</v>
      </c>
      <c r="E128" s="179"/>
      <c r="F128" s="179"/>
      <c r="G128" s="179"/>
      <c r="H128" s="179"/>
      <c r="I128" s="179"/>
      <c r="J128" s="180">
        <f>J418</f>
        <v>0</v>
      </c>
      <c r="K128" s="177"/>
      <c r="L128" s="92"/>
    </row>
    <row r="129" spans="1:31" s="9" customFormat="1" ht="24.95" customHeight="1">
      <c r="B129" s="176"/>
      <c r="C129" s="177"/>
      <c r="D129" s="178" t="s">
        <v>210</v>
      </c>
      <c r="E129" s="179"/>
      <c r="F129" s="179"/>
      <c r="G129" s="179"/>
      <c r="H129" s="179"/>
      <c r="I129" s="179"/>
      <c r="J129" s="180">
        <f>J431</f>
        <v>0</v>
      </c>
      <c r="K129" s="177"/>
      <c r="L129" s="92"/>
    </row>
    <row r="130" spans="1:31" s="9" customFormat="1" ht="24.95" customHeight="1">
      <c r="B130" s="176"/>
      <c r="C130" s="177"/>
      <c r="D130" s="178" t="s">
        <v>211</v>
      </c>
      <c r="E130" s="179"/>
      <c r="F130" s="179"/>
      <c r="G130" s="179"/>
      <c r="H130" s="179"/>
      <c r="I130" s="179"/>
      <c r="J130" s="180">
        <f>J439</f>
        <v>0</v>
      </c>
      <c r="K130" s="177"/>
      <c r="L130" s="92"/>
    </row>
    <row r="131" spans="1:31" s="9" customFormat="1" ht="24.95" customHeight="1">
      <c r="B131" s="176"/>
      <c r="C131" s="177"/>
      <c r="D131" s="178" t="s">
        <v>212</v>
      </c>
      <c r="E131" s="179"/>
      <c r="F131" s="179"/>
      <c r="G131" s="179"/>
      <c r="H131" s="179"/>
      <c r="I131" s="179"/>
      <c r="J131" s="180">
        <f>J443</f>
        <v>0</v>
      </c>
      <c r="K131" s="177"/>
      <c r="L131" s="92"/>
    </row>
    <row r="132" spans="1:31" s="9" customFormat="1" ht="24.95" customHeight="1">
      <c r="B132" s="176"/>
      <c r="C132" s="177"/>
      <c r="D132" s="178" t="s">
        <v>213</v>
      </c>
      <c r="E132" s="179"/>
      <c r="F132" s="179"/>
      <c r="G132" s="179"/>
      <c r="H132" s="179"/>
      <c r="I132" s="179"/>
      <c r="J132" s="180">
        <f>J448</f>
        <v>0</v>
      </c>
      <c r="K132" s="177"/>
      <c r="L132" s="92"/>
    </row>
    <row r="133" spans="1:31" s="9" customFormat="1" ht="24.95" customHeight="1">
      <c r="B133" s="176"/>
      <c r="C133" s="177"/>
      <c r="D133" s="178" t="s">
        <v>214</v>
      </c>
      <c r="E133" s="179"/>
      <c r="F133" s="179"/>
      <c r="G133" s="179"/>
      <c r="H133" s="179"/>
      <c r="I133" s="179"/>
      <c r="J133" s="180">
        <f>J453</f>
        <v>0</v>
      </c>
      <c r="K133" s="177"/>
      <c r="L133" s="92"/>
    </row>
    <row r="134" spans="1:31" s="9" customFormat="1" ht="24.95" customHeight="1">
      <c r="B134" s="176"/>
      <c r="C134" s="177"/>
      <c r="D134" s="178" t="s">
        <v>215</v>
      </c>
      <c r="E134" s="179"/>
      <c r="F134" s="179"/>
      <c r="G134" s="179"/>
      <c r="H134" s="179"/>
      <c r="I134" s="179"/>
      <c r="J134" s="180">
        <f>J457</f>
        <v>0</v>
      </c>
      <c r="K134" s="177"/>
      <c r="L134" s="92"/>
    </row>
    <row r="135" spans="1:31" s="9" customFormat="1" ht="24.95" customHeight="1">
      <c r="B135" s="176"/>
      <c r="C135" s="177"/>
      <c r="D135" s="178" t="s">
        <v>216</v>
      </c>
      <c r="E135" s="179"/>
      <c r="F135" s="179"/>
      <c r="G135" s="179"/>
      <c r="H135" s="179"/>
      <c r="I135" s="179"/>
      <c r="J135" s="180">
        <f>J462</f>
        <v>0</v>
      </c>
      <c r="K135" s="177"/>
      <c r="L135" s="92"/>
    </row>
    <row r="136" spans="1:31" s="9" customFormat="1" ht="24.95" customHeight="1">
      <c r="B136" s="176"/>
      <c r="C136" s="177"/>
      <c r="D136" s="178" t="s">
        <v>217</v>
      </c>
      <c r="E136" s="179"/>
      <c r="F136" s="179"/>
      <c r="G136" s="179"/>
      <c r="H136" s="179"/>
      <c r="I136" s="179"/>
      <c r="J136" s="180">
        <f>J466</f>
        <v>0</v>
      </c>
      <c r="K136" s="177"/>
      <c r="L136" s="92"/>
    </row>
    <row r="137" spans="1:31" s="9" customFormat="1" ht="24.95" customHeight="1">
      <c r="B137" s="176"/>
      <c r="C137" s="177"/>
      <c r="D137" s="178" t="s">
        <v>218</v>
      </c>
      <c r="E137" s="179"/>
      <c r="F137" s="179"/>
      <c r="G137" s="179"/>
      <c r="H137" s="179"/>
      <c r="I137" s="179"/>
      <c r="J137" s="180">
        <f>J467</f>
        <v>0</v>
      </c>
      <c r="K137" s="177"/>
      <c r="L137" s="92"/>
    </row>
    <row r="138" spans="1:31" s="9" customFormat="1" ht="24.95" customHeight="1">
      <c r="B138" s="176"/>
      <c r="C138" s="177"/>
      <c r="D138" s="178" t="s">
        <v>219</v>
      </c>
      <c r="E138" s="179"/>
      <c r="F138" s="179"/>
      <c r="G138" s="179"/>
      <c r="H138" s="179"/>
      <c r="I138" s="179"/>
      <c r="J138" s="180">
        <f>J470</f>
        <v>0</v>
      </c>
      <c r="K138" s="177"/>
      <c r="L138" s="92"/>
    </row>
    <row r="139" spans="1:31" s="9" customFormat="1" ht="24.95" customHeight="1">
      <c r="B139" s="176"/>
      <c r="C139" s="177"/>
      <c r="D139" s="178" t="s">
        <v>220</v>
      </c>
      <c r="E139" s="179"/>
      <c r="F139" s="179"/>
      <c r="G139" s="179"/>
      <c r="H139" s="179"/>
      <c r="I139" s="179"/>
      <c r="J139" s="180">
        <f>J471</f>
        <v>0</v>
      </c>
      <c r="K139" s="177"/>
      <c r="L139" s="92"/>
    </row>
    <row r="140" spans="1:31" s="9" customFormat="1" ht="24.95" customHeight="1">
      <c r="B140" s="176"/>
      <c r="C140" s="177"/>
      <c r="D140" s="178" t="s">
        <v>221</v>
      </c>
      <c r="E140" s="179"/>
      <c r="F140" s="179"/>
      <c r="G140" s="179"/>
      <c r="H140" s="179"/>
      <c r="I140" s="179"/>
      <c r="J140" s="180">
        <f>J477</f>
        <v>0</v>
      </c>
      <c r="K140" s="177"/>
      <c r="L140" s="92"/>
    </row>
    <row r="141" spans="1:31" s="2" customFormat="1" ht="21.75" customHeight="1">
      <c r="A141" s="28"/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37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</row>
    <row r="142" spans="1:31" s="2" customFormat="1" ht="6.95" customHeight="1">
      <c r="A142" s="28"/>
      <c r="B142" s="168"/>
      <c r="C142" s="169"/>
      <c r="D142" s="169"/>
      <c r="E142" s="169"/>
      <c r="F142" s="169"/>
      <c r="G142" s="169"/>
      <c r="H142" s="169"/>
      <c r="I142" s="169"/>
      <c r="J142" s="169"/>
      <c r="K142" s="169"/>
      <c r="L142" s="37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</row>
    <row r="143" spans="1:31"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</row>
    <row r="144" spans="1:31"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</row>
    <row r="145" spans="1:63"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</row>
    <row r="146" spans="1:63" s="2" customFormat="1" ht="6.95" customHeight="1">
      <c r="A146" s="28"/>
      <c r="B146" s="170"/>
      <c r="C146" s="171"/>
      <c r="D146" s="171"/>
      <c r="E146" s="171"/>
      <c r="F146" s="171"/>
      <c r="G146" s="171"/>
      <c r="H146" s="171"/>
      <c r="I146" s="171"/>
      <c r="J146" s="171"/>
      <c r="K146" s="171"/>
      <c r="L146" s="37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</row>
    <row r="147" spans="1:63" s="2" customFormat="1" ht="24.95" customHeight="1">
      <c r="A147" s="28"/>
      <c r="B147" s="138"/>
      <c r="C147" s="136" t="s">
        <v>222</v>
      </c>
      <c r="D147" s="139"/>
      <c r="E147" s="139"/>
      <c r="F147" s="139"/>
      <c r="G147" s="139"/>
      <c r="H147" s="139"/>
      <c r="I147" s="139"/>
      <c r="J147" s="139"/>
      <c r="K147" s="139"/>
      <c r="L147" s="37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</row>
    <row r="148" spans="1:63" s="2" customFormat="1" ht="6.95" customHeight="1">
      <c r="A148" s="28"/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37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</row>
    <row r="149" spans="1:63" s="2" customFormat="1" ht="12" customHeight="1">
      <c r="A149" s="28"/>
      <c r="B149" s="138"/>
      <c r="C149" s="137" t="s">
        <v>16</v>
      </c>
      <c r="D149" s="139"/>
      <c r="E149" s="139"/>
      <c r="F149" s="139"/>
      <c r="G149" s="139"/>
      <c r="H149" s="139"/>
      <c r="I149" s="139"/>
      <c r="J149" s="139"/>
      <c r="K149" s="139"/>
      <c r="L149" s="37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</row>
    <row r="150" spans="1:63" s="2" customFormat="1" ht="16.5" customHeight="1">
      <c r="A150" s="28"/>
      <c r="B150" s="138"/>
      <c r="C150" s="139"/>
      <c r="D150" s="139"/>
      <c r="E150" s="254" t="str">
        <f>E7</f>
        <v>STAVEBNÍ ÚPRAVY OBJEKTU PODNIKOVÉHO ŘEDITELSTVÍ DOPRAVNÍHO PODNIKU OSTRAVA a.s</v>
      </c>
      <c r="F150" s="255"/>
      <c r="G150" s="255"/>
      <c r="H150" s="255"/>
      <c r="I150" s="139"/>
      <c r="J150" s="139"/>
      <c r="K150" s="139"/>
      <c r="L150" s="37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</row>
    <row r="151" spans="1:63" s="2" customFormat="1" ht="12" customHeight="1">
      <c r="A151" s="28"/>
      <c r="B151" s="138"/>
      <c r="C151" s="137" t="s">
        <v>171</v>
      </c>
      <c r="D151" s="139"/>
      <c r="E151" s="139"/>
      <c r="F151" s="139"/>
      <c r="G151" s="139"/>
      <c r="H151" s="139"/>
      <c r="I151" s="139"/>
      <c r="J151" s="139"/>
      <c r="K151" s="139"/>
      <c r="L151" s="37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2" spans="1:63" s="2" customFormat="1" ht="16.5" customHeight="1">
      <c r="A152" s="28"/>
      <c r="B152" s="138"/>
      <c r="C152" s="139"/>
      <c r="D152" s="139"/>
      <c r="E152" s="252" t="str">
        <f>E9</f>
        <v>01 - HSV+ PSV_ROZPOČET</v>
      </c>
      <c r="F152" s="253"/>
      <c r="G152" s="253"/>
      <c r="H152" s="253"/>
      <c r="I152" s="139"/>
      <c r="J152" s="139"/>
      <c r="K152" s="139"/>
      <c r="L152" s="37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</row>
    <row r="153" spans="1:63" s="2" customFormat="1" ht="6.95" customHeight="1">
      <c r="A153" s="28"/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37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</row>
    <row r="154" spans="1:63" s="2" customFormat="1" ht="12" customHeight="1">
      <c r="A154" s="28"/>
      <c r="B154" s="138"/>
      <c r="C154" s="137" t="s">
        <v>20</v>
      </c>
      <c r="D154" s="139"/>
      <c r="E154" s="139"/>
      <c r="F154" s="140" t="str">
        <f>F12</f>
        <v>OSTRAVA</v>
      </c>
      <c r="G154" s="139"/>
      <c r="H154" s="139"/>
      <c r="I154" s="137" t="s">
        <v>22</v>
      </c>
      <c r="J154" s="141" t="str">
        <f>IF(J12="","",J12)</f>
        <v>15. 1. 2020</v>
      </c>
      <c r="K154" s="139"/>
      <c r="L154" s="37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</row>
    <row r="155" spans="1:63" s="2" customFormat="1" ht="6.95" customHeight="1">
      <c r="A155" s="28"/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37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</row>
    <row r="156" spans="1:63" s="2" customFormat="1" ht="15.2" customHeight="1">
      <c r="A156" s="28"/>
      <c r="B156" s="138"/>
      <c r="C156" s="137" t="s">
        <v>24</v>
      </c>
      <c r="D156" s="139"/>
      <c r="E156" s="139"/>
      <c r="F156" s="140" t="str">
        <f>E15</f>
        <v>Dopravní podnik Ostrava a.s.</v>
      </c>
      <c r="G156" s="139"/>
      <c r="H156" s="139"/>
      <c r="I156" s="137" t="s">
        <v>30</v>
      </c>
      <c r="J156" s="172" t="str">
        <f>E21</f>
        <v>SPAN s.r.o.</v>
      </c>
      <c r="K156" s="139"/>
      <c r="L156" s="37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</row>
    <row r="157" spans="1:63" s="2" customFormat="1" ht="15.2" customHeight="1">
      <c r="A157" s="28"/>
      <c r="B157" s="138"/>
      <c r="C157" s="137" t="s">
        <v>28</v>
      </c>
      <c r="D157" s="139"/>
      <c r="E157" s="139"/>
      <c r="F157" s="140" t="str">
        <f>IF(E18="","",E18)</f>
        <v>Vyplň údaj</v>
      </c>
      <c r="G157" s="139"/>
      <c r="H157" s="139"/>
      <c r="I157" s="137" t="s">
        <v>33</v>
      </c>
      <c r="J157" s="172" t="str">
        <f>E24</f>
        <v>SPAN s.r.o.</v>
      </c>
      <c r="K157" s="139"/>
      <c r="L157" s="37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</row>
    <row r="158" spans="1:63" s="2" customFormat="1" ht="10.35" customHeight="1">
      <c r="A158" s="28"/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37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</row>
    <row r="159" spans="1:63" s="11" customFormat="1" ht="29.25" customHeight="1">
      <c r="A159" s="94"/>
      <c r="B159" s="186"/>
      <c r="C159" s="187" t="s">
        <v>223</v>
      </c>
      <c r="D159" s="188" t="s">
        <v>62</v>
      </c>
      <c r="E159" s="188" t="s">
        <v>58</v>
      </c>
      <c r="F159" s="188" t="s">
        <v>59</v>
      </c>
      <c r="G159" s="188" t="s">
        <v>224</v>
      </c>
      <c r="H159" s="188" t="s">
        <v>225</v>
      </c>
      <c r="I159" s="188" t="s">
        <v>226</v>
      </c>
      <c r="J159" s="188" t="s">
        <v>175</v>
      </c>
      <c r="K159" s="189" t="s">
        <v>227</v>
      </c>
      <c r="L159" s="95"/>
      <c r="M159" s="56" t="s">
        <v>1</v>
      </c>
      <c r="N159" s="57" t="s">
        <v>41</v>
      </c>
      <c r="O159" s="57" t="s">
        <v>228</v>
      </c>
      <c r="P159" s="57" t="s">
        <v>229</v>
      </c>
      <c r="Q159" s="57" t="s">
        <v>230</v>
      </c>
      <c r="R159" s="57" t="s">
        <v>231</v>
      </c>
      <c r="S159" s="57" t="s">
        <v>232</v>
      </c>
      <c r="T159" s="58" t="s">
        <v>233</v>
      </c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</row>
    <row r="160" spans="1:63" s="2" customFormat="1" ht="22.9" customHeight="1">
      <c r="A160" s="28"/>
      <c r="B160" s="138"/>
      <c r="C160" s="190" t="s">
        <v>234</v>
      </c>
      <c r="D160" s="139"/>
      <c r="E160" s="139"/>
      <c r="F160" s="139"/>
      <c r="G160" s="139"/>
      <c r="H160" s="139"/>
      <c r="I160" s="139"/>
      <c r="J160" s="191">
        <f>BK160</f>
        <v>0</v>
      </c>
      <c r="K160" s="139"/>
      <c r="L160" s="29"/>
      <c r="M160" s="59"/>
      <c r="N160" s="50"/>
      <c r="O160" s="60"/>
      <c r="P160" s="96">
        <f>P161+P286+P296+P304+P318+P335+P343+P362+P418+P431+P439+P443+P448+P453+P457+P462+P466+P467+P470+P471+P477</f>
        <v>0</v>
      </c>
      <c r="Q160" s="60"/>
      <c r="R160" s="96">
        <f>R161+R286+R296+R304+R318+R335+R343+R362+R418+R431+R439+R443+R448+R453+R457+R462+R466+R467+R470+R471+R477</f>
        <v>3005.4785213400005</v>
      </c>
      <c r="S160" s="60"/>
      <c r="T160" s="97">
        <f>T161+T286+T296+T304+T318+T335+T343+T362+T418+T431+T439+T443+T448+T453+T457+T462+T466+T467+T470+T471+T477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T160" s="14" t="s">
        <v>76</v>
      </c>
      <c r="AU160" s="14" t="s">
        <v>177</v>
      </c>
      <c r="BK160" s="98">
        <f>BK161+BK286+BK296+BK304+BK318+BK335+BK343+BK362+BK418+BK431+BK439+BK443+BK448+BK453+BK457+BK462+BK466+BK467+BK470+BK471+BK477</f>
        <v>0</v>
      </c>
    </row>
    <row r="161" spans="1:65" s="12" customFormat="1" ht="25.9" customHeight="1">
      <c r="B161" s="192"/>
      <c r="C161" s="193"/>
      <c r="D161" s="194" t="s">
        <v>76</v>
      </c>
      <c r="E161" s="195" t="s">
        <v>235</v>
      </c>
      <c r="F161" s="195" t="s">
        <v>236</v>
      </c>
      <c r="G161" s="193"/>
      <c r="H161" s="193"/>
      <c r="I161" s="193"/>
      <c r="J161" s="196">
        <f>BK161</f>
        <v>0</v>
      </c>
      <c r="K161" s="193"/>
      <c r="L161" s="99"/>
      <c r="M161" s="102"/>
      <c r="N161" s="103"/>
      <c r="O161" s="103"/>
      <c r="P161" s="104">
        <f>P162+P175+P185+P213+P227+P240+P248+P257+P260+P265+P282</f>
        <v>0</v>
      </c>
      <c r="Q161" s="103"/>
      <c r="R161" s="104">
        <f>R162+R175+R185+R213+R227+R240+R248+R257+R260+R265+R282</f>
        <v>2655.8375818100003</v>
      </c>
      <c r="S161" s="103"/>
      <c r="T161" s="105">
        <f>T162+T175+T185+T213+T227+T240+T248+T257+T260+T265+T282</f>
        <v>0</v>
      </c>
      <c r="AR161" s="100" t="s">
        <v>85</v>
      </c>
      <c r="AT161" s="106" t="s">
        <v>76</v>
      </c>
      <c r="AU161" s="106" t="s">
        <v>77</v>
      </c>
      <c r="AY161" s="100" t="s">
        <v>237</v>
      </c>
      <c r="BK161" s="107">
        <f>BK162+BK175+BK185+BK213+BK227+BK240+BK248+BK257+BK260+BK265+BK282</f>
        <v>0</v>
      </c>
    </row>
    <row r="162" spans="1:65" s="12" customFormat="1" ht="22.9" customHeight="1">
      <c r="B162" s="192"/>
      <c r="C162" s="193"/>
      <c r="D162" s="194" t="s">
        <v>76</v>
      </c>
      <c r="E162" s="197" t="s">
        <v>238</v>
      </c>
      <c r="F162" s="197" t="s">
        <v>239</v>
      </c>
      <c r="G162" s="193"/>
      <c r="H162" s="193"/>
      <c r="I162" s="193"/>
      <c r="J162" s="198">
        <f>BK162</f>
        <v>0</v>
      </c>
      <c r="K162" s="193"/>
      <c r="L162" s="99"/>
      <c r="M162" s="102"/>
      <c r="N162" s="103"/>
      <c r="O162" s="103"/>
      <c r="P162" s="104">
        <f>P163</f>
        <v>0</v>
      </c>
      <c r="Q162" s="103"/>
      <c r="R162" s="104">
        <f>R163</f>
        <v>2.8689600000000003E-2</v>
      </c>
      <c r="S162" s="103"/>
      <c r="T162" s="105">
        <f>T163</f>
        <v>0</v>
      </c>
      <c r="AR162" s="100" t="s">
        <v>85</v>
      </c>
      <c r="AT162" s="106" t="s">
        <v>76</v>
      </c>
      <c r="AU162" s="106" t="s">
        <v>85</v>
      </c>
      <c r="AY162" s="100" t="s">
        <v>237</v>
      </c>
      <c r="BK162" s="107">
        <f>BK163</f>
        <v>0</v>
      </c>
    </row>
    <row r="163" spans="1:65" s="12" customFormat="1" ht="20.85" customHeight="1">
      <c r="B163" s="192"/>
      <c r="C163" s="193"/>
      <c r="D163" s="194" t="s">
        <v>76</v>
      </c>
      <c r="E163" s="197" t="s">
        <v>240</v>
      </c>
      <c r="F163" s="197" t="s">
        <v>241</v>
      </c>
      <c r="G163" s="193"/>
      <c r="H163" s="193"/>
      <c r="I163" s="193"/>
      <c r="J163" s="198">
        <f>BK163</f>
        <v>0</v>
      </c>
      <c r="K163" s="193"/>
      <c r="L163" s="99"/>
      <c r="M163" s="102"/>
      <c r="N163" s="103"/>
      <c r="O163" s="103"/>
      <c r="P163" s="104">
        <f>SUM(P164:P174)</f>
        <v>0</v>
      </c>
      <c r="Q163" s="103"/>
      <c r="R163" s="104">
        <f>SUM(R164:R174)</f>
        <v>2.8689600000000003E-2</v>
      </c>
      <c r="S163" s="103"/>
      <c r="T163" s="105">
        <f>SUM(T164:T174)</f>
        <v>0</v>
      </c>
      <c r="AR163" s="100" t="s">
        <v>85</v>
      </c>
      <c r="AT163" s="106" t="s">
        <v>76</v>
      </c>
      <c r="AU163" s="106" t="s">
        <v>87</v>
      </c>
      <c r="AY163" s="100" t="s">
        <v>237</v>
      </c>
      <c r="BK163" s="107">
        <f>SUM(BK164:BK174)</f>
        <v>0</v>
      </c>
    </row>
    <row r="164" spans="1:65" s="2" customFormat="1" ht="16.5" customHeight="1">
      <c r="A164" s="28"/>
      <c r="B164" s="138"/>
      <c r="C164" s="199" t="s">
        <v>85</v>
      </c>
      <c r="D164" s="199" t="s">
        <v>242</v>
      </c>
      <c r="E164" s="200" t="s">
        <v>243</v>
      </c>
      <c r="F164" s="201" t="s">
        <v>244</v>
      </c>
      <c r="G164" s="202" t="s">
        <v>245</v>
      </c>
      <c r="H164" s="203">
        <v>47.088000000000001</v>
      </c>
      <c r="I164" s="108"/>
      <c r="J164" s="204">
        <f t="shared" ref="J164:J174" si="0">ROUND(I164*H164,2)</f>
        <v>0</v>
      </c>
      <c r="K164" s="201" t="s">
        <v>1</v>
      </c>
      <c r="L164" s="29"/>
      <c r="M164" s="109" t="s">
        <v>1</v>
      </c>
      <c r="N164" s="110" t="s">
        <v>42</v>
      </c>
      <c r="O164" s="52"/>
      <c r="P164" s="111">
        <f t="shared" ref="P164:P174" si="1">O164*H164</f>
        <v>0</v>
      </c>
      <c r="Q164" s="111">
        <v>0</v>
      </c>
      <c r="R164" s="111">
        <f t="shared" ref="R164:R174" si="2">Q164*H164</f>
        <v>0</v>
      </c>
      <c r="S164" s="111">
        <v>0</v>
      </c>
      <c r="T164" s="112">
        <f t="shared" ref="T164:T174" si="3">S164*H164</f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246</v>
      </c>
      <c r="AT164" s="113" t="s">
        <v>242</v>
      </c>
      <c r="AU164" s="113" t="s">
        <v>247</v>
      </c>
      <c r="AY164" s="14" t="s">
        <v>237</v>
      </c>
      <c r="BE164" s="114">
        <f t="shared" ref="BE164:BE174" si="4">IF(N164="základní",J164,0)</f>
        <v>0</v>
      </c>
      <c r="BF164" s="114">
        <f t="shared" ref="BF164:BF174" si="5">IF(N164="snížená",J164,0)</f>
        <v>0</v>
      </c>
      <c r="BG164" s="114">
        <f t="shared" ref="BG164:BG174" si="6">IF(N164="zákl. přenesená",J164,0)</f>
        <v>0</v>
      </c>
      <c r="BH164" s="114">
        <f t="shared" ref="BH164:BH174" si="7">IF(N164="sníž. přenesená",J164,0)</f>
        <v>0</v>
      </c>
      <c r="BI164" s="114">
        <f t="shared" ref="BI164:BI174" si="8">IF(N164="nulová",J164,0)</f>
        <v>0</v>
      </c>
      <c r="BJ164" s="14" t="s">
        <v>85</v>
      </c>
      <c r="BK164" s="114">
        <f t="shared" ref="BK164:BK174" si="9">ROUND(I164*H164,2)</f>
        <v>0</v>
      </c>
      <c r="BL164" s="14" t="s">
        <v>246</v>
      </c>
      <c r="BM164" s="113" t="s">
        <v>248</v>
      </c>
    </row>
    <row r="165" spans="1:65" s="2" customFormat="1" ht="21.75" customHeight="1">
      <c r="A165" s="28"/>
      <c r="B165" s="138"/>
      <c r="C165" s="199" t="s">
        <v>87</v>
      </c>
      <c r="D165" s="199" t="s">
        <v>242</v>
      </c>
      <c r="E165" s="200" t="s">
        <v>249</v>
      </c>
      <c r="F165" s="201" t="s">
        <v>250</v>
      </c>
      <c r="G165" s="202" t="s">
        <v>245</v>
      </c>
      <c r="H165" s="203">
        <v>3.5</v>
      </c>
      <c r="I165" s="108"/>
      <c r="J165" s="204">
        <f t="shared" si="0"/>
        <v>0</v>
      </c>
      <c r="K165" s="201" t="s">
        <v>1</v>
      </c>
      <c r="L165" s="29"/>
      <c r="M165" s="109" t="s">
        <v>1</v>
      </c>
      <c r="N165" s="110" t="s">
        <v>42</v>
      </c>
      <c r="O165" s="52"/>
      <c r="P165" s="111">
        <f t="shared" si="1"/>
        <v>0</v>
      </c>
      <c r="Q165" s="111">
        <v>0</v>
      </c>
      <c r="R165" s="111">
        <f t="shared" si="2"/>
        <v>0</v>
      </c>
      <c r="S165" s="111">
        <v>0</v>
      </c>
      <c r="T165" s="112">
        <f t="shared" si="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13" t="s">
        <v>246</v>
      </c>
      <c r="AT165" s="113" t="s">
        <v>242</v>
      </c>
      <c r="AU165" s="113" t="s">
        <v>247</v>
      </c>
      <c r="AY165" s="14" t="s">
        <v>237</v>
      </c>
      <c r="BE165" s="114">
        <f t="shared" si="4"/>
        <v>0</v>
      </c>
      <c r="BF165" s="114">
        <f t="shared" si="5"/>
        <v>0</v>
      </c>
      <c r="BG165" s="114">
        <f t="shared" si="6"/>
        <v>0</v>
      </c>
      <c r="BH165" s="114">
        <f t="shared" si="7"/>
        <v>0</v>
      </c>
      <c r="BI165" s="114">
        <f t="shared" si="8"/>
        <v>0</v>
      </c>
      <c r="BJ165" s="14" t="s">
        <v>85</v>
      </c>
      <c r="BK165" s="114">
        <f t="shared" si="9"/>
        <v>0</v>
      </c>
      <c r="BL165" s="14" t="s">
        <v>246</v>
      </c>
      <c r="BM165" s="113" t="s">
        <v>251</v>
      </c>
    </row>
    <row r="166" spans="1:65" s="2" customFormat="1" ht="16.5" customHeight="1">
      <c r="A166" s="28"/>
      <c r="B166" s="138"/>
      <c r="C166" s="199" t="s">
        <v>247</v>
      </c>
      <c r="D166" s="199" t="s">
        <v>242</v>
      </c>
      <c r="E166" s="200" t="s">
        <v>252</v>
      </c>
      <c r="F166" s="201" t="s">
        <v>253</v>
      </c>
      <c r="G166" s="202" t="s">
        <v>254</v>
      </c>
      <c r="H166" s="203">
        <v>30</v>
      </c>
      <c r="I166" s="108"/>
      <c r="J166" s="204">
        <f t="shared" si="0"/>
        <v>0</v>
      </c>
      <c r="K166" s="201" t="s">
        <v>1</v>
      </c>
      <c r="L166" s="29"/>
      <c r="M166" s="109" t="s">
        <v>1</v>
      </c>
      <c r="N166" s="110" t="s">
        <v>42</v>
      </c>
      <c r="O166" s="52"/>
      <c r="P166" s="111">
        <f t="shared" si="1"/>
        <v>0</v>
      </c>
      <c r="Q166" s="111">
        <v>6.4000000000000005E-4</v>
      </c>
      <c r="R166" s="111">
        <f t="shared" si="2"/>
        <v>1.9200000000000002E-2</v>
      </c>
      <c r="S166" s="111">
        <v>0</v>
      </c>
      <c r="T166" s="112">
        <f t="shared" si="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13" t="s">
        <v>246</v>
      </c>
      <c r="AT166" s="113" t="s">
        <v>242</v>
      </c>
      <c r="AU166" s="113" t="s">
        <v>247</v>
      </c>
      <c r="AY166" s="14" t="s">
        <v>237</v>
      </c>
      <c r="BE166" s="114">
        <f t="shared" si="4"/>
        <v>0</v>
      </c>
      <c r="BF166" s="114">
        <f t="shared" si="5"/>
        <v>0</v>
      </c>
      <c r="BG166" s="114">
        <f t="shared" si="6"/>
        <v>0</v>
      </c>
      <c r="BH166" s="114">
        <f t="shared" si="7"/>
        <v>0</v>
      </c>
      <c r="BI166" s="114">
        <f t="shared" si="8"/>
        <v>0</v>
      </c>
      <c r="BJ166" s="14" t="s">
        <v>85</v>
      </c>
      <c r="BK166" s="114">
        <f t="shared" si="9"/>
        <v>0</v>
      </c>
      <c r="BL166" s="14" t="s">
        <v>246</v>
      </c>
      <c r="BM166" s="113" t="s">
        <v>255</v>
      </c>
    </row>
    <row r="167" spans="1:65" s="2" customFormat="1" ht="16.5" customHeight="1">
      <c r="A167" s="28"/>
      <c r="B167" s="138"/>
      <c r="C167" s="199" t="s">
        <v>246</v>
      </c>
      <c r="D167" s="199" t="s">
        <v>242</v>
      </c>
      <c r="E167" s="200" t="s">
        <v>256</v>
      </c>
      <c r="F167" s="201" t="s">
        <v>257</v>
      </c>
      <c r="G167" s="202" t="s">
        <v>254</v>
      </c>
      <c r="H167" s="203">
        <v>30</v>
      </c>
      <c r="I167" s="108"/>
      <c r="J167" s="204">
        <f t="shared" si="0"/>
        <v>0</v>
      </c>
      <c r="K167" s="201" t="s">
        <v>1</v>
      </c>
      <c r="L167" s="29"/>
      <c r="M167" s="109" t="s">
        <v>1</v>
      </c>
      <c r="N167" s="110" t="s">
        <v>42</v>
      </c>
      <c r="O167" s="52"/>
      <c r="P167" s="111">
        <f t="shared" si="1"/>
        <v>0</v>
      </c>
      <c r="Q167" s="111">
        <v>0</v>
      </c>
      <c r="R167" s="111">
        <f t="shared" si="2"/>
        <v>0</v>
      </c>
      <c r="S167" s="111">
        <v>0</v>
      </c>
      <c r="T167" s="112">
        <f t="shared" si="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13" t="s">
        <v>246</v>
      </c>
      <c r="AT167" s="113" t="s">
        <v>242</v>
      </c>
      <c r="AU167" s="113" t="s">
        <v>247</v>
      </c>
      <c r="AY167" s="14" t="s">
        <v>237</v>
      </c>
      <c r="BE167" s="114">
        <f t="shared" si="4"/>
        <v>0</v>
      </c>
      <c r="BF167" s="114">
        <f t="shared" si="5"/>
        <v>0</v>
      </c>
      <c r="BG167" s="114">
        <f t="shared" si="6"/>
        <v>0</v>
      </c>
      <c r="BH167" s="114">
        <f t="shared" si="7"/>
        <v>0</v>
      </c>
      <c r="BI167" s="114">
        <f t="shared" si="8"/>
        <v>0</v>
      </c>
      <c r="BJ167" s="14" t="s">
        <v>85</v>
      </c>
      <c r="BK167" s="114">
        <f t="shared" si="9"/>
        <v>0</v>
      </c>
      <c r="BL167" s="14" t="s">
        <v>246</v>
      </c>
      <c r="BM167" s="113" t="s">
        <v>258</v>
      </c>
    </row>
    <row r="168" spans="1:65" s="2" customFormat="1" ht="16.5" customHeight="1">
      <c r="A168" s="28"/>
      <c r="B168" s="138"/>
      <c r="C168" s="199" t="s">
        <v>259</v>
      </c>
      <c r="D168" s="199" t="s">
        <v>242</v>
      </c>
      <c r="E168" s="200" t="s">
        <v>260</v>
      </c>
      <c r="F168" s="201" t="s">
        <v>261</v>
      </c>
      <c r="G168" s="202" t="s">
        <v>245</v>
      </c>
      <c r="H168" s="203">
        <v>21.088000000000001</v>
      </c>
      <c r="I168" s="108"/>
      <c r="J168" s="204">
        <f t="shared" si="0"/>
        <v>0</v>
      </c>
      <c r="K168" s="201" t="s">
        <v>1</v>
      </c>
      <c r="L168" s="29"/>
      <c r="M168" s="109" t="s">
        <v>1</v>
      </c>
      <c r="N168" s="110" t="s">
        <v>42</v>
      </c>
      <c r="O168" s="52"/>
      <c r="P168" s="111">
        <f t="shared" si="1"/>
        <v>0</v>
      </c>
      <c r="Q168" s="111">
        <v>4.4999999999999999E-4</v>
      </c>
      <c r="R168" s="111">
        <f t="shared" si="2"/>
        <v>9.4896000000000008E-3</v>
      </c>
      <c r="S168" s="111">
        <v>0</v>
      </c>
      <c r="T168" s="112">
        <f t="shared" si="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13" t="s">
        <v>246</v>
      </c>
      <c r="AT168" s="113" t="s">
        <v>242</v>
      </c>
      <c r="AU168" s="113" t="s">
        <v>247</v>
      </c>
      <c r="AY168" s="14" t="s">
        <v>237</v>
      </c>
      <c r="BE168" s="114">
        <f t="shared" si="4"/>
        <v>0</v>
      </c>
      <c r="BF168" s="114">
        <f t="shared" si="5"/>
        <v>0</v>
      </c>
      <c r="BG168" s="114">
        <f t="shared" si="6"/>
        <v>0</v>
      </c>
      <c r="BH168" s="114">
        <f t="shared" si="7"/>
        <v>0</v>
      </c>
      <c r="BI168" s="114">
        <f t="shared" si="8"/>
        <v>0</v>
      </c>
      <c r="BJ168" s="14" t="s">
        <v>85</v>
      </c>
      <c r="BK168" s="114">
        <f t="shared" si="9"/>
        <v>0</v>
      </c>
      <c r="BL168" s="14" t="s">
        <v>246</v>
      </c>
      <c r="BM168" s="113" t="s">
        <v>262</v>
      </c>
    </row>
    <row r="169" spans="1:65" s="2" customFormat="1" ht="16.5" customHeight="1">
      <c r="A169" s="28"/>
      <c r="B169" s="138"/>
      <c r="C169" s="199" t="s">
        <v>263</v>
      </c>
      <c r="D169" s="199" t="s">
        <v>242</v>
      </c>
      <c r="E169" s="200" t="s">
        <v>264</v>
      </c>
      <c r="F169" s="201" t="s">
        <v>265</v>
      </c>
      <c r="G169" s="202" t="s">
        <v>245</v>
      </c>
      <c r="H169" s="203">
        <v>21.088000000000001</v>
      </c>
      <c r="I169" s="108"/>
      <c r="J169" s="204">
        <f t="shared" si="0"/>
        <v>0</v>
      </c>
      <c r="K169" s="201" t="s">
        <v>1</v>
      </c>
      <c r="L169" s="29"/>
      <c r="M169" s="109" t="s">
        <v>1</v>
      </c>
      <c r="N169" s="110" t="s">
        <v>42</v>
      </c>
      <c r="O169" s="52"/>
      <c r="P169" s="111">
        <f t="shared" si="1"/>
        <v>0</v>
      </c>
      <c r="Q169" s="111">
        <v>0</v>
      </c>
      <c r="R169" s="111">
        <f t="shared" si="2"/>
        <v>0</v>
      </c>
      <c r="S169" s="111">
        <v>0</v>
      </c>
      <c r="T169" s="112">
        <f t="shared" si="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13" t="s">
        <v>246</v>
      </c>
      <c r="AT169" s="113" t="s">
        <v>242</v>
      </c>
      <c r="AU169" s="113" t="s">
        <v>247</v>
      </c>
      <c r="AY169" s="14" t="s">
        <v>237</v>
      </c>
      <c r="BE169" s="114">
        <f t="shared" si="4"/>
        <v>0</v>
      </c>
      <c r="BF169" s="114">
        <f t="shared" si="5"/>
        <v>0</v>
      </c>
      <c r="BG169" s="114">
        <f t="shared" si="6"/>
        <v>0</v>
      </c>
      <c r="BH169" s="114">
        <f t="shared" si="7"/>
        <v>0</v>
      </c>
      <c r="BI169" s="114">
        <f t="shared" si="8"/>
        <v>0</v>
      </c>
      <c r="BJ169" s="14" t="s">
        <v>85</v>
      </c>
      <c r="BK169" s="114">
        <f t="shared" si="9"/>
        <v>0</v>
      </c>
      <c r="BL169" s="14" t="s">
        <v>246</v>
      </c>
      <c r="BM169" s="113" t="s">
        <v>266</v>
      </c>
    </row>
    <row r="170" spans="1:65" s="2" customFormat="1" ht="16.5" customHeight="1">
      <c r="A170" s="28"/>
      <c r="B170" s="138"/>
      <c r="C170" s="199" t="s">
        <v>267</v>
      </c>
      <c r="D170" s="199" t="s">
        <v>242</v>
      </c>
      <c r="E170" s="200" t="s">
        <v>268</v>
      </c>
      <c r="F170" s="201" t="s">
        <v>269</v>
      </c>
      <c r="G170" s="202" t="s">
        <v>245</v>
      </c>
      <c r="H170" s="203">
        <v>27</v>
      </c>
      <c r="I170" s="108"/>
      <c r="J170" s="204">
        <f t="shared" si="0"/>
        <v>0</v>
      </c>
      <c r="K170" s="201" t="s">
        <v>1</v>
      </c>
      <c r="L170" s="29"/>
      <c r="M170" s="109" t="s">
        <v>1</v>
      </c>
      <c r="N170" s="110" t="s">
        <v>42</v>
      </c>
      <c r="O170" s="52"/>
      <c r="P170" s="111">
        <f t="shared" si="1"/>
        <v>0</v>
      </c>
      <c r="Q170" s="111">
        <v>0</v>
      </c>
      <c r="R170" s="111">
        <f t="shared" si="2"/>
        <v>0</v>
      </c>
      <c r="S170" s="111">
        <v>0</v>
      </c>
      <c r="T170" s="112">
        <f t="shared" si="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13" t="s">
        <v>246</v>
      </c>
      <c r="AT170" s="113" t="s">
        <v>242</v>
      </c>
      <c r="AU170" s="113" t="s">
        <v>247</v>
      </c>
      <c r="AY170" s="14" t="s">
        <v>237</v>
      </c>
      <c r="BE170" s="114">
        <f t="shared" si="4"/>
        <v>0</v>
      </c>
      <c r="BF170" s="114">
        <f t="shared" si="5"/>
        <v>0</v>
      </c>
      <c r="BG170" s="114">
        <f t="shared" si="6"/>
        <v>0</v>
      </c>
      <c r="BH170" s="114">
        <f t="shared" si="7"/>
        <v>0</v>
      </c>
      <c r="BI170" s="114">
        <f t="shared" si="8"/>
        <v>0</v>
      </c>
      <c r="BJ170" s="14" t="s">
        <v>85</v>
      </c>
      <c r="BK170" s="114">
        <f t="shared" si="9"/>
        <v>0</v>
      </c>
      <c r="BL170" s="14" t="s">
        <v>246</v>
      </c>
      <c r="BM170" s="113" t="s">
        <v>270</v>
      </c>
    </row>
    <row r="171" spans="1:65" s="2" customFormat="1" ht="16.5" customHeight="1">
      <c r="A171" s="28"/>
      <c r="B171" s="138"/>
      <c r="C171" s="199" t="s">
        <v>271</v>
      </c>
      <c r="D171" s="199" t="s">
        <v>242</v>
      </c>
      <c r="E171" s="200" t="s">
        <v>272</v>
      </c>
      <c r="F171" s="201" t="s">
        <v>273</v>
      </c>
      <c r="G171" s="202" t="s">
        <v>245</v>
      </c>
      <c r="H171" s="203">
        <v>21.088000000000001</v>
      </c>
      <c r="I171" s="108"/>
      <c r="J171" s="204">
        <f t="shared" si="0"/>
        <v>0</v>
      </c>
      <c r="K171" s="201" t="s">
        <v>1</v>
      </c>
      <c r="L171" s="29"/>
      <c r="M171" s="109" t="s">
        <v>1</v>
      </c>
      <c r="N171" s="110" t="s">
        <v>42</v>
      </c>
      <c r="O171" s="52"/>
      <c r="P171" s="111">
        <f t="shared" si="1"/>
        <v>0</v>
      </c>
      <c r="Q171" s="111">
        <v>0</v>
      </c>
      <c r="R171" s="111">
        <f t="shared" si="2"/>
        <v>0</v>
      </c>
      <c r="S171" s="111">
        <v>0</v>
      </c>
      <c r="T171" s="112">
        <f t="shared" si="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13" t="s">
        <v>246</v>
      </c>
      <c r="AT171" s="113" t="s">
        <v>242</v>
      </c>
      <c r="AU171" s="113" t="s">
        <v>247</v>
      </c>
      <c r="AY171" s="14" t="s">
        <v>237</v>
      </c>
      <c r="BE171" s="114">
        <f t="shared" si="4"/>
        <v>0</v>
      </c>
      <c r="BF171" s="114">
        <f t="shared" si="5"/>
        <v>0</v>
      </c>
      <c r="BG171" s="114">
        <f t="shared" si="6"/>
        <v>0</v>
      </c>
      <c r="BH171" s="114">
        <f t="shared" si="7"/>
        <v>0</v>
      </c>
      <c r="BI171" s="114">
        <f t="shared" si="8"/>
        <v>0</v>
      </c>
      <c r="BJ171" s="14" t="s">
        <v>85</v>
      </c>
      <c r="BK171" s="114">
        <f t="shared" si="9"/>
        <v>0</v>
      </c>
      <c r="BL171" s="14" t="s">
        <v>246</v>
      </c>
      <c r="BM171" s="113" t="s">
        <v>274</v>
      </c>
    </row>
    <row r="172" spans="1:65" s="2" customFormat="1" ht="16.5" customHeight="1">
      <c r="A172" s="28"/>
      <c r="B172" s="138"/>
      <c r="C172" s="199" t="s">
        <v>275</v>
      </c>
      <c r="D172" s="199" t="s">
        <v>242</v>
      </c>
      <c r="E172" s="200" t="s">
        <v>276</v>
      </c>
      <c r="F172" s="201" t="s">
        <v>277</v>
      </c>
      <c r="G172" s="202" t="s">
        <v>245</v>
      </c>
      <c r="H172" s="203">
        <v>47.088000000000001</v>
      </c>
      <c r="I172" s="108"/>
      <c r="J172" s="204">
        <f t="shared" si="0"/>
        <v>0</v>
      </c>
      <c r="K172" s="201" t="s">
        <v>1</v>
      </c>
      <c r="L172" s="29"/>
      <c r="M172" s="109" t="s">
        <v>1</v>
      </c>
      <c r="N172" s="110" t="s">
        <v>42</v>
      </c>
      <c r="O172" s="52"/>
      <c r="P172" s="111">
        <f t="shared" si="1"/>
        <v>0</v>
      </c>
      <c r="Q172" s="111">
        <v>0</v>
      </c>
      <c r="R172" s="111">
        <f t="shared" si="2"/>
        <v>0</v>
      </c>
      <c r="S172" s="111">
        <v>0</v>
      </c>
      <c r="T172" s="112">
        <f t="shared" si="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13" t="s">
        <v>246</v>
      </c>
      <c r="AT172" s="113" t="s">
        <v>242</v>
      </c>
      <c r="AU172" s="113" t="s">
        <v>247</v>
      </c>
      <c r="AY172" s="14" t="s">
        <v>237</v>
      </c>
      <c r="BE172" s="114">
        <f t="shared" si="4"/>
        <v>0</v>
      </c>
      <c r="BF172" s="114">
        <f t="shared" si="5"/>
        <v>0</v>
      </c>
      <c r="BG172" s="114">
        <f t="shared" si="6"/>
        <v>0</v>
      </c>
      <c r="BH172" s="114">
        <f t="shared" si="7"/>
        <v>0</v>
      </c>
      <c r="BI172" s="114">
        <f t="shared" si="8"/>
        <v>0</v>
      </c>
      <c r="BJ172" s="14" t="s">
        <v>85</v>
      </c>
      <c r="BK172" s="114">
        <f t="shared" si="9"/>
        <v>0</v>
      </c>
      <c r="BL172" s="14" t="s">
        <v>246</v>
      </c>
      <c r="BM172" s="113" t="s">
        <v>278</v>
      </c>
    </row>
    <row r="173" spans="1:65" s="2" customFormat="1" ht="16.5" customHeight="1">
      <c r="A173" s="28"/>
      <c r="B173" s="138"/>
      <c r="C173" s="199" t="s">
        <v>112</v>
      </c>
      <c r="D173" s="199" t="s">
        <v>242</v>
      </c>
      <c r="E173" s="200" t="s">
        <v>279</v>
      </c>
      <c r="F173" s="201" t="s">
        <v>280</v>
      </c>
      <c r="G173" s="202" t="s">
        <v>245</v>
      </c>
      <c r="H173" s="203">
        <v>47.088000000000001</v>
      </c>
      <c r="I173" s="108"/>
      <c r="J173" s="204">
        <f t="shared" si="0"/>
        <v>0</v>
      </c>
      <c r="K173" s="201" t="s">
        <v>1</v>
      </c>
      <c r="L173" s="29"/>
      <c r="M173" s="109" t="s">
        <v>1</v>
      </c>
      <c r="N173" s="110" t="s">
        <v>42</v>
      </c>
      <c r="O173" s="52"/>
      <c r="P173" s="111">
        <f t="shared" si="1"/>
        <v>0</v>
      </c>
      <c r="Q173" s="111">
        <v>0</v>
      </c>
      <c r="R173" s="111">
        <f t="shared" si="2"/>
        <v>0</v>
      </c>
      <c r="S173" s="111">
        <v>0</v>
      </c>
      <c r="T173" s="112">
        <f t="shared" si="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13" t="s">
        <v>246</v>
      </c>
      <c r="AT173" s="113" t="s">
        <v>242</v>
      </c>
      <c r="AU173" s="113" t="s">
        <v>247</v>
      </c>
      <c r="AY173" s="14" t="s">
        <v>237</v>
      </c>
      <c r="BE173" s="114">
        <f t="shared" si="4"/>
        <v>0</v>
      </c>
      <c r="BF173" s="114">
        <f t="shared" si="5"/>
        <v>0</v>
      </c>
      <c r="BG173" s="114">
        <f t="shared" si="6"/>
        <v>0</v>
      </c>
      <c r="BH173" s="114">
        <f t="shared" si="7"/>
        <v>0</v>
      </c>
      <c r="BI173" s="114">
        <f t="shared" si="8"/>
        <v>0</v>
      </c>
      <c r="BJ173" s="14" t="s">
        <v>85</v>
      </c>
      <c r="BK173" s="114">
        <f t="shared" si="9"/>
        <v>0</v>
      </c>
      <c r="BL173" s="14" t="s">
        <v>246</v>
      </c>
      <c r="BM173" s="113" t="s">
        <v>281</v>
      </c>
    </row>
    <row r="174" spans="1:65" s="2" customFormat="1" ht="16.5" customHeight="1">
      <c r="A174" s="28"/>
      <c r="B174" s="138"/>
      <c r="C174" s="199" t="s">
        <v>115</v>
      </c>
      <c r="D174" s="199" t="s">
        <v>242</v>
      </c>
      <c r="E174" s="200" t="s">
        <v>282</v>
      </c>
      <c r="F174" s="201" t="s">
        <v>283</v>
      </c>
      <c r="G174" s="202" t="s">
        <v>245</v>
      </c>
      <c r="H174" s="203">
        <v>47.088000000000001</v>
      </c>
      <c r="I174" s="108"/>
      <c r="J174" s="204">
        <f t="shared" si="0"/>
        <v>0</v>
      </c>
      <c r="K174" s="201" t="s">
        <v>1</v>
      </c>
      <c r="L174" s="29"/>
      <c r="M174" s="109" t="s">
        <v>1</v>
      </c>
      <c r="N174" s="110" t="s">
        <v>42</v>
      </c>
      <c r="O174" s="52"/>
      <c r="P174" s="111">
        <f t="shared" si="1"/>
        <v>0</v>
      </c>
      <c r="Q174" s="111">
        <v>0</v>
      </c>
      <c r="R174" s="111">
        <f t="shared" si="2"/>
        <v>0</v>
      </c>
      <c r="S174" s="111">
        <v>0</v>
      </c>
      <c r="T174" s="112">
        <f t="shared" si="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13" t="s">
        <v>246</v>
      </c>
      <c r="AT174" s="113" t="s">
        <v>242</v>
      </c>
      <c r="AU174" s="113" t="s">
        <v>247</v>
      </c>
      <c r="AY174" s="14" t="s">
        <v>237</v>
      </c>
      <c r="BE174" s="114">
        <f t="shared" si="4"/>
        <v>0</v>
      </c>
      <c r="BF174" s="114">
        <f t="shared" si="5"/>
        <v>0</v>
      </c>
      <c r="BG174" s="114">
        <f t="shared" si="6"/>
        <v>0</v>
      </c>
      <c r="BH174" s="114">
        <f t="shared" si="7"/>
        <v>0</v>
      </c>
      <c r="BI174" s="114">
        <f t="shared" si="8"/>
        <v>0</v>
      </c>
      <c r="BJ174" s="14" t="s">
        <v>85</v>
      </c>
      <c r="BK174" s="114">
        <f t="shared" si="9"/>
        <v>0</v>
      </c>
      <c r="BL174" s="14" t="s">
        <v>246</v>
      </c>
      <c r="BM174" s="113" t="s">
        <v>284</v>
      </c>
    </row>
    <row r="175" spans="1:65" s="12" customFormat="1" ht="22.9" customHeight="1">
      <c r="B175" s="192"/>
      <c r="C175" s="193"/>
      <c r="D175" s="194" t="s">
        <v>76</v>
      </c>
      <c r="E175" s="197" t="s">
        <v>85</v>
      </c>
      <c r="F175" s="197" t="s">
        <v>285</v>
      </c>
      <c r="G175" s="193"/>
      <c r="H175" s="193"/>
      <c r="I175" s="101"/>
      <c r="J175" s="198">
        <f>BK175</f>
        <v>0</v>
      </c>
      <c r="K175" s="193"/>
      <c r="L175" s="99"/>
      <c r="M175" s="102"/>
      <c r="N175" s="103"/>
      <c r="O175" s="103"/>
      <c r="P175" s="104">
        <f>P176</f>
        <v>0</v>
      </c>
      <c r="Q175" s="103"/>
      <c r="R175" s="104">
        <f>R176</f>
        <v>112.70621532999999</v>
      </c>
      <c r="S175" s="103"/>
      <c r="T175" s="105">
        <f>T176</f>
        <v>0</v>
      </c>
      <c r="AR175" s="100" t="s">
        <v>85</v>
      </c>
      <c r="AT175" s="106" t="s">
        <v>76</v>
      </c>
      <c r="AU175" s="106" t="s">
        <v>85</v>
      </c>
      <c r="AY175" s="100" t="s">
        <v>237</v>
      </c>
      <c r="BK175" s="107">
        <f>BK176</f>
        <v>0</v>
      </c>
    </row>
    <row r="176" spans="1:65" s="12" customFormat="1" ht="20.85" customHeight="1">
      <c r="B176" s="192"/>
      <c r="C176" s="193"/>
      <c r="D176" s="194" t="s">
        <v>76</v>
      </c>
      <c r="E176" s="197" t="s">
        <v>286</v>
      </c>
      <c r="F176" s="197" t="s">
        <v>287</v>
      </c>
      <c r="G176" s="193"/>
      <c r="H176" s="193"/>
      <c r="I176" s="101"/>
      <c r="J176" s="198">
        <f>BK176</f>
        <v>0</v>
      </c>
      <c r="K176" s="193"/>
      <c r="L176" s="99"/>
      <c r="M176" s="102"/>
      <c r="N176" s="103"/>
      <c r="O176" s="103"/>
      <c r="P176" s="104">
        <f>SUM(P177:P184)</f>
        <v>0</v>
      </c>
      <c r="Q176" s="103"/>
      <c r="R176" s="104">
        <f>SUM(R177:R184)</f>
        <v>112.70621532999999</v>
      </c>
      <c r="S176" s="103"/>
      <c r="T176" s="105">
        <f>SUM(T177:T184)</f>
        <v>0</v>
      </c>
      <c r="AR176" s="100" t="s">
        <v>85</v>
      </c>
      <c r="AT176" s="106" t="s">
        <v>76</v>
      </c>
      <c r="AU176" s="106" t="s">
        <v>87</v>
      </c>
      <c r="AY176" s="100" t="s">
        <v>237</v>
      </c>
      <c r="BK176" s="107">
        <f>SUM(BK177:BK184)</f>
        <v>0</v>
      </c>
    </row>
    <row r="177" spans="1:65" s="2" customFormat="1" ht="16.5" customHeight="1">
      <c r="A177" s="28"/>
      <c r="B177" s="138"/>
      <c r="C177" s="199" t="s">
        <v>118</v>
      </c>
      <c r="D177" s="199" t="s">
        <v>242</v>
      </c>
      <c r="E177" s="200" t="s">
        <v>288</v>
      </c>
      <c r="F177" s="201" t="s">
        <v>289</v>
      </c>
      <c r="G177" s="202" t="s">
        <v>290</v>
      </c>
      <c r="H177" s="203">
        <v>112</v>
      </c>
      <c r="I177" s="108"/>
      <c r="J177" s="204">
        <f t="shared" ref="J177:J184" si="10">ROUND(I177*H177,2)</f>
        <v>0</v>
      </c>
      <c r="K177" s="201" t="s">
        <v>1</v>
      </c>
      <c r="L177" s="29"/>
      <c r="M177" s="109" t="s">
        <v>1</v>
      </c>
      <c r="N177" s="110" t="s">
        <v>42</v>
      </c>
      <c r="O177" s="52"/>
      <c r="P177" s="111">
        <f t="shared" ref="P177:P184" si="11">O177*H177</f>
        <v>0</v>
      </c>
      <c r="Q177" s="111">
        <v>0</v>
      </c>
      <c r="R177" s="111">
        <f t="shared" ref="R177:R184" si="12">Q177*H177</f>
        <v>0</v>
      </c>
      <c r="S177" s="111">
        <v>0</v>
      </c>
      <c r="T177" s="112">
        <f t="shared" ref="T177:T184" si="13">S177*H177</f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13" t="s">
        <v>246</v>
      </c>
      <c r="AT177" s="113" t="s">
        <v>242</v>
      </c>
      <c r="AU177" s="113" t="s">
        <v>247</v>
      </c>
      <c r="AY177" s="14" t="s">
        <v>237</v>
      </c>
      <c r="BE177" s="114">
        <f t="shared" ref="BE177:BE184" si="14">IF(N177="základní",J177,0)</f>
        <v>0</v>
      </c>
      <c r="BF177" s="114">
        <f t="shared" ref="BF177:BF184" si="15">IF(N177="snížená",J177,0)</f>
        <v>0</v>
      </c>
      <c r="BG177" s="114">
        <f t="shared" ref="BG177:BG184" si="16">IF(N177="zákl. přenesená",J177,0)</f>
        <v>0</v>
      </c>
      <c r="BH177" s="114">
        <f t="shared" ref="BH177:BH184" si="17">IF(N177="sníž. přenesená",J177,0)</f>
        <v>0</v>
      </c>
      <c r="BI177" s="114">
        <f t="shared" ref="BI177:BI184" si="18">IF(N177="nulová",J177,0)</f>
        <v>0</v>
      </c>
      <c r="BJ177" s="14" t="s">
        <v>85</v>
      </c>
      <c r="BK177" s="114">
        <f t="shared" ref="BK177:BK184" si="19">ROUND(I177*H177,2)</f>
        <v>0</v>
      </c>
      <c r="BL177" s="14" t="s">
        <v>246</v>
      </c>
      <c r="BM177" s="113" t="s">
        <v>291</v>
      </c>
    </row>
    <row r="178" spans="1:65" s="2" customFormat="1" ht="16.5" customHeight="1">
      <c r="A178" s="28"/>
      <c r="B178" s="138"/>
      <c r="C178" s="199" t="s">
        <v>121</v>
      </c>
      <c r="D178" s="199" t="s">
        <v>242</v>
      </c>
      <c r="E178" s="200" t="s">
        <v>292</v>
      </c>
      <c r="F178" s="201" t="s">
        <v>293</v>
      </c>
      <c r="G178" s="202" t="s">
        <v>245</v>
      </c>
      <c r="H178" s="203">
        <v>7</v>
      </c>
      <c r="I178" s="108"/>
      <c r="J178" s="204">
        <f t="shared" si="10"/>
        <v>0</v>
      </c>
      <c r="K178" s="201" t="s">
        <v>1</v>
      </c>
      <c r="L178" s="29"/>
      <c r="M178" s="109" t="s">
        <v>1</v>
      </c>
      <c r="N178" s="110" t="s">
        <v>42</v>
      </c>
      <c r="O178" s="52"/>
      <c r="P178" s="111">
        <f t="shared" si="11"/>
        <v>0</v>
      </c>
      <c r="Q178" s="111">
        <v>2.4607800000000002</v>
      </c>
      <c r="R178" s="111">
        <f t="shared" si="12"/>
        <v>17.225460000000002</v>
      </c>
      <c r="S178" s="111">
        <v>0</v>
      </c>
      <c r="T178" s="112">
        <f t="shared" si="1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13" t="s">
        <v>246</v>
      </c>
      <c r="AT178" s="113" t="s">
        <v>242</v>
      </c>
      <c r="AU178" s="113" t="s">
        <v>247</v>
      </c>
      <c r="AY178" s="14" t="s">
        <v>237</v>
      </c>
      <c r="BE178" s="114">
        <f t="shared" si="14"/>
        <v>0</v>
      </c>
      <c r="BF178" s="114">
        <f t="shared" si="15"/>
        <v>0</v>
      </c>
      <c r="BG178" s="114">
        <f t="shared" si="16"/>
        <v>0</v>
      </c>
      <c r="BH178" s="114">
        <f t="shared" si="17"/>
        <v>0</v>
      </c>
      <c r="BI178" s="114">
        <f t="shared" si="18"/>
        <v>0</v>
      </c>
      <c r="BJ178" s="14" t="s">
        <v>85</v>
      </c>
      <c r="BK178" s="114">
        <f t="shared" si="19"/>
        <v>0</v>
      </c>
      <c r="BL178" s="14" t="s">
        <v>246</v>
      </c>
      <c r="BM178" s="113" t="s">
        <v>294</v>
      </c>
    </row>
    <row r="179" spans="1:65" s="2" customFormat="1" ht="16.5" customHeight="1">
      <c r="A179" s="28"/>
      <c r="B179" s="138"/>
      <c r="C179" s="199" t="s">
        <v>124</v>
      </c>
      <c r="D179" s="199" t="s">
        <v>242</v>
      </c>
      <c r="E179" s="200" t="s">
        <v>295</v>
      </c>
      <c r="F179" s="201" t="s">
        <v>296</v>
      </c>
      <c r="G179" s="202" t="s">
        <v>245</v>
      </c>
      <c r="H179" s="203">
        <v>33.262999999999998</v>
      </c>
      <c r="I179" s="108"/>
      <c r="J179" s="204">
        <f t="shared" si="10"/>
        <v>0</v>
      </c>
      <c r="K179" s="201" t="s">
        <v>1</v>
      </c>
      <c r="L179" s="29"/>
      <c r="M179" s="109" t="s">
        <v>1</v>
      </c>
      <c r="N179" s="110" t="s">
        <v>42</v>
      </c>
      <c r="O179" s="52"/>
      <c r="P179" s="111">
        <f t="shared" si="11"/>
        <v>0</v>
      </c>
      <c r="Q179" s="111">
        <v>2.3616100000000002</v>
      </c>
      <c r="R179" s="111">
        <f t="shared" si="12"/>
        <v>78.554233429999996</v>
      </c>
      <c r="S179" s="111">
        <v>0</v>
      </c>
      <c r="T179" s="112">
        <f t="shared" si="1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13" t="s">
        <v>246</v>
      </c>
      <c r="AT179" s="113" t="s">
        <v>242</v>
      </c>
      <c r="AU179" s="113" t="s">
        <v>247</v>
      </c>
      <c r="AY179" s="14" t="s">
        <v>237</v>
      </c>
      <c r="BE179" s="114">
        <f t="shared" si="14"/>
        <v>0</v>
      </c>
      <c r="BF179" s="114">
        <f t="shared" si="15"/>
        <v>0</v>
      </c>
      <c r="BG179" s="114">
        <f t="shared" si="16"/>
        <v>0</v>
      </c>
      <c r="BH179" s="114">
        <f t="shared" si="17"/>
        <v>0</v>
      </c>
      <c r="BI179" s="114">
        <f t="shared" si="18"/>
        <v>0</v>
      </c>
      <c r="BJ179" s="14" t="s">
        <v>85</v>
      </c>
      <c r="BK179" s="114">
        <f t="shared" si="19"/>
        <v>0</v>
      </c>
      <c r="BL179" s="14" t="s">
        <v>246</v>
      </c>
      <c r="BM179" s="113" t="s">
        <v>297</v>
      </c>
    </row>
    <row r="180" spans="1:65" s="2" customFormat="1" ht="16.5" customHeight="1">
      <c r="A180" s="28"/>
      <c r="B180" s="138"/>
      <c r="C180" s="199" t="s">
        <v>8</v>
      </c>
      <c r="D180" s="199" t="s">
        <v>242</v>
      </c>
      <c r="E180" s="200" t="s">
        <v>298</v>
      </c>
      <c r="F180" s="201" t="s">
        <v>299</v>
      </c>
      <c r="G180" s="202" t="s">
        <v>254</v>
      </c>
      <c r="H180" s="203">
        <v>67.2</v>
      </c>
      <c r="I180" s="108"/>
      <c r="J180" s="204">
        <f t="shared" si="10"/>
        <v>0</v>
      </c>
      <c r="K180" s="201" t="s">
        <v>1</v>
      </c>
      <c r="L180" s="29"/>
      <c r="M180" s="109" t="s">
        <v>1</v>
      </c>
      <c r="N180" s="110" t="s">
        <v>42</v>
      </c>
      <c r="O180" s="52"/>
      <c r="P180" s="111">
        <f t="shared" si="11"/>
        <v>0</v>
      </c>
      <c r="Q180" s="111">
        <v>1.1900000000000001E-3</v>
      </c>
      <c r="R180" s="111">
        <f t="shared" si="12"/>
        <v>7.9968000000000011E-2</v>
      </c>
      <c r="S180" s="111">
        <v>0</v>
      </c>
      <c r="T180" s="112">
        <f t="shared" si="1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13" t="s">
        <v>246</v>
      </c>
      <c r="AT180" s="113" t="s">
        <v>242</v>
      </c>
      <c r="AU180" s="113" t="s">
        <v>247</v>
      </c>
      <c r="AY180" s="14" t="s">
        <v>237</v>
      </c>
      <c r="BE180" s="114">
        <f t="shared" si="14"/>
        <v>0</v>
      </c>
      <c r="BF180" s="114">
        <f t="shared" si="15"/>
        <v>0</v>
      </c>
      <c r="BG180" s="114">
        <f t="shared" si="16"/>
        <v>0</v>
      </c>
      <c r="BH180" s="114">
        <f t="shared" si="17"/>
        <v>0</v>
      </c>
      <c r="BI180" s="114">
        <f t="shared" si="18"/>
        <v>0</v>
      </c>
      <c r="BJ180" s="14" t="s">
        <v>85</v>
      </c>
      <c r="BK180" s="114">
        <f t="shared" si="19"/>
        <v>0</v>
      </c>
      <c r="BL180" s="14" t="s">
        <v>246</v>
      </c>
      <c r="BM180" s="113" t="s">
        <v>300</v>
      </c>
    </row>
    <row r="181" spans="1:65" s="2" customFormat="1" ht="16.5" customHeight="1">
      <c r="A181" s="28"/>
      <c r="B181" s="138"/>
      <c r="C181" s="199" t="s">
        <v>129</v>
      </c>
      <c r="D181" s="199" t="s">
        <v>242</v>
      </c>
      <c r="E181" s="200" t="s">
        <v>301</v>
      </c>
      <c r="F181" s="201" t="s">
        <v>302</v>
      </c>
      <c r="G181" s="202" t="s">
        <v>254</v>
      </c>
      <c r="H181" s="203">
        <v>67.2</v>
      </c>
      <c r="I181" s="108"/>
      <c r="J181" s="204">
        <f t="shared" si="10"/>
        <v>0</v>
      </c>
      <c r="K181" s="201" t="s">
        <v>1</v>
      </c>
      <c r="L181" s="29"/>
      <c r="M181" s="109" t="s">
        <v>1</v>
      </c>
      <c r="N181" s="110" t="s">
        <v>42</v>
      </c>
      <c r="O181" s="52"/>
      <c r="P181" s="111">
        <f t="shared" si="11"/>
        <v>0</v>
      </c>
      <c r="Q181" s="111">
        <v>0</v>
      </c>
      <c r="R181" s="111">
        <f t="shared" si="12"/>
        <v>0</v>
      </c>
      <c r="S181" s="111">
        <v>0</v>
      </c>
      <c r="T181" s="112">
        <f t="shared" si="1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13" t="s">
        <v>246</v>
      </c>
      <c r="AT181" s="113" t="s">
        <v>242</v>
      </c>
      <c r="AU181" s="113" t="s">
        <v>247</v>
      </c>
      <c r="AY181" s="14" t="s">
        <v>237</v>
      </c>
      <c r="BE181" s="114">
        <f t="shared" si="14"/>
        <v>0</v>
      </c>
      <c r="BF181" s="114">
        <f t="shared" si="15"/>
        <v>0</v>
      </c>
      <c r="BG181" s="114">
        <f t="shared" si="16"/>
        <v>0</v>
      </c>
      <c r="BH181" s="114">
        <f t="shared" si="17"/>
        <v>0</v>
      </c>
      <c r="BI181" s="114">
        <f t="shared" si="18"/>
        <v>0</v>
      </c>
      <c r="BJ181" s="14" t="s">
        <v>85</v>
      </c>
      <c r="BK181" s="114">
        <f t="shared" si="19"/>
        <v>0</v>
      </c>
      <c r="BL181" s="14" t="s">
        <v>246</v>
      </c>
      <c r="BM181" s="113" t="s">
        <v>303</v>
      </c>
    </row>
    <row r="182" spans="1:65" s="2" customFormat="1" ht="16.5" customHeight="1">
      <c r="A182" s="28"/>
      <c r="B182" s="138"/>
      <c r="C182" s="199" t="s">
        <v>132</v>
      </c>
      <c r="D182" s="199" t="s">
        <v>242</v>
      </c>
      <c r="E182" s="200" t="s">
        <v>304</v>
      </c>
      <c r="F182" s="201" t="s">
        <v>305</v>
      </c>
      <c r="G182" s="202" t="s">
        <v>306</v>
      </c>
      <c r="H182" s="203">
        <v>6.9859999999999998</v>
      </c>
      <c r="I182" s="108"/>
      <c r="J182" s="204">
        <f t="shared" si="10"/>
        <v>0</v>
      </c>
      <c r="K182" s="201" t="s">
        <v>1</v>
      </c>
      <c r="L182" s="29"/>
      <c r="M182" s="109" t="s">
        <v>1</v>
      </c>
      <c r="N182" s="110" t="s">
        <v>42</v>
      </c>
      <c r="O182" s="52"/>
      <c r="P182" s="111">
        <f t="shared" si="11"/>
        <v>0</v>
      </c>
      <c r="Q182" s="111">
        <v>1.0241499999999999</v>
      </c>
      <c r="R182" s="111">
        <f t="shared" si="12"/>
        <v>7.1547118999999988</v>
      </c>
      <c r="S182" s="111">
        <v>0</v>
      </c>
      <c r="T182" s="112">
        <f t="shared" si="1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13" t="s">
        <v>246</v>
      </c>
      <c r="AT182" s="113" t="s">
        <v>242</v>
      </c>
      <c r="AU182" s="113" t="s">
        <v>247</v>
      </c>
      <c r="AY182" s="14" t="s">
        <v>237</v>
      </c>
      <c r="BE182" s="114">
        <f t="shared" si="14"/>
        <v>0</v>
      </c>
      <c r="BF182" s="114">
        <f t="shared" si="15"/>
        <v>0</v>
      </c>
      <c r="BG182" s="114">
        <f t="shared" si="16"/>
        <v>0</v>
      </c>
      <c r="BH182" s="114">
        <f t="shared" si="17"/>
        <v>0</v>
      </c>
      <c r="BI182" s="114">
        <f t="shared" si="18"/>
        <v>0</v>
      </c>
      <c r="BJ182" s="14" t="s">
        <v>85</v>
      </c>
      <c r="BK182" s="114">
        <f t="shared" si="19"/>
        <v>0</v>
      </c>
      <c r="BL182" s="14" t="s">
        <v>246</v>
      </c>
      <c r="BM182" s="113" t="s">
        <v>307</v>
      </c>
    </row>
    <row r="183" spans="1:65" s="2" customFormat="1" ht="16.5" customHeight="1">
      <c r="A183" s="28"/>
      <c r="B183" s="138"/>
      <c r="C183" s="199" t="s">
        <v>135</v>
      </c>
      <c r="D183" s="199" t="s">
        <v>242</v>
      </c>
      <c r="E183" s="200" t="s">
        <v>308</v>
      </c>
      <c r="F183" s="201" t="s">
        <v>309</v>
      </c>
      <c r="G183" s="202" t="s">
        <v>306</v>
      </c>
      <c r="H183" s="203">
        <v>0.6</v>
      </c>
      <c r="I183" s="108"/>
      <c r="J183" s="204">
        <f t="shared" si="10"/>
        <v>0</v>
      </c>
      <c r="K183" s="201" t="s">
        <v>1</v>
      </c>
      <c r="L183" s="29"/>
      <c r="M183" s="109" t="s">
        <v>1</v>
      </c>
      <c r="N183" s="110" t="s">
        <v>42</v>
      </c>
      <c r="O183" s="52"/>
      <c r="P183" s="111">
        <f t="shared" si="11"/>
        <v>0</v>
      </c>
      <c r="Q183" s="111">
        <v>1.03827</v>
      </c>
      <c r="R183" s="111">
        <f t="shared" si="12"/>
        <v>0.62296200000000002</v>
      </c>
      <c r="S183" s="111">
        <v>0</v>
      </c>
      <c r="T183" s="112">
        <f t="shared" si="1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13" t="s">
        <v>246</v>
      </c>
      <c r="AT183" s="113" t="s">
        <v>242</v>
      </c>
      <c r="AU183" s="113" t="s">
        <v>247</v>
      </c>
      <c r="AY183" s="14" t="s">
        <v>237</v>
      </c>
      <c r="BE183" s="114">
        <f t="shared" si="14"/>
        <v>0</v>
      </c>
      <c r="BF183" s="114">
        <f t="shared" si="15"/>
        <v>0</v>
      </c>
      <c r="BG183" s="114">
        <f t="shared" si="16"/>
        <v>0</v>
      </c>
      <c r="BH183" s="114">
        <f t="shared" si="17"/>
        <v>0</v>
      </c>
      <c r="BI183" s="114">
        <f t="shared" si="18"/>
        <v>0</v>
      </c>
      <c r="BJ183" s="14" t="s">
        <v>85</v>
      </c>
      <c r="BK183" s="114">
        <f t="shared" si="19"/>
        <v>0</v>
      </c>
      <c r="BL183" s="14" t="s">
        <v>246</v>
      </c>
      <c r="BM183" s="113" t="s">
        <v>310</v>
      </c>
    </row>
    <row r="184" spans="1:65" s="2" customFormat="1" ht="16.5" customHeight="1">
      <c r="A184" s="28"/>
      <c r="B184" s="138"/>
      <c r="C184" s="199" t="s">
        <v>138</v>
      </c>
      <c r="D184" s="199" t="s">
        <v>242</v>
      </c>
      <c r="E184" s="200" t="s">
        <v>311</v>
      </c>
      <c r="F184" s="201" t="s">
        <v>312</v>
      </c>
      <c r="G184" s="202" t="s">
        <v>254</v>
      </c>
      <c r="H184" s="203">
        <v>174</v>
      </c>
      <c r="I184" s="108"/>
      <c r="J184" s="204">
        <f t="shared" si="10"/>
        <v>0</v>
      </c>
      <c r="K184" s="201" t="s">
        <v>1</v>
      </c>
      <c r="L184" s="29"/>
      <c r="M184" s="109" t="s">
        <v>1</v>
      </c>
      <c r="N184" s="110" t="s">
        <v>42</v>
      </c>
      <c r="O184" s="52"/>
      <c r="P184" s="111">
        <f t="shared" si="11"/>
        <v>0</v>
      </c>
      <c r="Q184" s="111">
        <v>5.212E-2</v>
      </c>
      <c r="R184" s="111">
        <f t="shared" si="12"/>
        <v>9.0688800000000001</v>
      </c>
      <c r="S184" s="111">
        <v>0</v>
      </c>
      <c r="T184" s="112">
        <f t="shared" si="1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13" t="s">
        <v>246</v>
      </c>
      <c r="AT184" s="113" t="s">
        <v>242</v>
      </c>
      <c r="AU184" s="113" t="s">
        <v>247</v>
      </c>
      <c r="AY184" s="14" t="s">
        <v>237</v>
      </c>
      <c r="BE184" s="114">
        <f t="shared" si="14"/>
        <v>0</v>
      </c>
      <c r="BF184" s="114">
        <f t="shared" si="15"/>
        <v>0</v>
      </c>
      <c r="BG184" s="114">
        <f t="shared" si="16"/>
        <v>0</v>
      </c>
      <c r="BH184" s="114">
        <f t="shared" si="17"/>
        <v>0</v>
      </c>
      <c r="BI184" s="114">
        <f t="shared" si="18"/>
        <v>0</v>
      </c>
      <c r="BJ184" s="14" t="s">
        <v>85</v>
      </c>
      <c r="BK184" s="114">
        <f t="shared" si="19"/>
        <v>0</v>
      </c>
      <c r="BL184" s="14" t="s">
        <v>246</v>
      </c>
      <c r="BM184" s="113" t="s">
        <v>313</v>
      </c>
    </row>
    <row r="185" spans="1:65" s="12" customFormat="1" ht="22.9" customHeight="1">
      <c r="B185" s="192"/>
      <c r="C185" s="193"/>
      <c r="D185" s="194" t="s">
        <v>76</v>
      </c>
      <c r="E185" s="197" t="s">
        <v>87</v>
      </c>
      <c r="F185" s="197" t="s">
        <v>314</v>
      </c>
      <c r="G185" s="193"/>
      <c r="H185" s="193"/>
      <c r="I185" s="101"/>
      <c r="J185" s="198">
        <f>BK185</f>
        <v>0</v>
      </c>
      <c r="K185" s="193"/>
      <c r="L185" s="99"/>
      <c r="M185" s="102"/>
      <c r="N185" s="103"/>
      <c r="O185" s="103"/>
      <c r="P185" s="104">
        <f>P186</f>
        <v>0</v>
      </c>
      <c r="Q185" s="103"/>
      <c r="R185" s="104">
        <f>R186</f>
        <v>667.70413908</v>
      </c>
      <c r="S185" s="103"/>
      <c r="T185" s="105">
        <f>T186</f>
        <v>0</v>
      </c>
      <c r="AR185" s="100" t="s">
        <v>85</v>
      </c>
      <c r="AT185" s="106" t="s">
        <v>76</v>
      </c>
      <c r="AU185" s="106" t="s">
        <v>85</v>
      </c>
      <c r="AY185" s="100" t="s">
        <v>237</v>
      </c>
      <c r="BK185" s="107">
        <f>BK186</f>
        <v>0</v>
      </c>
    </row>
    <row r="186" spans="1:65" s="12" customFormat="1" ht="20.85" customHeight="1">
      <c r="B186" s="192"/>
      <c r="C186" s="193"/>
      <c r="D186" s="194" t="s">
        <v>76</v>
      </c>
      <c r="E186" s="197" t="s">
        <v>315</v>
      </c>
      <c r="F186" s="197" t="s">
        <v>316</v>
      </c>
      <c r="G186" s="193"/>
      <c r="H186" s="193"/>
      <c r="I186" s="101"/>
      <c r="J186" s="198">
        <f>BK186</f>
        <v>0</v>
      </c>
      <c r="K186" s="193"/>
      <c r="L186" s="99"/>
      <c r="M186" s="102"/>
      <c r="N186" s="103"/>
      <c r="O186" s="103"/>
      <c r="P186" s="104">
        <f>SUM(P187:P212)</f>
        <v>0</v>
      </c>
      <c r="Q186" s="103"/>
      <c r="R186" s="104">
        <f>SUM(R187:R212)</f>
        <v>667.70413908</v>
      </c>
      <c r="S186" s="103"/>
      <c r="T186" s="105">
        <f>SUM(T187:T212)</f>
        <v>0</v>
      </c>
      <c r="AR186" s="100" t="s">
        <v>85</v>
      </c>
      <c r="AT186" s="106" t="s">
        <v>76</v>
      </c>
      <c r="AU186" s="106" t="s">
        <v>87</v>
      </c>
      <c r="AY186" s="100" t="s">
        <v>237</v>
      </c>
      <c r="BK186" s="107">
        <f>SUM(BK187:BK212)</f>
        <v>0</v>
      </c>
    </row>
    <row r="187" spans="1:65" s="2" customFormat="1" ht="16.5" customHeight="1">
      <c r="A187" s="28"/>
      <c r="B187" s="138"/>
      <c r="C187" s="199" t="s">
        <v>141</v>
      </c>
      <c r="D187" s="199" t="s">
        <v>242</v>
      </c>
      <c r="E187" s="200" t="s">
        <v>317</v>
      </c>
      <c r="F187" s="201" t="s">
        <v>318</v>
      </c>
      <c r="G187" s="202" t="s">
        <v>319</v>
      </c>
      <c r="H187" s="203">
        <v>279</v>
      </c>
      <c r="I187" s="108"/>
      <c r="J187" s="204">
        <f t="shared" ref="J187:J212" si="20">ROUND(I187*H187,2)</f>
        <v>0</v>
      </c>
      <c r="K187" s="201" t="s">
        <v>1</v>
      </c>
      <c r="L187" s="29"/>
      <c r="M187" s="109" t="s">
        <v>1</v>
      </c>
      <c r="N187" s="110" t="s">
        <v>42</v>
      </c>
      <c r="O187" s="52"/>
      <c r="P187" s="111">
        <f t="shared" ref="P187:P212" si="21">O187*H187</f>
        <v>0</v>
      </c>
      <c r="Q187" s="111">
        <v>5.2659999999999998E-2</v>
      </c>
      <c r="R187" s="111">
        <f t="shared" ref="R187:R212" si="22">Q187*H187</f>
        <v>14.69214</v>
      </c>
      <c r="S187" s="111">
        <v>0</v>
      </c>
      <c r="T187" s="112">
        <f t="shared" ref="T187:T212" si="23">S187*H187</f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13" t="s">
        <v>246</v>
      </c>
      <c r="AT187" s="113" t="s">
        <v>242</v>
      </c>
      <c r="AU187" s="113" t="s">
        <v>247</v>
      </c>
      <c r="AY187" s="14" t="s">
        <v>237</v>
      </c>
      <c r="BE187" s="114">
        <f t="shared" ref="BE187:BE212" si="24">IF(N187="základní",J187,0)</f>
        <v>0</v>
      </c>
      <c r="BF187" s="114">
        <f t="shared" ref="BF187:BF212" si="25">IF(N187="snížená",J187,0)</f>
        <v>0</v>
      </c>
      <c r="BG187" s="114">
        <f t="shared" ref="BG187:BG212" si="26">IF(N187="zákl. přenesená",J187,0)</f>
        <v>0</v>
      </c>
      <c r="BH187" s="114">
        <f t="shared" ref="BH187:BH212" si="27">IF(N187="sníž. přenesená",J187,0)</f>
        <v>0</v>
      </c>
      <c r="BI187" s="114">
        <f t="shared" ref="BI187:BI212" si="28">IF(N187="nulová",J187,0)</f>
        <v>0</v>
      </c>
      <c r="BJ187" s="14" t="s">
        <v>85</v>
      </c>
      <c r="BK187" s="114">
        <f t="shared" ref="BK187:BK212" si="29">ROUND(I187*H187,2)</f>
        <v>0</v>
      </c>
      <c r="BL187" s="14" t="s">
        <v>246</v>
      </c>
      <c r="BM187" s="113" t="s">
        <v>320</v>
      </c>
    </row>
    <row r="188" spans="1:65" s="2" customFormat="1" ht="16.5" customHeight="1">
      <c r="A188" s="28"/>
      <c r="B188" s="138"/>
      <c r="C188" s="199" t="s">
        <v>7</v>
      </c>
      <c r="D188" s="199" t="s">
        <v>242</v>
      </c>
      <c r="E188" s="200" t="s">
        <v>321</v>
      </c>
      <c r="F188" s="201" t="s">
        <v>322</v>
      </c>
      <c r="G188" s="202" t="s">
        <v>319</v>
      </c>
      <c r="H188" s="203">
        <v>32</v>
      </c>
      <c r="I188" s="108"/>
      <c r="J188" s="204">
        <f t="shared" si="20"/>
        <v>0</v>
      </c>
      <c r="K188" s="201" t="s">
        <v>1</v>
      </c>
      <c r="L188" s="29"/>
      <c r="M188" s="109" t="s">
        <v>1</v>
      </c>
      <c r="N188" s="110" t="s">
        <v>42</v>
      </c>
      <c r="O188" s="52"/>
      <c r="P188" s="111">
        <f t="shared" si="21"/>
        <v>0</v>
      </c>
      <c r="Q188" s="111">
        <v>8.0490000000000006E-2</v>
      </c>
      <c r="R188" s="111">
        <f t="shared" si="22"/>
        <v>2.5756800000000002</v>
      </c>
      <c r="S188" s="111">
        <v>0</v>
      </c>
      <c r="T188" s="112">
        <f t="shared" si="2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13" t="s">
        <v>246</v>
      </c>
      <c r="AT188" s="113" t="s">
        <v>242</v>
      </c>
      <c r="AU188" s="113" t="s">
        <v>247</v>
      </c>
      <c r="AY188" s="14" t="s">
        <v>237</v>
      </c>
      <c r="BE188" s="114">
        <f t="shared" si="24"/>
        <v>0</v>
      </c>
      <c r="BF188" s="114">
        <f t="shared" si="25"/>
        <v>0</v>
      </c>
      <c r="BG188" s="114">
        <f t="shared" si="26"/>
        <v>0</v>
      </c>
      <c r="BH188" s="114">
        <f t="shared" si="27"/>
        <v>0</v>
      </c>
      <c r="BI188" s="114">
        <f t="shared" si="28"/>
        <v>0</v>
      </c>
      <c r="BJ188" s="14" t="s">
        <v>85</v>
      </c>
      <c r="BK188" s="114">
        <f t="shared" si="29"/>
        <v>0</v>
      </c>
      <c r="BL188" s="14" t="s">
        <v>246</v>
      </c>
      <c r="BM188" s="113" t="s">
        <v>323</v>
      </c>
    </row>
    <row r="189" spans="1:65" s="2" customFormat="1" ht="16.5" customHeight="1">
      <c r="A189" s="28"/>
      <c r="B189" s="138"/>
      <c r="C189" s="199" t="s">
        <v>146</v>
      </c>
      <c r="D189" s="199" t="s">
        <v>242</v>
      </c>
      <c r="E189" s="200" t="s">
        <v>324</v>
      </c>
      <c r="F189" s="201" t="s">
        <v>325</v>
      </c>
      <c r="G189" s="202" t="s">
        <v>319</v>
      </c>
      <c r="H189" s="203">
        <v>13</v>
      </c>
      <c r="I189" s="108"/>
      <c r="J189" s="204">
        <f t="shared" si="20"/>
        <v>0</v>
      </c>
      <c r="K189" s="201" t="s">
        <v>1</v>
      </c>
      <c r="L189" s="29"/>
      <c r="M189" s="109" t="s">
        <v>1</v>
      </c>
      <c r="N189" s="110" t="s">
        <v>42</v>
      </c>
      <c r="O189" s="52"/>
      <c r="P189" s="111">
        <f t="shared" si="21"/>
        <v>0</v>
      </c>
      <c r="Q189" s="111">
        <v>0.2601</v>
      </c>
      <c r="R189" s="111">
        <f t="shared" si="22"/>
        <v>3.3813</v>
      </c>
      <c r="S189" s="111">
        <v>0</v>
      </c>
      <c r="T189" s="112">
        <f t="shared" si="2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13" t="s">
        <v>246</v>
      </c>
      <c r="AT189" s="113" t="s">
        <v>242</v>
      </c>
      <c r="AU189" s="113" t="s">
        <v>247</v>
      </c>
      <c r="AY189" s="14" t="s">
        <v>237</v>
      </c>
      <c r="BE189" s="114">
        <f t="shared" si="24"/>
        <v>0</v>
      </c>
      <c r="BF189" s="114">
        <f t="shared" si="25"/>
        <v>0</v>
      </c>
      <c r="BG189" s="114">
        <f t="shared" si="26"/>
        <v>0</v>
      </c>
      <c r="BH189" s="114">
        <f t="shared" si="27"/>
        <v>0</v>
      </c>
      <c r="BI189" s="114">
        <f t="shared" si="28"/>
        <v>0</v>
      </c>
      <c r="BJ189" s="14" t="s">
        <v>85</v>
      </c>
      <c r="BK189" s="114">
        <f t="shared" si="29"/>
        <v>0</v>
      </c>
      <c r="BL189" s="14" t="s">
        <v>246</v>
      </c>
      <c r="BM189" s="113" t="s">
        <v>326</v>
      </c>
    </row>
    <row r="190" spans="1:65" s="2" customFormat="1" ht="16.5" customHeight="1">
      <c r="A190" s="28"/>
      <c r="B190" s="138"/>
      <c r="C190" s="199" t="s">
        <v>149</v>
      </c>
      <c r="D190" s="199" t="s">
        <v>242</v>
      </c>
      <c r="E190" s="200" t="s">
        <v>327</v>
      </c>
      <c r="F190" s="201" t="s">
        <v>328</v>
      </c>
      <c r="G190" s="202" t="s">
        <v>245</v>
      </c>
      <c r="H190" s="203">
        <v>13.756</v>
      </c>
      <c r="I190" s="108"/>
      <c r="J190" s="204">
        <f t="shared" si="20"/>
        <v>0</v>
      </c>
      <c r="K190" s="201" t="s">
        <v>1</v>
      </c>
      <c r="L190" s="29"/>
      <c r="M190" s="109" t="s">
        <v>1</v>
      </c>
      <c r="N190" s="110" t="s">
        <v>42</v>
      </c>
      <c r="O190" s="52"/>
      <c r="P190" s="111">
        <f t="shared" si="21"/>
        <v>0</v>
      </c>
      <c r="Q190" s="111">
        <v>1.8957299999999999</v>
      </c>
      <c r="R190" s="111">
        <f t="shared" si="22"/>
        <v>26.077661880000001</v>
      </c>
      <c r="S190" s="111">
        <v>0</v>
      </c>
      <c r="T190" s="112">
        <f t="shared" si="2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13" t="s">
        <v>246</v>
      </c>
      <c r="AT190" s="113" t="s">
        <v>242</v>
      </c>
      <c r="AU190" s="113" t="s">
        <v>247</v>
      </c>
      <c r="AY190" s="14" t="s">
        <v>237</v>
      </c>
      <c r="BE190" s="114">
        <f t="shared" si="24"/>
        <v>0</v>
      </c>
      <c r="BF190" s="114">
        <f t="shared" si="25"/>
        <v>0</v>
      </c>
      <c r="BG190" s="114">
        <f t="shared" si="26"/>
        <v>0</v>
      </c>
      <c r="BH190" s="114">
        <f t="shared" si="27"/>
        <v>0</v>
      </c>
      <c r="BI190" s="114">
        <f t="shared" si="28"/>
        <v>0</v>
      </c>
      <c r="BJ190" s="14" t="s">
        <v>85</v>
      </c>
      <c r="BK190" s="114">
        <f t="shared" si="29"/>
        <v>0</v>
      </c>
      <c r="BL190" s="14" t="s">
        <v>246</v>
      </c>
      <c r="BM190" s="113" t="s">
        <v>329</v>
      </c>
    </row>
    <row r="191" spans="1:65" s="2" customFormat="1" ht="21.75" customHeight="1">
      <c r="A191" s="28"/>
      <c r="B191" s="138"/>
      <c r="C191" s="199" t="s">
        <v>152</v>
      </c>
      <c r="D191" s="199" t="s">
        <v>242</v>
      </c>
      <c r="E191" s="200" t="s">
        <v>330</v>
      </c>
      <c r="F191" s="201" t="s">
        <v>331</v>
      </c>
      <c r="G191" s="202" t="s">
        <v>245</v>
      </c>
      <c r="H191" s="203">
        <v>9.6</v>
      </c>
      <c r="I191" s="108"/>
      <c r="J191" s="204">
        <f t="shared" si="20"/>
        <v>0</v>
      </c>
      <c r="K191" s="201" t="s">
        <v>1</v>
      </c>
      <c r="L191" s="29"/>
      <c r="M191" s="109" t="s">
        <v>1</v>
      </c>
      <c r="N191" s="110" t="s">
        <v>42</v>
      </c>
      <c r="O191" s="52"/>
      <c r="P191" s="111">
        <f t="shared" si="21"/>
        <v>0</v>
      </c>
      <c r="Q191" s="111">
        <v>2.0024000000000002</v>
      </c>
      <c r="R191" s="111">
        <f t="shared" si="22"/>
        <v>19.223040000000001</v>
      </c>
      <c r="S191" s="111">
        <v>0</v>
      </c>
      <c r="T191" s="112">
        <f t="shared" si="23"/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13" t="s">
        <v>246</v>
      </c>
      <c r="AT191" s="113" t="s">
        <v>242</v>
      </c>
      <c r="AU191" s="113" t="s">
        <v>247</v>
      </c>
      <c r="AY191" s="14" t="s">
        <v>237</v>
      </c>
      <c r="BE191" s="114">
        <f t="shared" si="24"/>
        <v>0</v>
      </c>
      <c r="BF191" s="114">
        <f t="shared" si="25"/>
        <v>0</v>
      </c>
      <c r="BG191" s="114">
        <f t="shared" si="26"/>
        <v>0</v>
      </c>
      <c r="BH191" s="114">
        <f t="shared" si="27"/>
        <v>0</v>
      </c>
      <c r="BI191" s="114">
        <f t="shared" si="28"/>
        <v>0</v>
      </c>
      <c r="BJ191" s="14" t="s">
        <v>85</v>
      </c>
      <c r="BK191" s="114">
        <f t="shared" si="29"/>
        <v>0</v>
      </c>
      <c r="BL191" s="14" t="s">
        <v>246</v>
      </c>
      <c r="BM191" s="113" t="s">
        <v>332</v>
      </c>
    </row>
    <row r="192" spans="1:65" s="2" customFormat="1" ht="16.5" customHeight="1">
      <c r="A192" s="28"/>
      <c r="B192" s="138"/>
      <c r="C192" s="199" t="s">
        <v>155</v>
      </c>
      <c r="D192" s="199" t="s">
        <v>242</v>
      </c>
      <c r="E192" s="200" t="s">
        <v>333</v>
      </c>
      <c r="F192" s="201" t="s">
        <v>334</v>
      </c>
      <c r="G192" s="202" t="s">
        <v>245</v>
      </c>
      <c r="H192" s="203">
        <v>8.91</v>
      </c>
      <c r="I192" s="108"/>
      <c r="J192" s="204">
        <f t="shared" si="20"/>
        <v>0</v>
      </c>
      <c r="K192" s="201" t="s">
        <v>1</v>
      </c>
      <c r="L192" s="29"/>
      <c r="M192" s="109" t="s">
        <v>1</v>
      </c>
      <c r="N192" s="110" t="s">
        <v>42</v>
      </c>
      <c r="O192" s="52"/>
      <c r="P192" s="111">
        <f t="shared" si="21"/>
        <v>0</v>
      </c>
      <c r="Q192" s="111">
        <v>1.99072</v>
      </c>
      <c r="R192" s="111">
        <f t="shared" si="22"/>
        <v>17.737315200000001</v>
      </c>
      <c r="S192" s="111">
        <v>0</v>
      </c>
      <c r="T192" s="112">
        <f t="shared" si="23"/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13" t="s">
        <v>246</v>
      </c>
      <c r="AT192" s="113" t="s">
        <v>242</v>
      </c>
      <c r="AU192" s="113" t="s">
        <v>247</v>
      </c>
      <c r="AY192" s="14" t="s">
        <v>237</v>
      </c>
      <c r="BE192" s="114">
        <f t="shared" si="24"/>
        <v>0</v>
      </c>
      <c r="BF192" s="114">
        <f t="shared" si="25"/>
        <v>0</v>
      </c>
      <c r="BG192" s="114">
        <f t="shared" si="26"/>
        <v>0</v>
      </c>
      <c r="BH192" s="114">
        <f t="shared" si="27"/>
        <v>0</v>
      </c>
      <c r="BI192" s="114">
        <f t="shared" si="28"/>
        <v>0</v>
      </c>
      <c r="BJ192" s="14" t="s">
        <v>85</v>
      </c>
      <c r="BK192" s="114">
        <f t="shared" si="29"/>
        <v>0</v>
      </c>
      <c r="BL192" s="14" t="s">
        <v>246</v>
      </c>
      <c r="BM192" s="113" t="s">
        <v>335</v>
      </c>
    </row>
    <row r="193" spans="1:65" s="2" customFormat="1" ht="16.5" customHeight="1">
      <c r="A193" s="28"/>
      <c r="B193" s="138"/>
      <c r="C193" s="199" t="s">
        <v>158</v>
      </c>
      <c r="D193" s="199" t="s">
        <v>242</v>
      </c>
      <c r="E193" s="200" t="s">
        <v>336</v>
      </c>
      <c r="F193" s="201" t="s">
        <v>337</v>
      </c>
      <c r="G193" s="202" t="s">
        <v>306</v>
      </c>
      <c r="H193" s="203">
        <v>42.232999999999997</v>
      </c>
      <c r="I193" s="108"/>
      <c r="J193" s="204">
        <f t="shared" si="20"/>
        <v>0</v>
      </c>
      <c r="K193" s="201" t="s">
        <v>1</v>
      </c>
      <c r="L193" s="29"/>
      <c r="M193" s="109" t="s">
        <v>1</v>
      </c>
      <c r="N193" s="110" t="s">
        <v>42</v>
      </c>
      <c r="O193" s="52"/>
      <c r="P193" s="111">
        <f t="shared" si="21"/>
        <v>0</v>
      </c>
      <c r="Q193" s="111">
        <v>1.0900000000000001</v>
      </c>
      <c r="R193" s="111">
        <f t="shared" si="22"/>
        <v>46.033970000000004</v>
      </c>
      <c r="S193" s="111">
        <v>0</v>
      </c>
      <c r="T193" s="112">
        <f t="shared" si="23"/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13" t="s">
        <v>246</v>
      </c>
      <c r="AT193" s="113" t="s">
        <v>242</v>
      </c>
      <c r="AU193" s="113" t="s">
        <v>247</v>
      </c>
      <c r="AY193" s="14" t="s">
        <v>237</v>
      </c>
      <c r="BE193" s="114">
        <f t="shared" si="24"/>
        <v>0</v>
      </c>
      <c r="BF193" s="114">
        <f t="shared" si="25"/>
        <v>0</v>
      </c>
      <c r="BG193" s="114">
        <f t="shared" si="26"/>
        <v>0</v>
      </c>
      <c r="BH193" s="114">
        <f t="shared" si="27"/>
        <v>0</v>
      </c>
      <c r="BI193" s="114">
        <f t="shared" si="28"/>
        <v>0</v>
      </c>
      <c r="BJ193" s="14" t="s">
        <v>85</v>
      </c>
      <c r="BK193" s="114">
        <f t="shared" si="29"/>
        <v>0</v>
      </c>
      <c r="BL193" s="14" t="s">
        <v>246</v>
      </c>
      <c r="BM193" s="113" t="s">
        <v>338</v>
      </c>
    </row>
    <row r="194" spans="1:65" s="2" customFormat="1" ht="16.5" customHeight="1">
      <c r="A194" s="28"/>
      <c r="B194" s="138"/>
      <c r="C194" s="199" t="s">
        <v>161</v>
      </c>
      <c r="D194" s="199" t="s">
        <v>242</v>
      </c>
      <c r="E194" s="200" t="s">
        <v>339</v>
      </c>
      <c r="F194" s="201" t="s">
        <v>340</v>
      </c>
      <c r="G194" s="202" t="s">
        <v>319</v>
      </c>
      <c r="H194" s="203">
        <v>45</v>
      </c>
      <c r="I194" s="108"/>
      <c r="J194" s="204">
        <f t="shared" si="20"/>
        <v>0</v>
      </c>
      <c r="K194" s="201" t="s">
        <v>1</v>
      </c>
      <c r="L194" s="29"/>
      <c r="M194" s="109" t="s">
        <v>1</v>
      </c>
      <c r="N194" s="110" t="s">
        <v>42</v>
      </c>
      <c r="O194" s="52"/>
      <c r="P194" s="111">
        <f t="shared" si="21"/>
        <v>0</v>
      </c>
      <c r="Q194" s="111">
        <v>3.2200000000000002E-3</v>
      </c>
      <c r="R194" s="111">
        <f t="shared" si="22"/>
        <v>0.1449</v>
      </c>
      <c r="S194" s="111">
        <v>0</v>
      </c>
      <c r="T194" s="112">
        <f t="shared" si="23"/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13" t="s">
        <v>246</v>
      </c>
      <c r="AT194" s="113" t="s">
        <v>242</v>
      </c>
      <c r="AU194" s="113" t="s">
        <v>247</v>
      </c>
      <c r="AY194" s="14" t="s">
        <v>237</v>
      </c>
      <c r="BE194" s="114">
        <f t="shared" si="24"/>
        <v>0</v>
      </c>
      <c r="BF194" s="114">
        <f t="shared" si="25"/>
        <v>0</v>
      </c>
      <c r="BG194" s="114">
        <f t="shared" si="26"/>
        <v>0</v>
      </c>
      <c r="BH194" s="114">
        <f t="shared" si="27"/>
        <v>0</v>
      </c>
      <c r="BI194" s="114">
        <f t="shared" si="28"/>
        <v>0</v>
      </c>
      <c r="BJ194" s="14" t="s">
        <v>85</v>
      </c>
      <c r="BK194" s="114">
        <f t="shared" si="29"/>
        <v>0</v>
      </c>
      <c r="BL194" s="14" t="s">
        <v>246</v>
      </c>
      <c r="BM194" s="113" t="s">
        <v>341</v>
      </c>
    </row>
    <row r="195" spans="1:65" s="2" customFormat="1" ht="16.5" customHeight="1">
      <c r="A195" s="28"/>
      <c r="B195" s="138"/>
      <c r="C195" s="199" t="s">
        <v>164</v>
      </c>
      <c r="D195" s="199" t="s">
        <v>242</v>
      </c>
      <c r="E195" s="200" t="s">
        <v>342</v>
      </c>
      <c r="F195" s="201" t="s">
        <v>343</v>
      </c>
      <c r="G195" s="202" t="s">
        <v>319</v>
      </c>
      <c r="H195" s="203">
        <v>185</v>
      </c>
      <c r="I195" s="108"/>
      <c r="J195" s="204">
        <f t="shared" si="20"/>
        <v>0</v>
      </c>
      <c r="K195" s="201" t="s">
        <v>1</v>
      </c>
      <c r="L195" s="29"/>
      <c r="M195" s="109" t="s">
        <v>1</v>
      </c>
      <c r="N195" s="110" t="s">
        <v>42</v>
      </c>
      <c r="O195" s="52"/>
      <c r="P195" s="111">
        <f t="shared" si="21"/>
        <v>0</v>
      </c>
      <c r="Q195" s="111">
        <v>6.4099999999999999E-3</v>
      </c>
      <c r="R195" s="111">
        <f t="shared" si="22"/>
        <v>1.1858500000000001</v>
      </c>
      <c r="S195" s="111">
        <v>0</v>
      </c>
      <c r="T195" s="112">
        <f t="shared" si="23"/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13" t="s">
        <v>246</v>
      </c>
      <c r="AT195" s="113" t="s">
        <v>242</v>
      </c>
      <c r="AU195" s="113" t="s">
        <v>247</v>
      </c>
      <c r="AY195" s="14" t="s">
        <v>237</v>
      </c>
      <c r="BE195" s="114">
        <f t="shared" si="24"/>
        <v>0</v>
      </c>
      <c r="BF195" s="114">
        <f t="shared" si="25"/>
        <v>0</v>
      </c>
      <c r="BG195" s="114">
        <f t="shared" si="26"/>
        <v>0</v>
      </c>
      <c r="BH195" s="114">
        <f t="shared" si="27"/>
        <v>0</v>
      </c>
      <c r="BI195" s="114">
        <f t="shared" si="28"/>
        <v>0</v>
      </c>
      <c r="BJ195" s="14" t="s">
        <v>85</v>
      </c>
      <c r="BK195" s="114">
        <f t="shared" si="29"/>
        <v>0</v>
      </c>
      <c r="BL195" s="14" t="s">
        <v>246</v>
      </c>
      <c r="BM195" s="113" t="s">
        <v>344</v>
      </c>
    </row>
    <row r="196" spans="1:65" s="2" customFormat="1" ht="21.75" customHeight="1">
      <c r="A196" s="28"/>
      <c r="B196" s="138"/>
      <c r="C196" s="199" t="s">
        <v>167</v>
      </c>
      <c r="D196" s="199" t="s">
        <v>242</v>
      </c>
      <c r="E196" s="200" t="s">
        <v>345</v>
      </c>
      <c r="F196" s="201" t="s">
        <v>346</v>
      </c>
      <c r="G196" s="202" t="s">
        <v>254</v>
      </c>
      <c r="H196" s="203">
        <v>75</v>
      </c>
      <c r="I196" s="108"/>
      <c r="J196" s="204">
        <f t="shared" si="20"/>
        <v>0</v>
      </c>
      <c r="K196" s="201" t="s">
        <v>1</v>
      </c>
      <c r="L196" s="29"/>
      <c r="M196" s="109" t="s">
        <v>1</v>
      </c>
      <c r="N196" s="110" t="s">
        <v>42</v>
      </c>
      <c r="O196" s="52"/>
      <c r="P196" s="111">
        <f t="shared" si="21"/>
        <v>0</v>
      </c>
      <c r="Q196" s="111">
        <v>0.48993999999999999</v>
      </c>
      <c r="R196" s="111">
        <f t="shared" si="22"/>
        <v>36.7455</v>
      </c>
      <c r="S196" s="111">
        <v>0</v>
      </c>
      <c r="T196" s="112">
        <f t="shared" si="23"/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13" t="s">
        <v>246</v>
      </c>
      <c r="AT196" s="113" t="s">
        <v>242</v>
      </c>
      <c r="AU196" s="113" t="s">
        <v>247</v>
      </c>
      <c r="AY196" s="14" t="s">
        <v>237</v>
      </c>
      <c r="BE196" s="114">
        <f t="shared" si="24"/>
        <v>0</v>
      </c>
      <c r="BF196" s="114">
        <f t="shared" si="25"/>
        <v>0</v>
      </c>
      <c r="BG196" s="114">
        <f t="shared" si="26"/>
        <v>0</v>
      </c>
      <c r="BH196" s="114">
        <f t="shared" si="27"/>
        <v>0</v>
      </c>
      <c r="BI196" s="114">
        <f t="shared" si="28"/>
        <v>0</v>
      </c>
      <c r="BJ196" s="14" t="s">
        <v>85</v>
      </c>
      <c r="BK196" s="114">
        <f t="shared" si="29"/>
        <v>0</v>
      </c>
      <c r="BL196" s="14" t="s">
        <v>246</v>
      </c>
      <c r="BM196" s="113" t="s">
        <v>347</v>
      </c>
    </row>
    <row r="197" spans="1:65" s="2" customFormat="1" ht="16.5" customHeight="1">
      <c r="A197" s="28"/>
      <c r="B197" s="138"/>
      <c r="C197" s="199" t="s">
        <v>348</v>
      </c>
      <c r="D197" s="199" t="s">
        <v>242</v>
      </c>
      <c r="E197" s="200" t="s">
        <v>349</v>
      </c>
      <c r="F197" s="201" t="s">
        <v>350</v>
      </c>
      <c r="G197" s="202" t="s">
        <v>254</v>
      </c>
      <c r="H197" s="203">
        <v>166.9</v>
      </c>
      <c r="I197" s="108"/>
      <c r="J197" s="204">
        <f t="shared" si="20"/>
        <v>0</v>
      </c>
      <c r="K197" s="201" t="s">
        <v>1</v>
      </c>
      <c r="L197" s="29"/>
      <c r="M197" s="109" t="s">
        <v>1</v>
      </c>
      <c r="N197" s="110" t="s">
        <v>42</v>
      </c>
      <c r="O197" s="52"/>
      <c r="P197" s="111">
        <f t="shared" si="21"/>
        <v>0</v>
      </c>
      <c r="Q197" s="111">
        <v>0.29744999999999999</v>
      </c>
      <c r="R197" s="111">
        <f t="shared" si="22"/>
        <v>49.644404999999999</v>
      </c>
      <c r="S197" s="111">
        <v>0</v>
      </c>
      <c r="T197" s="112">
        <f t="shared" si="23"/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13" t="s">
        <v>246</v>
      </c>
      <c r="AT197" s="113" t="s">
        <v>242</v>
      </c>
      <c r="AU197" s="113" t="s">
        <v>247</v>
      </c>
      <c r="AY197" s="14" t="s">
        <v>237</v>
      </c>
      <c r="BE197" s="114">
        <f t="shared" si="24"/>
        <v>0</v>
      </c>
      <c r="BF197" s="114">
        <f t="shared" si="25"/>
        <v>0</v>
      </c>
      <c r="BG197" s="114">
        <f t="shared" si="26"/>
        <v>0</v>
      </c>
      <c r="BH197" s="114">
        <f t="shared" si="27"/>
        <v>0</v>
      </c>
      <c r="BI197" s="114">
        <f t="shared" si="28"/>
        <v>0</v>
      </c>
      <c r="BJ197" s="14" t="s">
        <v>85</v>
      </c>
      <c r="BK197" s="114">
        <f t="shared" si="29"/>
        <v>0</v>
      </c>
      <c r="BL197" s="14" t="s">
        <v>246</v>
      </c>
      <c r="BM197" s="113" t="s">
        <v>351</v>
      </c>
    </row>
    <row r="198" spans="1:65" s="2" customFormat="1" ht="16.5" customHeight="1">
      <c r="A198" s="28"/>
      <c r="B198" s="138"/>
      <c r="C198" s="199" t="s">
        <v>352</v>
      </c>
      <c r="D198" s="199" t="s">
        <v>242</v>
      </c>
      <c r="E198" s="200" t="s">
        <v>353</v>
      </c>
      <c r="F198" s="201" t="s">
        <v>354</v>
      </c>
      <c r="G198" s="202" t="s">
        <v>319</v>
      </c>
      <c r="H198" s="203">
        <v>12</v>
      </c>
      <c r="I198" s="108"/>
      <c r="J198" s="204">
        <f t="shared" si="20"/>
        <v>0</v>
      </c>
      <c r="K198" s="201" t="s">
        <v>1</v>
      </c>
      <c r="L198" s="29"/>
      <c r="M198" s="109" t="s">
        <v>1</v>
      </c>
      <c r="N198" s="110" t="s">
        <v>42</v>
      </c>
      <c r="O198" s="52"/>
      <c r="P198" s="111">
        <f t="shared" si="21"/>
        <v>0</v>
      </c>
      <c r="Q198" s="111">
        <v>4.1079999999999998E-2</v>
      </c>
      <c r="R198" s="111">
        <f t="shared" si="22"/>
        <v>0.49295999999999995</v>
      </c>
      <c r="S198" s="111">
        <v>0</v>
      </c>
      <c r="T198" s="112">
        <f t="shared" si="23"/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13" t="s">
        <v>246</v>
      </c>
      <c r="AT198" s="113" t="s">
        <v>242</v>
      </c>
      <c r="AU198" s="113" t="s">
        <v>247</v>
      </c>
      <c r="AY198" s="14" t="s">
        <v>237</v>
      </c>
      <c r="BE198" s="114">
        <f t="shared" si="24"/>
        <v>0</v>
      </c>
      <c r="BF198" s="114">
        <f t="shared" si="25"/>
        <v>0</v>
      </c>
      <c r="BG198" s="114">
        <f t="shared" si="26"/>
        <v>0</v>
      </c>
      <c r="BH198" s="114">
        <f t="shared" si="27"/>
        <v>0</v>
      </c>
      <c r="BI198" s="114">
        <f t="shared" si="28"/>
        <v>0</v>
      </c>
      <c r="BJ198" s="14" t="s">
        <v>85</v>
      </c>
      <c r="BK198" s="114">
        <f t="shared" si="29"/>
        <v>0</v>
      </c>
      <c r="BL198" s="14" t="s">
        <v>246</v>
      </c>
      <c r="BM198" s="113" t="s">
        <v>355</v>
      </c>
    </row>
    <row r="199" spans="1:65" s="2" customFormat="1" ht="16.5" customHeight="1">
      <c r="A199" s="28"/>
      <c r="B199" s="138"/>
      <c r="C199" s="199" t="s">
        <v>356</v>
      </c>
      <c r="D199" s="199" t="s">
        <v>242</v>
      </c>
      <c r="E199" s="200" t="s">
        <v>357</v>
      </c>
      <c r="F199" s="201" t="s">
        <v>358</v>
      </c>
      <c r="G199" s="202" t="s">
        <v>319</v>
      </c>
      <c r="H199" s="203">
        <v>32</v>
      </c>
      <c r="I199" s="108"/>
      <c r="J199" s="204">
        <f t="shared" si="20"/>
        <v>0</v>
      </c>
      <c r="K199" s="201" t="s">
        <v>1</v>
      </c>
      <c r="L199" s="29"/>
      <c r="M199" s="109" t="s">
        <v>1</v>
      </c>
      <c r="N199" s="110" t="s">
        <v>42</v>
      </c>
      <c r="O199" s="52"/>
      <c r="P199" s="111">
        <f t="shared" si="21"/>
        <v>0</v>
      </c>
      <c r="Q199" s="111">
        <v>2.5530000000000001E-2</v>
      </c>
      <c r="R199" s="111">
        <f t="shared" si="22"/>
        <v>0.81696000000000002</v>
      </c>
      <c r="S199" s="111">
        <v>0</v>
      </c>
      <c r="T199" s="112">
        <f t="shared" si="23"/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13" t="s">
        <v>246</v>
      </c>
      <c r="AT199" s="113" t="s">
        <v>242</v>
      </c>
      <c r="AU199" s="113" t="s">
        <v>247</v>
      </c>
      <c r="AY199" s="14" t="s">
        <v>237</v>
      </c>
      <c r="BE199" s="114">
        <f t="shared" si="24"/>
        <v>0</v>
      </c>
      <c r="BF199" s="114">
        <f t="shared" si="25"/>
        <v>0</v>
      </c>
      <c r="BG199" s="114">
        <f t="shared" si="26"/>
        <v>0</v>
      </c>
      <c r="BH199" s="114">
        <f t="shared" si="27"/>
        <v>0</v>
      </c>
      <c r="BI199" s="114">
        <f t="shared" si="28"/>
        <v>0</v>
      </c>
      <c r="BJ199" s="14" t="s">
        <v>85</v>
      </c>
      <c r="BK199" s="114">
        <f t="shared" si="29"/>
        <v>0</v>
      </c>
      <c r="BL199" s="14" t="s">
        <v>246</v>
      </c>
      <c r="BM199" s="113" t="s">
        <v>359</v>
      </c>
    </row>
    <row r="200" spans="1:65" s="2" customFormat="1" ht="16.5" customHeight="1">
      <c r="A200" s="28"/>
      <c r="B200" s="138"/>
      <c r="C200" s="199" t="s">
        <v>360</v>
      </c>
      <c r="D200" s="199" t="s">
        <v>242</v>
      </c>
      <c r="E200" s="200" t="s">
        <v>361</v>
      </c>
      <c r="F200" s="201" t="s">
        <v>362</v>
      </c>
      <c r="G200" s="202" t="s">
        <v>290</v>
      </c>
      <c r="H200" s="203">
        <v>82</v>
      </c>
      <c r="I200" s="108"/>
      <c r="J200" s="204">
        <f t="shared" si="20"/>
        <v>0</v>
      </c>
      <c r="K200" s="201" t="s">
        <v>1</v>
      </c>
      <c r="L200" s="29"/>
      <c r="M200" s="109" t="s">
        <v>1</v>
      </c>
      <c r="N200" s="110" t="s">
        <v>42</v>
      </c>
      <c r="O200" s="52"/>
      <c r="P200" s="111">
        <f t="shared" si="21"/>
        <v>0</v>
      </c>
      <c r="Q200" s="111">
        <v>2.9059999999999999E-2</v>
      </c>
      <c r="R200" s="111">
        <f t="shared" si="22"/>
        <v>2.3829199999999999</v>
      </c>
      <c r="S200" s="111">
        <v>0</v>
      </c>
      <c r="T200" s="112">
        <f t="shared" si="23"/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13" t="s">
        <v>246</v>
      </c>
      <c r="AT200" s="113" t="s">
        <v>242</v>
      </c>
      <c r="AU200" s="113" t="s">
        <v>247</v>
      </c>
      <c r="AY200" s="14" t="s">
        <v>237</v>
      </c>
      <c r="BE200" s="114">
        <f t="shared" si="24"/>
        <v>0</v>
      </c>
      <c r="BF200" s="114">
        <f t="shared" si="25"/>
        <v>0</v>
      </c>
      <c r="BG200" s="114">
        <f t="shared" si="26"/>
        <v>0</v>
      </c>
      <c r="BH200" s="114">
        <f t="shared" si="27"/>
        <v>0</v>
      </c>
      <c r="BI200" s="114">
        <f t="shared" si="28"/>
        <v>0</v>
      </c>
      <c r="BJ200" s="14" t="s">
        <v>85</v>
      </c>
      <c r="BK200" s="114">
        <f t="shared" si="29"/>
        <v>0</v>
      </c>
      <c r="BL200" s="14" t="s">
        <v>246</v>
      </c>
      <c r="BM200" s="113" t="s">
        <v>363</v>
      </c>
    </row>
    <row r="201" spans="1:65" s="2" customFormat="1" ht="16.5" customHeight="1">
      <c r="A201" s="28"/>
      <c r="B201" s="138"/>
      <c r="C201" s="199" t="s">
        <v>364</v>
      </c>
      <c r="D201" s="199" t="s">
        <v>242</v>
      </c>
      <c r="E201" s="200" t="s">
        <v>365</v>
      </c>
      <c r="F201" s="201" t="s">
        <v>366</v>
      </c>
      <c r="G201" s="202" t="s">
        <v>254</v>
      </c>
      <c r="H201" s="203">
        <v>8</v>
      </c>
      <c r="I201" s="108"/>
      <c r="J201" s="204">
        <f t="shared" si="20"/>
        <v>0</v>
      </c>
      <c r="K201" s="201" t="s">
        <v>1</v>
      </c>
      <c r="L201" s="29"/>
      <c r="M201" s="109" t="s">
        <v>1</v>
      </c>
      <c r="N201" s="110" t="s">
        <v>42</v>
      </c>
      <c r="O201" s="52"/>
      <c r="P201" s="111">
        <f t="shared" si="21"/>
        <v>0</v>
      </c>
      <c r="Q201" s="111">
        <v>0.31309999999999999</v>
      </c>
      <c r="R201" s="111">
        <f t="shared" si="22"/>
        <v>2.5047999999999999</v>
      </c>
      <c r="S201" s="111">
        <v>0</v>
      </c>
      <c r="T201" s="112">
        <f t="shared" si="23"/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13" t="s">
        <v>246</v>
      </c>
      <c r="AT201" s="113" t="s">
        <v>242</v>
      </c>
      <c r="AU201" s="113" t="s">
        <v>247</v>
      </c>
      <c r="AY201" s="14" t="s">
        <v>237</v>
      </c>
      <c r="BE201" s="114">
        <f t="shared" si="24"/>
        <v>0</v>
      </c>
      <c r="BF201" s="114">
        <f t="shared" si="25"/>
        <v>0</v>
      </c>
      <c r="BG201" s="114">
        <f t="shared" si="26"/>
        <v>0</v>
      </c>
      <c r="BH201" s="114">
        <f t="shared" si="27"/>
        <v>0</v>
      </c>
      <c r="BI201" s="114">
        <f t="shared" si="28"/>
        <v>0</v>
      </c>
      <c r="BJ201" s="14" t="s">
        <v>85</v>
      </c>
      <c r="BK201" s="114">
        <f t="shared" si="29"/>
        <v>0</v>
      </c>
      <c r="BL201" s="14" t="s">
        <v>246</v>
      </c>
      <c r="BM201" s="113" t="s">
        <v>367</v>
      </c>
    </row>
    <row r="202" spans="1:65" s="2" customFormat="1" ht="16.5" customHeight="1">
      <c r="A202" s="28"/>
      <c r="B202" s="138"/>
      <c r="C202" s="199" t="s">
        <v>368</v>
      </c>
      <c r="D202" s="199" t="s">
        <v>242</v>
      </c>
      <c r="E202" s="200" t="s">
        <v>369</v>
      </c>
      <c r="F202" s="201" t="s">
        <v>370</v>
      </c>
      <c r="G202" s="202" t="s">
        <v>306</v>
      </c>
      <c r="H202" s="203">
        <v>22.308</v>
      </c>
      <c r="I202" s="108"/>
      <c r="J202" s="204">
        <f t="shared" si="20"/>
        <v>0</v>
      </c>
      <c r="K202" s="201" t="s">
        <v>1</v>
      </c>
      <c r="L202" s="29"/>
      <c r="M202" s="109" t="s">
        <v>1</v>
      </c>
      <c r="N202" s="110" t="s">
        <v>42</v>
      </c>
      <c r="O202" s="52"/>
      <c r="P202" s="111">
        <f t="shared" si="21"/>
        <v>0</v>
      </c>
      <c r="Q202" s="111">
        <v>1.0900000000000001</v>
      </c>
      <c r="R202" s="111">
        <f t="shared" si="22"/>
        <v>24.315720000000002</v>
      </c>
      <c r="S202" s="111">
        <v>0</v>
      </c>
      <c r="T202" s="112">
        <f t="shared" si="23"/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13" t="s">
        <v>246</v>
      </c>
      <c r="AT202" s="113" t="s">
        <v>242</v>
      </c>
      <c r="AU202" s="113" t="s">
        <v>247</v>
      </c>
      <c r="AY202" s="14" t="s">
        <v>237</v>
      </c>
      <c r="BE202" s="114">
        <f t="shared" si="24"/>
        <v>0</v>
      </c>
      <c r="BF202" s="114">
        <f t="shared" si="25"/>
        <v>0</v>
      </c>
      <c r="BG202" s="114">
        <f t="shared" si="26"/>
        <v>0</v>
      </c>
      <c r="BH202" s="114">
        <f t="shared" si="27"/>
        <v>0</v>
      </c>
      <c r="BI202" s="114">
        <f t="shared" si="28"/>
        <v>0</v>
      </c>
      <c r="BJ202" s="14" t="s">
        <v>85</v>
      </c>
      <c r="BK202" s="114">
        <f t="shared" si="29"/>
        <v>0</v>
      </c>
      <c r="BL202" s="14" t="s">
        <v>246</v>
      </c>
      <c r="BM202" s="113" t="s">
        <v>371</v>
      </c>
    </row>
    <row r="203" spans="1:65" s="2" customFormat="1" ht="16.5" customHeight="1">
      <c r="A203" s="28"/>
      <c r="B203" s="138"/>
      <c r="C203" s="199" t="s">
        <v>372</v>
      </c>
      <c r="D203" s="199" t="s">
        <v>242</v>
      </c>
      <c r="E203" s="200" t="s">
        <v>373</v>
      </c>
      <c r="F203" s="201" t="s">
        <v>374</v>
      </c>
      <c r="G203" s="202" t="s">
        <v>306</v>
      </c>
      <c r="H203" s="203">
        <v>30.117000000000001</v>
      </c>
      <c r="I203" s="108"/>
      <c r="J203" s="204">
        <f t="shared" si="20"/>
        <v>0</v>
      </c>
      <c r="K203" s="201" t="s">
        <v>1</v>
      </c>
      <c r="L203" s="29"/>
      <c r="M203" s="109" t="s">
        <v>1</v>
      </c>
      <c r="N203" s="110" t="s">
        <v>42</v>
      </c>
      <c r="O203" s="52"/>
      <c r="P203" s="111">
        <f t="shared" si="21"/>
        <v>0</v>
      </c>
      <c r="Q203" s="111">
        <v>1.0900000000000001</v>
      </c>
      <c r="R203" s="111">
        <f t="shared" si="22"/>
        <v>32.827530000000003</v>
      </c>
      <c r="S203" s="111">
        <v>0</v>
      </c>
      <c r="T203" s="112">
        <f t="shared" si="23"/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13" t="s">
        <v>246</v>
      </c>
      <c r="AT203" s="113" t="s">
        <v>242</v>
      </c>
      <c r="AU203" s="113" t="s">
        <v>247</v>
      </c>
      <c r="AY203" s="14" t="s">
        <v>237</v>
      </c>
      <c r="BE203" s="114">
        <f t="shared" si="24"/>
        <v>0</v>
      </c>
      <c r="BF203" s="114">
        <f t="shared" si="25"/>
        <v>0</v>
      </c>
      <c r="BG203" s="114">
        <f t="shared" si="26"/>
        <v>0</v>
      </c>
      <c r="BH203" s="114">
        <f t="shared" si="27"/>
        <v>0</v>
      </c>
      <c r="BI203" s="114">
        <f t="shared" si="28"/>
        <v>0</v>
      </c>
      <c r="BJ203" s="14" t="s">
        <v>85</v>
      </c>
      <c r="BK203" s="114">
        <f t="shared" si="29"/>
        <v>0</v>
      </c>
      <c r="BL203" s="14" t="s">
        <v>246</v>
      </c>
      <c r="BM203" s="113" t="s">
        <v>375</v>
      </c>
    </row>
    <row r="204" spans="1:65" s="2" customFormat="1" ht="16.5" customHeight="1">
      <c r="A204" s="28"/>
      <c r="B204" s="138"/>
      <c r="C204" s="199" t="s">
        <v>376</v>
      </c>
      <c r="D204" s="199" t="s">
        <v>242</v>
      </c>
      <c r="E204" s="200" t="s">
        <v>377</v>
      </c>
      <c r="F204" s="201" t="s">
        <v>378</v>
      </c>
      <c r="G204" s="202" t="s">
        <v>306</v>
      </c>
      <c r="H204" s="203">
        <v>17.202000000000002</v>
      </c>
      <c r="I204" s="108"/>
      <c r="J204" s="204">
        <f t="shared" si="20"/>
        <v>0</v>
      </c>
      <c r="K204" s="201" t="s">
        <v>1</v>
      </c>
      <c r="L204" s="29"/>
      <c r="M204" s="109" t="s">
        <v>1</v>
      </c>
      <c r="N204" s="110" t="s">
        <v>42</v>
      </c>
      <c r="O204" s="52"/>
      <c r="P204" s="111">
        <f t="shared" si="21"/>
        <v>0</v>
      </c>
      <c r="Q204" s="111">
        <v>1.0900000000000001</v>
      </c>
      <c r="R204" s="111">
        <f t="shared" si="22"/>
        <v>18.750180000000004</v>
      </c>
      <c r="S204" s="111">
        <v>0</v>
      </c>
      <c r="T204" s="112">
        <f t="shared" si="23"/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13" t="s">
        <v>246</v>
      </c>
      <c r="AT204" s="113" t="s">
        <v>242</v>
      </c>
      <c r="AU204" s="113" t="s">
        <v>247</v>
      </c>
      <c r="AY204" s="14" t="s">
        <v>237</v>
      </c>
      <c r="BE204" s="114">
        <f t="shared" si="24"/>
        <v>0</v>
      </c>
      <c r="BF204" s="114">
        <f t="shared" si="25"/>
        <v>0</v>
      </c>
      <c r="BG204" s="114">
        <f t="shared" si="26"/>
        <v>0</v>
      </c>
      <c r="BH204" s="114">
        <f t="shared" si="27"/>
        <v>0</v>
      </c>
      <c r="BI204" s="114">
        <f t="shared" si="28"/>
        <v>0</v>
      </c>
      <c r="BJ204" s="14" t="s">
        <v>85</v>
      </c>
      <c r="BK204" s="114">
        <f t="shared" si="29"/>
        <v>0</v>
      </c>
      <c r="BL204" s="14" t="s">
        <v>246</v>
      </c>
      <c r="BM204" s="113" t="s">
        <v>379</v>
      </c>
    </row>
    <row r="205" spans="1:65" s="2" customFormat="1" ht="16.5" customHeight="1">
      <c r="A205" s="28"/>
      <c r="B205" s="138"/>
      <c r="C205" s="199" t="s">
        <v>380</v>
      </c>
      <c r="D205" s="199" t="s">
        <v>242</v>
      </c>
      <c r="E205" s="200" t="s">
        <v>381</v>
      </c>
      <c r="F205" s="201" t="s">
        <v>382</v>
      </c>
      <c r="G205" s="202" t="s">
        <v>245</v>
      </c>
      <c r="H205" s="203">
        <v>8</v>
      </c>
      <c r="I205" s="108"/>
      <c r="J205" s="204">
        <f t="shared" si="20"/>
        <v>0</v>
      </c>
      <c r="K205" s="201" t="s">
        <v>1</v>
      </c>
      <c r="L205" s="29"/>
      <c r="M205" s="109" t="s">
        <v>1</v>
      </c>
      <c r="N205" s="110" t="s">
        <v>42</v>
      </c>
      <c r="O205" s="52"/>
      <c r="P205" s="111">
        <f t="shared" si="21"/>
        <v>0</v>
      </c>
      <c r="Q205" s="111">
        <v>1.9200200000000001</v>
      </c>
      <c r="R205" s="111">
        <f t="shared" si="22"/>
        <v>15.36016</v>
      </c>
      <c r="S205" s="111">
        <v>0</v>
      </c>
      <c r="T205" s="112">
        <f t="shared" si="23"/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13" t="s">
        <v>246</v>
      </c>
      <c r="AT205" s="113" t="s">
        <v>242</v>
      </c>
      <c r="AU205" s="113" t="s">
        <v>247</v>
      </c>
      <c r="AY205" s="14" t="s">
        <v>237</v>
      </c>
      <c r="BE205" s="114">
        <f t="shared" si="24"/>
        <v>0</v>
      </c>
      <c r="BF205" s="114">
        <f t="shared" si="25"/>
        <v>0</v>
      </c>
      <c r="BG205" s="114">
        <f t="shared" si="26"/>
        <v>0</v>
      </c>
      <c r="BH205" s="114">
        <f t="shared" si="27"/>
        <v>0</v>
      </c>
      <c r="BI205" s="114">
        <f t="shared" si="28"/>
        <v>0</v>
      </c>
      <c r="BJ205" s="14" t="s">
        <v>85</v>
      </c>
      <c r="BK205" s="114">
        <f t="shared" si="29"/>
        <v>0</v>
      </c>
      <c r="BL205" s="14" t="s">
        <v>246</v>
      </c>
      <c r="BM205" s="113" t="s">
        <v>383</v>
      </c>
    </row>
    <row r="206" spans="1:65" s="2" customFormat="1" ht="16.5" customHeight="1">
      <c r="A206" s="28"/>
      <c r="B206" s="138"/>
      <c r="C206" s="199" t="s">
        <v>384</v>
      </c>
      <c r="D206" s="199" t="s">
        <v>242</v>
      </c>
      <c r="E206" s="200" t="s">
        <v>385</v>
      </c>
      <c r="F206" s="201" t="s">
        <v>386</v>
      </c>
      <c r="G206" s="202" t="s">
        <v>245</v>
      </c>
      <c r="H206" s="203">
        <v>7.2</v>
      </c>
      <c r="I206" s="108"/>
      <c r="J206" s="204">
        <f t="shared" si="20"/>
        <v>0</v>
      </c>
      <c r="K206" s="201" t="s">
        <v>1</v>
      </c>
      <c r="L206" s="29"/>
      <c r="M206" s="109" t="s">
        <v>1</v>
      </c>
      <c r="N206" s="110" t="s">
        <v>42</v>
      </c>
      <c r="O206" s="52"/>
      <c r="P206" s="111">
        <f t="shared" si="21"/>
        <v>0</v>
      </c>
      <c r="Q206" s="111">
        <v>1.96698</v>
      </c>
      <c r="R206" s="111">
        <f t="shared" si="22"/>
        <v>14.162255999999999</v>
      </c>
      <c r="S206" s="111">
        <v>0</v>
      </c>
      <c r="T206" s="112">
        <f t="shared" si="23"/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13" t="s">
        <v>246</v>
      </c>
      <c r="AT206" s="113" t="s">
        <v>242</v>
      </c>
      <c r="AU206" s="113" t="s">
        <v>247</v>
      </c>
      <c r="AY206" s="14" t="s">
        <v>237</v>
      </c>
      <c r="BE206" s="114">
        <f t="shared" si="24"/>
        <v>0</v>
      </c>
      <c r="BF206" s="114">
        <f t="shared" si="25"/>
        <v>0</v>
      </c>
      <c r="BG206" s="114">
        <f t="shared" si="26"/>
        <v>0</v>
      </c>
      <c r="BH206" s="114">
        <f t="shared" si="27"/>
        <v>0</v>
      </c>
      <c r="BI206" s="114">
        <f t="shared" si="28"/>
        <v>0</v>
      </c>
      <c r="BJ206" s="14" t="s">
        <v>85</v>
      </c>
      <c r="BK206" s="114">
        <f t="shared" si="29"/>
        <v>0</v>
      </c>
      <c r="BL206" s="14" t="s">
        <v>246</v>
      </c>
      <c r="BM206" s="113" t="s">
        <v>387</v>
      </c>
    </row>
    <row r="207" spans="1:65" s="2" customFormat="1" ht="21.75" customHeight="1">
      <c r="A207" s="28"/>
      <c r="B207" s="138"/>
      <c r="C207" s="199" t="s">
        <v>388</v>
      </c>
      <c r="D207" s="199" t="s">
        <v>242</v>
      </c>
      <c r="E207" s="200" t="s">
        <v>389</v>
      </c>
      <c r="F207" s="201" t="s">
        <v>390</v>
      </c>
      <c r="G207" s="202" t="s">
        <v>245</v>
      </c>
      <c r="H207" s="203">
        <v>4.5</v>
      </c>
      <c r="I207" s="108"/>
      <c r="J207" s="204">
        <f t="shared" si="20"/>
        <v>0</v>
      </c>
      <c r="K207" s="201" t="s">
        <v>1</v>
      </c>
      <c r="L207" s="29"/>
      <c r="M207" s="109" t="s">
        <v>1</v>
      </c>
      <c r="N207" s="110" t="s">
        <v>42</v>
      </c>
      <c r="O207" s="52"/>
      <c r="P207" s="111">
        <f t="shared" si="21"/>
        <v>0</v>
      </c>
      <c r="Q207" s="111">
        <v>1.96698</v>
      </c>
      <c r="R207" s="111">
        <f t="shared" si="22"/>
        <v>8.8514099999999996</v>
      </c>
      <c r="S207" s="111">
        <v>0</v>
      </c>
      <c r="T207" s="112">
        <f t="shared" si="23"/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13" t="s">
        <v>246</v>
      </c>
      <c r="AT207" s="113" t="s">
        <v>242</v>
      </c>
      <c r="AU207" s="113" t="s">
        <v>247</v>
      </c>
      <c r="AY207" s="14" t="s">
        <v>237</v>
      </c>
      <c r="BE207" s="114">
        <f t="shared" si="24"/>
        <v>0</v>
      </c>
      <c r="BF207" s="114">
        <f t="shared" si="25"/>
        <v>0</v>
      </c>
      <c r="BG207" s="114">
        <f t="shared" si="26"/>
        <v>0</v>
      </c>
      <c r="BH207" s="114">
        <f t="shared" si="27"/>
        <v>0</v>
      </c>
      <c r="BI207" s="114">
        <f t="shared" si="28"/>
        <v>0</v>
      </c>
      <c r="BJ207" s="14" t="s">
        <v>85</v>
      </c>
      <c r="BK207" s="114">
        <f t="shared" si="29"/>
        <v>0</v>
      </c>
      <c r="BL207" s="14" t="s">
        <v>246</v>
      </c>
      <c r="BM207" s="113" t="s">
        <v>391</v>
      </c>
    </row>
    <row r="208" spans="1:65" s="2" customFormat="1" ht="16.5" customHeight="1">
      <c r="A208" s="28"/>
      <c r="B208" s="138"/>
      <c r="C208" s="199" t="s">
        <v>392</v>
      </c>
      <c r="D208" s="199" t="s">
        <v>242</v>
      </c>
      <c r="E208" s="200" t="s">
        <v>393</v>
      </c>
      <c r="F208" s="201" t="s">
        <v>394</v>
      </c>
      <c r="G208" s="202" t="s">
        <v>254</v>
      </c>
      <c r="H208" s="203">
        <v>1969.6</v>
      </c>
      <c r="I208" s="108"/>
      <c r="J208" s="204">
        <f t="shared" si="20"/>
        <v>0</v>
      </c>
      <c r="K208" s="201" t="s">
        <v>1</v>
      </c>
      <c r="L208" s="29"/>
      <c r="M208" s="109" t="s">
        <v>1</v>
      </c>
      <c r="N208" s="110" t="s">
        <v>42</v>
      </c>
      <c r="O208" s="52"/>
      <c r="P208" s="111">
        <f t="shared" si="21"/>
        <v>0</v>
      </c>
      <c r="Q208" s="111">
        <v>0.14022999999999999</v>
      </c>
      <c r="R208" s="111">
        <f t="shared" si="22"/>
        <v>276.19700799999998</v>
      </c>
      <c r="S208" s="111">
        <v>0</v>
      </c>
      <c r="T208" s="112">
        <f t="shared" si="23"/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13" t="s">
        <v>246</v>
      </c>
      <c r="AT208" s="113" t="s">
        <v>242</v>
      </c>
      <c r="AU208" s="113" t="s">
        <v>247</v>
      </c>
      <c r="AY208" s="14" t="s">
        <v>237</v>
      </c>
      <c r="BE208" s="114">
        <f t="shared" si="24"/>
        <v>0</v>
      </c>
      <c r="BF208" s="114">
        <f t="shared" si="25"/>
        <v>0</v>
      </c>
      <c r="BG208" s="114">
        <f t="shared" si="26"/>
        <v>0</v>
      </c>
      <c r="BH208" s="114">
        <f t="shared" si="27"/>
        <v>0</v>
      </c>
      <c r="BI208" s="114">
        <f t="shared" si="28"/>
        <v>0</v>
      </c>
      <c r="BJ208" s="14" t="s">
        <v>85</v>
      </c>
      <c r="BK208" s="114">
        <f t="shared" si="29"/>
        <v>0</v>
      </c>
      <c r="BL208" s="14" t="s">
        <v>246</v>
      </c>
      <c r="BM208" s="113" t="s">
        <v>395</v>
      </c>
    </row>
    <row r="209" spans="1:65" s="2" customFormat="1" ht="16.5" customHeight="1">
      <c r="A209" s="28"/>
      <c r="B209" s="138"/>
      <c r="C209" s="199" t="s">
        <v>396</v>
      </c>
      <c r="D209" s="199" t="s">
        <v>242</v>
      </c>
      <c r="E209" s="200" t="s">
        <v>397</v>
      </c>
      <c r="F209" s="201" t="s">
        <v>398</v>
      </c>
      <c r="G209" s="202" t="s">
        <v>254</v>
      </c>
      <c r="H209" s="203">
        <v>463.9</v>
      </c>
      <c r="I209" s="108"/>
      <c r="J209" s="204">
        <f t="shared" si="20"/>
        <v>0</v>
      </c>
      <c r="K209" s="201" t="s">
        <v>1</v>
      </c>
      <c r="L209" s="29"/>
      <c r="M209" s="109" t="s">
        <v>1</v>
      </c>
      <c r="N209" s="110" t="s">
        <v>42</v>
      </c>
      <c r="O209" s="52"/>
      <c r="P209" s="111">
        <f t="shared" si="21"/>
        <v>0</v>
      </c>
      <c r="Q209" s="111">
        <v>0.10197000000000001</v>
      </c>
      <c r="R209" s="111">
        <f t="shared" si="22"/>
        <v>47.303882999999999</v>
      </c>
      <c r="S209" s="111">
        <v>0</v>
      </c>
      <c r="T209" s="112">
        <f t="shared" si="23"/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13" t="s">
        <v>246</v>
      </c>
      <c r="AT209" s="113" t="s">
        <v>242</v>
      </c>
      <c r="AU209" s="113" t="s">
        <v>247</v>
      </c>
      <c r="AY209" s="14" t="s">
        <v>237</v>
      </c>
      <c r="BE209" s="114">
        <f t="shared" si="24"/>
        <v>0</v>
      </c>
      <c r="BF209" s="114">
        <f t="shared" si="25"/>
        <v>0</v>
      </c>
      <c r="BG209" s="114">
        <f t="shared" si="26"/>
        <v>0</v>
      </c>
      <c r="BH209" s="114">
        <f t="shared" si="27"/>
        <v>0</v>
      </c>
      <c r="BI209" s="114">
        <f t="shared" si="28"/>
        <v>0</v>
      </c>
      <c r="BJ209" s="14" t="s">
        <v>85</v>
      </c>
      <c r="BK209" s="114">
        <f t="shared" si="29"/>
        <v>0</v>
      </c>
      <c r="BL209" s="14" t="s">
        <v>246</v>
      </c>
      <c r="BM209" s="113" t="s">
        <v>399</v>
      </c>
    </row>
    <row r="210" spans="1:65" s="2" customFormat="1" ht="16.5" customHeight="1">
      <c r="A210" s="28"/>
      <c r="B210" s="138"/>
      <c r="C210" s="199" t="s">
        <v>400</v>
      </c>
      <c r="D210" s="199" t="s">
        <v>242</v>
      </c>
      <c r="E210" s="200" t="s">
        <v>401</v>
      </c>
      <c r="F210" s="201" t="s">
        <v>402</v>
      </c>
      <c r="G210" s="202" t="s">
        <v>319</v>
      </c>
      <c r="H210" s="203">
        <v>132</v>
      </c>
      <c r="I210" s="108"/>
      <c r="J210" s="204">
        <f t="shared" si="20"/>
        <v>0</v>
      </c>
      <c r="K210" s="201" t="s">
        <v>1</v>
      </c>
      <c r="L210" s="29"/>
      <c r="M210" s="109" t="s">
        <v>1</v>
      </c>
      <c r="N210" s="110" t="s">
        <v>42</v>
      </c>
      <c r="O210" s="52"/>
      <c r="P210" s="111">
        <f t="shared" si="21"/>
        <v>0</v>
      </c>
      <c r="Q210" s="111">
        <v>3.3820000000000003E-2</v>
      </c>
      <c r="R210" s="111">
        <f t="shared" si="22"/>
        <v>4.4642400000000002</v>
      </c>
      <c r="S210" s="111">
        <v>0</v>
      </c>
      <c r="T210" s="112">
        <f t="shared" si="23"/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13" t="s">
        <v>246</v>
      </c>
      <c r="AT210" s="113" t="s">
        <v>242</v>
      </c>
      <c r="AU210" s="113" t="s">
        <v>247</v>
      </c>
      <c r="AY210" s="14" t="s">
        <v>237</v>
      </c>
      <c r="BE210" s="114">
        <f t="shared" si="24"/>
        <v>0</v>
      </c>
      <c r="BF210" s="114">
        <f t="shared" si="25"/>
        <v>0</v>
      </c>
      <c r="BG210" s="114">
        <f t="shared" si="26"/>
        <v>0</v>
      </c>
      <c r="BH210" s="114">
        <f t="shared" si="27"/>
        <v>0</v>
      </c>
      <c r="BI210" s="114">
        <f t="shared" si="28"/>
        <v>0</v>
      </c>
      <c r="BJ210" s="14" t="s">
        <v>85</v>
      </c>
      <c r="BK210" s="114">
        <f t="shared" si="29"/>
        <v>0</v>
      </c>
      <c r="BL210" s="14" t="s">
        <v>246</v>
      </c>
      <c r="BM210" s="113" t="s">
        <v>403</v>
      </c>
    </row>
    <row r="211" spans="1:65" s="2" customFormat="1" ht="16.5" customHeight="1">
      <c r="A211" s="28"/>
      <c r="B211" s="138"/>
      <c r="C211" s="199" t="s">
        <v>404</v>
      </c>
      <c r="D211" s="199" t="s">
        <v>242</v>
      </c>
      <c r="E211" s="200" t="s">
        <v>405</v>
      </c>
      <c r="F211" s="201" t="s">
        <v>406</v>
      </c>
      <c r="G211" s="202" t="s">
        <v>254</v>
      </c>
      <c r="H211" s="203">
        <v>85</v>
      </c>
      <c r="I211" s="108"/>
      <c r="J211" s="204">
        <f t="shared" si="20"/>
        <v>0</v>
      </c>
      <c r="K211" s="201" t="s">
        <v>1</v>
      </c>
      <c r="L211" s="29"/>
      <c r="M211" s="109" t="s">
        <v>1</v>
      </c>
      <c r="N211" s="110" t="s">
        <v>42</v>
      </c>
      <c r="O211" s="52"/>
      <c r="P211" s="111">
        <f t="shared" si="21"/>
        <v>0</v>
      </c>
      <c r="Q211" s="111">
        <v>1.831E-2</v>
      </c>
      <c r="R211" s="111">
        <f t="shared" si="22"/>
        <v>1.5563499999999999</v>
      </c>
      <c r="S211" s="111">
        <v>0</v>
      </c>
      <c r="T211" s="112">
        <f t="shared" si="23"/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13" t="s">
        <v>246</v>
      </c>
      <c r="AT211" s="113" t="s">
        <v>242</v>
      </c>
      <c r="AU211" s="113" t="s">
        <v>247</v>
      </c>
      <c r="AY211" s="14" t="s">
        <v>237</v>
      </c>
      <c r="BE211" s="114">
        <f t="shared" si="24"/>
        <v>0</v>
      </c>
      <c r="BF211" s="114">
        <f t="shared" si="25"/>
        <v>0</v>
      </c>
      <c r="BG211" s="114">
        <f t="shared" si="26"/>
        <v>0</v>
      </c>
      <c r="BH211" s="114">
        <f t="shared" si="27"/>
        <v>0</v>
      </c>
      <c r="BI211" s="114">
        <f t="shared" si="28"/>
        <v>0</v>
      </c>
      <c r="BJ211" s="14" t="s">
        <v>85</v>
      </c>
      <c r="BK211" s="114">
        <f t="shared" si="29"/>
        <v>0</v>
      </c>
      <c r="BL211" s="14" t="s">
        <v>246</v>
      </c>
      <c r="BM211" s="113" t="s">
        <v>407</v>
      </c>
    </row>
    <row r="212" spans="1:65" s="2" customFormat="1" ht="16.5" customHeight="1">
      <c r="A212" s="28"/>
      <c r="B212" s="138"/>
      <c r="C212" s="199" t="s">
        <v>408</v>
      </c>
      <c r="D212" s="199" t="s">
        <v>242</v>
      </c>
      <c r="E212" s="200" t="s">
        <v>409</v>
      </c>
      <c r="F212" s="201" t="s">
        <v>410</v>
      </c>
      <c r="G212" s="202" t="s">
        <v>254</v>
      </c>
      <c r="H212" s="203">
        <v>25</v>
      </c>
      <c r="I212" s="108"/>
      <c r="J212" s="204">
        <f t="shared" si="20"/>
        <v>0</v>
      </c>
      <c r="K212" s="201" t="s">
        <v>1</v>
      </c>
      <c r="L212" s="29"/>
      <c r="M212" s="109" t="s">
        <v>1</v>
      </c>
      <c r="N212" s="110" t="s">
        <v>42</v>
      </c>
      <c r="O212" s="52"/>
      <c r="P212" s="111">
        <f t="shared" si="21"/>
        <v>0</v>
      </c>
      <c r="Q212" s="111">
        <v>1.1039999999999999E-2</v>
      </c>
      <c r="R212" s="111">
        <f t="shared" si="22"/>
        <v>0.27599999999999997</v>
      </c>
      <c r="S212" s="111">
        <v>0</v>
      </c>
      <c r="T212" s="112">
        <f t="shared" si="23"/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13" t="s">
        <v>246</v>
      </c>
      <c r="AT212" s="113" t="s">
        <v>242</v>
      </c>
      <c r="AU212" s="113" t="s">
        <v>247</v>
      </c>
      <c r="AY212" s="14" t="s">
        <v>237</v>
      </c>
      <c r="BE212" s="114">
        <f t="shared" si="24"/>
        <v>0</v>
      </c>
      <c r="BF212" s="114">
        <f t="shared" si="25"/>
        <v>0</v>
      </c>
      <c r="BG212" s="114">
        <f t="shared" si="26"/>
        <v>0</v>
      </c>
      <c r="BH212" s="114">
        <f t="shared" si="27"/>
        <v>0</v>
      </c>
      <c r="BI212" s="114">
        <f t="shared" si="28"/>
        <v>0</v>
      </c>
      <c r="BJ212" s="14" t="s">
        <v>85</v>
      </c>
      <c r="BK212" s="114">
        <f t="shared" si="29"/>
        <v>0</v>
      </c>
      <c r="BL212" s="14" t="s">
        <v>246</v>
      </c>
      <c r="BM212" s="113" t="s">
        <v>411</v>
      </c>
    </row>
    <row r="213" spans="1:65" s="12" customFormat="1" ht="22.9" customHeight="1">
      <c r="B213" s="192"/>
      <c r="C213" s="193"/>
      <c r="D213" s="194" t="s">
        <v>76</v>
      </c>
      <c r="E213" s="197" t="s">
        <v>247</v>
      </c>
      <c r="F213" s="197" t="s">
        <v>412</v>
      </c>
      <c r="G213" s="193"/>
      <c r="H213" s="193"/>
      <c r="I213" s="101"/>
      <c r="J213" s="198">
        <f>BK213</f>
        <v>0</v>
      </c>
      <c r="K213" s="193"/>
      <c r="L213" s="99"/>
      <c r="M213" s="102"/>
      <c r="N213" s="103"/>
      <c r="O213" s="103"/>
      <c r="P213" s="104">
        <f>P214</f>
        <v>0</v>
      </c>
      <c r="Q213" s="103"/>
      <c r="R213" s="104">
        <f>R214</f>
        <v>341.99277560000002</v>
      </c>
      <c r="S213" s="103"/>
      <c r="T213" s="105">
        <f>T214</f>
        <v>0</v>
      </c>
      <c r="AR213" s="100" t="s">
        <v>85</v>
      </c>
      <c r="AT213" s="106" t="s">
        <v>76</v>
      </c>
      <c r="AU213" s="106" t="s">
        <v>85</v>
      </c>
      <c r="AY213" s="100" t="s">
        <v>237</v>
      </c>
      <c r="BK213" s="107">
        <f>BK214</f>
        <v>0</v>
      </c>
    </row>
    <row r="214" spans="1:65" s="12" customFormat="1" ht="20.85" customHeight="1">
      <c r="B214" s="192"/>
      <c r="C214" s="193"/>
      <c r="D214" s="194" t="s">
        <v>76</v>
      </c>
      <c r="E214" s="197" t="s">
        <v>413</v>
      </c>
      <c r="F214" s="197" t="s">
        <v>414</v>
      </c>
      <c r="G214" s="193"/>
      <c r="H214" s="193"/>
      <c r="I214" s="101"/>
      <c r="J214" s="198">
        <f>BK214</f>
        <v>0</v>
      </c>
      <c r="K214" s="193"/>
      <c r="L214" s="99"/>
      <c r="M214" s="102"/>
      <c r="N214" s="103"/>
      <c r="O214" s="103"/>
      <c r="P214" s="104">
        <f>SUM(P215:P226)</f>
        <v>0</v>
      </c>
      <c r="Q214" s="103"/>
      <c r="R214" s="104">
        <f>SUM(R215:R226)</f>
        <v>341.99277560000002</v>
      </c>
      <c r="S214" s="103"/>
      <c r="T214" s="105">
        <f>SUM(T215:T226)</f>
        <v>0</v>
      </c>
      <c r="AR214" s="100" t="s">
        <v>85</v>
      </c>
      <c r="AT214" s="106" t="s">
        <v>76</v>
      </c>
      <c r="AU214" s="106" t="s">
        <v>87</v>
      </c>
      <c r="AY214" s="100" t="s">
        <v>237</v>
      </c>
      <c r="BK214" s="107">
        <f>SUM(BK215:BK226)</f>
        <v>0</v>
      </c>
    </row>
    <row r="215" spans="1:65" s="2" customFormat="1" ht="16.5" customHeight="1">
      <c r="A215" s="28"/>
      <c r="B215" s="138"/>
      <c r="C215" s="199" t="s">
        <v>415</v>
      </c>
      <c r="D215" s="199" t="s">
        <v>242</v>
      </c>
      <c r="E215" s="200" t="s">
        <v>416</v>
      </c>
      <c r="F215" s="201" t="s">
        <v>417</v>
      </c>
      <c r="G215" s="202" t="s">
        <v>319</v>
      </c>
      <c r="H215" s="203">
        <v>35</v>
      </c>
      <c r="I215" s="108"/>
      <c r="J215" s="204">
        <f t="shared" ref="J215:J226" si="30">ROUND(I215*H215,2)</f>
        <v>0</v>
      </c>
      <c r="K215" s="201" t="s">
        <v>1</v>
      </c>
      <c r="L215" s="29"/>
      <c r="M215" s="109" t="s">
        <v>1</v>
      </c>
      <c r="N215" s="110" t="s">
        <v>42</v>
      </c>
      <c r="O215" s="52"/>
      <c r="P215" s="111">
        <f t="shared" ref="P215:P226" si="31">O215*H215</f>
        <v>0</v>
      </c>
      <c r="Q215" s="111">
        <v>5.3449999999999998E-2</v>
      </c>
      <c r="R215" s="111">
        <f t="shared" ref="R215:R226" si="32">Q215*H215</f>
        <v>1.8707499999999999</v>
      </c>
      <c r="S215" s="111">
        <v>0</v>
      </c>
      <c r="T215" s="112">
        <f t="shared" ref="T215:T226" si="33">S215*H215</f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13" t="s">
        <v>246</v>
      </c>
      <c r="AT215" s="113" t="s">
        <v>242</v>
      </c>
      <c r="AU215" s="113" t="s">
        <v>247</v>
      </c>
      <c r="AY215" s="14" t="s">
        <v>237</v>
      </c>
      <c r="BE215" s="114">
        <f t="shared" ref="BE215:BE226" si="34">IF(N215="základní",J215,0)</f>
        <v>0</v>
      </c>
      <c r="BF215" s="114">
        <f t="shared" ref="BF215:BF226" si="35">IF(N215="snížená",J215,0)</f>
        <v>0</v>
      </c>
      <c r="BG215" s="114">
        <f t="shared" ref="BG215:BG226" si="36">IF(N215="zákl. přenesená",J215,0)</f>
        <v>0</v>
      </c>
      <c r="BH215" s="114">
        <f t="shared" ref="BH215:BH226" si="37">IF(N215="sníž. přenesená",J215,0)</f>
        <v>0</v>
      </c>
      <c r="BI215" s="114">
        <f t="shared" ref="BI215:BI226" si="38">IF(N215="nulová",J215,0)</f>
        <v>0</v>
      </c>
      <c r="BJ215" s="14" t="s">
        <v>85</v>
      </c>
      <c r="BK215" s="114">
        <f t="shared" ref="BK215:BK226" si="39">ROUND(I215*H215,2)</f>
        <v>0</v>
      </c>
      <c r="BL215" s="14" t="s">
        <v>246</v>
      </c>
      <c r="BM215" s="113" t="s">
        <v>418</v>
      </c>
    </row>
    <row r="216" spans="1:65" s="2" customFormat="1" ht="21.75" customHeight="1">
      <c r="A216" s="28"/>
      <c r="B216" s="138"/>
      <c r="C216" s="199" t="s">
        <v>419</v>
      </c>
      <c r="D216" s="199" t="s">
        <v>242</v>
      </c>
      <c r="E216" s="200" t="s">
        <v>420</v>
      </c>
      <c r="F216" s="201" t="s">
        <v>421</v>
      </c>
      <c r="G216" s="202" t="s">
        <v>319</v>
      </c>
      <c r="H216" s="203">
        <v>253</v>
      </c>
      <c r="I216" s="108"/>
      <c r="J216" s="204">
        <f t="shared" si="30"/>
        <v>0</v>
      </c>
      <c r="K216" s="201" t="s">
        <v>1</v>
      </c>
      <c r="L216" s="29"/>
      <c r="M216" s="109" t="s">
        <v>1</v>
      </c>
      <c r="N216" s="110" t="s">
        <v>42</v>
      </c>
      <c r="O216" s="52"/>
      <c r="P216" s="111">
        <f t="shared" si="31"/>
        <v>0</v>
      </c>
      <c r="Q216" s="111">
        <v>7.2340000000000002E-2</v>
      </c>
      <c r="R216" s="111">
        <f t="shared" si="32"/>
        <v>18.302019999999999</v>
      </c>
      <c r="S216" s="111">
        <v>0</v>
      </c>
      <c r="T216" s="112">
        <f t="shared" si="33"/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13" t="s">
        <v>246</v>
      </c>
      <c r="AT216" s="113" t="s">
        <v>242</v>
      </c>
      <c r="AU216" s="113" t="s">
        <v>247</v>
      </c>
      <c r="AY216" s="14" t="s">
        <v>237</v>
      </c>
      <c r="BE216" s="114">
        <f t="shared" si="34"/>
        <v>0</v>
      </c>
      <c r="BF216" s="114">
        <f t="shared" si="35"/>
        <v>0</v>
      </c>
      <c r="BG216" s="114">
        <f t="shared" si="36"/>
        <v>0</v>
      </c>
      <c r="BH216" s="114">
        <f t="shared" si="37"/>
        <v>0</v>
      </c>
      <c r="BI216" s="114">
        <f t="shared" si="38"/>
        <v>0</v>
      </c>
      <c r="BJ216" s="14" t="s">
        <v>85</v>
      </c>
      <c r="BK216" s="114">
        <f t="shared" si="39"/>
        <v>0</v>
      </c>
      <c r="BL216" s="14" t="s">
        <v>246</v>
      </c>
      <c r="BM216" s="113" t="s">
        <v>422</v>
      </c>
    </row>
    <row r="217" spans="1:65" s="2" customFormat="1" ht="21.75" customHeight="1">
      <c r="A217" s="28"/>
      <c r="B217" s="138"/>
      <c r="C217" s="199" t="s">
        <v>423</v>
      </c>
      <c r="D217" s="199" t="s">
        <v>242</v>
      </c>
      <c r="E217" s="200" t="s">
        <v>424</v>
      </c>
      <c r="F217" s="201" t="s">
        <v>425</v>
      </c>
      <c r="G217" s="202" t="s">
        <v>254</v>
      </c>
      <c r="H217" s="203">
        <v>120</v>
      </c>
      <c r="I217" s="108"/>
      <c r="J217" s="204">
        <f t="shared" si="30"/>
        <v>0</v>
      </c>
      <c r="K217" s="201" t="s">
        <v>1</v>
      </c>
      <c r="L217" s="29"/>
      <c r="M217" s="109" t="s">
        <v>1</v>
      </c>
      <c r="N217" s="110" t="s">
        <v>42</v>
      </c>
      <c r="O217" s="52"/>
      <c r="P217" s="111">
        <f t="shared" si="31"/>
        <v>0</v>
      </c>
      <c r="Q217" s="111">
        <v>2.4736199999999999</v>
      </c>
      <c r="R217" s="111">
        <f t="shared" si="32"/>
        <v>296.83440000000002</v>
      </c>
      <c r="S217" s="111">
        <v>0</v>
      </c>
      <c r="T217" s="112">
        <f t="shared" si="33"/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13" t="s">
        <v>246</v>
      </c>
      <c r="AT217" s="113" t="s">
        <v>242</v>
      </c>
      <c r="AU217" s="113" t="s">
        <v>247</v>
      </c>
      <c r="AY217" s="14" t="s">
        <v>237</v>
      </c>
      <c r="BE217" s="114">
        <f t="shared" si="34"/>
        <v>0</v>
      </c>
      <c r="BF217" s="114">
        <f t="shared" si="35"/>
        <v>0</v>
      </c>
      <c r="BG217" s="114">
        <f t="shared" si="36"/>
        <v>0</v>
      </c>
      <c r="BH217" s="114">
        <f t="shared" si="37"/>
        <v>0</v>
      </c>
      <c r="BI217" s="114">
        <f t="shared" si="38"/>
        <v>0</v>
      </c>
      <c r="BJ217" s="14" t="s">
        <v>85</v>
      </c>
      <c r="BK217" s="114">
        <f t="shared" si="39"/>
        <v>0</v>
      </c>
      <c r="BL217" s="14" t="s">
        <v>246</v>
      </c>
      <c r="BM217" s="113" t="s">
        <v>426</v>
      </c>
    </row>
    <row r="218" spans="1:65" s="2" customFormat="1" ht="21.75" customHeight="1">
      <c r="A218" s="28"/>
      <c r="B218" s="138"/>
      <c r="C218" s="199" t="s">
        <v>427</v>
      </c>
      <c r="D218" s="199" t="s">
        <v>242</v>
      </c>
      <c r="E218" s="200" t="s">
        <v>428</v>
      </c>
      <c r="F218" s="201" t="s">
        <v>429</v>
      </c>
      <c r="G218" s="202" t="s">
        <v>254</v>
      </c>
      <c r="H218" s="203">
        <v>120</v>
      </c>
      <c r="I218" s="108"/>
      <c r="J218" s="204">
        <f t="shared" si="30"/>
        <v>0</v>
      </c>
      <c r="K218" s="201" t="s">
        <v>1</v>
      </c>
      <c r="L218" s="29"/>
      <c r="M218" s="109" t="s">
        <v>1</v>
      </c>
      <c r="N218" s="110" t="s">
        <v>42</v>
      </c>
      <c r="O218" s="52"/>
      <c r="P218" s="111">
        <f t="shared" si="31"/>
        <v>0</v>
      </c>
      <c r="Q218" s="111">
        <v>4.4999999999999999E-4</v>
      </c>
      <c r="R218" s="111">
        <f t="shared" si="32"/>
        <v>5.3999999999999999E-2</v>
      </c>
      <c r="S218" s="111">
        <v>0</v>
      </c>
      <c r="T218" s="112">
        <f t="shared" si="33"/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13" t="s">
        <v>246</v>
      </c>
      <c r="AT218" s="113" t="s">
        <v>242</v>
      </c>
      <c r="AU218" s="113" t="s">
        <v>247</v>
      </c>
      <c r="AY218" s="14" t="s">
        <v>237</v>
      </c>
      <c r="BE218" s="114">
        <f t="shared" si="34"/>
        <v>0</v>
      </c>
      <c r="BF218" s="114">
        <f t="shared" si="35"/>
        <v>0</v>
      </c>
      <c r="BG218" s="114">
        <f t="shared" si="36"/>
        <v>0</v>
      </c>
      <c r="BH218" s="114">
        <f t="shared" si="37"/>
        <v>0</v>
      </c>
      <c r="BI218" s="114">
        <f t="shared" si="38"/>
        <v>0</v>
      </c>
      <c r="BJ218" s="14" t="s">
        <v>85</v>
      </c>
      <c r="BK218" s="114">
        <f t="shared" si="39"/>
        <v>0</v>
      </c>
      <c r="BL218" s="14" t="s">
        <v>246</v>
      </c>
      <c r="BM218" s="113" t="s">
        <v>430</v>
      </c>
    </row>
    <row r="219" spans="1:65" s="2" customFormat="1" ht="21.75" customHeight="1">
      <c r="A219" s="28"/>
      <c r="B219" s="138"/>
      <c r="C219" s="199" t="s">
        <v>431</v>
      </c>
      <c r="D219" s="199" t="s">
        <v>242</v>
      </c>
      <c r="E219" s="200" t="s">
        <v>432</v>
      </c>
      <c r="F219" s="201" t="s">
        <v>433</v>
      </c>
      <c r="G219" s="202" t="s">
        <v>254</v>
      </c>
      <c r="H219" s="203">
        <v>120</v>
      </c>
      <c r="I219" s="108"/>
      <c r="J219" s="204">
        <f t="shared" si="30"/>
        <v>0</v>
      </c>
      <c r="K219" s="201" t="s">
        <v>1</v>
      </c>
      <c r="L219" s="29"/>
      <c r="M219" s="109" t="s">
        <v>1</v>
      </c>
      <c r="N219" s="110" t="s">
        <v>42</v>
      </c>
      <c r="O219" s="52"/>
      <c r="P219" s="111">
        <f t="shared" si="31"/>
        <v>0</v>
      </c>
      <c r="Q219" s="111">
        <v>0</v>
      </c>
      <c r="R219" s="111">
        <f t="shared" si="32"/>
        <v>0</v>
      </c>
      <c r="S219" s="111">
        <v>0</v>
      </c>
      <c r="T219" s="112">
        <f t="shared" si="33"/>
        <v>0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R219" s="113" t="s">
        <v>246</v>
      </c>
      <c r="AT219" s="113" t="s">
        <v>242</v>
      </c>
      <c r="AU219" s="113" t="s">
        <v>247</v>
      </c>
      <c r="AY219" s="14" t="s">
        <v>237</v>
      </c>
      <c r="BE219" s="114">
        <f t="shared" si="34"/>
        <v>0</v>
      </c>
      <c r="BF219" s="114">
        <f t="shared" si="35"/>
        <v>0</v>
      </c>
      <c r="BG219" s="114">
        <f t="shared" si="36"/>
        <v>0</v>
      </c>
      <c r="BH219" s="114">
        <f t="shared" si="37"/>
        <v>0</v>
      </c>
      <c r="BI219" s="114">
        <f t="shared" si="38"/>
        <v>0</v>
      </c>
      <c r="BJ219" s="14" t="s">
        <v>85</v>
      </c>
      <c r="BK219" s="114">
        <f t="shared" si="39"/>
        <v>0</v>
      </c>
      <c r="BL219" s="14" t="s">
        <v>246</v>
      </c>
      <c r="BM219" s="113" t="s">
        <v>434</v>
      </c>
    </row>
    <row r="220" spans="1:65" s="2" customFormat="1" ht="16.5" customHeight="1">
      <c r="A220" s="28"/>
      <c r="B220" s="138"/>
      <c r="C220" s="199" t="s">
        <v>435</v>
      </c>
      <c r="D220" s="199" t="s">
        <v>242</v>
      </c>
      <c r="E220" s="200" t="s">
        <v>436</v>
      </c>
      <c r="F220" s="201" t="s">
        <v>437</v>
      </c>
      <c r="G220" s="202" t="s">
        <v>245</v>
      </c>
      <c r="H220" s="203">
        <v>6.84</v>
      </c>
      <c r="I220" s="108"/>
      <c r="J220" s="204">
        <f t="shared" si="30"/>
        <v>0</v>
      </c>
      <c r="K220" s="201" t="s">
        <v>1</v>
      </c>
      <c r="L220" s="29"/>
      <c r="M220" s="109" t="s">
        <v>1</v>
      </c>
      <c r="N220" s="110" t="s">
        <v>42</v>
      </c>
      <c r="O220" s="52"/>
      <c r="P220" s="111">
        <f t="shared" si="31"/>
        <v>0</v>
      </c>
      <c r="Q220" s="111">
        <v>2.3773399999999998</v>
      </c>
      <c r="R220" s="111">
        <f t="shared" si="32"/>
        <v>16.261005599999997</v>
      </c>
      <c r="S220" s="111">
        <v>0</v>
      </c>
      <c r="T220" s="112">
        <f t="shared" si="33"/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13" t="s">
        <v>246</v>
      </c>
      <c r="AT220" s="113" t="s">
        <v>242</v>
      </c>
      <c r="AU220" s="113" t="s">
        <v>247</v>
      </c>
      <c r="AY220" s="14" t="s">
        <v>237</v>
      </c>
      <c r="BE220" s="114">
        <f t="shared" si="34"/>
        <v>0</v>
      </c>
      <c r="BF220" s="114">
        <f t="shared" si="35"/>
        <v>0</v>
      </c>
      <c r="BG220" s="114">
        <f t="shared" si="36"/>
        <v>0</v>
      </c>
      <c r="BH220" s="114">
        <f t="shared" si="37"/>
        <v>0</v>
      </c>
      <c r="BI220" s="114">
        <f t="shared" si="38"/>
        <v>0</v>
      </c>
      <c r="BJ220" s="14" t="s">
        <v>85</v>
      </c>
      <c r="BK220" s="114">
        <f t="shared" si="39"/>
        <v>0</v>
      </c>
      <c r="BL220" s="14" t="s">
        <v>246</v>
      </c>
      <c r="BM220" s="113" t="s">
        <v>438</v>
      </c>
    </row>
    <row r="221" spans="1:65" s="2" customFormat="1" ht="16.5" customHeight="1">
      <c r="A221" s="28"/>
      <c r="B221" s="138"/>
      <c r="C221" s="199" t="s">
        <v>439</v>
      </c>
      <c r="D221" s="199" t="s">
        <v>242</v>
      </c>
      <c r="E221" s="200" t="s">
        <v>440</v>
      </c>
      <c r="F221" s="201" t="s">
        <v>441</v>
      </c>
      <c r="G221" s="202" t="s">
        <v>306</v>
      </c>
      <c r="H221" s="203">
        <v>1.5</v>
      </c>
      <c r="I221" s="108"/>
      <c r="J221" s="204">
        <f t="shared" si="30"/>
        <v>0</v>
      </c>
      <c r="K221" s="201" t="s">
        <v>1</v>
      </c>
      <c r="L221" s="29"/>
      <c r="M221" s="109" t="s">
        <v>1</v>
      </c>
      <c r="N221" s="110" t="s">
        <v>42</v>
      </c>
      <c r="O221" s="52"/>
      <c r="P221" s="111">
        <f t="shared" si="31"/>
        <v>0</v>
      </c>
      <c r="Q221" s="111">
        <v>1.01684</v>
      </c>
      <c r="R221" s="111">
        <f t="shared" si="32"/>
        <v>1.5252599999999998</v>
      </c>
      <c r="S221" s="111">
        <v>0</v>
      </c>
      <c r="T221" s="112">
        <f t="shared" si="33"/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13" t="s">
        <v>246</v>
      </c>
      <c r="AT221" s="113" t="s">
        <v>242</v>
      </c>
      <c r="AU221" s="113" t="s">
        <v>247</v>
      </c>
      <c r="AY221" s="14" t="s">
        <v>237</v>
      </c>
      <c r="BE221" s="114">
        <f t="shared" si="34"/>
        <v>0</v>
      </c>
      <c r="BF221" s="114">
        <f t="shared" si="35"/>
        <v>0</v>
      </c>
      <c r="BG221" s="114">
        <f t="shared" si="36"/>
        <v>0</v>
      </c>
      <c r="BH221" s="114">
        <f t="shared" si="37"/>
        <v>0</v>
      </c>
      <c r="BI221" s="114">
        <f t="shared" si="38"/>
        <v>0</v>
      </c>
      <c r="BJ221" s="14" t="s">
        <v>85</v>
      </c>
      <c r="BK221" s="114">
        <f t="shared" si="39"/>
        <v>0</v>
      </c>
      <c r="BL221" s="14" t="s">
        <v>246</v>
      </c>
      <c r="BM221" s="113" t="s">
        <v>442</v>
      </c>
    </row>
    <row r="222" spans="1:65" s="2" customFormat="1" ht="16.5" customHeight="1">
      <c r="A222" s="28"/>
      <c r="B222" s="138"/>
      <c r="C222" s="199" t="s">
        <v>443</v>
      </c>
      <c r="D222" s="199" t="s">
        <v>242</v>
      </c>
      <c r="E222" s="200" t="s">
        <v>444</v>
      </c>
      <c r="F222" s="201" t="s">
        <v>445</v>
      </c>
      <c r="G222" s="202" t="s">
        <v>245</v>
      </c>
      <c r="H222" s="203">
        <v>2</v>
      </c>
      <c r="I222" s="108"/>
      <c r="J222" s="204">
        <f t="shared" si="30"/>
        <v>0</v>
      </c>
      <c r="K222" s="201" t="s">
        <v>1</v>
      </c>
      <c r="L222" s="29"/>
      <c r="M222" s="109" t="s">
        <v>1</v>
      </c>
      <c r="N222" s="110" t="s">
        <v>42</v>
      </c>
      <c r="O222" s="52"/>
      <c r="P222" s="111">
        <f t="shared" si="31"/>
        <v>0</v>
      </c>
      <c r="Q222" s="111">
        <v>2.3937900000000001</v>
      </c>
      <c r="R222" s="111">
        <f t="shared" si="32"/>
        <v>4.7875800000000002</v>
      </c>
      <c r="S222" s="111">
        <v>0</v>
      </c>
      <c r="T222" s="112">
        <f t="shared" si="33"/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13" t="s">
        <v>246</v>
      </c>
      <c r="AT222" s="113" t="s">
        <v>242</v>
      </c>
      <c r="AU222" s="113" t="s">
        <v>247</v>
      </c>
      <c r="AY222" s="14" t="s">
        <v>237</v>
      </c>
      <c r="BE222" s="114">
        <f t="shared" si="34"/>
        <v>0</v>
      </c>
      <c r="BF222" s="114">
        <f t="shared" si="35"/>
        <v>0</v>
      </c>
      <c r="BG222" s="114">
        <f t="shared" si="36"/>
        <v>0</v>
      </c>
      <c r="BH222" s="114">
        <f t="shared" si="37"/>
        <v>0</v>
      </c>
      <c r="BI222" s="114">
        <f t="shared" si="38"/>
        <v>0</v>
      </c>
      <c r="BJ222" s="14" t="s">
        <v>85</v>
      </c>
      <c r="BK222" s="114">
        <f t="shared" si="39"/>
        <v>0</v>
      </c>
      <c r="BL222" s="14" t="s">
        <v>246</v>
      </c>
      <c r="BM222" s="113" t="s">
        <v>446</v>
      </c>
    </row>
    <row r="223" spans="1:65" s="2" customFormat="1" ht="21.75" customHeight="1">
      <c r="A223" s="28"/>
      <c r="B223" s="138"/>
      <c r="C223" s="199" t="s">
        <v>447</v>
      </c>
      <c r="D223" s="199" t="s">
        <v>242</v>
      </c>
      <c r="E223" s="200" t="s">
        <v>448</v>
      </c>
      <c r="F223" s="201" t="s">
        <v>449</v>
      </c>
      <c r="G223" s="202" t="s">
        <v>254</v>
      </c>
      <c r="H223" s="203">
        <v>8</v>
      </c>
      <c r="I223" s="108"/>
      <c r="J223" s="204">
        <f t="shared" si="30"/>
        <v>0</v>
      </c>
      <c r="K223" s="201" t="s">
        <v>1</v>
      </c>
      <c r="L223" s="29"/>
      <c r="M223" s="109" t="s">
        <v>1</v>
      </c>
      <c r="N223" s="110" t="s">
        <v>42</v>
      </c>
      <c r="O223" s="52"/>
      <c r="P223" s="111">
        <f t="shared" si="31"/>
        <v>0</v>
      </c>
      <c r="Q223" s="111">
        <v>8.94E-3</v>
      </c>
      <c r="R223" s="111">
        <f t="shared" si="32"/>
        <v>7.152E-2</v>
      </c>
      <c r="S223" s="111">
        <v>0</v>
      </c>
      <c r="T223" s="112">
        <f t="shared" si="33"/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13" t="s">
        <v>246</v>
      </c>
      <c r="AT223" s="113" t="s">
        <v>242</v>
      </c>
      <c r="AU223" s="113" t="s">
        <v>247</v>
      </c>
      <c r="AY223" s="14" t="s">
        <v>237</v>
      </c>
      <c r="BE223" s="114">
        <f t="shared" si="34"/>
        <v>0</v>
      </c>
      <c r="BF223" s="114">
        <f t="shared" si="35"/>
        <v>0</v>
      </c>
      <c r="BG223" s="114">
        <f t="shared" si="36"/>
        <v>0</v>
      </c>
      <c r="BH223" s="114">
        <f t="shared" si="37"/>
        <v>0</v>
      </c>
      <c r="BI223" s="114">
        <f t="shared" si="38"/>
        <v>0</v>
      </c>
      <c r="BJ223" s="14" t="s">
        <v>85</v>
      </c>
      <c r="BK223" s="114">
        <f t="shared" si="39"/>
        <v>0</v>
      </c>
      <c r="BL223" s="14" t="s">
        <v>246</v>
      </c>
      <c r="BM223" s="113" t="s">
        <v>450</v>
      </c>
    </row>
    <row r="224" spans="1:65" s="2" customFormat="1" ht="21.75" customHeight="1">
      <c r="A224" s="28"/>
      <c r="B224" s="138"/>
      <c r="C224" s="199" t="s">
        <v>451</v>
      </c>
      <c r="D224" s="199" t="s">
        <v>242</v>
      </c>
      <c r="E224" s="200" t="s">
        <v>452</v>
      </c>
      <c r="F224" s="201" t="s">
        <v>453</v>
      </c>
      <c r="G224" s="202" t="s">
        <v>254</v>
      </c>
      <c r="H224" s="203">
        <v>8</v>
      </c>
      <c r="I224" s="108"/>
      <c r="J224" s="204">
        <f t="shared" si="30"/>
        <v>0</v>
      </c>
      <c r="K224" s="201" t="s">
        <v>1</v>
      </c>
      <c r="L224" s="29"/>
      <c r="M224" s="109" t="s">
        <v>1</v>
      </c>
      <c r="N224" s="110" t="s">
        <v>42</v>
      </c>
      <c r="O224" s="52"/>
      <c r="P224" s="111">
        <f t="shared" si="31"/>
        <v>0</v>
      </c>
      <c r="Q224" s="111">
        <v>0</v>
      </c>
      <c r="R224" s="111">
        <f t="shared" si="32"/>
        <v>0</v>
      </c>
      <c r="S224" s="111">
        <v>0</v>
      </c>
      <c r="T224" s="112">
        <f t="shared" si="33"/>
        <v>0</v>
      </c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R224" s="113" t="s">
        <v>246</v>
      </c>
      <c r="AT224" s="113" t="s">
        <v>242</v>
      </c>
      <c r="AU224" s="113" t="s">
        <v>247</v>
      </c>
      <c r="AY224" s="14" t="s">
        <v>237</v>
      </c>
      <c r="BE224" s="114">
        <f t="shared" si="34"/>
        <v>0</v>
      </c>
      <c r="BF224" s="114">
        <f t="shared" si="35"/>
        <v>0</v>
      </c>
      <c r="BG224" s="114">
        <f t="shared" si="36"/>
        <v>0</v>
      </c>
      <c r="BH224" s="114">
        <f t="shared" si="37"/>
        <v>0</v>
      </c>
      <c r="BI224" s="114">
        <f t="shared" si="38"/>
        <v>0</v>
      </c>
      <c r="BJ224" s="14" t="s">
        <v>85</v>
      </c>
      <c r="BK224" s="114">
        <f t="shared" si="39"/>
        <v>0</v>
      </c>
      <c r="BL224" s="14" t="s">
        <v>246</v>
      </c>
      <c r="BM224" s="113" t="s">
        <v>454</v>
      </c>
    </row>
    <row r="225" spans="1:65" s="2" customFormat="1" ht="16.5" customHeight="1">
      <c r="A225" s="28"/>
      <c r="B225" s="138"/>
      <c r="C225" s="199" t="s">
        <v>455</v>
      </c>
      <c r="D225" s="199" t="s">
        <v>242</v>
      </c>
      <c r="E225" s="200" t="s">
        <v>456</v>
      </c>
      <c r="F225" s="201" t="s">
        <v>457</v>
      </c>
      <c r="G225" s="202" t="s">
        <v>290</v>
      </c>
      <c r="H225" s="203">
        <v>22</v>
      </c>
      <c r="I225" s="108"/>
      <c r="J225" s="204">
        <f t="shared" si="30"/>
        <v>0</v>
      </c>
      <c r="K225" s="201" t="s">
        <v>1</v>
      </c>
      <c r="L225" s="29"/>
      <c r="M225" s="109" t="s">
        <v>1</v>
      </c>
      <c r="N225" s="110" t="s">
        <v>42</v>
      </c>
      <c r="O225" s="52"/>
      <c r="P225" s="111">
        <f t="shared" si="31"/>
        <v>0</v>
      </c>
      <c r="Q225" s="111">
        <v>3.4590000000000003E-2</v>
      </c>
      <c r="R225" s="111">
        <f t="shared" si="32"/>
        <v>0.7609800000000001</v>
      </c>
      <c r="S225" s="111">
        <v>0</v>
      </c>
      <c r="T225" s="112">
        <f t="shared" si="33"/>
        <v>0</v>
      </c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R225" s="113" t="s">
        <v>246</v>
      </c>
      <c r="AT225" s="113" t="s">
        <v>242</v>
      </c>
      <c r="AU225" s="113" t="s">
        <v>247</v>
      </c>
      <c r="AY225" s="14" t="s">
        <v>237</v>
      </c>
      <c r="BE225" s="114">
        <f t="shared" si="34"/>
        <v>0</v>
      </c>
      <c r="BF225" s="114">
        <f t="shared" si="35"/>
        <v>0</v>
      </c>
      <c r="BG225" s="114">
        <f t="shared" si="36"/>
        <v>0</v>
      </c>
      <c r="BH225" s="114">
        <f t="shared" si="37"/>
        <v>0</v>
      </c>
      <c r="BI225" s="114">
        <f t="shared" si="38"/>
        <v>0</v>
      </c>
      <c r="BJ225" s="14" t="s">
        <v>85</v>
      </c>
      <c r="BK225" s="114">
        <f t="shared" si="39"/>
        <v>0</v>
      </c>
      <c r="BL225" s="14" t="s">
        <v>246</v>
      </c>
      <c r="BM225" s="113" t="s">
        <v>458</v>
      </c>
    </row>
    <row r="226" spans="1:65" s="2" customFormat="1" ht="16.5" customHeight="1">
      <c r="A226" s="28"/>
      <c r="B226" s="138"/>
      <c r="C226" s="205" t="s">
        <v>459</v>
      </c>
      <c r="D226" s="205" t="s">
        <v>290</v>
      </c>
      <c r="E226" s="206" t="s">
        <v>460</v>
      </c>
      <c r="F226" s="207" t="s">
        <v>461</v>
      </c>
      <c r="G226" s="208" t="s">
        <v>290</v>
      </c>
      <c r="H226" s="209">
        <v>22</v>
      </c>
      <c r="I226" s="115"/>
      <c r="J226" s="210">
        <f t="shared" si="30"/>
        <v>0</v>
      </c>
      <c r="K226" s="207" t="s">
        <v>1</v>
      </c>
      <c r="L226" s="116"/>
      <c r="M226" s="117" t="s">
        <v>1</v>
      </c>
      <c r="N226" s="118" t="s">
        <v>42</v>
      </c>
      <c r="O226" s="52"/>
      <c r="P226" s="111">
        <f t="shared" si="31"/>
        <v>0</v>
      </c>
      <c r="Q226" s="111">
        <v>6.9330000000000003E-2</v>
      </c>
      <c r="R226" s="111">
        <f t="shared" si="32"/>
        <v>1.5252600000000001</v>
      </c>
      <c r="S226" s="111">
        <v>0</v>
      </c>
      <c r="T226" s="112">
        <f t="shared" si="33"/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13" t="s">
        <v>271</v>
      </c>
      <c r="AT226" s="113" t="s">
        <v>290</v>
      </c>
      <c r="AU226" s="113" t="s">
        <v>247</v>
      </c>
      <c r="AY226" s="14" t="s">
        <v>237</v>
      </c>
      <c r="BE226" s="114">
        <f t="shared" si="34"/>
        <v>0</v>
      </c>
      <c r="BF226" s="114">
        <f t="shared" si="35"/>
        <v>0</v>
      </c>
      <c r="BG226" s="114">
        <f t="shared" si="36"/>
        <v>0</v>
      </c>
      <c r="BH226" s="114">
        <f t="shared" si="37"/>
        <v>0</v>
      </c>
      <c r="BI226" s="114">
        <f t="shared" si="38"/>
        <v>0</v>
      </c>
      <c r="BJ226" s="14" t="s">
        <v>85</v>
      </c>
      <c r="BK226" s="114">
        <f t="shared" si="39"/>
        <v>0</v>
      </c>
      <c r="BL226" s="14" t="s">
        <v>246</v>
      </c>
      <c r="BM226" s="113" t="s">
        <v>462</v>
      </c>
    </row>
    <row r="227" spans="1:65" s="12" customFormat="1" ht="22.9" customHeight="1">
      <c r="B227" s="192"/>
      <c r="C227" s="193"/>
      <c r="D227" s="194" t="s">
        <v>76</v>
      </c>
      <c r="E227" s="197" t="s">
        <v>246</v>
      </c>
      <c r="F227" s="197" t="s">
        <v>463</v>
      </c>
      <c r="G227" s="193"/>
      <c r="H227" s="193"/>
      <c r="I227" s="101"/>
      <c r="J227" s="198">
        <f>BK227</f>
        <v>0</v>
      </c>
      <c r="K227" s="193"/>
      <c r="L227" s="99"/>
      <c r="M227" s="102"/>
      <c r="N227" s="103"/>
      <c r="O227" s="103"/>
      <c r="P227" s="104">
        <f>P228</f>
        <v>0</v>
      </c>
      <c r="Q227" s="103"/>
      <c r="R227" s="104">
        <f>R228</f>
        <v>636.05434200000002</v>
      </c>
      <c r="S227" s="103"/>
      <c r="T227" s="105">
        <f>T228</f>
        <v>0</v>
      </c>
      <c r="AR227" s="100" t="s">
        <v>85</v>
      </c>
      <c r="AT227" s="106" t="s">
        <v>76</v>
      </c>
      <c r="AU227" s="106" t="s">
        <v>85</v>
      </c>
      <c r="AY227" s="100" t="s">
        <v>237</v>
      </c>
      <c r="BK227" s="107">
        <f>BK228</f>
        <v>0</v>
      </c>
    </row>
    <row r="228" spans="1:65" s="12" customFormat="1" ht="20.85" customHeight="1">
      <c r="B228" s="192"/>
      <c r="C228" s="193"/>
      <c r="D228" s="194" t="s">
        <v>76</v>
      </c>
      <c r="E228" s="197" t="s">
        <v>464</v>
      </c>
      <c r="F228" s="197" t="s">
        <v>465</v>
      </c>
      <c r="G228" s="193"/>
      <c r="H228" s="193"/>
      <c r="I228" s="101"/>
      <c r="J228" s="198">
        <f>BK228</f>
        <v>0</v>
      </c>
      <c r="K228" s="193"/>
      <c r="L228" s="99"/>
      <c r="M228" s="102"/>
      <c r="N228" s="103"/>
      <c r="O228" s="103"/>
      <c r="P228" s="104">
        <f>SUM(P229:P239)</f>
        <v>0</v>
      </c>
      <c r="Q228" s="103"/>
      <c r="R228" s="104">
        <f>SUM(R229:R239)</f>
        <v>636.05434200000002</v>
      </c>
      <c r="S228" s="103"/>
      <c r="T228" s="105">
        <f>SUM(T229:T239)</f>
        <v>0</v>
      </c>
      <c r="AR228" s="100" t="s">
        <v>85</v>
      </c>
      <c r="AT228" s="106" t="s">
        <v>76</v>
      </c>
      <c r="AU228" s="106" t="s">
        <v>87</v>
      </c>
      <c r="AY228" s="100" t="s">
        <v>237</v>
      </c>
      <c r="BK228" s="107">
        <f>SUM(BK229:BK239)</f>
        <v>0</v>
      </c>
    </row>
    <row r="229" spans="1:65" s="2" customFormat="1" ht="16.5" customHeight="1">
      <c r="A229" s="28"/>
      <c r="B229" s="138"/>
      <c r="C229" s="199" t="s">
        <v>466</v>
      </c>
      <c r="D229" s="199" t="s">
        <v>242</v>
      </c>
      <c r="E229" s="200" t="s">
        <v>467</v>
      </c>
      <c r="F229" s="201" t="s">
        <v>468</v>
      </c>
      <c r="G229" s="202" t="s">
        <v>254</v>
      </c>
      <c r="H229" s="203">
        <v>890</v>
      </c>
      <c r="I229" s="108"/>
      <c r="J229" s="204">
        <f t="shared" ref="J229:J239" si="40">ROUND(I229*H229,2)</f>
        <v>0</v>
      </c>
      <c r="K229" s="201" t="s">
        <v>1</v>
      </c>
      <c r="L229" s="29"/>
      <c r="M229" s="109" t="s">
        <v>1</v>
      </c>
      <c r="N229" s="110" t="s">
        <v>42</v>
      </c>
      <c r="O229" s="52"/>
      <c r="P229" s="111">
        <f t="shared" ref="P229:P239" si="41">O229*H229</f>
        <v>0</v>
      </c>
      <c r="Q229" s="111">
        <v>2.9389999999999999E-2</v>
      </c>
      <c r="R229" s="111">
        <f t="shared" ref="R229:R239" si="42">Q229*H229</f>
        <v>26.1571</v>
      </c>
      <c r="S229" s="111">
        <v>0</v>
      </c>
      <c r="T229" s="112">
        <f t="shared" ref="T229:T239" si="43">S229*H229</f>
        <v>0</v>
      </c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R229" s="113" t="s">
        <v>246</v>
      </c>
      <c r="AT229" s="113" t="s">
        <v>242</v>
      </c>
      <c r="AU229" s="113" t="s">
        <v>247</v>
      </c>
      <c r="AY229" s="14" t="s">
        <v>237</v>
      </c>
      <c r="BE229" s="114">
        <f t="shared" ref="BE229:BE239" si="44">IF(N229="základní",J229,0)</f>
        <v>0</v>
      </c>
      <c r="BF229" s="114">
        <f t="shared" ref="BF229:BF239" si="45">IF(N229="snížená",J229,0)</f>
        <v>0</v>
      </c>
      <c r="BG229" s="114">
        <f t="shared" ref="BG229:BG239" si="46">IF(N229="zákl. přenesená",J229,0)</f>
        <v>0</v>
      </c>
      <c r="BH229" s="114">
        <f t="shared" ref="BH229:BH239" si="47">IF(N229="sníž. přenesená",J229,0)</f>
        <v>0</v>
      </c>
      <c r="BI229" s="114">
        <f t="shared" ref="BI229:BI239" si="48">IF(N229="nulová",J229,0)</f>
        <v>0</v>
      </c>
      <c r="BJ229" s="14" t="s">
        <v>85</v>
      </c>
      <c r="BK229" s="114">
        <f t="shared" ref="BK229:BK239" si="49">ROUND(I229*H229,2)</f>
        <v>0</v>
      </c>
      <c r="BL229" s="14" t="s">
        <v>246</v>
      </c>
      <c r="BM229" s="113" t="s">
        <v>469</v>
      </c>
    </row>
    <row r="230" spans="1:65" s="2" customFormat="1" ht="16.5" customHeight="1">
      <c r="A230" s="28"/>
      <c r="B230" s="138"/>
      <c r="C230" s="199" t="s">
        <v>470</v>
      </c>
      <c r="D230" s="199" t="s">
        <v>242</v>
      </c>
      <c r="E230" s="200" t="s">
        <v>471</v>
      </c>
      <c r="F230" s="201" t="s">
        <v>472</v>
      </c>
      <c r="G230" s="202" t="s">
        <v>254</v>
      </c>
      <c r="H230" s="203">
        <v>890</v>
      </c>
      <c r="I230" s="108"/>
      <c r="J230" s="204">
        <f t="shared" si="40"/>
        <v>0</v>
      </c>
      <c r="K230" s="201" t="s">
        <v>1</v>
      </c>
      <c r="L230" s="29"/>
      <c r="M230" s="109" t="s">
        <v>1</v>
      </c>
      <c r="N230" s="110" t="s">
        <v>42</v>
      </c>
      <c r="O230" s="52"/>
      <c r="P230" s="111">
        <f t="shared" si="41"/>
        <v>0</v>
      </c>
      <c r="Q230" s="111">
        <v>4.5300000000000002E-3</v>
      </c>
      <c r="R230" s="111">
        <f t="shared" si="42"/>
        <v>4.0316999999999998</v>
      </c>
      <c r="S230" s="111">
        <v>0</v>
      </c>
      <c r="T230" s="112">
        <f t="shared" si="43"/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13" t="s">
        <v>246</v>
      </c>
      <c r="AT230" s="113" t="s">
        <v>242</v>
      </c>
      <c r="AU230" s="113" t="s">
        <v>247</v>
      </c>
      <c r="AY230" s="14" t="s">
        <v>237</v>
      </c>
      <c r="BE230" s="114">
        <f t="shared" si="44"/>
        <v>0</v>
      </c>
      <c r="BF230" s="114">
        <f t="shared" si="45"/>
        <v>0</v>
      </c>
      <c r="BG230" s="114">
        <f t="shared" si="46"/>
        <v>0</v>
      </c>
      <c r="BH230" s="114">
        <f t="shared" si="47"/>
        <v>0</v>
      </c>
      <c r="BI230" s="114">
        <f t="shared" si="48"/>
        <v>0</v>
      </c>
      <c r="BJ230" s="14" t="s">
        <v>85</v>
      </c>
      <c r="BK230" s="114">
        <f t="shared" si="49"/>
        <v>0</v>
      </c>
      <c r="BL230" s="14" t="s">
        <v>246</v>
      </c>
      <c r="BM230" s="113" t="s">
        <v>473</v>
      </c>
    </row>
    <row r="231" spans="1:65" s="2" customFormat="1" ht="16.5" customHeight="1">
      <c r="A231" s="28"/>
      <c r="B231" s="138"/>
      <c r="C231" s="199" t="s">
        <v>474</v>
      </c>
      <c r="D231" s="199" t="s">
        <v>242</v>
      </c>
      <c r="E231" s="200" t="s">
        <v>475</v>
      </c>
      <c r="F231" s="201" t="s">
        <v>476</v>
      </c>
      <c r="G231" s="202" t="s">
        <v>254</v>
      </c>
      <c r="H231" s="203">
        <v>836</v>
      </c>
      <c r="I231" s="108"/>
      <c r="J231" s="204">
        <f t="shared" si="40"/>
        <v>0</v>
      </c>
      <c r="K231" s="201" t="s">
        <v>1</v>
      </c>
      <c r="L231" s="29"/>
      <c r="M231" s="109" t="s">
        <v>1</v>
      </c>
      <c r="N231" s="110" t="s">
        <v>42</v>
      </c>
      <c r="O231" s="52"/>
      <c r="P231" s="111">
        <f t="shared" si="41"/>
        <v>0</v>
      </c>
      <c r="Q231" s="111">
        <v>5.8599999999999998E-3</v>
      </c>
      <c r="R231" s="111">
        <f t="shared" si="42"/>
        <v>4.8989599999999998</v>
      </c>
      <c r="S231" s="111">
        <v>0</v>
      </c>
      <c r="T231" s="112">
        <f t="shared" si="43"/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13" t="s">
        <v>246</v>
      </c>
      <c r="AT231" s="113" t="s">
        <v>242</v>
      </c>
      <c r="AU231" s="113" t="s">
        <v>247</v>
      </c>
      <c r="AY231" s="14" t="s">
        <v>237</v>
      </c>
      <c r="BE231" s="114">
        <f t="shared" si="44"/>
        <v>0</v>
      </c>
      <c r="BF231" s="114">
        <f t="shared" si="45"/>
        <v>0</v>
      </c>
      <c r="BG231" s="114">
        <f t="shared" si="46"/>
        <v>0</v>
      </c>
      <c r="BH231" s="114">
        <f t="shared" si="47"/>
        <v>0</v>
      </c>
      <c r="BI231" s="114">
        <f t="shared" si="48"/>
        <v>0</v>
      </c>
      <c r="BJ231" s="14" t="s">
        <v>85</v>
      </c>
      <c r="BK231" s="114">
        <f t="shared" si="49"/>
        <v>0</v>
      </c>
      <c r="BL231" s="14" t="s">
        <v>246</v>
      </c>
      <c r="BM231" s="113" t="s">
        <v>477</v>
      </c>
    </row>
    <row r="232" spans="1:65" s="2" customFormat="1" ht="16.5" customHeight="1">
      <c r="A232" s="28"/>
      <c r="B232" s="138"/>
      <c r="C232" s="199" t="s">
        <v>478</v>
      </c>
      <c r="D232" s="199" t="s">
        <v>242</v>
      </c>
      <c r="E232" s="200" t="s">
        <v>479</v>
      </c>
      <c r="F232" s="201" t="s">
        <v>480</v>
      </c>
      <c r="G232" s="202" t="s">
        <v>254</v>
      </c>
      <c r="H232" s="203">
        <v>210</v>
      </c>
      <c r="I232" s="108"/>
      <c r="J232" s="204">
        <f t="shared" si="40"/>
        <v>0</v>
      </c>
      <c r="K232" s="201" t="s">
        <v>1</v>
      </c>
      <c r="L232" s="29"/>
      <c r="M232" s="109" t="s">
        <v>1</v>
      </c>
      <c r="N232" s="110" t="s">
        <v>42</v>
      </c>
      <c r="O232" s="52"/>
      <c r="P232" s="111">
        <f t="shared" si="41"/>
        <v>0</v>
      </c>
      <c r="Q232" s="111">
        <v>0.10704</v>
      </c>
      <c r="R232" s="111">
        <f t="shared" si="42"/>
        <v>22.478400000000001</v>
      </c>
      <c r="S232" s="111">
        <v>0</v>
      </c>
      <c r="T232" s="112">
        <f t="shared" si="43"/>
        <v>0</v>
      </c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R232" s="113" t="s">
        <v>246</v>
      </c>
      <c r="AT232" s="113" t="s">
        <v>242</v>
      </c>
      <c r="AU232" s="113" t="s">
        <v>247</v>
      </c>
      <c r="AY232" s="14" t="s">
        <v>237</v>
      </c>
      <c r="BE232" s="114">
        <f t="shared" si="44"/>
        <v>0</v>
      </c>
      <c r="BF232" s="114">
        <f t="shared" si="45"/>
        <v>0</v>
      </c>
      <c r="BG232" s="114">
        <f t="shared" si="46"/>
        <v>0</v>
      </c>
      <c r="BH232" s="114">
        <f t="shared" si="47"/>
        <v>0</v>
      </c>
      <c r="BI232" s="114">
        <f t="shared" si="48"/>
        <v>0</v>
      </c>
      <c r="BJ232" s="14" t="s">
        <v>85</v>
      </c>
      <c r="BK232" s="114">
        <f t="shared" si="49"/>
        <v>0</v>
      </c>
      <c r="BL232" s="14" t="s">
        <v>246</v>
      </c>
      <c r="BM232" s="113" t="s">
        <v>481</v>
      </c>
    </row>
    <row r="233" spans="1:65" s="2" customFormat="1" ht="16.5" customHeight="1">
      <c r="A233" s="28"/>
      <c r="B233" s="138"/>
      <c r="C233" s="199" t="s">
        <v>482</v>
      </c>
      <c r="D233" s="199" t="s">
        <v>242</v>
      </c>
      <c r="E233" s="200" t="s">
        <v>483</v>
      </c>
      <c r="F233" s="201" t="s">
        <v>484</v>
      </c>
      <c r="G233" s="202" t="s">
        <v>254</v>
      </c>
      <c r="H233" s="203">
        <v>450</v>
      </c>
      <c r="I233" s="108"/>
      <c r="J233" s="204">
        <f t="shared" si="40"/>
        <v>0</v>
      </c>
      <c r="K233" s="201" t="s">
        <v>1</v>
      </c>
      <c r="L233" s="29"/>
      <c r="M233" s="109" t="s">
        <v>1</v>
      </c>
      <c r="N233" s="110" t="s">
        <v>42</v>
      </c>
      <c r="O233" s="52"/>
      <c r="P233" s="111">
        <f t="shared" si="41"/>
        <v>0</v>
      </c>
      <c r="Q233" s="111">
        <v>1E-4</v>
      </c>
      <c r="R233" s="111">
        <f t="shared" si="42"/>
        <v>4.5000000000000005E-2</v>
      </c>
      <c r="S233" s="111">
        <v>0</v>
      </c>
      <c r="T233" s="112">
        <f t="shared" si="43"/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13" t="s">
        <v>246</v>
      </c>
      <c r="AT233" s="113" t="s">
        <v>242</v>
      </c>
      <c r="AU233" s="113" t="s">
        <v>247</v>
      </c>
      <c r="AY233" s="14" t="s">
        <v>237</v>
      </c>
      <c r="BE233" s="114">
        <f t="shared" si="44"/>
        <v>0</v>
      </c>
      <c r="BF233" s="114">
        <f t="shared" si="45"/>
        <v>0</v>
      </c>
      <c r="BG233" s="114">
        <f t="shared" si="46"/>
        <v>0</v>
      </c>
      <c r="BH233" s="114">
        <f t="shared" si="47"/>
        <v>0</v>
      </c>
      <c r="BI233" s="114">
        <f t="shared" si="48"/>
        <v>0</v>
      </c>
      <c r="BJ233" s="14" t="s">
        <v>85</v>
      </c>
      <c r="BK233" s="114">
        <f t="shared" si="49"/>
        <v>0</v>
      </c>
      <c r="BL233" s="14" t="s">
        <v>246</v>
      </c>
      <c r="BM233" s="113" t="s">
        <v>485</v>
      </c>
    </row>
    <row r="234" spans="1:65" s="2" customFormat="1" ht="16.5" customHeight="1">
      <c r="A234" s="28"/>
      <c r="B234" s="138"/>
      <c r="C234" s="199" t="s">
        <v>486</v>
      </c>
      <c r="D234" s="199" t="s">
        <v>242</v>
      </c>
      <c r="E234" s="200" t="s">
        <v>487</v>
      </c>
      <c r="F234" s="201" t="s">
        <v>488</v>
      </c>
      <c r="G234" s="202" t="s">
        <v>254</v>
      </c>
      <c r="H234" s="203">
        <v>162</v>
      </c>
      <c r="I234" s="108"/>
      <c r="J234" s="204">
        <f t="shared" si="40"/>
        <v>0</v>
      </c>
      <c r="K234" s="201" t="s">
        <v>1</v>
      </c>
      <c r="L234" s="29"/>
      <c r="M234" s="109" t="s">
        <v>1</v>
      </c>
      <c r="N234" s="110" t="s">
        <v>42</v>
      </c>
      <c r="O234" s="52"/>
      <c r="P234" s="111">
        <f t="shared" si="41"/>
        <v>0</v>
      </c>
      <c r="Q234" s="111">
        <v>5.4870000000000002E-2</v>
      </c>
      <c r="R234" s="111">
        <f t="shared" si="42"/>
        <v>8.8889399999999998</v>
      </c>
      <c r="S234" s="111">
        <v>0</v>
      </c>
      <c r="T234" s="112">
        <f t="shared" si="43"/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13" t="s">
        <v>246</v>
      </c>
      <c r="AT234" s="113" t="s">
        <v>242</v>
      </c>
      <c r="AU234" s="113" t="s">
        <v>247</v>
      </c>
      <c r="AY234" s="14" t="s">
        <v>237</v>
      </c>
      <c r="BE234" s="114">
        <f t="shared" si="44"/>
        <v>0</v>
      </c>
      <c r="BF234" s="114">
        <f t="shared" si="45"/>
        <v>0</v>
      </c>
      <c r="BG234" s="114">
        <f t="shared" si="46"/>
        <v>0</v>
      </c>
      <c r="BH234" s="114">
        <f t="shared" si="47"/>
        <v>0</v>
      </c>
      <c r="BI234" s="114">
        <f t="shared" si="48"/>
        <v>0</v>
      </c>
      <c r="BJ234" s="14" t="s">
        <v>85</v>
      </c>
      <c r="BK234" s="114">
        <f t="shared" si="49"/>
        <v>0</v>
      </c>
      <c r="BL234" s="14" t="s">
        <v>246</v>
      </c>
      <c r="BM234" s="113" t="s">
        <v>489</v>
      </c>
    </row>
    <row r="235" spans="1:65" s="2" customFormat="1" ht="16.5" customHeight="1">
      <c r="A235" s="28"/>
      <c r="B235" s="138"/>
      <c r="C235" s="199" t="s">
        <v>490</v>
      </c>
      <c r="D235" s="199" t="s">
        <v>242</v>
      </c>
      <c r="E235" s="200" t="s">
        <v>491</v>
      </c>
      <c r="F235" s="201" t="s">
        <v>492</v>
      </c>
      <c r="G235" s="202" t="s">
        <v>254</v>
      </c>
      <c r="H235" s="203">
        <v>10610.7</v>
      </c>
      <c r="I235" s="108"/>
      <c r="J235" s="204">
        <f t="shared" si="40"/>
        <v>0</v>
      </c>
      <c r="K235" s="201" t="s">
        <v>1</v>
      </c>
      <c r="L235" s="29"/>
      <c r="M235" s="109" t="s">
        <v>1</v>
      </c>
      <c r="N235" s="110" t="s">
        <v>42</v>
      </c>
      <c r="O235" s="52"/>
      <c r="P235" s="111">
        <f t="shared" si="41"/>
        <v>0</v>
      </c>
      <c r="Q235" s="111">
        <v>4.7660000000000001E-2</v>
      </c>
      <c r="R235" s="111">
        <f t="shared" si="42"/>
        <v>505.70596200000006</v>
      </c>
      <c r="S235" s="111">
        <v>0</v>
      </c>
      <c r="T235" s="112">
        <f t="shared" si="43"/>
        <v>0</v>
      </c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R235" s="113" t="s">
        <v>246</v>
      </c>
      <c r="AT235" s="113" t="s">
        <v>242</v>
      </c>
      <c r="AU235" s="113" t="s">
        <v>247</v>
      </c>
      <c r="AY235" s="14" t="s">
        <v>237</v>
      </c>
      <c r="BE235" s="114">
        <f t="shared" si="44"/>
        <v>0</v>
      </c>
      <c r="BF235" s="114">
        <f t="shared" si="45"/>
        <v>0</v>
      </c>
      <c r="BG235" s="114">
        <f t="shared" si="46"/>
        <v>0</v>
      </c>
      <c r="BH235" s="114">
        <f t="shared" si="47"/>
        <v>0</v>
      </c>
      <c r="BI235" s="114">
        <f t="shared" si="48"/>
        <v>0</v>
      </c>
      <c r="BJ235" s="14" t="s">
        <v>85</v>
      </c>
      <c r="BK235" s="114">
        <f t="shared" si="49"/>
        <v>0</v>
      </c>
      <c r="BL235" s="14" t="s">
        <v>246</v>
      </c>
      <c r="BM235" s="113" t="s">
        <v>493</v>
      </c>
    </row>
    <row r="236" spans="1:65" s="2" customFormat="1" ht="16.5" customHeight="1">
      <c r="A236" s="28"/>
      <c r="B236" s="138"/>
      <c r="C236" s="199" t="s">
        <v>494</v>
      </c>
      <c r="D236" s="199" t="s">
        <v>242</v>
      </c>
      <c r="E236" s="200" t="s">
        <v>495</v>
      </c>
      <c r="F236" s="201" t="s">
        <v>496</v>
      </c>
      <c r="G236" s="202" t="s">
        <v>254</v>
      </c>
      <c r="H236" s="203">
        <v>10260</v>
      </c>
      <c r="I236" s="108"/>
      <c r="J236" s="204">
        <f t="shared" si="40"/>
        <v>0</v>
      </c>
      <c r="K236" s="201" t="s">
        <v>1</v>
      </c>
      <c r="L236" s="29"/>
      <c r="M236" s="109" t="s">
        <v>1</v>
      </c>
      <c r="N236" s="110" t="s">
        <v>42</v>
      </c>
      <c r="O236" s="52"/>
      <c r="P236" s="111">
        <f t="shared" si="41"/>
        <v>0</v>
      </c>
      <c r="Q236" s="111">
        <v>4.5300000000000002E-3</v>
      </c>
      <c r="R236" s="111">
        <f t="shared" si="42"/>
        <v>46.477800000000002</v>
      </c>
      <c r="S236" s="111">
        <v>0</v>
      </c>
      <c r="T236" s="112">
        <f t="shared" si="43"/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13" t="s">
        <v>246</v>
      </c>
      <c r="AT236" s="113" t="s">
        <v>242</v>
      </c>
      <c r="AU236" s="113" t="s">
        <v>247</v>
      </c>
      <c r="AY236" s="14" t="s">
        <v>237</v>
      </c>
      <c r="BE236" s="114">
        <f t="shared" si="44"/>
        <v>0</v>
      </c>
      <c r="BF236" s="114">
        <f t="shared" si="45"/>
        <v>0</v>
      </c>
      <c r="BG236" s="114">
        <f t="shared" si="46"/>
        <v>0</v>
      </c>
      <c r="BH236" s="114">
        <f t="shared" si="47"/>
        <v>0</v>
      </c>
      <c r="BI236" s="114">
        <f t="shared" si="48"/>
        <v>0</v>
      </c>
      <c r="BJ236" s="14" t="s">
        <v>85</v>
      </c>
      <c r="BK236" s="114">
        <f t="shared" si="49"/>
        <v>0</v>
      </c>
      <c r="BL236" s="14" t="s">
        <v>246</v>
      </c>
      <c r="BM236" s="113" t="s">
        <v>497</v>
      </c>
    </row>
    <row r="237" spans="1:65" s="2" customFormat="1" ht="16.5" customHeight="1">
      <c r="A237" s="28"/>
      <c r="B237" s="138"/>
      <c r="C237" s="199" t="s">
        <v>498</v>
      </c>
      <c r="D237" s="199" t="s">
        <v>242</v>
      </c>
      <c r="E237" s="200" t="s">
        <v>499</v>
      </c>
      <c r="F237" s="201" t="s">
        <v>500</v>
      </c>
      <c r="G237" s="202" t="s">
        <v>254</v>
      </c>
      <c r="H237" s="203">
        <v>159</v>
      </c>
      <c r="I237" s="108"/>
      <c r="J237" s="204">
        <f t="shared" si="40"/>
        <v>0</v>
      </c>
      <c r="K237" s="201" t="s">
        <v>1</v>
      </c>
      <c r="L237" s="29"/>
      <c r="M237" s="109" t="s">
        <v>1</v>
      </c>
      <c r="N237" s="110" t="s">
        <v>42</v>
      </c>
      <c r="O237" s="52"/>
      <c r="P237" s="111">
        <f t="shared" si="41"/>
        <v>0</v>
      </c>
      <c r="Q237" s="111">
        <v>6.5040000000000001E-2</v>
      </c>
      <c r="R237" s="111">
        <f t="shared" si="42"/>
        <v>10.34136</v>
      </c>
      <c r="S237" s="111">
        <v>0</v>
      </c>
      <c r="T237" s="112">
        <f t="shared" si="43"/>
        <v>0</v>
      </c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R237" s="113" t="s">
        <v>246</v>
      </c>
      <c r="AT237" s="113" t="s">
        <v>242</v>
      </c>
      <c r="AU237" s="113" t="s">
        <v>247</v>
      </c>
      <c r="AY237" s="14" t="s">
        <v>237</v>
      </c>
      <c r="BE237" s="114">
        <f t="shared" si="44"/>
        <v>0</v>
      </c>
      <c r="BF237" s="114">
        <f t="shared" si="45"/>
        <v>0</v>
      </c>
      <c r="BG237" s="114">
        <f t="shared" si="46"/>
        <v>0</v>
      </c>
      <c r="BH237" s="114">
        <f t="shared" si="47"/>
        <v>0</v>
      </c>
      <c r="BI237" s="114">
        <f t="shared" si="48"/>
        <v>0</v>
      </c>
      <c r="BJ237" s="14" t="s">
        <v>85</v>
      </c>
      <c r="BK237" s="114">
        <f t="shared" si="49"/>
        <v>0</v>
      </c>
      <c r="BL237" s="14" t="s">
        <v>246</v>
      </c>
      <c r="BM237" s="113" t="s">
        <v>501</v>
      </c>
    </row>
    <row r="238" spans="1:65" s="2" customFormat="1" ht="16.5" customHeight="1">
      <c r="A238" s="28"/>
      <c r="B238" s="138"/>
      <c r="C238" s="199" t="s">
        <v>502</v>
      </c>
      <c r="D238" s="199" t="s">
        <v>242</v>
      </c>
      <c r="E238" s="200" t="s">
        <v>503</v>
      </c>
      <c r="F238" s="201" t="s">
        <v>504</v>
      </c>
      <c r="G238" s="202" t="s">
        <v>254</v>
      </c>
      <c r="H238" s="203">
        <v>120</v>
      </c>
      <c r="I238" s="108"/>
      <c r="J238" s="204">
        <f t="shared" si="40"/>
        <v>0</v>
      </c>
      <c r="K238" s="201" t="s">
        <v>1</v>
      </c>
      <c r="L238" s="29"/>
      <c r="M238" s="109" t="s">
        <v>1</v>
      </c>
      <c r="N238" s="110" t="s">
        <v>42</v>
      </c>
      <c r="O238" s="52"/>
      <c r="P238" s="111">
        <f t="shared" si="41"/>
        <v>0</v>
      </c>
      <c r="Q238" s="111">
        <v>5.2499999999999998E-2</v>
      </c>
      <c r="R238" s="111">
        <f t="shared" si="42"/>
        <v>6.3</v>
      </c>
      <c r="S238" s="111">
        <v>0</v>
      </c>
      <c r="T238" s="112">
        <f t="shared" si="43"/>
        <v>0</v>
      </c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R238" s="113" t="s">
        <v>246</v>
      </c>
      <c r="AT238" s="113" t="s">
        <v>242</v>
      </c>
      <c r="AU238" s="113" t="s">
        <v>247</v>
      </c>
      <c r="AY238" s="14" t="s">
        <v>237</v>
      </c>
      <c r="BE238" s="114">
        <f t="shared" si="44"/>
        <v>0</v>
      </c>
      <c r="BF238" s="114">
        <f t="shared" si="45"/>
        <v>0</v>
      </c>
      <c r="BG238" s="114">
        <f t="shared" si="46"/>
        <v>0</v>
      </c>
      <c r="BH238" s="114">
        <f t="shared" si="47"/>
        <v>0</v>
      </c>
      <c r="BI238" s="114">
        <f t="shared" si="48"/>
        <v>0</v>
      </c>
      <c r="BJ238" s="14" t="s">
        <v>85</v>
      </c>
      <c r="BK238" s="114">
        <f t="shared" si="49"/>
        <v>0</v>
      </c>
      <c r="BL238" s="14" t="s">
        <v>246</v>
      </c>
      <c r="BM238" s="113" t="s">
        <v>505</v>
      </c>
    </row>
    <row r="239" spans="1:65" s="2" customFormat="1" ht="16.5" customHeight="1">
      <c r="A239" s="28"/>
      <c r="B239" s="138"/>
      <c r="C239" s="199" t="s">
        <v>506</v>
      </c>
      <c r="D239" s="199" t="s">
        <v>242</v>
      </c>
      <c r="E239" s="200" t="s">
        <v>507</v>
      </c>
      <c r="F239" s="201" t="s">
        <v>508</v>
      </c>
      <c r="G239" s="202" t="s">
        <v>254</v>
      </c>
      <c r="H239" s="203">
        <v>16</v>
      </c>
      <c r="I239" s="108"/>
      <c r="J239" s="204">
        <f t="shared" si="40"/>
        <v>0</v>
      </c>
      <c r="K239" s="201" t="s">
        <v>1</v>
      </c>
      <c r="L239" s="29"/>
      <c r="M239" s="109" t="s">
        <v>1</v>
      </c>
      <c r="N239" s="110" t="s">
        <v>42</v>
      </c>
      <c r="O239" s="52"/>
      <c r="P239" s="111">
        <f t="shared" si="41"/>
        <v>0</v>
      </c>
      <c r="Q239" s="111">
        <v>4.5569999999999999E-2</v>
      </c>
      <c r="R239" s="111">
        <f t="shared" si="42"/>
        <v>0.72911999999999999</v>
      </c>
      <c r="S239" s="111">
        <v>0</v>
      </c>
      <c r="T239" s="112">
        <f t="shared" si="43"/>
        <v>0</v>
      </c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R239" s="113" t="s">
        <v>246</v>
      </c>
      <c r="AT239" s="113" t="s">
        <v>242</v>
      </c>
      <c r="AU239" s="113" t="s">
        <v>247</v>
      </c>
      <c r="AY239" s="14" t="s">
        <v>237</v>
      </c>
      <c r="BE239" s="114">
        <f t="shared" si="44"/>
        <v>0</v>
      </c>
      <c r="BF239" s="114">
        <f t="shared" si="45"/>
        <v>0</v>
      </c>
      <c r="BG239" s="114">
        <f t="shared" si="46"/>
        <v>0</v>
      </c>
      <c r="BH239" s="114">
        <f t="shared" si="47"/>
        <v>0</v>
      </c>
      <c r="BI239" s="114">
        <f t="shared" si="48"/>
        <v>0</v>
      </c>
      <c r="BJ239" s="14" t="s">
        <v>85</v>
      </c>
      <c r="BK239" s="114">
        <f t="shared" si="49"/>
        <v>0</v>
      </c>
      <c r="BL239" s="14" t="s">
        <v>246</v>
      </c>
      <c r="BM239" s="113" t="s">
        <v>509</v>
      </c>
    </row>
    <row r="240" spans="1:65" s="12" customFormat="1" ht="22.9" customHeight="1">
      <c r="B240" s="192"/>
      <c r="C240" s="193"/>
      <c r="D240" s="194" t="s">
        <v>76</v>
      </c>
      <c r="E240" s="197" t="s">
        <v>478</v>
      </c>
      <c r="F240" s="197" t="s">
        <v>510</v>
      </c>
      <c r="G240" s="193"/>
      <c r="H240" s="193"/>
      <c r="I240" s="101"/>
      <c r="J240" s="198">
        <f>BK240</f>
        <v>0</v>
      </c>
      <c r="K240" s="193"/>
      <c r="L240" s="99"/>
      <c r="M240" s="102"/>
      <c r="N240" s="103"/>
      <c r="O240" s="103"/>
      <c r="P240" s="104">
        <f>P241</f>
        <v>0</v>
      </c>
      <c r="Q240" s="103"/>
      <c r="R240" s="104">
        <f>R241</f>
        <v>9.8409300000000002</v>
      </c>
      <c r="S240" s="103"/>
      <c r="T240" s="105">
        <f>T241</f>
        <v>0</v>
      </c>
      <c r="AR240" s="100" t="s">
        <v>85</v>
      </c>
      <c r="AT240" s="106" t="s">
        <v>76</v>
      </c>
      <c r="AU240" s="106" t="s">
        <v>85</v>
      </c>
      <c r="AY240" s="100" t="s">
        <v>237</v>
      </c>
      <c r="BK240" s="107">
        <f>BK241</f>
        <v>0</v>
      </c>
    </row>
    <row r="241" spans="1:65" s="12" customFormat="1" ht="20.85" customHeight="1">
      <c r="B241" s="192"/>
      <c r="C241" s="193"/>
      <c r="D241" s="194" t="s">
        <v>76</v>
      </c>
      <c r="E241" s="197" t="s">
        <v>511</v>
      </c>
      <c r="F241" s="197" t="s">
        <v>512</v>
      </c>
      <c r="G241" s="193"/>
      <c r="H241" s="193"/>
      <c r="I241" s="101"/>
      <c r="J241" s="198">
        <f>BK241</f>
        <v>0</v>
      </c>
      <c r="K241" s="193"/>
      <c r="L241" s="99"/>
      <c r="M241" s="102"/>
      <c r="N241" s="103"/>
      <c r="O241" s="103"/>
      <c r="P241" s="104">
        <f>SUM(P242:P247)</f>
        <v>0</v>
      </c>
      <c r="Q241" s="103"/>
      <c r="R241" s="104">
        <f>SUM(R242:R247)</f>
        <v>9.8409300000000002</v>
      </c>
      <c r="S241" s="103"/>
      <c r="T241" s="105">
        <f>SUM(T242:T247)</f>
        <v>0</v>
      </c>
      <c r="AR241" s="100" t="s">
        <v>85</v>
      </c>
      <c r="AT241" s="106" t="s">
        <v>76</v>
      </c>
      <c r="AU241" s="106" t="s">
        <v>87</v>
      </c>
      <c r="AY241" s="100" t="s">
        <v>237</v>
      </c>
      <c r="BK241" s="107">
        <f>SUM(BK242:BK247)</f>
        <v>0</v>
      </c>
    </row>
    <row r="242" spans="1:65" s="2" customFormat="1" ht="21.75" customHeight="1">
      <c r="A242" s="28"/>
      <c r="B242" s="138"/>
      <c r="C242" s="199" t="s">
        <v>513</v>
      </c>
      <c r="D242" s="199" t="s">
        <v>242</v>
      </c>
      <c r="E242" s="200" t="s">
        <v>514</v>
      </c>
      <c r="F242" s="201" t="s">
        <v>515</v>
      </c>
      <c r="G242" s="202" t="s">
        <v>254</v>
      </c>
      <c r="H242" s="203">
        <v>12</v>
      </c>
      <c r="I242" s="108"/>
      <c r="J242" s="204">
        <f t="shared" ref="J242:J247" si="50">ROUND(I242*H242,2)</f>
        <v>0</v>
      </c>
      <c r="K242" s="201" t="s">
        <v>1</v>
      </c>
      <c r="L242" s="29"/>
      <c r="M242" s="109" t="s">
        <v>1</v>
      </c>
      <c r="N242" s="110" t="s">
        <v>42</v>
      </c>
      <c r="O242" s="52"/>
      <c r="P242" s="111">
        <f t="shared" ref="P242:P247" si="51">O242*H242</f>
        <v>0</v>
      </c>
      <c r="Q242" s="111">
        <v>9.4049999999999995E-2</v>
      </c>
      <c r="R242" s="111">
        <f t="shared" ref="R242:R247" si="52">Q242*H242</f>
        <v>1.1286</v>
      </c>
      <c r="S242" s="111">
        <v>0</v>
      </c>
      <c r="T242" s="112">
        <f t="shared" ref="T242:T247" si="53">S242*H242</f>
        <v>0</v>
      </c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R242" s="113" t="s">
        <v>246</v>
      </c>
      <c r="AT242" s="113" t="s">
        <v>242</v>
      </c>
      <c r="AU242" s="113" t="s">
        <v>247</v>
      </c>
      <c r="AY242" s="14" t="s">
        <v>237</v>
      </c>
      <c r="BE242" s="114">
        <f t="shared" ref="BE242:BE247" si="54">IF(N242="základní",J242,0)</f>
        <v>0</v>
      </c>
      <c r="BF242" s="114">
        <f t="shared" ref="BF242:BF247" si="55">IF(N242="snížená",J242,0)</f>
        <v>0</v>
      </c>
      <c r="BG242" s="114">
        <f t="shared" ref="BG242:BG247" si="56">IF(N242="zákl. přenesená",J242,0)</f>
        <v>0</v>
      </c>
      <c r="BH242" s="114">
        <f t="shared" ref="BH242:BH247" si="57">IF(N242="sníž. přenesená",J242,0)</f>
        <v>0</v>
      </c>
      <c r="BI242" s="114">
        <f t="shared" ref="BI242:BI247" si="58">IF(N242="nulová",J242,0)</f>
        <v>0</v>
      </c>
      <c r="BJ242" s="14" t="s">
        <v>85</v>
      </c>
      <c r="BK242" s="114">
        <f t="shared" ref="BK242:BK247" si="59">ROUND(I242*H242,2)</f>
        <v>0</v>
      </c>
      <c r="BL242" s="14" t="s">
        <v>246</v>
      </c>
      <c r="BM242" s="113" t="s">
        <v>516</v>
      </c>
    </row>
    <row r="243" spans="1:65" s="2" customFormat="1" ht="16.5" customHeight="1">
      <c r="A243" s="28"/>
      <c r="B243" s="138"/>
      <c r="C243" s="199" t="s">
        <v>517</v>
      </c>
      <c r="D243" s="199" t="s">
        <v>242</v>
      </c>
      <c r="E243" s="200" t="s">
        <v>518</v>
      </c>
      <c r="F243" s="201" t="s">
        <v>519</v>
      </c>
      <c r="G243" s="202" t="s">
        <v>254</v>
      </c>
      <c r="H243" s="203">
        <v>451</v>
      </c>
      <c r="I243" s="108"/>
      <c r="J243" s="204">
        <f t="shared" si="50"/>
        <v>0</v>
      </c>
      <c r="K243" s="201" t="s">
        <v>1</v>
      </c>
      <c r="L243" s="29"/>
      <c r="M243" s="109" t="s">
        <v>1</v>
      </c>
      <c r="N243" s="110" t="s">
        <v>42</v>
      </c>
      <c r="O243" s="52"/>
      <c r="P243" s="111">
        <f t="shared" si="51"/>
        <v>0</v>
      </c>
      <c r="Q243" s="111">
        <v>2.8999999999999998E-3</v>
      </c>
      <c r="R243" s="111">
        <f t="shared" si="52"/>
        <v>1.3078999999999998</v>
      </c>
      <c r="S243" s="111">
        <v>0</v>
      </c>
      <c r="T243" s="112">
        <f t="shared" si="53"/>
        <v>0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R243" s="113" t="s">
        <v>246</v>
      </c>
      <c r="AT243" s="113" t="s">
        <v>242</v>
      </c>
      <c r="AU243" s="113" t="s">
        <v>247</v>
      </c>
      <c r="AY243" s="14" t="s">
        <v>237</v>
      </c>
      <c r="BE243" s="114">
        <f t="shared" si="54"/>
        <v>0</v>
      </c>
      <c r="BF243" s="114">
        <f t="shared" si="55"/>
        <v>0</v>
      </c>
      <c r="BG243" s="114">
        <f t="shared" si="56"/>
        <v>0</v>
      </c>
      <c r="BH243" s="114">
        <f t="shared" si="57"/>
        <v>0</v>
      </c>
      <c r="BI243" s="114">
        <f t="shared" si="58"/>
        <v>0</v>
      </c>
      <c r="BJ243" s="14" t="s">
        <v>85</v>
      </c>
      <c r="BK243" s="114">
        <f t="shared" si="59"/>
        <v>0</v>
      </c>
      <c r="BL243" s="14" t="s">
        <v>246</v>
      </c>
      <c r="BM243" s="113" t="s">
        <v>520</v>
      </c>
    </row>
    <row r="244" spans="1:65" s="2" customFormat="1" ht="16.5" customHeight="1">
      <c r="A244" s="28"/>
      <c r="B244" s="138"/>
      <c r="C244" s="199" t="s">
        <v>521</v>
      </c>
      <c r="D244" s="199" t="s">
        <v>242</v>
      </c>
      <c r="E244" s="200" t="s">
        <v>522</v>
      </c>
      <c r="F244" s="201" t="s">
        <v>523</v>
      </c>
      <c r="G244" s="202" t="s">
        <v>254</v>
      </c>
      <c r="H244" s="203">
        <v>22</v>
      </c>
      <c r="I244" s="108"/>
      <c r="J244" s="204">
        <f t="shared" si="50"/>
        <v>0</v>
      </c>
      <c r="K244" s="201" t="s">
        <v>1</v>
      </c>
      <c r="L244" s="29"/>
      <c r="M244" s="109" t="s">
        <v>1</v>
      </c>
      <c r="N244" s="110" t="s">
        <v>42</v>
      </c>
      <c r="O244" s="52"/>
      <c r="P244" s="111">
        <f t="shared" si="51"/>
        <v>0</v>
      </c>
      <c r="Q244" s="111">
        <v>7.8130000000000005E-2</v>
      </c>
      <c r="R244" s="111">
        <f t="shared" si="52"/>
        <v>1.7188600000000001</v>
      </c>
      <c r="S244" s="111">
        <v>0</v>
      </c>
      <c r="T244" s="112">
        <f t="shared" si="53"/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13" t="s">
        <v>246</v>
      </c>
      <c r="AT244" s="113" t="s">
        <v>242</v>
      </c>
      <c r="AU244" s="113" t="s">
        <v>247</v>
      </c>
      <c r="AY244" s="14" t="s">
        <v>237</v>
      </c>
      <c r="BE244" s="114">
        <f t="shared" si="54"/>
        <v>0</v>
      </c>
      <c r="BF244" s="114">
        <f t="shared" si="55"/>
        <v>0</v>
      </c>
      <c r="BG244" s="114">
        <f t="shared" si="56"/>
        <v>0</v>
      </c>
      <c r="BH244" s="114">
        <f t="shared" si="57"/>
        <v>0</v>
      </c>
      <c r="BI244" s="114">
        <f t="shared" si="58"/>
        <v>0</v>
      </c>
      <c r="BJ244" s="14" t="s">
        <v>85</v>
      </c>
      <c r="BK244" s="114">
        <f t="shared" si="59"/>
        <v>0</v>
      </c>
      <c r="BL244" s="14" t="s">
        <v>246</v>
      </c>
      <c r="BM244" s="113" t="s">
        <v>524</v>
      </c>
    </row>
    <row r="245" spans="1:65" s="2" customFormat="1" ht="16.5" customHeight="1">
      <c r="A245" s="28"/>
      <c r="B245" s="138"/>
      <c r="C245" s="199" t="s">
        <v>525</v>
      </c>
      <c r="D245" s="199" t="s">
        <v>242</v>
      </c>
      <c r="E245" s="200" t="s">
        <v>526</v>
      </c>
      <c r="F245" s="201" t="s">
        <v>527</v>
      </c>
      <c r="G245" s="202" t="s">
        <v>254</v>
      </c>
      <c r="H245" s="203">
        <v>51</v>
      </c>
      <c r="I245" s="108"/>
      <c r="J245" s="204">
        <f t="shared" si="50"/>
        <v>0</v>
      </c>
      <c r="K245" s="201" t="s">
        <v>1</v>
      </c>
      <c r="L245" s="29"/>
      <c r="M245" s="109" t="s">
        <v>1</v>
      </c>
      <c r="N245" s="110" t="s">
        <v>42</v>
      </c>
      <c r="O245" s="52"/>
      <c r="P245" s="111">
        <f t="shared" si="51"/>
        <v>0</v>
      </c>
      <c r="Q245" s="111">
        <v>1.187E-2</v>
      </c>
      <c r="R245" s="111">
        <f t="shared" si="52"/>
        <v>0.60536999999999996</v>
      </c>
      <c r="S245" s="111">
        <v>0</v>
      </c>
      <c r="T245" s="112">
        <f t="shared" si="53"/>
        <v>0</v>
      </c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R245" s="113" t="s">
        <v>246</v>
      </c>
      <c r="AT245" s="113" t="s">
        <v>242</v>
      </c>
      <c r="AU245" s="113" t="s">
        <v>247</v>
      </c>
      <c r="AY245" s="14" t="s">
        <v>237</v>
      </c>
      <c r="BE245" s="114">
        <f t="shared" si="54"/>
        <v>0</v>
      </c>
      <c r="BF245" s="114">
        <f t="shared" si="55"/>
        <v>0</v>
      </c>
      <c r="BG245" s="114">
        <f t="shared" si="56"/>
        <v>0</v>
      </c>
      <c r="BH245" s="114">
        <f t="shared" si="57"/>
        <v>0</v>
      </c>
      <c r="BI245" s="114">
        <f t="shared" si="58"/>
        <v>0</v>
      </c>
      <c r="BJ245" s="14" t="s">
        <v>85</v>
      </c>
      <c r="BK245" s="114">
        <f t="shared" si="59"/>
        <v>0</v>
      </c>
      <c r="BL245" s="14" t="s">
        <v>246</v>
      </c>
      <c r="BM245" s="113" t="s">
        <v>528</v>
      </c>
    </row>
    <row r="246" spans="1:65" s="2" customFormat="1" ht="16.5" customHeight="1">
      <c r="A246" s="28"/>
      <c r="B246" s="138"/>
      <c r="C246" s="199" t="s">
        <v>529</v>
      </c>
      <c r="D246" s="199" t="s">
        <v>242</v>
      </c>
      <c r="E246" s="200" t="s">
        <v>530</v>
      </c>
      <c r="F246" s="201" t="s">
        <v>531</v>
      </c>
      <c r="G246" s="202" t="s">
        <v>254</v>
      </c>
      <c r="H246" s="203">
        <v>250</v>
      </c>
      <c r="I246" s="108"/>
      <c r="J246" s="204">
        <f t="shared" si="50"/>
        <v>0</v>
      </c>
      <c r="K246" s="201" t="s">
        <v>1</v>
      </c>
      <c r="L246" s="29"/>
      <c r="M246" s="109" t="s">
        <v>1</v>
      </c>
      <c r="N246" s="110" t="s">
        <v>42</v>
      </c>
      <c r="O246" s="52"/>
      <c r="P246" s="111">
        <f t="shared" si="51"/>
        <v>0</v>
      </c>
      <c r="Q246" s="111">
        <v>8.3300000000000006E-3</v>
      </c>
      <c r="R246" s="111">
        <f t="shared" si="52"/>
        <v>2.0825</v>
      </c>
      <c r="S246" s="111">
        <v>0</v>
      </c>
      <c r="T246" s="112">
        <f t="shared" si="53"/>
        <v>0</v>
      </c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R246" s="113" t="s">
        <v>246</v>
      </c>
      <c r="AT246" s="113" t="s">
        <v>242</v>
      </c>
      <c r="AU246" s="113" t="s">
        <v>247</v>
      </c>
      <c r="AY246" s="14" t="s">
        <v>237</v>
      </c>
      <c r="BE246" s="114">
        <f t="shared" si="54"/>
        <v>0</v>
      </c>
      <c r="BF246" s="114">
        <f t="shared" si="55"/>
        <v>0</v>
      </c>
      <c r="BG246" s="114">
        <f t="shared" si="56"/>
        <v>0</v>
      </c>
      <c r="BH246" s="114">
        <f t="shared" si="57"/>
        <v>0</v>
      </c>
      <c r="BI246" s="114">
        <f t="shared" si="58"/>
        <v>0</v>
      </c>
      <c r="BJ246" s="14" t="s">
        <v>85</v>
      </c>
      <c r="BK246" s="114">
        <f t="shared" si="59"/>
        <v>0</v>
      </c>
      <c r="BL246" s="14" t="s">
        <v>246</v>
      </c>
      <c r="BM246" s="113" t="s">
        <v>532</v>
      </c>
    </row>
    <row r="247" spans="1:65" s="2" customFormat="1" ht="16.5" customHeight="1">
      <c r="A247" s="28"/>
      <c r="B247" s="138"/>
      <c r="C247" s="199" t="s">
        <v>533</v>
      </c>
      <c r="D247" s="199" t="s">
        <v>242</v>
      </c>
      <c r="E247" s="200" t="s">
        <v>534</v>
      </c>
      <c r="F247" s="201" t="s">
        <v>535</v>
      </c>
      <c r="G247" s="202" t="s">
        <v>254</v>
      </c>
      <c r="H247" s="203">
        <v>310</v>
      </c>
      <c r="I247" s="108"/>
      <c r="J247" s="204">
        <f t="shared" si="50"/>
        <v>0</v>
      </c>
      <c r="K247" s="201" t="s">
        <v>1</v>
      </c>
      <c r="L247" s="29"/>
      <c r="M247" s="109" t="s">
        <v>1</v>
      </c>
      <c r="N247" s="110" t="s">
        <v>42</v>
      </c>
      <c r="O247" s="52"/>
      <c r="P247" s="111">
        <f t="shared" si="51"/>
        <v>0</v>
      </c>
      <c r="Q247" s="111">
        <v>9.6699999999999998E-3</v>
      </c>
      <c r="R247" s="111">
        <f t="shared" si="52"/>
        <v>2.9977</v>
      </c>
      <c r="S247" s="111">
        <v>0</v>
      </c>
      <c r="T247" s="112">
        <f t="shared" si="53"/>
        <v>0</v>
      </c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R247" s="113" t="s">
        <v>246</v>
      </c>
      <c r="AT247" s="113" t="s">
        <v>242</v>
      </c>
      <c r="AU247" s="113" t="s">
        <v>247</v>
      </c>
      <c r="AY247" s="14" t="s">
        <v>237</v>
      </c>
      <c r="BE247" s="114">
        <f t="shared" si="54"/>
        <v>0</v>
      </c>
      <c r="BF247" s="114">
        <f t="shared" si="55"/>
        <v>0</v>
      </c>
      <c r="BG247" s="114">
        <f t="shared" si="56"/>
        <v>0</v>
      </c>
      <c r="BH247" s="114">
        <f t="shared" si="57"/>
        <v>0</v>
      </c>
      <c r="BI247" s="114">
        <f t="shared" si="58"/>
        <v>0</v>
      </c>
      <c r="BJ247" s="14" t="s">
        <v>85</v>
      </c>
      <c r="BK247" s="114">
        <f t="shared" si="59"/>
        <v>0</v>
      </c>
      <c r="BL247" s="14" t="s">
        <v>246</v>
      </c>
      <c r="BM247" s="113" t="s">
        <v>536</v>
      </c>
    </row>
    <row r="248" spans="1:65" s="12" customFormat="1" ht="22.9" customHeight="1">
      <c r="B248" s="192"/>
      <c r="C248" s="193"/>
      <c r="D248" s="194" t="s">
        <v>76</v>
      </c>
      <c r="E248" s="197" t="s">
        <v>482</v>
      </c>
      <c r="F248" s="197" t="s">
        <v>537</v>
      </c>
      <c r="G248" s="193"/>
      <c r="H248" s="193"/>
      <c r="I248" s="101"/>
      <c r="J248" s="198">
        <f>BK248</f>
        <v>0</v>
      </c>
      <c r="K248" s="193"/>
      <c r="L248" s="99"/>
      <c r="M248" s="102"/>
      <c r="N248" s="103"/>
      <c r="O248" s="103"/>
      <c r="P248" s="104">
        <f>P249</f>
        <v>0</v>
      </c>
      <c r="Q248" s="103"/>
      <c r="R248" s="104">
        <f>R249</f>
        <v>849.05611020000003</v>
      </c>
      <c r="S248" s="103"/>
      <c r="T248" s="105">
        <f>T249</f>
        <v>0</v>
      </c>
      <c r="AR248" s="100" t="s">
        <v>85</v>
      </c>
      <c r="AT248" s="106" t="s">
        <v>76</v>
      </c>
      <c r="AU248" s="106" t="s">
        <v>85</v>
      </c>
      <c r="AY248" s="100" t="s">
        <v>237</v>
      </c>
      <c r="BK248" s="107">
        <f>BK249</f>
        <v>0</v>
      </c>
    </row>
    <row r="249" spans="1:65" s="12" customFormat="1" ht="20.85" customHeight="1">
      <c r="B249" s="192"/>
      <c r="C249" s="193"/>
      <c r="D249" s="194" t="s">
        <v>76</v>
      </c>
      <c r="E249" s="197" t="s">
        <v>538</v>
      </c>
      <c r="F249" s="197" t="s">
        <v>539</v>
      </c>
      <c r="G249" s="193"/>
      <c r="H249" s="193"/>
      <c r="I249" s="101"/>
      <c r="J249" s="198">
        <f>BK249</f>
        <v>0</v>
      </c>
      <c r="K249" s="193"/>
      <c r="L249" s="99"/>
      <c r="M249" s="102"/>
      <c r="N249" s="103"/>
      <c r="O249" s="103"/>
      <c r="P249" s="104">
        <f>SUM(P250:P256)</f>
        <v>0</v>
      </c>
      <c r="Q249" s="103"/>
      <c r="R249" s="104">
        <f>SUM(R250:R256)</f>
        <v>849.05611020000003</v>
      </c>
      <c r="S249" s="103"/>
      <c r="T249" s="105">
        <f>SUM(T250:T256)</f>
        <v>0</v>
      </c>
      <c r="AR249" s="100" t="s">
        <v>85</v>
      </c>
      <c r="AT249" s="106" t="s">
        <v>76</v>
      </c>
      <c r="AU249" s="106" t="s">
        <v>87</v>
      </c>
      <c r="AY249" s="100" t="s">
        <v>237</v>
      </c>
      <c r="BK249" s="107">
        <f>SUM(BK250:BK256)</f>
        <v>0</v>
      </c>
    </row>
    <row r="250" spans="1:65" s="2" customFormat="1" ht="16.5" customHeight="1">
      <c r="A250" s="28"/>
      <c r="B250" s="138"/>
      <c r="C250" s="199" t="s">
        <v>540</v>
      </c>
      <c r="D250" s="199" t="s">
        <v>242</v>
      </c>
      <c r="E250" s="200" t="s">
        <v>541</v>
      </c>
      <c r="F250" s="201" t="s">
        <v>542</v>
      </c>
      <c r="G250" s="202" t="s">
        <v>245</v>
      </c>
      <c r="H250" s="203">
        <v>112.5</v>
      </c>
      <c r="I250" s="108"/>
      <c r="J250" s="204">
        <f t="shared" ref="J250:J256" si="60">ROUND(I250*H250,2)</f>
        <v>0</v>
      </c>
      <c r="K250" s="201" t="s">
        <v>1</v>
      </c>
      <c r="L250" s="29"/>
      <c r="M250" s="109" t="s">
        <v>1</v>
      </c>
      <c r="N250" s="110" t="s">
        <v>42</v>
      </c>
      <c r="O250" s="52"/>
      <c r="P250" s="111">
        <f t="shared" ref="P250:P256" si="61">O250*H250</f>
        <v>0</v>
      </c>
      <c r="Q250" s="111">
        <v>2.3472400000000002</v>
      </c>
      <c r="R250" s="111">
        <f t="shared" ref="R250:R256" si="62">Q250*H250</f>
        <v>264.06450000000001</v>
      </c>
      <c r="S250" s="111">
        <v>0</v>
      </c>
      <c r="T250" s="112">
        <f t="shared" ref="T250:T256" si="63">S250*H250</f>
        <v>0</v>
      </c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R250" s="113" t="s">
        <v>246</v>
      </c>
      <c r="AT250" s="113" t="s">
        <v>242</v>
      </c>
      <c r="AU250" s="113" t="s">
        <v>247</v>
      </c>
      <c r="AY250" s="14" t="s">
        <v>237</v>
      </c>
      <c r="BE250" s="114">
        <f t="shared" ref="BE250:BE256" si="64">IF(N250="základní",J250,0)</f>
        <v>0</v>
      </c>
      <c r="BF250" s="114">
        <f t="shared" ref="BF250:BF256" si="65">IF(N250="snížená",J250,0)</f>
        <v>0</v>
      </c>
      <c r="BG250" s="114">
        <f t="shared" ref="BG250:BG256" si="66">IF(N250="zákl. přenesená",J250,0)</f>
        <v>0</v>
      </c>
      <c r="BH250" s="114">
        <f t="shared" ref="BH250:BH256" si="67">IF(N250="sníž. přenesená",J250,0)</f>
        <v>0</v>
      </c>
      <c r="BI250" s="114">
        <f t="shared" ref="BI250:BI256" si="68">IF(N250="nulová",J250,0)</f>
        <v>0</v>
      </c>
      <c r="BJ250" s="14" t="s">
        <v>85</v>
      </c>
      <c r="BK250" s="114">
        <f t="shared" ref="BK250:BK256" si="69">ROUND(I250*H250,2)</f>
        <v>0</v>
      </c>
      <c r="BL250" s="14" t="s">
        <v>246</v>
      </c>
      <c r="BM250" s="113" t="s">
        <v>543</v>
      </c>
    </row>
    <row r="251" spans="1:65" s="2" customFormat="1" ht="16.5" customHeight="1">
      <c r="A251" s="28"/>
      <c r="B251" s="138"/>
      <c r="C251" s="199" t="s">
        <v>544</v>
      </c>
      <c r="D251" s="199" t="s">
        <v>242</v>
      </c>
      <c r="E251" s="200" t="s">
        <v>545</v>
      </c>
      <c r="F251" s="201" t="s">
        <v>546</v>
      </c>
      <c r="G251" s="202" t="s">
        <v>245</v>
      </c>
      <c r="H251" s="203">
        <v>13.5</v>
      </c>
      <c r="I251" s="108"/>
      <c r="J251" s="204">
        <f t="shared" si="60"/>
        <v>0</v>
      </c>
      <c r="K251" s="201" t="s">
        <v>1</v>
      </c>
      <c r="L251" s="29"/>
      <c r="M251" s="109" t="s">
        <v>1</v>
      </c>
      <c r="N251" s="110" t="s">
        <v>42</v>
      </c>
      <c r="O251" s="52"/>
      <c r="P251" s="111">
        <f t="shared" si="61"/>
        <v>0</v>
      </c>
      <c r="Q251" s="111">
        <v>2.3472400000000002</v>
      </c>
      <c r="R251" s="111">
        <f t="shared" si="62"/>
        <v>31.687740000000002</v>
      </c>
      <c r="S251" s="111">
        <v>0</v>
      </c>
      <c r="T251" s="112">
        <f t="shared" si="63"/>
        <v>0</v>
      </c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R251" s="113" t="s">
        <v>246</v>
      </c>
      <c r="AT251" s="113" t="s">
        <v>242</v>
      </c>
      <c r="AU251" s="113" t="s">
        <v>247</v>
      </c>
      <c r="AY251" s="14" t="s">
        <v>237</v>
      </c>
      <c r="BE251" s="114">
        <f t="shared" si="64"/>
        <v>0</v>
      </c>
      <c r="BF251" s="114">
        <f t="shared" si="65"/>
        <v>0</v>
      </c>
      <c r="BG251" s="114">
        <f t="shared" si="66"/>
        <v>0</v>
      </c>
      <c r="BH251" s="114">
        <f t="shared" si="67"/>
        <v>0</v>
      </c>
      <c r="BI251" s="114">
        <f t="shared" si="68"/>
        <v>0</v>
      </c>
      <c r="BJ251" s="14" t="s">
        <v>85</v>
      </c>
      <c r="BK251" s="114">
        <f t="shared" si="69"/>
        <v>0</v>
      </c>
      <c r="BL251" s="14" t="s">
        <v>246</v>
      </c>
      <c r="BM251" s="113" t="s">
        <v>547</v>
      </c>
    </row>
    <row r="252" spans="1:65" s="2" customFormat="1" ht="16.5" customHeight="1">
      <c r="A252" s="28"/>
      <c r="B252" s="138"/>
      <c r="C252" s="199" t="s">
        <v>548</v>
      </c>
      <c r="D252" s="199" t="s">
        <v>242</v>
      </c>
      <c r="E252" s="200" t="s">
        <v>549</v>
      </c>
      <c r="F252" s="201" t="s">
        <v>550</v>
      </c>
      <c r="G252" s="202" t="s">
        <v>245</v>
      </c>
      <c r="H252" s="203">
        <v>126</v>
      </c>
      <c r="I252" s="108"/>
      <c r="J252" s="204">
        <f t="shared" si="60"/>
        <v>0</v>
      </c>
      <c r="K252" s="201" t="s">
        <v>1</v>
      </c>
      <c r="L252" s="29"/>
      <c r="M252" s="109" t="s">
        <v>1</v>
      </c>
      <c r="N252" s="110" t="s">
        <v>42</v>
      </c>
      <c r="O252" s="52"/>
      <c r="P252" s="111">
        <f t="shared" si="61"/>
        <v>0</v>
      </c>
      <c r="Q252" s="111">
        <v>0</v>
      </c>
      <c r="R252" s="111">
        <f t="shared" si="62"/>
        <v>0</v>
      </c>
      <c r="S252" s="111">
        <v>0</v>
      </c>
      <c r="T252" s="112">
        <f t="shared" si="63"/>
        <v>0</v>
      </c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R252" s="113" t="s">
        <v>246</v>
      </c>
      <c r="AT252" s="113" t="s">
        <v>242</v>
      </c>
      <c r="AU252" s="113" t="s">
        <v>247</v>
      </c>
      <c r="AY252" s="14" t="s">
        <v>237</v>
      </c>
      <c r="BE252" s="114">
        <f t="shared" si="64"/>
        <v>0</v>
      </c>
      <c r="BF252" s="114">
        <f t="shared" si="65"/>
        <v>0</v>
      </c>
      <c r="BG252" s="114">
        <f t="shared" si="66"/>
        <v>0</v>
      </c>
      <c r="BH252" s="114">
        <f t="shared" si="67"/>
        <v>0</v>
      </c>
      <c r="BI252" s="114">
        <f t="shared" si="68"/>
        <v>0</v>
      </c>
      <c r="BJ252" s="14" t="s">
        <v>85</v>
      </c>
      <c r="BK252" s="114">
        <f t="shared" si="69"/>
        <v>0</v>
      </c>
      <c r="BL252" s="14" t="s">
        <v>246</v>
      </c>
      <c r="BM252" s="113" t="s">
        <v>551</v>
      </c>
    </row>
    <row r="253" spans="1:65" s="2" customFormat="1" ht="16.5" customHeight="1">
      <c r="A253" s="28"/>
      <c r="B253" s="138"/>
      <c r="C253" s="199" t="s">
        <v>552</v>
      </c>
      <c r="D253" s="199" t="s">
        <v>242</v>
      </c>
      <c r="E253" s="200" t="s">
        <v>553</v>
      </c>
      <c r="F253" s="201" t="s">
        <v>554</v>
      </c>
      <c r="G253" s="202" t="s">
        <v>306</v>
      </c>
      <c r="H253" s="203">
        <v>10.26</v>
      </c>
      <c r="I253" s="108"/>
      <c r="J253" s="204">
        <f t="shared" si="60"/>
        <v>0</v>
      </c>
      <c r="K253" s="201" t="s">
        <v>1</v>
      </c>
      <c r="L253" s="29"/>
      <c r="M253" s="109" t="s">
        <v>1</v>
      </c>
      <c r="N253" s="110" t="s">
        <v>42</v>
      </c>
      <c r="O253" s="52"/>
      <c r="P253" s="111">
        <f t="shared" si="61"/>
        <v>0</v>
      </c>
      <c r="Q253" s="111">
        <v>1.03827</v>
      </c>
      <c r="R253" s="111">
        <f t="shared" si="62"/>
        <v>10.6526502</v>
      </c>
      <c r="S253" s="111">
        <v>0</v>
      </c>
      <c r="T253" s="112">
        <f t="shared" si="63"/>
        <v>0</v>
      </c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R253" s="113" t="s">
        <v>246</v>
      </c>
      <c r="AT253" s="113" t="s">
        <v>242</v>
      </c>
      <c r="AU253" s="113" t="s">
        <v>247</v>
      </c>
      <c r="AY253" s="14" t="s">
        <v>237</v>
      </c>
      <c r="BE253" s="114">
        <f t="shared" si="64"/>
        <v>0</v>
      </c>
      <c r="BF253" s="114">
        <f t="shared" si="65"/>
        <v>0</v>
      </c>
      <c r="BG253" s="114">
        <f t="shared" si="66"/>
        <v>0</v>
      </c>
      <c r="BH253" s="114">
        <f t="shared" si="67"/>
        <v>0</v>
      </c>
      <c r="BI253" s="114">
        <f t="shared" si="68"/>
        <v>0</v>
      </c>
      <c r="BJ253" s="14" t="s">
        <v>85</v>
      </c>
      <c r="BK253" s="114">
        <f t="shared" si="69"/>
        <v>0</v>
      </c>
      <c r="BL253" s="14" t="s">
        <v>246</v>
      </c>
      <c r="BM253" s="113" t="s">
        <v>555</v>
      </c>
    </row>
    <row r="254" spans="1:65" s="2" customFormat="1" ht="16.5" customHeight="1">
      <c r="A254" s="28"/>
      <c r="B254" s="138"/>
      <c r="C254" s="199" t="s">
        <v>556</v>
      </c>
      <c r="D254" s="199" t="s">
        <v>242</v>
      </c>
      <c r="E254" s="200" t="s">
        <v>557</v>
      </c>
      <c r="F254" s="201" t="s">
        <v>558</v>
      </c>
      <c r="G254" s="202" t="s">
        <v>245</v>
      </c>
      <c r="H254" s="203">
        <v>23</v>
      </c>
      <c r="I254" s="108"/>
      <c r="J254" s="204">
        <f t="shared" si="60"/>
        <v>0</v>
      </c>
      <c r="K254" s="201" t="s">
        <v>1</v>
      </c>
      <c r="L254" s="29"/>
      <c r="M254" s="109" t="s">
        <v>1</v>
      </c>
      <c r="N254" s="110" t="s">
        <v>42</v>
      </c>
      <c r="O254" s="52"/>
      <c r="P254" s="111">
        <f t="shared" si="61"/>
        <v>0</v>
      </c>
      <c r="Q254" s="111">
        <v>1.6587000000000001</v>
      </c>
      <c r="R254" s="111">
        <f t="shared" si="62"/>
        <v>38.150100000000002</v>
      </c>
      <c r="S254" s="111">
        <v>0</v>
      </c>
      <c r="T254" s="112">
        <f t="shared" si="63"/>
        <v>0</v>
      </c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R254" s="113" t="s">
        <v>246</v>
      </c>
      <c r="AT254" s="113" t="s">
        <v>242</v>
      </c>
      <c r="AU254" s="113" t="s">
        <v>247</v>
      </c>
      <c r="AY254" s="14" t="s">
        <v>237</v>
      </c>
      <c r="BE254" s="114">
        <f t="shared" si="64"/>
        <v>0</v>
      </c>
      <c r="BF254" s="114">
        <f t="shared" si="65"/>
        <v>0</v>
      </c>
      <c r="BG254" s="114">
        <f t="shared" si="66"/>
        <v>0</v>
      </c>
      <c r="BH254" s="114">
        <f t="shared" si="67"/>
        <v>0</v>
      </c>
      <c r="BI254" s="114">
        <f t="shared" si="68"/>
        <v>0</v>
      </c>
      <c r="BJ254" s="14" t="s">
        <v>85</v>
      </c>
      <c r="BK254" s="114">
        <f t="shared" si="69"/>
        <v>0</v>
      </c>
      <c r="BL254" s="14" t="s">
        <v>246</v>
      </c>
      <c r="BM254" s="113" t="s">
        <v>559</v>
      </c>
    </row>
    <row r="255" spans="1:65" s="2" customFormat="1" ht="16.5" customHeight="1">
      <c r="A255" s="28"/>
      <c r="B255" s="138"/>
      <c r="C255" s="199" t="s">
        <v>560</v>
      </c>
      <c r="D255" s="199" t="s">
        <v>242</v>
      </c>
      <c r="E255" s="200" t="s">
        <v>561</v>
      </c>
      <c r="F255" s="201" t="s">
        <v>562</v>
      </c>
      <c r="G255" s="202" t="s">
        <v>254</v>
      </c>
      <c r="H255" s="203">
        <v>4083</v>
      </c>
      <c r="I255" s="108"/>
      <c r="J255" s="204">
        <f t="shared" si="60"/>
        <v>0</v>
      </c>
      <c r="K255" s="201" t="s">
        <v>1</v>
      </c>
      <c r="L255" s="29"/>
      <c r="M255" s="109" t="s">
        <v>1</v>
      </c>
      <c r="N255" s="110" t="s">
        <v>42</v>
      </c>
      <c r="O255" s="52"/>
      <c r="P255" s="111">
        <f t="shared" si="61"/>
        <v>0</v>
      </c>
      <c r="Q255" s="111">
        <v>0.12289</v>
      </c>
      <c r="R255" s="111">
        <f t="shared" si="62"/>
        <v>501.75986999999998</v>
      </c>
      <c r="S255" s="111">
        <v>0</v>
      </c>
      <c r="T255" s="112">
        <f t="shared" si="63"/>
        <v>0</v>
      </c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R255" s="113" t="s">
        <v>246</v>
      </c>
      <c r="AT255" s="113" t="s">
        <v>242</v>
      </c>
      <c r="AU255" s="113" t="s">
        <v>247</v>
      </c>
      <c r="AY255" s="14" t="s">
        <v>237</v>
      </c>
      <c r="BE255" s="114">
        <f t="shared" si="64"/>
        <v>0</v>
      </c>
      <c r="BF255" s="114">
        <f t="shared" si="65"/>
        <v>0</v>
      </c>
      <c r="BG255" s="114">
        <f t="shared" si="66"/>
        <v>0</v>
      </c>
      <c r="BH255" s="114">
        <f t="shared" si="67"/>
        <v>0</v>
      </c>
      <c r="BI255" s="114">
        <f t="shared" si="68"/>
        <v>0</v>
      </c>
      <c r="BJ255" s="14" t="s">
        <v>85</v>
      </c>
      <c r="BK255" s="114">
        <f t="shared" si="69"/>
        <v>0</v>
      </c>
      <c r="BL255" s="14" t="s">
        <v>246</v>
      </c>
      <c r="BM255" s="113" t="s">
        <v>563</v>
      </c>
    </row>
    <row r="256" spans="1:65" s="2" customFormat="1" ht="16.5" customHeight="1">
      <c r="A256" s="28"/>
      <c r="B256" s="138"/>
      <c r="C256" s="199" t="s">
        <v>564</v>
      </c>
      <c r="D256" s="199" t="s">
        <v>242</v>
      </c>
      <c r="E256" s="200" t="s">
        <v>565</v>
      </c>
      <c r="F256" s="201" t="s">
        <v>566</v>
      </c>
      <c r="G256" s="202" t="s">
        <v>254</v>
      </c>
      <c r="H256" s="203">
        <v>25</v>
      </c>
      <c r="I256" s="108"/>
      <c r="J256" s="204">
        <f t="shared" si="60"/>
        <v>0</v>
      </c>
      <c r="K256" s="201" t="s">
        <v>1</v>
      </c>
      <c r="L256" s="29"/>
      <c r="M256" s="109" t="s">
        <v>1</v>
      </c>
      <c r="N256" s="110" t="s">
        <v>42</v>
      </c>
      <c r="O256" s="52"/>
      <c r="P256" s="111">
        <f t="shared" si="61"/>
        <v>0</v>
      </c>
      <c r="Q256" s="111">
        <v>0.10965</v>
      </c>
      <c r="R256" s="111">
        <f t="shared" si="62"/>
        <v>2.74125</v>
      </c>
      <c r="S256" s="111">
        <v>0</v>
      </c>
      <c r="T256" s="112">
        <f t="shared" si="63"/>
        <v>0</v>
      </c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R256" s="113" t="s">
        <v>246</v>
      </c>
      <c r="AT256" s="113" t="s">
        <v>242</v>
      </c>
      <c r="AU256" s="113" t="s">
        <v>247</v>
      </c>
      <c r="AY256" s="14" t="s">
        <v>237</v>
      </c>
      <c r="BE256" s="114">
        <f t="shared" si="64"/>
        <v>0</v>
      </c>
      <c r="BF256" s="114">
        <f t="shared" si="65"/>
        <v>0</v>
      </c>
      <c r="BG256" s="114">
        <f t="shared" si="66"/>
        <v>0</v>
      </c>
      <c r="BH256" s="114">
        <f t="shared" si="67"/>
        <v>0</v>
      </c>
      <c r="BI256" s="114">
        <f t="shared" si="68"/>
        <v>0</v>
      </c>
      <c r="BJ256" s="14" t="s">
        <v>85</v>
      </c>
      <c r="BK256" s="114">
        <f t="shared" si="69"/>
        <v>0</v>
      </c>
      <c r="BL256" s="14" t="s">
        <v>246</v>
      </c>
      <c r="BM256" s="113" t="s">
        <v>567</v>
      </c>
    </row>
    <row r="257" spans="1:65" s="12" customFormat="1" ht="22.9" customHeight="1">
      <c r="B257" s="192"/>
      <c r="C257" s="193"/>
      <c r="D257" s="194" t="s">
        <v>76</v>
      </c>
      <c r="E257" s="197" t="s">
        <v>486</v>
      </c>
      <c r="F257" s="197" t="s">
        <v>568</v>
      </c>
      <c r="G257" s="193"/>
      <c r="H257" s="193"/>
      <c r="I257" s="101"/>
      <c r="J257" s="198">
        <f>BK257</f>
        <v>0</v>
      </c>
      <c r="K257" s="193"/>
      <c r="L257" s="99"/>
      <c r="M257" s="102"/>
      <c r="N257" s="103"/>
      <c r="O257" s="103"/>
      <c r="P257" s="104">
        <f>P258</f>
        <v>0</v>
      </c>
      <c r="Q257" s="103"/>
      <c r="R257" s="104">
        <f>R258</f>
        <v>0.20368</v>
      </c>
      <c r="S257" s="103"/>
      <c r="T257" s="105">
        <f>T258</f>
        <v>0</v>
      </c>
      <c r="AR257" s="100" t="s">
        <v>85</v>
      </c>
      <c r="AT257" s="106" t="s">
        <v>76</v>
      </c>
      <c r="AU257" s="106" t="s">
        <v>85</v>
      </c>
      <c r="AY257" s="100" t="s">
        <v>237</v>
      </c>
      <c r="BK257" s="107">
        <f>BK258</f>
        <v>0</v>
      </c>
    </row>
    <row r="258" spans="1:65" s="12" customFormat="1" ht="20.85" customHeight="1">
      <c r="B258" s="192"/>
      <c r="C258" s="193"/>
      <c r="D258" s="194" t="s">
        <v>76</v>
      </c>
      <c r="E258" s="197" t="s">
        <v>569</v>
      </c>
      <c r="F258" s="197" t="s">
        <v>570</v>
      </c>
      <c r="G258" s="193"/>
      <c r="H258" s="193"/>
      <c r="I258" s="101"/>
      <c r="J258" s="198">
        <f>BK258</f>
        <v>0</v>
      </c>
      <c r="K258" s="193"/>
      <c r="L258" s="99"/>
      <c r="M258" s="102"/>
      <c r="N258" s="103"/>
      <c r="O258" s="103"/>
      <c r="P258" s="104">
        <f>P259</f>
        <v>0</v>
      </c>
      <c r="Q258" s="103"/>
      <c r="R258" s="104">
        <f>R259</f>
        <v>0.20368</v>
      </c>
      <c r="S258" s="103"/>
      <c r="T258" s="105">
        <f>T259</f>
        <v>0</v>
      </c>
      <c r="AR258" s="100" t="s">
        <v>85</v>
      </c>
      <c r="AT258" s="106" t="s">
        <v>76</v>
      </c>
      <c r="AU258" s="106" t="s">
        <v>87</v>
      </c>
      <c r="AY258" s="100" t="s">
        <v>237</v>
      </c>
      <c r="BK258" s="107">
        <f>BK259</f>
        <v>0</v>
      </c>
    </row>
    <row r="259" spans="1:65" s="2" customFormat="1" ht="16.5" customHeight="1">
      <c r="A259" s="28"/>
      <c r="B259" s="138"/>
      <c r="C259" s="199" t="s">
        <v>571</v>
      </c>
      <c r="D259" s="199" t="s">
        <v>242</v>
      </c>
      <c r="E259" s="200" t="s">
        <v>572</v>
      </c>
      <c r="F259" s="201" t="s">
        <v>573</v>
      </c>
      <c r="G259" s="202" t="s">
        <v>319</v>
      </c>
      <c r="H259" s="203">
        <v>8</v>
      </c>
      <c r="I259" s="108"/>
      <c r="J259" s="204">
        <f>ROUND(I259*H259,2)</f>
        <v>0</v>
      </c>
      <c r="K259" s="201" t="s">
        <v>1</v>
      </c>
      <c r="L259" s="29"/>
      <c r="M259" s="109" t="s">
        <v>1</v>
      </c>
      <c r="N259" s="110" t="s">
        <v>42</v>
      </c>
      <c r="O259" s="52"/>
      <c r="P259" s="111">
        <f>O259*H259</f>
        <v>0</v>
      </c>
      <c r="Q259" s="111">
        <v>2.546E-2</v>
      </c>
      <c r="R259" s="111">
        <f>Q259*H259</f>
        <v>0.20368</v>
      </c>
      <c r="S259" s="111">
        <v>0</v>
      </c>
      <c r="T259" s="112">
        <f>S259*H259</f>
        <v>0</v>
      </c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R259" s="113" t="s">
        <v>246</v>
      </c>
      <c r="AT259" s="113" t="s">
        <v>242</v>
      </c>
      <c r="AU259" s="113" t="s">
        <v>247</v>
      </c>
      <c r="AY259" s="14" t="s">
        <v>237</v>
      </c>
      <c r="BE259" s="114">
        <f>IF(N259="základní",J259,0)</f>
        <v>0</v>
      </c>
      <c r="BF259" s="114">
        <f>IF(N259="snížená",J259,0)</f>
        <v>0</v>
      </c>
      <c r="BG259" s="114">
        <f>IF(N259="zákl. přenesená",J259,0)</f>
        <v>0</v>
      </c>
      <c r="BH259" s="114">
        <f>IF(N259="sníž. přenesená",J259,0)</f>
        <v>0</v>
      </c>
      <c r="BI259" s="114">
        <f>IF(N259="nulová",J259,0)</f>
        <v>0</v>
      </c>
      <c r="BJ259" s="14" t="s">
        <v>85</v>
      </c>
      <c r="BK259" s="114">
        <f>ROUND(I259*H259,2)</f>
        <v>0</v>
      </c>
      <c r="BL259" s="14" t="s">
        <v>246</v>
      </c>
      <c r="BM259" s="113" t="s">
        <v>574</v>
      </c>
    </row>
    <row r="260" spans="1:65" s="12" customFormat="1" ht="22.9" customHeight="1">
      <c r="B260" s="192"/>
      <c r="C260" s="193"/>
      <c r="D260" s="194" t="s">
        <v>76</v>
      </c>
      <c r="E260" s="197" t="s">
        <v>490</v>
      </c>
      <c r="F260" s="197" t="s">
        <v>575</v>
      </c>
      <c r="G260" s="193"/>
      <c r="H260" s="193"/>
      <c r="I260" s="101"/>
      <c r="J260" s="198">
        <f>BK260</f>
        <v>0</v>
      </c>
      <c r="K260" s="193"/>
      <c r="L260" s="99"/>
      <c r="M260" s="102"/>
      <c r="N260" s="103"/>
      <c r="O260" s="103"/>
      <c r="P260" s="104">
        <f>P261</f>
        <v>0</v>
      </c>
      <c r="Q260" s="103"/>
      <c r="R260" s="104">
        <f>R261</f>
        <v>7.2155399999999998</v>
      </c>
      <c r="S260" s="103"/>
      <c r="T260" s="105">
        <f>T261</f>
        <v>0</v>
      </c>
      <c r="AR260" s="100" t="s">
        <v>85</v>
      </c>
      <c r="AT260" s="106" t="s">
        <v>76</v>
      </c>
      <c r="AU260" s="106" t="s">
        <v>85</v>
      </c>
      <c r="AY260" s="100" t="s">
        <v>237</v>
      </c>
      <c r="BK260" s="107">
        <f>BK261</f>
        <v>0</v>
      </c>
    </row>
    <row r="261" spans="1:65" s="12" customFormat="1" ht="20.85" customHeight="1">
      <c r="B261" s="192"/>
      <c r="C261" s="193"/>
      <c r="D261" s="194" t="s">
        <v>76</v>
      </c>
      <c r="E261" s="197" t="s">
        <v>576</v>
      </c>
      <c r="F261" s="197" t="s">
        <v>577</v>
      </c>
      <c r="G261" s="193"/>
      <c r="H261" s="193"/>
      <c r="I261" s="101"/>
      <c r="J261" s="198">
        <f>BK261</f>
        <v>0</v>
      </c>
      <c r="K261" s="193"/>
      <c r="L261" s="99"/>
      <c r="M261" s="102"/>
      <c r="N261" s="103"/>
      <c r="O261" s="103"/>
      <c r="P261" s="104">
        <f>SUM(P262:P264)</f>
        <v>0</v>
      </c>
      <c r="Q261" s="103"/>
      <c r="R261" s="104">
        <f>SUM(R262:R264)</f>
        <v>7.2155399999999998</v>
      </c>
      <c r="S261" s="103"/>
      <c r="T261" s="105">
        <f>SUM(T262:T264)</f>
        <v>0</v>
      </c>
      <c r="AR261" s="100" t="s">
        <v>85</v>
      </c>
      <c r="AT261" s="106" t="s">
        <v>76</v>
      </c>
      <c r="AU261" s="106" t="s">
        <v>87</v>
      </c>
      <c r="AY261" s="100" t="s">
        <v>237</v>
      </c>
      <c r="BK261" s="107">
        <f>SUM(BK262:BK264)</f>
        <v>0</v>
      </c>
    </row>
    <row r="262" spans="1:65" s="2" customFormat="1" ht="16.5" customHeight="1">
      <c r="A262" s="28"/>
      <c r="B262" s="138"/>
      <c r="C262" s="199" t="s">
        <v>578</v>
      </c>
      <c r="D262" s="199" t="s">
        <v>242</v>
      </c>
      <c r="E262" s="200" t="s">
        <v>579</v>
      </c>
      <c r="F262" s="201" t="s">
        <v>580</v>
      </c>
      <c r="G262" s="202" t="s">
        <v>290</v>
      </c>
      <c r="H262" s="203">
        <v>85</v>
      </c>
      <c r="I262" s="108"/>
      <c r="J262" s="204">
        <f>ROUND(I262*H262,2)</f>
        <v>0</v>
      </c>
      <c r="K262" s="201" t="s">
        <v>1</v>
      </c>
      <c r="L262" s="29"/>
      <c r="M262" s="109" t="s">
        <v>1</v>
      </c>
      <c r="N262" s="110" t="s">
        <v>42</v>
      </c>
      <c r="O262" s="52"/>
      <c r="P262" s="111">
        <f>O262*H262</f>
        <v>0</v>
      </c>
      <c r="Q262" s="111">
        <v>1.3259999999999999E-2</v>
      </c>
      <c r="R262" s="111">
        <f>Q262*H262</f>
        <v>1.1271</v>
      </c>
      <c r="S262" s="111">
        <v>0</v>
      </c>
      <c r="T262" s="112">
        <f>S262*H262</f>
        <v>0</v>
      </c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R262" s="113" t="s">
        <v>246</v>
      </c>
      <c r="AT262" s="113" t="s">
        <v>242</v>
      </c>
      <c r="AU262" s="113" t="s">
        <v>247</v>
      </c>
      <c r="AY262" s="14" t="s">
        <v>237</v>
      </c>
      <c r="BE262" s="114">
        <f>IF(N262="základní",J262,0)</f>
        <v>0</v>
      </c>
      <c r="BF262" s="114">
        <f>IF(N262="snížená",J262,0)</f>
        <v>0</v>
      </c>
      <c r="BG262" s="114">
        <f>IF(N262="zákl. přenesená",J262,0)</f>
        <v>0</v>
      </c>
      <c r="BH262" s="114">
        <f>IF(N262="sníž. přenesená",J262,0)</f>
        <v>0</v>
      </c>
      <c r="BI262" s="114">
        <f>IF(N262="nulová",J262,0)</f>
        <v>0</v>
      </c>
      <c r="BJ262" s="14" t="s">
        <v>85</v>
      </c>
      <c r="BK262" s="114">
        <f>ROUND(I262*H262,2)</f>
        <v>0</v>
      </c>
      <c r="BL262" s="14" t="s">
        <v>246</v>
      </c>
      <c r="BM262" s="113" t="s">
        <v>581</v>
      </c>
    </row>
    <row r="263" spans="1:65" s="2" customFormat="1" ht="16.5" customHeight="1">
      <c r="A263" s="28"/>
      <c r="B263" s="138"/>
      <c r="C263" s="199" t="s">
        <v>582</v>
      </c>
      <c r="D263" s="199" t="s">
        <v>242</v>
      </c>
      <c r="E263" s="200" t="s">
        <v>583</v>
      </c>
      <c r="F263" s="201" t="s">
        <v>584</v>
      </c>
      <c r="G263" s="202" t="s">
        <v>254</v>
      </c>
      <c r="H263" s="203">
        <v>5107</v>
      </c>
      <c r="I263" s="108"/>
      <c r="J263" s="204">
        <f>ROUND(I263*H263,2)</f>
        <v>0</v>
      </c>
      <c r="K263" s="201" t="s">
        <v>1</v>
      </c>
      <c r="L263" s="29"/>
      <c r="M263" s="109" t="s">
        <v>1</v>
      </c>
      <c r="N263" s="110" t="s">
        <v>42</v>
      </c>
      <c r="O263" s="52"/>
      <c r="P263" s="111">
        <f>O263*H263</f>
        <v>0</v>
      </c>
      <c r="Q263" s="111">
        <v>4.0000000000000003E-5</v>
      </c>
      <c r="R263" s="111">
        <f>Q263*H263</f>
        <v>0.20428000000000002</v>
      </c>
      <c r="S263" s="111">
        <v>0</v>
      </c>
      <c r="T263" s="112">
        <f>S263*H263</f>
        <v>0</v>
      </c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R263" s="113" t="s">
        <v>246</v>
      </c>
      <c r="AT263" s="113" t="s">
        <v>242</v>
      </c>
      <c r="AU263" s="113" t="s">
        <v>247</v>
      </c>
      <c r="AY263" s="14" t="s">
        <v>237</v>
      </c>
      <c r="BE263" s="114">
        <f>IF(N263="základní",J263,0)</f>
        <v>0</v>
      </c>
      <c r="BF263" s="114">
        <f>IF(N263="snížená",J263,0)</f>
        <v>0</v>
      </c>
      <c r="BG263" s="114">
        <f>IF(N263="zákl. přenesená",J263,0)</f>
        <v>0</v>
      </c>
      <c r="BH263" s="114">
        <f>IF(N263="sníž. přenesená",J263,0)</f>
        <v>0</v>
      </c>
      <c r="BI263" s="114">
        <f>IF(N263="nulová",J263,0)</f>
        <v>0</v>
      </c>
      <c r="BJ263" s="14" t="s">
        <v>85</v>
      </c>
      <c r="BK263" s="114">
        <f>ROUND(I263*H263,2)</f>
        <v>0</v>
      </c>
      <c r="BL263" s="14" t="s">
        <v>246</v>
      </c>
      <c r="BM263" s="113" t="s">
        <v>585</v>
      </c>
    </row>
    <row r="264" spans="1:65" s="2" customFormat="1" ht="16.5" customHeight="1">
      <c r="A264" s="28"/>
      <c r="B264" s="138"/>
      <c r="C264" s="199" t="s">
        <v>586</v>
      </c>
      <c r="D264" s="199" t="s">
        <v>242</v>
      </c>
      <c r="E264" s="200" t="s">
        <v>587</v>
      </c>
      <c r="F264" s="201" t="s">
        <v>588</v>
      </c>
      <c r="G264" s="202" t="s">
        <v>319</v>
      </c>
      <c r="H264" s="203">
        <v>128</v>
      </c>
      <c r="I264" s="108"/>
      <c r="J264" s="204">
        <f>ROUND(I264*H264,2)</f>
        <v>0</v>
      </c>
      <c r="K264" s="201" t="s">
        <v>1</v>
      </c>
      <c r="L264" s="29"/>
      <c r="M264" s="109" t="s">
        <v>1</v>
      </c>
      <c r="N264" s="110" t="s">
        <v>42</v>
      </c>
      <c r="O264" s="52"/>
      <c r="P264" s="111">
        <f>O264*H264</f>
        <v>0</v>
      </c>
      <c r="Q264" s="111">
        <v>4.5969999999999997E-2</v>
      </c>
      <c r="R264" s="111">
        <f>Q264*H264</f>
        <v>5.8841599999999996</v>
      </c>
      <c r="S264" s="111">
        <v>0</v>
      </c>
      <c r="T264" s="112">
        <f>S264*H264</f>
        <v>0</v>
      </c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R264" s="113" t="s">
        <v>246</v>
      </c>
      <c r="AT264" s="113" t="s">
        <v>242</v>
      </c>
      <c r="AU264" s="113" t="s">
        <v>247</v>
      </c>
      <c r="AY264" s="14" t="s">
        <v>237</v>
      </c>
      <c r="BE264" s="114">
        <f>IF(N264="základní",J264,0)</f>
        <v>0</v>
      </c>
      <c r="BF264" s="114">
        <f>IF(N264="snížená",J264,0)</f>
        <v>0</v>
      </c>
      <c r="BG264" s="114">
        <f>IF(N264="zákl. přenesená",J264,0)</f>
        <v>0</v>
      </c>
      <c r="BH264" s="114">
        <f>IF(N264="sníž. přenesená",J264,0)</f>
        <v>0</v>
      </c>
      <c r="BI264" s="114">
        <f>IF(N264="nulová",J264,0)</f>
        <v>0</v>
      </c>
      <c r="BJ264" s="14" t="s">
        <v>85</v>
      </c>
      <c r="BK264" s="114">
        <f>ROUND(I264*H264,2)</f>
        <v>0</v>
      </c>
      <c r="BL264" s="14" t="s">
        <v>246</v>
      </c>
      <c r="BM264" s="113" t="s">
        <v>589</v>
      </c>
    </row>
    <row r="265" spans="1:65" s="12" customFormat="1" ht="22.9" customHeight="1">
      <c r="B265" s="192"/>
      <c r="C265" s="193"/>
      <c r="D265" s="194" t="s">
        <v>76</v>
      </c>
      <c r="E265" s="197" t="s">
        <v>275</v>
      </c>
      <c r="F265" s="197" t="s">
        <v>590</v>
      </c>
      <c r="G265" s="193"/>
      <c r="H265" s="193"/>
      <c r="I265" s="101"/>
      <c r="J265" s="198">
        <f>BK265</f>
        <v>0</v>
      </c>
      <c r="K265" s="193"/>
      <c r="L265" s="99"/>
      <c r="M265" s="102"/>
      <c r="N265" s="103"/>
      <c r="O265" s="103"/>
      <c r="P265" s="104">
        <f>P266</f>
        <v>0</v>
      </c>
      <c r="Q265" s="103"/>
      <c r="R265" s="104">
        <f>R266</f>
        <v>31.035159999999998</v>
      </c>
      <c r="S265" s="103"/>
      <c r="T265" s="105">
        <f>T266</f>
        <v>0</v>
      </c>
      <c r="AR265" s="100" t="s">
        <v>85</v>
      </c>
      <c r="AT265" s="106" t="s">
        <v>76</v>
      </c>
      <c r="AU265" s="106" t="s">
        <v>85</v>
      </c>
      <c r="AY265" s="100" t="s">
        <v>237</v>
      </c>
      <c r="BK265" s="107">
        <f>BK266</f>
        <v>0</v>
      </c>
    </row>
    <row r="266" spans="1:65" s="12" customFormat="1" ht="20.85" customHeight="1">
      <c r="B266" s="192"/>
      <c r="C266" s="193"/>
      <c r="D266" s="194" t="s">
        <v>76</v>
      </c>
      <c r="E266" s="197" t="s">
        <v>591</v>
      </c>
      <c r="F266" s="197" t="s">
        <v>592</v>
      </c>
      <c r="G266" s="193"/>
      <c r="H266" s="193"/>
      <c r="I266" s="101"/>
      <c r="J266" s="198">
        <f>BK266</f>
        <v>0</v>
      </c>
      <c r="K266" s="193"/>
      <c r="L266" s="99"/>
      <c r="M266" s="102"/>
      <c r="N266" s="103"/>
      <c r="O266" s="103"/>
      <c r="P266" s="104">
        <f>SUM(P267:P281)</f>
        <v>0</v>
      </c>
      <c r="Q266" s="103"/>
      <c r="R266" s="104">
        <f>SUM(R267:R281)</f>
        <v>31.035159999999998</v>
      </c>
      <c r="S266" s="103"/>
      <c r="T266" s="105">
        <f>SUM(T267:T281)</f>
        <v>0</v>
      </c>
      <c r="AR266" s="100" t="s">
        <v>85</v>
      </c>
      <c r="AT266" s="106" t="s">
        <v>76</v>
      </c>
      <c r="AU266" s="106" t="s">
        <v>87</v>
      </c>
      <c r="AY266" s="100" t="s">
        <v>237</v>
      </c>
      <c r="BK266" s="107">
        <f>SUM(BK267:BK281)</f>
        <v>0</v>
      </c>
    </row>
    <row r="267" spans="1:65" s="2" customFormat="1" ht="16.5" customHeight="1">
      <c r="A267" s="28"/>
      <c r="B267" s="138"/>
      <c r="C267" s="199" t="s">
        <v>593</v>
      </c>
      <c r="D267" s="199" t="s">
        <v>242</v>
      </c>
      <c r="E267" s="200" t="s">
        <v>594</v>
      </c>
      <c r="F267" s="201" t="s">
        <v>595</v>
      </c>
      <c r="G267" s="202" t="s">
        <v>254</v>
      </c>
      <c r="H267" s="203">
        <v>715</v>
      </c>
      <c r="I267" s="108"/>
      <c r="J267" s="204">
        <f t="shared" ref="J267:J281" si="70">ROUND(I267*H267,2)</f>
        <v>0</v>
      </c>
      <c r="K267" s="201" t="s">
        <v>1</v>
      </c>
      <c r="L267" s="29"/>
      <c r="M267" s="109" t="s">
        <v>1</v>
      </c>
      <c r="N267" s="110" t="s">
        <v>42</v>
      </c>
      <c r="O267" s="52"/>
      <c r="P267" s="111">
        <f t="shared" ref="P267:P281" si="71">O267*H267</f>
        <v>0</v>
      </c>
      <c r="Q267" s="111">
        <v>0</v>
      </c>
      <c r="R267" s="111">
        <f t="shared" ref="R267:R281" si="72">Q267*H267</f>
        <v>0</v>
      </c>
      <c r="S267" s="111">
        <v>0</v>
      </c>
      <c r="T267" s="112">
        <f t="shared" ref="T267:T281" si="73">S267*H267</f>
        <v>0</v>
      </c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R267" s="113" t="s">
        <v>246</v>
      </c>
      <c r="AT267" s="113" t="s">
        <v>242</v>
      </c>
      <c r="AU267" s="113" t="s">
        <v>247</v>
      </c>
      <c r="AY267" s="14" t="s">
        <v>237</v>
      </c>
      <c r="BE267" s="114">
        <f t="shared" ref="BE267:BE281" si="74">IF(N267="základní",J267,0)</f>
        <v>0</v>
      </c>
      <c r="BF267" s="114">
        <f t="shared" ref="BF267:BF281" si="75">IF(N267="snížená",J267,0)</f>
        <v>0</v>
      </c>
      <c r="BG267" s="114">
        <f t="shared" ref="BG267:BG281" si="76">IF(N267="zákl. přenesená",J267,0)</f>
        <v>0</v>
      </c>
      <c r="BH267" s="114">
        <f t="shared" ref="BH267:BH281" si="77">IF(N267="sníž. přenesená",J267,0)</f>
        <v>0</v>
      </c>
      <c r="BI267" s="114">
        <f t="shared" ref="BI267:BI281" si="78">IF(N267="nulová",J267,0)</f>
        <v>0</v>
      </c>
      <c r="BJ267" s="14" t="s">
        <v>85</v>
      </c>
      <c r="BK267" s="114">
        <f t="shared" ref="BK267:BK281" si="79">ROUND(I267*H267,2)</f>
        <v>0</v>
      </c>
      <c r="BL267" s="14" t="s">
        <v>246</v>
      </c>
      <c r="BM267" s="113" t="s">
        <v>596</v>
      </c>
    </row>
    <row r="268" spans="1:65" s="2" customFormat="1" ht="21.75" customHeight="1">
      <c r="A268" s="28"/>
      <c r="B268" s="138"/>
      <c r="C268" s="199" t="s">
        <v>597</v>
      </c>
      <c r="D268" s="199" t="s">
        <v>242</v>
      </c>
      <c r="E268" s="200" t="s">
        <v>598</v>
      </c>
      <c r="F268" s="201" t="s">
        <v>599</v>
      </c>
      <c r="G268" s="202" t="s">
        <v>290</v>
      </c>
      <c r="H268" s="203">
        <v>42</v>
      </c>
      <c r="I268" s="108"/>
      <c r="J268" s="204">
        <f t="shared" si="70"/>
        <v>0</v>
      </c>
      <c r="K268" s="201" t="s">
        <v>1</v>
      </c>
      <c r="L268" s="29"/>
      <c r="M268" s="109" t="s">
        <v>1</v>
      </c>
      <c r="N268" s="110" t="s">
        <v>42</v>
      </c>
      <c r="O268" s="52"/>
      <c r="P268" s="111">
        <f t="shared" si="71"/>
        <v>0</v>
      </c>
      <c r="Q268" s="111">
        <v>0</v>
      </c>
      <c r="R268" s="111">
        <f t="shared" si="72"/>
        <v>0</v>
      </c>
      <c r="S268" s="111">
        <v>0</v>
      </c>
      <c r="T268" s="112">
        <f t="shared" si="73"/>
        <v>0</v>
      </c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R268" s="113" t="s">
        <v>246</v>
      </c>
      <c r="AT268" s="113" t="s">
        <v>242</v>
      </c>
      <c r="AU268" s="113" t="s">
        <v>247</v>
      </c>
      <c r="AY268" s="14" t="s">
        <v>237</v>
      </c>
      <c r="BE268" s="114">
        <f t="shared" si="74"/>
        <v>0</v>
      </c>
      <c r="BF268" s="114">
        <f t="shared" si="75"/>
        <v>0</v>
      </c>
      <c r="BG268" s="114">
        <f t="shared" si="76"/>
        <v>0</v>
      </c>
      <c r="BH268" s="114">
        <f t="shared" si="77"/>
        <v>0</v>
      </c>
      <c r="BI268" s="114">
        <f t="shared" si="78"/>
        <v>0</v>
      </c>
      <c r="BJ268" s="14" t="s">
        <v>85</v>
      </c>
      <c r="BK268" s="114">
        <f t="shared" si="79"/>
        <v>0</v>
      </c>
      <c r="BL268" s="14" t="s">
        <v>246</v>
      </c>
      <c r="BM268" s="113" t="s">
        <v>600</v>
      </c>
    </row>
    <row r="269" spans="1:65" s="2" customFormat="1" ht="16.5" customHeight="1">
      <c r="A269" s="28"/>
      <c r="B269" s="138"/>
      <c r="C269" s="199" t="s">
        <v>601</v>
      </c>
      <c r="D269" s="199" t="s">
        <v>242</v>
      </c>
      <c r="E269" s="200" t="s">
        <v>602</v>
      </c>
      <c r="F269" s="201" t="s">
        <v>603</v>
      </c>
      <c r="G269" s="202" t="s">
        <v>254</v>
      </c>
      <c r="H269" s="203">
        <v>7150</v>
      </c>
      <c r="I269" s="108"/>
      <c r="J269" s="204">
        <f t="shared" si="70"/>
        <v>0</v>
      </c>
      <c r="K269" s="201" t="s">
        <v>1</v>
      </c>
      <c r="L269" s="29"/>
      <c r="M269" s="109" t="s">
        <v>1</v>
      </c>
      <c r="N269" s="110" t="s">
        <v>42</v>
      </c>
      <c r="O269" s="52"/>
      <c r="P269" s="111">
        <f t="shared" si="71"/>
        <v>0</v>
      </c>
      <c r="Q269" s="111">
        <v>1.57E-3</v>
      </c>
      <c r="R269" s="111">
        <f t="shared" si="72"/>
        <v>11.2255</v>
      </c>
      <c r="S269" s="111">
        <v>0</v>
      </c>
      <c r="T269" s="112">
        <f t="shared" si="73"/>
        <v>0</v>
      </c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R269" s="113" t="s">
        <v>246</v>
      </c>
      <c r="AT269" s="113" t="s">
        <v>242</v>
      </c>
      <c r="AU269" s="113" t="s">
        <v>247</v>
      </c>
      <c r="AY269" s="14" t="s">
        <v>237</v>
      </c>
      <c r="BE269" s="114">
        <f t="shared" si="74"/>
        <v>0</v>
      </c>
      <c r="BF269" s="114">
        <f t="shared" si="75"/>
        <v>0</v>
      </c>
      <c r="BG269" s="114">
        <f t="shared" si="76"/>
        <v>0</v>
      </c>
      <c r="BH269" s="114">
        <f t="shared" si="77"/>
        <v>0</v>
      </c>
      <c r="BI269" s="114">
        <f t="shared" si="78"/>
        <v>0</v>
      </c>
      <c r="BJ269" s="14" t="s">
        <v>85</v>
      </c>
      <c r="BK269" s="114">
        <f t="shared" si="79"/>
        <v>0</v>
      </c>
      <c r="BL269" s="14" t="s">
        <v>246</v>
      </c>
      <c r="BM269" s="113" t="s">
        <v>604</v>
      </c>
    </row>
    <row r="270" spans="1:65" s="2" customFormat="1" ht="21.75" customHeight="1">
      <c r="A270" s="28"/>
      <c r="B270" s="138"/>
      <c r="C270" s="199" t="s">
        <v>605</v>
      </c>
      <c r="D270" s="199" t="s">
        <v>242</v>
      </c>
      <c r="E270" s="200" t="s">
        <v>606</v>
      </c>
      <c r="F270" s="201" t="s">
        <v>607</v>
      </c>
      <c r="G270" s="202" t="s">
        <v>254</v>
      </c>
      <c r="H270" s="203">
        <v>1850</v>
      </c>
      <c r="I270" s="108"/>
      <c r="J270" s="204">
        <f t="shared" si="70"/>
        <v>0</v>
      </c>
      <c r="K270" s="201" t="s">
        <v>1</v>
      </c>
      <c r="L270" s="29"/>
      <c r="M270" s="109" t="s">
        <v>1</v>
      </c>
      <c r="N270" s="110" t="s">
        <v>42</v>
      </c>
      <c r="O270" s="52"/>
      <c r="P270" s="111">
        <f t="shared" si="71"/>
        <v>0</v>
      </c>
      <c r="Q270" s="111">
        <v>9.6100000000000005E-3</v>
      </c>
      <c r="R270" s="111">
        <f t="shared" si="72"/>
        <v>17.778500000000001</v>
      </c>
      <c r="S270" s="111">
        <v>0</v>
      </c>
      <c r="T270" s="112">
        <f t="shared" si="73"/>
        <v>0</v>
      </c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R270" s="113" t="s">
        <v>246</v>
      </c>
      <c r="AT270" s="113" t="s">
        <v>242</v>
      </c>
      <c r="AU270" s="113" t="s">
        <v>247</v>
      </c>
      <c r="AY270" s="14" t="s">
        <v>237</v>
      </c>
      <c r="BE270" s="114">
        <f t="shared" si="74"/>
        <v>0</v>
      </c>
      <c r="BF270" s="114">
        <f t="shared" si="75"/>
        <v>0</v>
      </c>
      <c r="BG270" s="114">
        <f t="shared" si="76"/>
        <v>0</v>
      </c>
      <c r="BH270" s="114">
        <f t="shared" si="77"/>
        <v>0</v>
      </c>
      <c r="BI270" s="114">
        <f t="shared" si="78"/>
        <v>0</v>
      </c>
      <c r="BJ270" s="14" t="s">
        <v>85</v>
      </c>
      <c r="BK270" s="114">
        <f t="shared" si="79"/>
        <v>0</v>
      </c>
      <c r="BL270" s="14" t="s">
        <v>246</v>
      </c>
      <c r="BM270" s="113" t="s">
        <v>608</v>
      </c>
    </row>
    <row r="271" spans="1:65" s="2" customFormat="1" ht="16.5" customHeight="1">
      <c r="A271" s="28"/>
      <c r="B271" s="138"/>
      <c r="C271" s="199" t="s">
        <v>609</v>
      </c>
      <c r="D271" s="199" t="s">
        <v>242</v>
      </c>
      <c r="E271" s="200" t="s">
        <v>610</v>
      </c>
      <c r="F271" s="201" t="s">
        <v>611</v>
      </c>
      <c r="G271" s="202" t="s">
        <v>254</v>
      </c>
      <c r="H271" s="203">
        <v>715</v>
      </c>
      <c r="I271" s="108"/>
      <c r="J271" s="204">
        <f t="shared" si="70"/>
        <v>0</v>
      </c>
      <c r="K271" s="201" t="s">
        <v>1</v>
      </c>
      <c r="L271" s="29"/>
      <c r="M271" s="109" t="s">
        <v>1</v>
      </c>
      <c r="N271" s="110" t="s">
        <v>42</v>
      </c>
      <c r="O271" s="52"/>
      <c r="P271" s="111">
        <f t="shared" si="71"/>
        <v>0</v>
      </c>
      <c r="Q271" s="111">
        <v>0</v>
      </c>
      <c r="R271" s="111">
        <f t="shared" si="72"/>
        <v>0</v>
      </c>
      <c r="S271" s="111">
        <v>0</v>
      </c>
      <c r="T271" s="112">
        <f t="shared" si="73"/>
        <v>0</v>
      </c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R271" s="113" t="s">
        <v>246</v>
      </c>
      <c r="AT271" s="113" t="s">
        <v>242</v>
      </c>
      <c r="AU271" s="113" t="s">
        <v>247</v>
      </c>
      <c r="AY271" s="14" t="s">
        <v>237</v>
      </c>
      <c r="BE271" s="114">
        <f t="shared" si="74"/>
        <v>0</v>
      </c>
      <c r="BF271" s="114">
        <f t="shared" si="75"/>
        <v>0</v>
      </c>
      <c r="BG271" s="114">
        <f t="shared" si="76"/>
        <v>0</v>
      </c>
      <c r="BH271" s="114">
        <f t="shared" si="77"/>
        <v>0</v>
      </c>
      <c r="BI271" s="114">
        <f t="shared" si="78"/>
        <v>0</v>
      </c>
      <c r="BJ271" s="14" t="s">
        <v>85</v>
      </c>
      <c r="BK271" s="114">
        <f t="shared" si="79"/>
        <v>0</v>
      </c>
      <c r="BL271" s="14" t="s">
        <v>246</v>
      </c>
      <c r="BM271" s="113" t="s">
        <v>612</v>
      </c>
    </row>
    <row r="272" spans="1:65" s="2" customFormat="1" ht="16.5" customHeight="1">
      <c r="A272" s="28"/>
      <c r="B272" s="138"/>
      <c r="C272" s="199" t="s">
        <v>613</v>
      </c>
      <c r="D272" s="199" t="s">
        <v>242</v>
      </c>
      <c r="E272" s="200" t="s">
        <v>614</v>
      </c>
      <c r="F272" s="201" t="s">
        <v>615</v>
      </c>
      <c r="G272" s="202" t="s">
        <v>245</v>
      </c>
      <c r="H272" s="203">
        <v>245</v>
      </c>
      <c r="I272" s="108"/>
      <c r="J272" s="204">
        <f t="shared" si="70"/>
        <v>0</v>
      </c>
      <c r="K272" s="201" t="s">
        <v>1</v>
      </c>
      <c r="L272" s="29"/>
      <c r="M272" s="109" t="s">
        <v>1</v>
      </c>
      <c r="N272" s="110" t="s">
        <v>42</v>
      </c>
      <c r="O272" s="52"/>
      <c r="P272" s="111">
        <f t="shared" si="71"/>
        <v>0</v>
      </c>
      <c r="Q272" s="111">
        <v>0</v>
      </c>
      <c r="R272" s="111">
        <f t="shared" si="72"/>
        <v>0</v>
      </c>
      <c r="S272" s="111">
        <v>0</v>
      </c>
      <c r="T272" s="112">
        <f t="shared" si="73"/>
        <v>0</v>
      </c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R272" s="113" t="s">
        <v>246</v>
      </c>
      <c r="AT272" s="113" t="s">
        <v>242</v>
      </c>
      <c r="AU272" s="113" t="s">
        <v>247</v>
      </c>
      <c r="AY272" s="14" t="s">
        <v>237</v>
      </c>
      <c r="BE272" s="114">
        <f t="shared" si="74"/>
        <v>0</v>
      </c>
      <c r="BF272" s="114">
        <f t="shared" si="75"/>
        <v>0</v>
      </c>
      <c r="BG272" s="114">
        <f t="shared" si="76"/>
        <v>0</v>
      </c>
      <c r="BH272" s="114">
        <f t="shared" si="77"/>
        <v>0</v>
      </c>
      <c r="BI272" s="114">
        <f t="shared" si="78"/>
        <v>0</v>
      </c>
      <c r="BJ272" s="14" t="s">
        <v>85</v>
      </c>
      <c r="BK272" s="114">
        <f t="shared" si="79"/>
        <v>0</v>
      </c>
      <c r="BL272" s="14" t="s">
        <v>246</v>
      </c>
      <c r="BM272" s="113" t="s">
        <v>616</v>
      </c>
    </row>
    <row r="273" spans="1:65" s="2" customFormat="1" ht="16.5" customHeight="1">
      <c r="A273" s="28"/>
      <c r="B273" s="138"/>
      <c r="C273" s="199" t="s">
        <v>617</v>
      </c>
      <c r="D273" s="199" t="s">
        <v>242</v>
      </c>
      <c r="E273" s="200" t="s">
        <v>618</v>
      </c>
      <c r="F273" s="201" t="s">
        <v>619</v>
      </c>
      <c r="G273" s="202" t="s">
        <v>245</v>
      </c>
      <c r="H273" s="203">
        <v>245</v>
      </c>
      <c r="I273" s="108"/>
      <c r="J273" s="204">
        <f t="shared" si="70"/>
        <v>0</v>
      </c>
      <c r="K273" s="201" t="s">
        <v>1</v>
      </c>
      <c r="L273" s="29"/>
      <c r="M273" s="109" t="s">
        <v>1</v>
      </c>
      <c r="N273" s="110" t="s">
        <v>42</v>
      </c>
      <c r="O273" s="52"/>
      <c r="P273" s="111">
        <f t="shared" si="71"/>
        <v>0</v>
      </c>
      <c r="Q273" s="111">
        <v>0</v>
      </c>
      <c r="R273" s="111">
        <f t="shared" si="72"/>
        <v>0</v>
      </c>
      <c r="S273" s="111">
        <v>0</v>
      </c>
      <c r="T273" s="112">
        <f t="shared" si="73"/>
        <v>0</v>
      </c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R273" s="113" t="s">
        <v>246</v>
      </c>
      <c r="AT273" s="113" t="s">
        <v>242</v>
      </c>
      <c r="AU273" s="113" t="s">
        <v>247</v>
      </c>
      <c r="AY273" s="14" t="s">
        <v>237</v>
      </c>
      <c r="BE273" s="114">
        <f t="shared" si="74"/>
        <v>0</v>
      </c>
      <c r="BF273" s="114">
        <f t="shared" si="75"/>
        <v>0</v>
      </c>
      <c r="BG273" s="114">
        <f t="shared" si="76"/>
        <v>0</v>
      </c>
      <c r="BH273" s="114">
        <f t="shared" si="77"/>
        <v>0</v>
      </c>
      <c r="BI273" s="114">
        <f t="shared" si="78"/>
        <v>0</v>
      </c>
      <c r="BJ273" s="14" t="s">
        <v>85</v>
      </c>
      <c r="BK273" s="114">
        <f t="shared" si="79"/>
        <v>0</v>
      </c>
      <c r="BL273" s="14" t="s">
        <v>246</v>
      </c>
      <c r="BM273" s="113" t="s">
        <v>620</v>
      </c>
    </row>
    <row r="274" spans="1:65" s="2" customFormat="1" ht="16.5" customHeight="1">
      <c r="A274" s="28"/>
      <c r="B274" s="138"/>
      <c r="C274" s="199" t="s">
        <v>621</v>
      </c>
      <c r="D274" s="199" t="s">
        <v>242</v>
      </c>
      <c r="E274" s="200" t="s">
        <v>622</v>
      </c>
      <c r="F274" s="201" t="s">
        <v>623</v>
      </c>
      <c r="G274" s="202" t="s">
        <v>245</v>
      </c>
      <c r="H274" s="203">
        <v>980</v>
      </c>
      <c r="I274" s="108"/>
      <c r="J274" s="204">
        <f t="shared" si="70"/>
        <v>0</v>
      </c>
      <c r="K274" s="201" t="s">
        <v>1</v>
      </c>
      <c r="L274" s="29"/>
      <c r="M274" s="109" t="s">
        <v>1</v>
      </c>
      <c r="N274" s="110" t="s">
        <v>42</v>
      </c>
      <c r="O274" s="52"/>
      <c r="P274" s="111">
        <f t="shared" si="71"/>
        <v>0</v>
      </c>
      <c r="Q274" s="111">
        <v>6.0999999999999997E-4</v>
      </c>
      <c r="R274" s="111">
        <f t="shared" si="72"/>
        <v>0.5978</v>
      </c>
      <c r="S274" s="111">
        <v>0</v>
      </c>
      <c r="T274" s="112">
        <f t="shared" si="73"/>
        <v>0</v>
      </c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R274" s="113" t="s">
        <v>246</v>
      </c>
      <c r="AT274" s="113" t="s">
        <v>242</v>
      </c>
      <c r="AU274" s="113" t="s">
        <v>247</v>
      </c>
      <c r="AY274" s="14" t="s">
        <v>237</v>
      </c>
      <c r="BE274" s="114">
        <f t="shared" si="74"/>
        <v>0</v>
      </c>
      <c r="BF274" s="114">
        <f t="shared" si="75"/>
        <v>0</v>
      </c>
      <c r="BG274" s="114">
        <f t="shared" si="76"/>
        <v>0</v>
      </c>
      <c r="BH274" s="114">
        <f t="shared" si="77"/>
        <v>0</v>
      </c>
      <c r="BI274" s="114">
        <f t="shared" si="78"/>
        <v>0</v>
      </c>
      <c r="BJ274" s="14" t="s">
        <v>85</v>
      </c>
      <c r="BK274" s="114">
        <f t="shared" si="79"/>
        <v>0</v>
      </c>
      <c r="BL274" s="14" t="s">
        <v>246</v>
      </c>
      <c r="BM274" s="113" t="s">
        <v>624</v>
      </c>
    </row>
    <row r="275" spans="1:65" s="2" customFormat="1" ht="16.5" customHeight="1">
      <c r="A275" s="28"/>
      <c r="B275" s="138"/>
      <c r="C275" s="199" t="s">
        <v>625</v>
      </c>
      <c r="D275" s="199" t="s">
        <v>242</v>
      </c>
      <c r="E275" s="200" t="s">
        <v>626</v>
      </c>
      <c r="F275" s="201" t="s">
        <v>627</v>
      </c>
      <c r="G275" s="202" t="s">
        <v>290</v>
      </c>
      <c r="H275" s="203">
        <v>92</v>
      </c>
      <c r="I275" s="108"/>
      <c r="J275" s="204">
        <f t="shared" si="70"/>
        <v>0</v>
      </c>
      <c r="K275" s="201" t="s">
        <v>1</v>
      </c>
      <c r="L275" s="29"/>
      <c r="M275" s="109" t="s">
        <v>1</v>
      </c>
      <c r="N275" s="110" t="s">
        <v>42</v>
      </c>
      <c r="O275" s="52"/>
      <c r="P275" s="111">
        <f t="shared" si="71"/>
        <v>0</v>
      </c>
      <c r="Q275" s="111">
        <v>9.1900000000000003E-3</v>
      </c>
      <c r="R275" s="111">
        <f t="shared" si="72"/>
        <v>0.84548000000000001</v>
      </c>
      <c r="S275" s="111">
        <v>0</v>
      </c>
      <c r="T275" s="112">
        <f t="shared" si="73"/>
        <v>0</v>
      </c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R275" s="113" t="s">
        <v>246</v>
      </c>
      <c r="AT275" s="113" t="s">
        <v>242</v>
      </c>
      <c r="AU275" s="113" t="s">
        <v>247</v>
      </c>
      <c r="AY275" s="14" t="s">
        <v>237</v>
      </c>
      <c r="BE275" s="114">
        <f t="shared" si="74"/>
        <v>0</v>
      </c>
      <c r="BF275" s="114">
        <f t="shared" si="75"/>
        <v>0</v>
      </c>
      <c r="BG275" s="114">
        <f t="shared" si="76"/>
        <v>0</v>
      </c>
      <c r="BH275" s="114">
        <f t="shared" si="77"/>
        <v>0</v>
      </c>
      <c r="BI275" s="114">
        <f t="shared" si="78"/>
        <v>0</v>
      </c>
      <c r="BJ275" s="14" t="s">
        <v>85</v>
      </c>
      <c r="BK275" s="114">
        <f t="shared" si="79"/>
        <v>0</v>
      </c>
      <c r="BL275" s="14" t="s">
        <v>246</v>
      </c>
      <c r="BM275" s="113" t="s">
        <v>628</v>
      </c>
    </row>
    <row r="276" spans="1:65" s="2" customFormat="1" ht="16.5" customHeight="1">
      <c r="A276" s="28"/>
      <c r="B276" s="138"/>
      <c r="C276" s="199" t="s">
        <v>629</v>
      </c>
      <c r="D276" s="199" t="s">
        <v>242</v>
      </c>
      <c r="E276" s="200" t="s">
        <v>630</v>
      </c>
      <c r="F276" s="201" t="s">
        <v>631</v>
      </c>
      <c r="G276" s="202" t="s">
        <v>254</v>
      </c>
      <c r="H276" s="203">
        <v>138</v>
      </c>
      <c r="I276" s="108"/>
      <c r="J276" s="204">
        <f t="shared" si="70"/>
        <v>0</v>
      </c>
      <c r="K276" s="201" t="s">
        <v>1</v>
      </c>
      <c r="L276" s="29"/>
      <c r="M276" s="109" t="s">
        <v>1</v>
      </c>
      <c r="N276" s="110" t="s">
        <v>42</v>
      </c>
      <c r="O276" s="52"/>
      <c r="P276" s="111">
        <f t="shared" si="71"/>
        <v>0</v>
      </c>
      <c r="Q276" s="111">
        <v>1.2E-4</v>
      </c>
      <c r="R276" s="111">
        <f t="shared" si="72"/>
        <v>1.6560000000000002E-2</v>
      </c>
      <c r="S276" s="111">
        <v>0</v>
      </c>
      <c r="T276" s="112">
        <f t="shared" si="73"/>
        <v>0</v>
      </c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R276" s="113" t="s">
        <v>246</v>
      </c>
      <c r="AT276" s="113" t="s">
        <v>242</v>
      </c>
      <c r="AU276" s="113" t="s">
        <v>247</v>
      </c>
      <c r="AY276" s="14" t="s">
        <v>237</v>
      </c>
      <c r="BE276" s="114">
        <f t="shared" si="74"/>
        <v>0</v>
      </c>
      <c r="BF276" s="114">
        <f t="shared" si="75"/>
        <v>0</v>
      </c>
      <c r="BG276" s="114">
        <f t="shared" si="76"/>
        <v>0</v>
      </c>
      <c r="BH276" s="114">
        <f t="shared" si="77"/>
        <v>0</v>
      </c>
      <c r="BI276" s="114">
        <f t="shared" si="78"/>
        <v>0</v>
      </c>
      <c r="BJ276" s="14" t="s">
        <v>85</v>
      </c>
      <c r="BK276" s="114">
        <f t="shared" si="79"/>
        <v>0</v>
      </c>
      <c r="BL276" s="14" t="s">
        <v>246</v>
      </c>
      <c r="BM276" s="113" t="s">
        <v>632</v>
      </c>
    </row>
    <row r="277" spans="1:65" s="2" customFormat="1" ht="16.5" customHeight="1">
      <c r="A277" s="28"/>
      <c r="B277" s="138"/>
      <c r="C277" s="199" t="s">
        <v>633</v>
      </c>
      <c r="D277" s="199" t="s">
        <v>242</v>
      </c>
      <c r="E277" s="200" t="s">
        <v>634</v>
      </c>
      <c r="F277" s="201" t="s">
        <v>635</v>
      </c>
      <c r="G277" s="202" t="s">
        <v>290</v>
      </c>
      <c r="H277" s="203">
        <v>138</v>
      </c>
      <c r="I277" s="108"/>
      <c r="J277" s="204">
        <f t="shared" si="70"/>
        <v>0</v>
      </c>
      <c r="K277" s="201" t="s">
        <v>1</v>
      </c>
      <c r="L277" s="29"/>
      <c r="M277" s="109" t="s">
        <v>1</v>
      </c>
      <c r="N277" s="110" t="s">
        <v>42</v>
      </c>
      <c r="O277" s="52"/>
      <c r="P277" s="111">
        <f t="shared" si="71"/>
        <v>0</v>
      </c>
      <c r="Q277" s="111">
        <v>4.1399999999999996E-3</v>
      </c>
      <c r="R277" s="111">
        <f t="shared" si="72"/>
        <v>0.57131999999999994</v>
      </c>
      <c r="S277" s="111">
        <v>0</v>
      </c>
      <c r="T277" s="112">
        <f t="shared" si="73"/>
        <v>0</v>
      </c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R277" s="113" t="s">
        <v>246</v>
      </c>
      <c r="AT277" s="113" t="s">
        <v>242</v>
      </c>
      <c r="AU277" s="113" t="s">
        <v>247</v>
      </c>
      <c r="AY277" s="14" t="s">
        <v>237</v>
      </c>
      <c r="BE277" s="114">
        <f t="shared" si="74"/>
        <v>0</v>
      </c>
      <c r="BF277" s="114">
        <f t="shared" si="75"/>
        <v>0</v>
      </c>
      <c r="BG277" s="114">
        <f t="shared" si="76"/>
        <v>0</v>
      </c>
      <c r="BH277" s="114">
        <f t="shared" si="77"/>
        <v>0</v>
      </c>
      <c r="BI277" s="114">
        <f t="shared" si="78"/>
        <v>0</v>
      </c>
      <c r="BJ277" s="14" t="s">
        <v>85</v>
      </c>
      <c r="BK277" s="114">
        <f t="shared" si="79"/>
        <v>0</v>
      </c>
      <c r="BL277" s="14" t="s">
        <v>246</v>
      </c>
      <c r="BM277" s="113" t="s">
        <v>636</v>
      </c>
    </row>
    <row r="278" spans="1:65" s="2" customFormat="1" ht="16.5" customHeight="1">
      <c r="A278" s="28"/>
      <c r="B278" s="138"/>
      <c r="C278" s="199" t="s">
        <v>637</v>
      </c>
      <c r="D278" s="199" t="s">
        <v>242</v>
      </c>
      <c r="E278" s="200" t="s">
        <v>638</v>
      </c>
      <c r="F278" s="201" t="s">
        <v>639</v>
      </c>
      <c r="G278" s="202" t="s">
        <v>640</v>
      </c>
      <c r="H278" s="203">
        <v>358</v>
      </c>
      <c r="I278" s="108"/>
      <c r="J278" s="204">
        <f t="shared" si="70"/>
        <v>0</v>
      </c>
      <c r="K278" s="201" t="s">
        <v>1</v>
      </c>
      <c r="L278" s="29"/>
      <c r="M278" s="109" t="s">
        <v>1</v>
      </c>
      <c r="N278" s="110" t="s">
        <v>42</v>
      </c>
      <c r="O278" s="52"/>
      <c r="P278" s="111">
        <f t="shared" si="71"/>
        <v>0</v>
      </c>
      <c r="Q278" s="111">
        <v>0</v>
      </c>
      <c r="R278" s="111">
        <f t="shared" si="72"/>
        <v>0</v>
      </c>
      <c r="S278" s="111">
        <v>0</v>
      </c>
      <c r="T278" s="112">
        <f t="shared" si="73"/>
        <v>0</v>
      </c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R278" s="113" t="s">
        <v>246</v>
      </c>
      <c r="AT278" s="113" t="s">
        <v>242</v>
      </c>
      <c r="AU278" s="113" t="s">
        <v>247</v>
      </c>
      <c r="AY278" s="14" t="s">
        <v>237</v>
      </c>
      <c r="BE278" s="114">
        <f t="shared" si="74"/>
        <v>0</v>
      </c>
      <c r="BF278" s="114">
        <f t="shared" si="75"/>
        <v>0</v>
      </c>
      <c r="BG278" s="114">
        <f t="shared" si="76"/>
        <v>0</v>
      </c>
      <c r="BH278" s="114">
        <f t="shared" si="77"/>
        <v>0</v>
      </c>
      <c r="BI278" s="114">
        <f t="shared" si="78"/>
        <v>0</v>
      </c>
      <c r="BJ278" s="14" t="s">
        <v>85</v>
      </c>
      <c r="BK278" s="114">
        <f t="shared" si="79"/>
        <v>0</v>
      </c>
      <c r="BL278" s="14" t="s">
        <v>246</v>
      </c>
      <c r="BM278" s="113" t="s">
        <v>641</v>
      </c>
    </row>
    <row r="279" spans="1:65" s="2" customFormat="1" ht="16.5" customHeight="1">
      <c r="A279" s="28"/>
      <c r="B279" s="138"/>
      <c r="C279" s="199" t="s">
        <v>642</v>
      </c>
      <c r="D279" s="199" t="s">
        <v>242</v>
      </c>
      <c r="E279" s="200" t="s">
        <v>610</v>
      </c>
      <c r="F279" s="201" t="s">
        <v>611</v>
      </c>
      <c r="G279" s="202" t="s">
        <v>254</v>
      </c>
      <c r="H279" s="203">
        <v>715</v>
      </c>
      <c r="I279" s="108"/>
      <c r="J279" s="204">
        <f t="shared" si="70"/>
        <v>0</v>
      </c>
      <c r="K279" s="201" t="s">
        <v>1</v>
      </c>
      <c r="L279" s="29"/>
      <c r="M279" s="109" t="s">
        <v>1</v>
      </c>
      <c r="N279" s="110" t="s">
        <v>42</v>
      </c>
      <c r="O279" s="52"/>
      <c r="P279" s="111">
        <f t="shared" si="71"/>
        <v>0</v>
      </c>
      <c r="Q279" s="111">
        <v>0</v>
      </c>
      <c r="R279" s="111">
        <f t="shared" si="72"/>
        <v>0</v>
      </c>
      <c r="S279" s="111">
        <v>0</v>
      </c>
      <c r="T279" s="112">
        <f t="shared" si="73"/>
        <v>0</v>
      </c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R279" s="113" t="s">
        <v>246</v>
      </c>
      <c r="AT279" s="113" t="s">
        <v>242</v>
      </c>
      <c r="AU279" s="113" t="s">
        <v>247</v>
      </c>
      <c r="AY279" s="14" t="s">
        <v>237</v>
      </c>
      <c r="BE279" s="114">
        <f t="shared" si="74"/>
        <v>0</v>
      </c>
      <c r="BF279" s="114">
        <f t="shared" si="75"/>
        <v>0</v>
      </c>
      <c r="BG279" s="114">
        <f t="shared" si="76"/>
        <v>0</v>
      </c>
      <c r="BH279" s="114">
        <f t="shared" si="77"/>
        <v>0</v>
      </c>
      <c r="BI279" s="114">
        <f t="shared" si="78"/>
        <v>0</v>
      </c>
      <c r="BJ279" s="14" t="s">
        <v>85</v>
      </c>
      <c r="BK279" s="114">
        <f t="shared" si="79"/>
        <v>0</v>
      </c>
      <c r="BL279" s="14" t="s">
        <v>246</v>
      </c>
      <c r="BM279" s="113" t="s">
        <v>643</v>
      </c>
    </row>
    <row r="280" spans="1:65" s="2" customFormat="1" ht="16.5" customHeight="1">
      <c r="A280" s="28"/>
      <c r="B280" s="138"/>
      <c r="C280" s="199" t="s">
        <v>644</v>
      </c>
      <c r="D280" s="199" t="s">
        <v>242</v>
      </c>
      <c r="E280" s="200" t="s">
        <v>645</v>
      </c>
      <c r="F280" s="201" t="s">
        <v>646</v>
      </c>
      <c r="G280" s="202" t="s">
        <v>290</v>
      </c>
      <c r="H280" s="203">
        <v>138</v>
      </c>
      <c r="I280" s="108"/>
      <c r="J280" s="204">
        <f t="shared" si="70"/>
        <v>0</v>
      </c>
      <c r="K280" s="201" t="s">
        <v>1</v>
      </c>
      <c r="L280" s="29"/>
      <c r="M280" s="109" t="s">
        <v>1</v>
      </c>
      <c r="N280" s="110" t="s">
        <v>42</v>
      </c>
      <c r="O280" s="52"/>
      <c r="P280" s="111">
        <f t="shared" si="71"/>
        <v>0</v>
      </c>
      <c r="Q280" s="111">
        <v>0</v>
      </c>
      <c r="R280" s="111">
        <f t="shared" si="72"/>
        <v>0</v>
      </c>
      <c r="S280" s="111">
        <v>0</v>
      </c>
      <c r="T280" s="112">
        <f t="shared" si="73"/>
        <v>0</v>
      </c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R280" s="113" t="s">
        <v>246</v>
      </c>
      <c r="AT280" s="113" t="s">
        <v>242</v>
      </c>
      <c r="AU280" s="113" t="s">
        <v>247</v>
      </c>
      <c r="AY280" s="14" t="s">
        <v>237</v>
      </c>
      <c r="BE280" s="114">
        <f t="shared" si="74"/>
        <v>0</v>
      </c>
      <c r="BF280" s="114">
        <f t="shared" si="75"/>
        <v>0</v>
      </c>
      <c r="BG280" s="114">
        <f t="shared" si="76"/>
        <v>0</v>
      </c>
      <c r="BH280" s="114">
        <f t="shared" si="77"/>
        <v>0</v>
      </c>
      <c r="BI280" s="114">
        <f t="shared" si="78"/>
        <v>0</v>
      </c>
      <c r="BJ280" s="14" t="s">
        <v>85</v>
      </c>
      <c r="BK280" s="114">
        <f t="shared" si="79"/>
        <v>0</v>
      </c>
      <c r="BL280" s="14" t="s">
        <v>246</v>
      </c>
      <c r="BM280" s="113" t="s">
        <v>647</v>
      </c>
    </row>
    <row r="281" spans="1:65" s="2" customFormat="1" ht="16.5" customHeight="1">
      <c r="A281" s="28"/>
      <c r="B281" s="138"/>
      <c r="C281" s="199" t="s">
        <v>648</v>
      </c>
      <c r="D281" s="199" t="s">
        <v>242</v>
      </c>
      <c r="E281" s="200" t="s">
        <v>649</v>
      </c>
      <c r="F281" s="201" t="s">
        <v>650</v>
      </c>
      <c r="G281" s="202" t="s">
        <v>306</v>
      </c>
      <c r="H281" s="203">
        <v>31.048999999999999</v>
      </c>
      <c r="I281" s="108"/>
      <c r="J281" s="204">
        <f t="shared" si="70"/>
        <v>0</v>
      </c>
      <c r="K281" s="201" t="s">
        <v>1</v>
      </c>
      <c r="L281" s="29"/>
      <c r="M281" s="109" t="s">
        <v>1</v>
      </c>
      <c r="N281" s="110" t="s">
        <v>42</v>
      </c>
      <c r="O281" s="52"/>
      <c r="P281" s="111">
        <f t="shared" si="71"/>
        <v>0</v>
      </c>
      <c r="Q281" s="111">
        <v>0</v>
      </c>
      <c r="R281" s="111">
        <f t="shared" si="72"/>
        <v>0</v>
      </c>
      <c r="S281" s="111">
        <v>0</v>
      </c>
      <c r="T281" s="112">
        <f t="shared" si="73"/>
        <v>0</v>
      </c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R281" s="113" t="s">
        <v>246</v>
      </c>
      <c r="AT281" s="113" t="s">
        <v>242</v>
      </c>
      <c r="AU281" s="113" t="s">
        <v>247</v>
      </c>
      <c r="AY281" s="14" t="s">
        <v>237</v>
      </c>
      <c r="BE281" s="114">
        <f t="shared" si="74"/>
        <v>0</v>
      </c>
      <c r="BF281" s="114">
        <f t="shared" si="75"/>
        <v>0</v>
      </c>
      <c r="BG281" s="114">
        <f t="shared" si="76"/>
        <v>0</v>
      </c>
      <c r="BH281" s="114">
        <f t="shared" si="77"/>
        <v>0</v>
      </c>
      <c r="BI281" s="114">
        <f t="shared" si="78"/>
        <v>0</v>
      </c>
      <c r="BJ281" s="14" t="s">
        <v>85</v>
      </c>
      <c r="BK281" s="114">
        <f t="shared" si="79"/>
        <v>0</v>
      </c>
      <c r="BL281" s="14" t="s">
        <v>246</v>
      </c>
      <c r="BM281" s="113" t="s">
        <v>651</v>
      </c>
    </row>
    <row r="282" spans="1:65" s="12" customFormat="1" ht="22.9" customHeight="1">
      <c r="B282" s="192"/>
      <c r="C282" s="193"/>
      <c r="D282" s="194" t="s">
        <v>76</v>
      </c>
      <c r="E282" s="197" t="s">
        <v>625</v>
      </c>
      <c r="F282" s="197" t="s">
        <v>652</v>
      </c>
      <c r="G282" s="193"/>
      <c r="H282" s="193"/>
      <c r="I282" s="101"/>
      <c r="J282" s="198">
        <f>BK282</f>
        <v>0</v>
      </c>
      <c r="K282" s="193"/>
      <c r="L282" s="99"/>
      <c r="M282" s="102"/>
      <c r="N282" s="103"/>
      <c r="O282" s="103"/>
      <c r="P282" s="104">
        <f>P283</f>
        <v>0</v>
      </c>
      <c r="Q282" s="103"/>
      <c r="R282" s="104">
        <f>R283</f>
        <v>0</v>
      </c>
      <c r="S282" s="103"/>
      <c r="T282" s="105">
        <f>T283</f>
        <v>0</v>
      </c>
      <c r="AR282" s="100" t="s">
        <v>85</v>
      </c>
      <c r="AT282" s="106" t="s">
        <v>76</v>
      </c>
      <c r="AU282" s="106" t="s">
        <v>85</v>
      </c>
      <c r="AY282" s="100" t="s">
        <v>237</v>
      </c>
      <c r="BK282" s="107">
        <f>BK283</f>
        <v>0</v>
      </c>
    </row>
    <row r="283" spans="1:65" s="12" customFormat="1" ht="20.85" customHeight="1">
      <c r="B283" s="192"/>
      <c r="C283" s="193"/>
      <c r="D283" s="194" t="s">
        <v>76</v>
      </c>
      <c r="E283" s="197" t="s">
        <v>653</v>
      </c>
      <c r="F283" s="197" t="s">
        <v>654</v>
      </c>
      <c r="G283" s="193"/>
      <c r="H283" s="193"/>
      <c r="I283" s="101"/>
      <c r="J283" s="198">
        <f>BK283</f>
        <v>0</v>
      </c>
      <c r="K283" s="193"/>
      <c r="L283" s="99"/>
      <c r="M283" s="102"/>
      <c r="N283" s="103"/>
      <c r="O283" s="103"/>
      <c r="P283" s="104">
        <f>SUM(P284:P285)</f>
        <v>0</v>
      </c>
      <c r="Q283" s="103"/>
      <c r="R283" s="104">
        <f>SUM(R284:R285)</f>
        <v>0</v>
      </c>
      <c r="S283" s="103"/>
      <c r="T283" s="105">
        <f>SUM(T284:T285)</f>
        <v>0</v>
      </c>
      <c r="AR283" s="100" t="s">
        <v>85</v>
      </c>
      <c r="AT283" s="106" t="s">
        <v>76</v>
      </c>
      <c r="AU283" s="106" t="s">
        <v>87</v>
      </c>
      <c r="AY283" s="100" t="s">
        <v>237</v>
      </c>
      <c r="BK283" s="107">
        <f>SUM(BK284:BK285)</f>
        <v>0</v>
      </c>
    </row>
    <row r="284" spans="1:65" s="2" customFormat="1" ht="16.5" customHeight="1">
      <c r="A284" s="28"/>
      <c r="B284" s="138"/>
      <c r="C284" s="199" t="s">
        <v>655</v>
      </c>
      <c r="D284" s="199" t="s">
        <v>242</v>
      </c>
      <c r="E284" s="200" t="s">
        <v>656</v>
      </c>
      <c r="F284" s="201" t="s">
        <v>657</v>
      </c>
      <c r="G284" s="202" t="s">
        <v>306</v>
      </c>
      <c r="H284" s="203">
        <v>2625.011</v>
      </c>
      <c r="I284" s="108"/>
      <c r="J284" s="204">
        <f>ROUND(I284*H284,2)</f>
        <v>0</v>
      </c>
      <c r="K284" s="201" t="s">
        <v>1</v>
      </c>
      <c r="L284" s="29"/>
      <c r="M284" s="109" t="s">
        <v>1</v>
      </c>
      <c r="N284" s="110" t="s">
        <v>42</v>
      </c>
      <c r="O284" s="52"/>
      <c r="P284" s="111">
        <f>O284*H284</f>
        <v>0</v>
      </c>
      <c r="Q284" s="111">
        <v>0</v>
      </c>
      <c r="R284" s="111">
        <f>Q284*H284</f>
        <v>0</v>
      </c>
      <c r="S284" s="111">
        <v>0</v>
      </c>
      <c r="T284" s="112">
        <f>S284*H284</f>
        <v>0</v>
      </c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R284" s="113" t="s">
        <v>246</v>
      </c>
      <c r="AT284" s="113" t="s">
        <v>242</v>
      </c>
      <c r="AU284" s="113" t="s">
        <v>247</v>
      </c>
      <c r="AY284" s="14" t="s">
        <v>237</v>
      </c>
      <c r="BE284" s="114">
        <f>IF(N284="základní",J284,0)</f>
        <v>0</v>
      </c>
      <c r="BF284" s="114">
        <f>IF(N284="snížená",J284,0)</f>
        <v>0</v>
      </c>
      <c r="BG284" s="114">
        <f>IF(N284="zákl. přenesená",J284,0)</f>
        <v>0</v>
      </c>
      <c r="BH284" s="114">
        <f>IF(N284="sníž. přenesená",J284,0)</f>
        <v>0</v>
      </c>
      <c r="BI284" s="114">
        <f>IF(N284="nulová",J284,0)</f>
        <v>0</v>
      </c>
      <c r="BJ284" s="14" t="s">
        <v>85</v>
      </c>
      <c r="BK284" s="114">
        <f>ROUND(I284*H284,2)</f>
        <v>0</v>
      </c>
      <c r="BL284" s="14" t="s">
        <v>246</v>
      </c>
      <c r="BM284" s="113" t="s">
        <v>658</v>
      </c>
    </row>
    <row r="285" spans="1:65" s="2" customFormat="1" ht="16.5" customHeight="1">
      <c r="A285" s="28"/>
      <c r="B285" s="138"/>
      <c r="C285" s="199" t="s">
        <v>659</v>
      </c>
      <c r="D285" s="199" t="s">
        <v>242</v>
      </c>
      <c r="E285" s="200" t="s">
        <v>660</v>
      </c>
      <c r="F285" s="201" t="s">
        <v>661</v>
      </c>
      <c r="G285" s="202" t="s">
        <v>306</v>
      </c>
      <c r="H285" s="203">
        <v>7875.0330000000004</v>
      </c>
      <c r="I285" s="108"/>
      <c r="J285" s="204">
        <f>ROUND(I285*H285,2)</f>
        <v>0</v>
      </c>
      <c r="K285" s="201" t="s">
        <v>1</v>
      </c>
      <c r="L285" s="29"/>
      <c r="M285" s="109" t="s">
        <v>1</v>
      </c>
      <c r="N285" s="110" t="s">
        <v>42</v>
      </c>
      <c r="O285" s="52"/>
      <c r="P285" s="111">
        <f>O285*H285</f>
        <v>0</v>
      </c>
      <c r="Q285" s="111">
        <v>0</v>
      </c>
      <c r="R285" s="111">
        <f>Q285*H285</f>
        <v>0</v>
      </c>
      <c r="S285" s="111">
        <v>0</v>
      </c>
      <c r="T285" s="112">
        <f>S285*H285</f>
        <v>0</v>
      </c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R285" s="113" t="s">
        <v>246</v>
      </c>
      <c r="AT285" s="113" t="s">
        <v>242</v>
      </c>
      <c r="AU285" s="113" t="s">
        <v>247</v>
      </c>
      <c r="AY285" s="14" t="s">
        <v>237</v>
      </c>
      <c r="BE285" s="114">
        <f>IF(N285="základní",J285,0)</f>
        <v>0</v>
      </c>
      <c r="BF285" s="114">
        <f>IF(N285="snížená",J285,0)</f>
        <v>0</v>
      </c>
      <c r="BG285" s="114">
        <f>IF(N285="zákl. přenesená",J285,0)</f>
        <v>0</v>
      </c>
      <c r="BH285" s="114">
        <f>IF(N285="sníž. přenesená",J285,0)</f>
        <v>0</v>
      </c>
      <c r="BI285" s="114">
        <f>IF(N285="nulová",J285,0)</f>
        <v>0</v>
      </c>
      <c r="BJ285" s="14" t="s">
        <v>85</v>
      </c>
      <c r="BK285" s="114">
        <f>ROUND(I285*H285,2)</f>
        <v>0</v>
      </c>
      <c r="BL285" s="14" t="s">
        <v>246</v>
      </c>
      <c r="BM285" s="113" t="s">
        <v>662</v>
      </c>
    </row>
    <row r="286" spans="1:65" s="12" customFormat="1" ht="25.9" customHeight="1">
      <c r="B286" s="192"/>
      <c r="C286" s="193"/>
      <c r="D286" s="194" t="s">
        <v>76</v>
      </c>
      <c r="E286" s="195" t="s">
        <v>663</v>
      </c>
      <c r="F286" s="195" t="s">
        <v>664</v>
      </c>
      <c r="G286" s="193"/>
      <c r="H286" s="193"/>
      <c r="I286" s="101"/>
      <c r="J286" s="196">
        <f>BK286</f>
        <v>0</v>
      </c>
      <c r="K286" s="193"/>
      <c r="L286" s="99"/>
      <c r="M286" s="102"/>
      <c r="N286" s="103"/>
      <c r="O286" s="103"/>
      <c r="P286" s="104">
        <f>P287</f>
        <v>0</v>
      </c>
      <c r="Q286" s="103"/>
      <c r="R286" s="104">
        <f>R287</f>
        <v>11.492489999999998</v>
      </c>
      <c r="S286" s="103"/>
      <c r="T286" s="105">
        <f>T287</f>
        <v>0</v>
      </c>
      <c r="AR286" s="100" t="s">
        <v>87</v>
      </c>
      <c r="AT286" s="106" t="s">
        <v>76</v>
      </c>
      <c r="AU286" s="106" t="s">
        <v>77</v>
      </c>
      <c r="AY286" s="100" t="s">
        <v>237</v>
      </c>
      <c r="BK286" s="107">
        <f>BK287</f>
        <v>0</v>
      </c>
    </row>
    <row r="287" spans="1:65" s="12" customFormat="1" ht="22.9" customHeight="1">
      <c r="B287" s="192"/>
      <c r="C287" s="193"/>
      <c r="D287" s="194" t="s">
        <v>76</v>
      </c>
      <c r="E287" s="197" t="s">
        <v>665</v>
      </c>
      <c r="F287" s="197" t="s">
        <v>666</v>
      </c>
      <c r="G287" s="193"/>
      <c r="H287" s="193"/>
      <c r="I287" s="101"/>
      <c r="J287" s="198">
        <f>BK287</f>
        <v>0</v>
      </c>
      <c r="K287" s="193"/>
      <c r="L287" s="99"/>
      <c r="M287" s="102"/>
      <c r="N287" s="103"/>
      <c r="O287" s="103"/>
      <c r="P287" s="104">
        <f>SUM(P288:P295)</f>
        <v>0</v>
      </c>
      <c r="Q287" s="103"/>
      <c r="R287" s="104">
        <f>SUM(R288:R295)</f>
        <v>11.492489999999998</v>
      </c>
      <c r="S287" s="103"/>
      <c r="T287" s="105">
        <f>SUM(T288:T295)</f>
        <v>0</v>
      </c>
      <c r="AR287" s="100" t="s">
        <v>87</v>
      </c>
      <c r="AT287" s="106" t="s">
        <v>76</v>
      </c>
      <c r="AU287" s="106" t="s">
        <v>85</v>
      </c>
      <c r="AY287" s="100" t="s">
        <v>237</v>
      </c>
      <c r="BK287" s="107">
        <f>SUM(BK288:BK295)</f>
        <v>0</v>
      </c>
    </row>
    <row r="288" spans="1:65" s="2" customFormat="1" ht="16.5" customHeight="1">
      <c r="A288" s="28"/>
      <c r="B288" s="138"/>
      <c r="C288" s="199" t="s">
        <v>667</v>
      </c>
      <c r="D288" s="199" t="s">
        <v>242</v>
      </c>
      <c r="E288" s="200" t="s">
        <v>668</v>
      </c>
      <c r="F288" s="201" t="s">
        <v>669</v>
      </c>
      <c r="G288" s="202" t="s">
        <v>254</v>
      </c>
      <c r="H288" s="203">
        <v>2006.4</v>
      </c>
      <c r="I288" s="108"/>
      <c r="J288" s="204">
        <f t="shared" ref="J288:J295" si="80">ROUND(I288*H288,2)</f>
        <v>0</v>
      </c>
      <c r="K288" s="201" t="s">
        <v>1</v>
      </c>
      <c r="L288" s="29"/>
      <c r="M288" s="109" t="s">
        <v>1</v>
      </c>
      <c r="N288" s="110" t="s">
        <v>42</v>
      </c>
      <c r="O288" s="52"/>
      <c r="P288" s="111">
        <f t="shared" ref="P288:P295" si="81">O288*H288</f>
        <v>0</v>
      </c>
      <c r="Q288" s="111">
        <v>4.0000000000000002E-4</v>
      </c>
      <c r="R288" s="111">
        <f t="shared" ref="R288:R295" si="82">Q288*H288</f>
        <v>0.80256000000000005</v>
      </c>
      <c r="S288" s="111">
        <v>0</v>
      </c>
      <c r="T288" s="112">
        <f t="shared" ref="T288:T295" si="83">S288*H288</f>
        <v>0</v>
      </c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R288" s="113" t="s">
        <v>129</v>
      </c>
      <c r="AT288" s="113" t="s">
        <v>242</v>
      </c>
      <c r="AU288" s="113" t="s">
        <v>87</v>
      </c>
      <c r="AY288" s="14" t="s">
        <v>237</v>
      </c>
      <c r="BE288" s="114">
        <f t="shared" ref="BE288:BE295" si="84">IF(N288="základní",J288,0)</f>
        <v>0</v>
      </c>
      <c r="BF288" s="114">
        <f t="shared" ref="BF288:BF295" si="85">IF(N288="snížená",J288,0)</f>
        <v>0</v>
      </c>
      <c r="BG288" s="114">
        <f t="shared" ref="BG288:BG295" si="86">IF(N288="zákl. přenesená",J288,0)</f>
        <v>0</v>
      </c>
      <c r="BH288" s="114">
        <f t="shared" ref="BH288:BH295" si="87">IF(N288="sníž. přenesená",J288,0)</f>
        <v>0</v>
      </c>
      <c r="BI288" s="114">
        <f t="shared" ref="BI288:BI295" si="88">IF(N288="nulová",J288,0)</f>
        <v>0</v>
      </c>
      <c r="BJ288" s="14" t="s">
        <v>85</v>
      </c>
      <c r="BK288" s="114">
        <f t="shared" ref="BK288:BK295" si="89">ROUND(I288*H288,2)</f>
        <v>0</v>
      </c>
      <c r="BL288" s="14" t="s">
        <v>129</v>
      </c>
      <c r="BM288" s="113" t="s">
        <v>670</v>
      </c>
    </row>
    <row r="289" spans="1:65" s="2" customFormat="1" ht="16.5" customHeight="1">
      <c r="A289" s="28"/>
      <c r="B289" s="138"/>
      <c r="C289" s="199" t="s">
        <v>671</v>
      </c>
      <c r="D289" s="199" t="s">
        <v>242</v>
      </c>
      <c r="E289" s="200" t="s">
        <v>672</v>
      </c>
      <c r="F289" s="201" t="s">
        <v>673</v>
      </c>
      <c r="G289" s="202" t="s">
        <v>254</v>
      </c>
      <c r="H289" s="203">
        <v>1660</v>
      </c>
      <c r="I289" s="108"/>
      <c r="J289" s="204">
        <f t="shared" si="80"/>
        <v>0</v>
      </c>
      <c r="K289" s="201" t="s">
        <v>1</v>
      </c>
      <c r="L289" s="29"/>
      <c r="M289" s="109" t="s">
        <v>1</v>
      </c>
      <c r="N289" s="110" t="s">
        <v>42</v>
      </c>
      <c r="O289" s="52"/>
      <c r="P289" s="111">
        <f t="shared" si="81"/>
        <v>0</v>
      </c>
      <c r="Q289" s="111">
        <v>0</v>
      </c>
      <c r="R289" s="111">
        <f t="shared" si="82"/>
        <v>0</v>
      </c>
      <c r="S289" s="111">
        <v>0</v>
      </c>
      <c r="T289" s="112">
        <f t="shared" si="83"/>
        <v>0</v>
      </c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R289" s="113" t="s">
        <v>129</v>
      </c>
      <c r="AT289" s="113" t="s">
        <v>242</v>
      </c>
      <c r="AU289" s="113" t="s">
        <v>87</v>
      </c>
      <c r="AY289" s="14" t="s">
        <v>237</v>
      </c>
      <c r="BE289" s="114">
        <f t="shared" si="84"/>
        <v>0</v>
      </c>
      <c r="BF289" s="114">
        <f t="shared" si="85"/>
        <v>0</v>
      </c>
      <c r="BG289" s="114">
        <f t="shared" si="86"/>
        <v>0</v>
      </c>
      <c r="BH289" s="114">
        <f t="shared" si="87"/>
        <v>0</v>
      </c>
      <c r="BI289" s="114">
        <f t="shared" si="88"/>
        <v>0</v>
      </c>
      <c r="BJ289" s="14" t="s">
        <v>85</v>
      </c>
      <c r="BK289" s="114">
        <f t="shared" si="89"/>
        <v>0</v>
      </c>
      <c r="BL289" s="14" t="s">
        <v>129</v>
      </c>
      <c r="BM289" s="113" t="s">
        <v>674</v>
      </c>
    </row>
    <row r="290" spans="1:65" s="2" customFormat="1" ht="16.5" customHeight="1">
      <c r="A290" s="28"/>
      <c r="B290" s="138"/>
      <c r="C290" s="199" t="s">
        <v>675</v>
      </c>
      <c r="D290" s="199" t="s">
        <v>242</v>
      </c>
      <c r="E290" s="200" t="s">
        <v>676</v>
      </c>
      <c r="F290" s="201" t="s">
        <v>677</v>
      </c>
      <c r="G290" s="202" t="s">
        <v>254</v>
      </c>
      <c r="H290" s="203">
        <v>5379</v>
      </c>
      <c r="I290" s="108"/>
      <c r="J290" s="204">
        <f t="shared" si="80"/>
        <v>0</v>
      </c>
      <c r="K290" s="201" t="s">
        <v>1</v>
      </c>
      <c r="L290" s="29"/>
      <c r="M290" s="109" t="s">
        <v>1</v>
      </c>
      <c r="N290" s="110" t="s">
        <v>42</v>
      </c>
      <c r="O290" s="52"/>
      <c r="P290" s="111">
        <f t="shared" si="81"/>
        <v>0</v>
      </c>
      <c r="Q290" s="111">
        <v>0</v>
      </c>
      <c r="R290" s="111">
        <f t="shared" si="82"/>
        <v>0</v>
      </c>
      <c r="S290" s="111">
        <v>0</v>
      </c>
      <c r="T290" s="112">
        <f t="shared" si="83"/>
        <v>0</v>
      </c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R290" s="113" t="s">
        <v>129</v>
      </c>
      <c r="AT290" s="113" t="s">
        <v>242</v>
      </c>
      <c r="AU290" s="113" t="s">
        <v>87</v>
      </c>
      <c r="AY290" s="14" t="s">
        <v>237</v>
      </c>
      <c r="BE290" s="114">
        <f t="shared" si="84"/>
        <v>0</v>
      </c>
      <c r="BF290" s="114">
        <f t="shared" si="85"/>
        <v>0</v>
      </c>
      <c r="BG290" s="114">
        <f t="shared" si="86"/>
        <v>0</v>
      </c>
      <c r="BH290" s="114">
        <f t="shared" si="87"/>
        <v>0</v>
      </c>
      <c r="BI290" s="114">
        <f t="shared" si="88"/>
        <v>0</v>
      </c>
      <c r="BJ290" s="14" t="s">
        <v>85</v>
      </c>
      <c r="BK290" s="114">
        <f t="shared" si="89"/>
        <v>0</v>
      </c>
      <c r="BL290" s="14" t="s">
        <v>129</v>
      </c>
      <c r="BM290" s="113" t="s">
        <v>678</v>
      </c>
    </row>
    <row r="291" spans="1:65" s="2" customFormat="1" ht="16.5" customHeight="1">
      <c r="A291" s="28"/>
      <c r="B291" s="138"/>
      <c r="C291" s="199" t="s">
        <v>679</v>
      </c>
      <c r="D291" s="199" t="s">
        <v>242</v>
      </c>
      <c r="E291" s="200" t="s">
        <v>680</v>
      </c>
      <c r="F291" s="201" t="s">
        <v>681</v>
      </c>
      <c r="G291" s="202" t="s">
        <v>306</v>
      </c>
      <c r="H291" s="203">
        <v>4.0119999999999996</v>
      </c>
      <c r="I291" s="108"/>
      <c r="J291" s="204">
        <f t="shared" si="80"/>
        <v>0</v>
      </c>
      <c r="K291" s="201" t="s">
        <v>1</v>
      </c>
      <c r="L291" s="29"/>
      <c r="M291" s="109" t="s">
        <v>1</v>
      </c>
      <c r="N291" s="110" t="s">
        <v>42</v>
      </c>
      <c r="O291" s="52"/>
      <c r="P291" s="111">
        <f t="shared" si="81"/>
        <v>0</v>
      </c>
      <c r="Q291" s="111">
        <v>1</v>
      </c>
      <c r="R291" s="111">
        <f t="shared" si="82"/>
        <v>4.0119999999999996</v>
      </c>
      <c r="S291" s="111">
        <v>0</v>
      </c>
      <c r="T291" s="112">
        <f t="shared" si="83"/>
        <v>0</v>
      </c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R291" s="113" t="s">
        <v>129</v>
      </c>
      <c r="AT291" s="113" t="s">
        <v>242</v>
      </c>
      <c r="AU291" s="113" t="s">
        <v>87</v>
      </c>
      <c r="AY291" s="14" t="s">
        <v>237</v>
      </c>
      <c r="BE291" s="114">
        <f t="shared" si="84"/>
        <v>0</v>
      </c>
      <c r="BF291" s="114">
        <f t="shared" si="85"/>
        <v>0</v>
      </c>
      <c r="BG291" s="114">
        <f t="shared" si="86"/>
        <v>0</v>
      </c>
      <c r="BH291" s="114">
        <f t="shared" si="87"/>
        <v>0</v>
      </c>
      <c r="BI291" s="114">
        <f t="shared" si="88"/>
        <v>0</v>
      </c>
      <c r="BJ291" s="14" t="s">
        <v>85</v>
      </c>
      <c r="BK291" s="114">
        <f t="shared" si="89"/>
        <v>0</v>
      </c>
      <c r="BL291" s="14" t="s">
        <v>129</v>
      </c>
      <c r="BM291" s="113" t="s">
        <v>682</v>
      </c>
    </row>
    <row r="292" spans="1:65" s="2" customFormat="1" ht="16.5" customHeight="1">
      <c r="A292" s="28"/>
      <c r="B292" s="138"/>
      <c r="C292" s="205" t="s">
        <v>683</v>
      </c>
      <c r="D292" s="205" t="s">
        <v>290</v>
      </c>
      <c r="E292" s="206" t="s">
        <v>684</v>
      </c>
      <c r="F292" s="207" t="s">
        <v>685</v>
      </c>
      <c r="G292" s="208" t="s">
        <v>254</v>
      </c>
      <c r="H292" s="209">
        <v>1106.5999999999999</v>
      </c>
      <c r="I292" s="115"/>
      <c r="J292" s="210">
        <f t="shared" si="80"/>
        <v>0</v>
      </c>
      <c r="K292" s="207" t="s">
        <v>1</v>
      </c>
      <c r="L292" s="116"/>
      <c r="M292" s="117" t="s">
        <v>1</v>
      </c>
      <c r="N292" s="118" t="s">
        <v>42</v>
      </c>
      <c r="O292" s="52"/>
      <c r="P292" s="111">
        <f t="shared" si="81"/>
        <v>0</v>
      </c>
      <c r="Q292" s="111">
        <v>5.4000000000000003E-3</v>
      </c>
      <c r="R292" s="111">
        <f t="shared" si="82"/>
        <v>5.9756399999999994</v>
      </c>
      <c r="S292" s="111">
        <v>0</v>
      </c>
      <c r="T292" s="112">
        <f t="shared" si="83"/>
        <v>0</v>
      </c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R292" s="113" t="s">
        <v>356</v>
      </c>
      <c r="AT292" s="113" t="s">
        <v>290</v>
      </c>
      <c r="AU292" s="113" t="s">
        <v>87</v>
      </c>
      <c r="AY292" s="14" t="s">
        <v>237</v>
      </c>
      <c r="BE292" s="114">
        <f t="shared" si="84"/>
        <v>0</v>
      </c>
      <c r="BF292" s="114">
        <f t="shared" si="85"/>
        <v>0</v>
      </c>
      <c r="BG292" s="114">
        <f t="shared" si="86"/>
        <v>0</v>
      </c>
      <c r="BH292" s="114">
        <f t="shared" si="87"/>
        <v>0</v>
      </c>
      <c r="BI292" s="114">
        <f t="shared" si="88"/>
        <v>0</v>
      </c>
      <c r="BJ292" s="14" t="s">
        <v>85</v>
      </c>
      <c r="BK292" s="114">
        <f t="shared" si="89"/>
        <v>0</v>
      </c>
      <c r="BL292" s="14" t="s">
        <v>129</v>
      </c>
      <c r="BM292" s="113" t="s">
        <v>686</v>
      </c>
    </row>
    <row r="293" spans="1:65" s="2" customFormat="1" ht="16.5" customHeight="1">
      <c r="A293" s="28"/>
      <c r="B293" s="138"/>
      <c r="C293" s="205" t="s">
        <v>687</v>
      </c>
      <c r="D293" s="205" t="s">
        <v>290</v>
      </c>
      <c r="E293" s="206" t="s">
        <v>688</v>
      </c>
      <c r="F293" s="207" t="s">
        <v>689</v>
      </c>
      <c r="G293" s="208" t="s">
        <v>254</v>
      </c>
      <c r="H293" s="209">
        <v>1106</v>
      </c>
      <c r="I293" s="115"/>
      <c r="J293" s="210">
        <f t="shared" si="80"/>
        <v>0</v>
      </c>
      <c r="K293" s="207" t="s">
        <v>1</v>
      </c>
      <c r="L293" s="116"/>
      <c r="M293" s="117" t="s">
        <v>1</v>
      </c>
      <c r="N293" s="118" t="s">
        <v>42</v>
      </c>
      <c r="O293" s="52"/>
      <c r="P293" s="111">
        <f t="shared" si="81"/>
        <v>0</v>
      </c>
      <c r="Q293" s="111">
        <v>2.1000000000000001E-4</v>
      </c>
      <c r="R293" s="111">
        <f t="shared" si="82"/>
        <v>0.23226000000000002</v>
      </c>
      <c r="S293" s="111">
        <v>0</v>
      </c>
      <c r="T293" s="112">
        <f t="shared" si="83"/>
        <v>0</v>
      </c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R293" s="113" t="s">
        <v>356</v>
      </c>
      <c r="AT293" s="113" t="s">
        <v>290</v>
      </c>
      <c r="AU293" s="113" t="s">
        <v>87</v>
      </c>
      <c r="AY293" s="14" t="s">
        <v>237</v>
      </c>
      <c r="BE293" s="114">
        <f t="shared" si="84"/>
        <v>0</v>
      </c>
      <c r="BF293" s="114">
        <f t="shared" si="85"/>
        <v>0</v>
      </c>
      <c r="BG293" s="114">
        <f t="shared" si="86"/>
        <v>0</v>
      </c>
      <c r="BH293" s="114">
        <f t="shared" si="87"/>
        <v>0</v>
      </c>
      <c r="BI293" s="114">
        <f t="shared" si="88"/>
        <v>0</v>
      </c>
      <c r="BJ293" s="14" t="s">
        <v>85</v>
      </c>
      <c r="BK293" s="114">
        <f t="shared" si="89"/>
        <v>0</v>
      </c>
      <c r="BL293" s="14" t="s">
        <v>129</v>
      </c>
      <c r="BM293" s="113" t="s">
        <v>690</v>
      </c>
    </row>
    <row r="294" spans="1:65" s="2" customFormat="1" ht="16.5" customHeight="1">
      <c r="A294" s="28"/>
      <c r="B294" s="138"/>
      <c r="C294" s="205" t="s">
        <v>691</v>
      </c>
      <c r="D294" s="205" t="s">
        <v>290</v>
      </c>
      <c r="E294" s="206" t="s">
        <v>692</v>
      </c>
      <c r="F294" s="207" t="s">
        <v>693</v>
      </c>
      <c r="G294" s="208" t="s">
        <v>254</v>
      </c>
      <c r="H294" s="209">
        <v>4273</v>
      </c>
      <c r="I294" s="115"/>
      <c r="J294" s="210">
        <f t="shared" si="80"/>
        <v>0</v>
      </c>
      <c r="K294" s="207" t="s">
        <v>1</v>
      </c>
      <c r="L294" s="116"/>
      <c r="M294" s="117" t="s">
        <v>1</v>
      </c>
      <c r="N294" s="118" t="s">
        <v>42</v>
      </c>
      <c r="O294" s="52"/>
      <c r="P294" s="111">
        <f t="shared" si="81"/>
        <v>0</v>
      </c>
      <c r="Q294" s="111">
        <v>1.1E-4</v>
      </c>
      <c r="R294" s="111">
        <f t="shared" si="82"/>
        <v>0.47003</v>
      </c>
      <c r="S294" s="111">
        <v>0</v>
      </c>
      <c r="T294" s="112">
        <f t="shared" si="83"/>
        <v>0</v>
      </c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R294" s="113" t="s">
        <v>356</v>
      </c>
      <c r="AT294" s="113" t="s">
        <v>290</v>
      </c>
      <c r="AU294" s="113" t="s">
        <v>87</v>
      </c>
      <c r="AY294" s="14" t="s">
        <v>237</v>
      </c>
      <c r="BE294" s="114">
        <f t="shared" si="84"/>
        <v>0</v>
      </c>
      <c r="BF294" s="114">
        <f t="shared" si="85"/>
        <v>0</v>
      </c>
      <c r="BG294" s="114">
        <f t="shared" si="86"/>
        <v>0</v>
      </c>
      <c r="BH294" s="114">
        <f t="shared" si="87"/>
        <v>0</v>
      </c>
      <c r="BI294" s="114">
        <f t="shared" si="88"/>
        <v>0</v>
      </c>
      <c r="BJ294" s="14" t="s">
        <v>85</v>
      </c>
      <c r="BK294" s="114">
        <f t="shared" si="89"/>
        <v>0</v>
      </c>
      <c r="BL294" s="14" t="s">
        <v>129</v>
      </c>
      <c r="BM294" s="113" t="s">
        <v>694</v>
      </c>
    </row>
    <row r="295" spans="1:65" s="2" customFormat="1" ht="16.5" customHeight="1">
      <c r="A295" s="28"/>
      <c r="B295" s="138"/>
      <c r="C295" s="199" t="s">
        <v>695</v>
      </c>
      <c r="D295" s="199" t="s">
        <v>242</v>
      </c>
      <c r="E295" s="200" t="s">
        <v>696</v>
      </c>
      <c r="F295" s="201" t="s">
        <v>697</v>
      </c>
      <c r="G295" s="202" t="s">
        <v>306</v>
      </c>
      <c r="H295" s="203">
        <v>11.489000000000001</v>
      </c>
      <c r="I295" s="108"/>
      <c r="J295" s="204">
        <f t="shared" si="80"/>
        <v>0</v>
      </c>
      <c r="K295" s="201" t="s">
        <v>1</v>
      </c>
      <c r="L295" s="29"/>
      <c r="M295" s="109" t="s">
        <v>1</v>
      </c>
      <c r="N295" s="110" t="s">
        <v>42</v>
      </c>
      <c r="O295" s="52"/>
      <c r="P295" s="111">
        <f t="shared" si="81"/>
        <v>0</v>
      </c>
      <c r="Q295" s="111">
        <v>0</v>
      </c>
      <c r="R295" s="111">
        <f t="shared" si="82"/>
        <v>0</v>
      </c>
      <c r="S295" s="111">
        <v>0</v>
      </c>
      <c r="T295" s="112">
        <f t="shared" si="83"/>
        <v>0</v>
      </c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R295" s="113" t="s">
        <v>129</v>
      </c>
      <c r="AT295" s="113" t="s">
        <v>242</v>
      </c>
      <c r="AU295" s="113" t="s">
        <v>87</v>
      </c>
      <c r="AY295" s="14" t="s">
        <v>237</v>
      </c>
      <c r="BE295" s="114">
        <f t="shared" si="84"/>
        <v>0</v>
      </c>
      <c r="BF295" s="114">
        <f t="shared" si="85"/>
        <v>0</v>
      </c>
      <c r="BG295" s="114">
        <f t="shared" si="86"/>
        <v>0</v>
      </c>
      <c r="BH295" s="114">
        <f t="shared" si="87"/>
        <v>0</v>
      </c>
      <c r="BI295" s="114">
        <f t="shared" si="88"/>
        <v>0</v>
      </c>
      <c r="BJ295" s="14" t="s">
        <v>85</v>
      </c>
      <c r="BK295" s="114">
        <f t="shared" si="89"/>
        <v>0</v>
      </c>
      <c r="BL295" s="14" t="s">
        <v>129</v>
      </c>
      <c r="BM295" s="113" t="s">
        <v>698</v>
      </c>
    </row>
    <row r="296" spans="1:65" s="12" customFormat="1" ht="25.9" customHeight="1">
      <c r="B296" s="192"/>
      <c r="C296" s="193"/>
      <c r="D296" s="194" t="s">
        <v>76</v>
      </c>
      <c r="E296" s="195" t="s">
        <v>699</v>
      </c>
      <c r="F296" s="195" t="s">
        <v>700</v>
      </c>
      <c r="G296" s="193"/>
      <c r="H296" s="193"/>
      <c r="I296" s="101"/>
      <c r="J296" s="196">
        <f>BK296</f>
        <v>0</v>
      </c>
      <c r="K296" s="193"/>
      <c r="L296" s="99"/>
      <c r="M296" s="102"/>
      <c r="N296" s="103"/>
      <c r="O296" s="103"/>
      <c r="P296" s="104">
        <f>SUM(P297:P303)</f>
        <v>0</v>
      </c>
      <c r="Q296" s="103"/>
      <c r="R296" s="104">
        <f>SUM(R297:R303)</f>
        <v>1.7705880000000001</v>
      </c>
      <c r="S296" s="103"/>
      <c r="T296" s="105">
        <f>SUM(T297:T303)</f>
        <v>0</v>
      </c>
      <c r="AR296" s="100" t="s">
        <v>87</v>
      </c>
      <c r="AT296" s="106" t="s">
        <v>76</v>
      </c>
      <c r="AU296" s="106" t="s">
        <v>77</v>
      </c>
      <c r="AY296" s="100" t="s">
        <v>237</v>
      </c>
      <c r="BK296" s="107">
        <f>SUM(BK297:BK303)</f>
        <v>0</v>
      </c>
    </row>
    <row r="297" spans="1:65" s="2" customFormat="1" ht="16.5" customHeight="1">
      <c r="A297" s="28"/>
      <c r="B297" s="138"/>
      <c r="C297" s="199" t="s">
        <v>701</v>
      </c>
      <c r="D297" s="199" t="s">
        <v>242</v>
      </c>
      <c r="E297" s="200" t="s">
        <v>702</v>
      </c>
      <c r="F297" s="201" t="s">
        <v>703</v>
      </c>
      <c r="G297" s="202" t="s">
        <v>254</v>
      </c>
      <c r="H297" s="203">
        <v>76</v>
      </c>
      <c r="I297" s="108"/>
      <c r="J297" s="204">
        <f>ROUND(I297*H297,2)</f>
        <v>0</v>
      </c>
      <c r="K297" s="201" t="s">
        <v>1</v>
      </c>
      <c r="L297" s="29"/>
      <c r="M297" s="109" t="s">
        <v>1</v>
      </c>
      <c r="N297" s="110" t="s">
        <v>42</v>
      </c>
      <c r="O297" s="52"/>
      <c r="P297" s="111">
        <f>O297*H297</f>
        <v>0</v>
      </c>
      <c r="Q297" s="111">
        <v>9.0000000000000006E-5</v>
      </c>
      <c r="R297" s="111">
        <f>Q297*H297</f>
        <v>6.8400000000000006E-3</v>
      </c>
      <c r="S297" s="111">
        <v>0</v>
      </c>
      <c r="T297" s="112">
        <f>S297*H297</f>
        <v>0</v>
      </c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R297" s="113" t="s">
        <v>129</v>
      </c>
      <c r="AT297" s="113" t="s">
        <v>242</v>
      </c>
      <c r="AU297" s="113" t="s">
        <v>85</v>
      </c>
      <c r="AY297" s="14" t="s">
        <v>237</v>
      </c>
      <c r="BE297" s="114">
        <f>IF(N297="základní",J297,0)</f>
        <v>0</v>
      </c>
      <c r="BF297" s="114">
        <f>IF(N297="snížená",J297,0)</f>
        <v>0</v>
      </c>
      <c r="BG297" s="114">
        <f>IF(N297="zákl. přenesená",J297,0)</f>
        <v>0</v>
      </c>
      <c r="BH297" s="114">
        <f>IF(N297="sníž. přenesená",J297,0)</f>
        <v>0</v>
      </c>
      <c r="BI297" s="114">
        <f>IF(N297="nulová",J297,0)</f>
        <v>0</v>
      </c>
      <c r="BJ297" s="14" t="s">
        <v>85</v>
      </c>
      <c r="BK297" s="114">
        <f>ROUND(I297*H297,2)</f>
        <v>0</v>
      </c>
      <c r="BL297" s="14" t="s">
        <v>129</v>
      </c>
      <c r="BM297" s="113" t="s">
        <v>704</v>
      </c>
    </row>
    <row r="298" spans="1:65" s="2" customFormat="1" ht="16.5" customHeight="1">
      <c r="A298" s="28"/>
      <c r="B298" s="138"/>
      <c r="C298" s="205" t="s">
        <v>705</v>
      </c>
      <c r="D298" s="205" t="s">
        <v>290</v>
      </c>
      <c r="E298" s="206" t="s">
        <v>706</v>
      </c>
      <c r="F298" s="207" t="s">
        <v>707</v>
      </c>
      <c r="G298" s="208" t="s">
        <v>254</v>
      </c>
      <c r="H298" s="209">
        <v>167.2</v>
      </c>
      <c r="I298" s="115"/>
      <c r="J298" s="210">
        <f>ROUND(I298*H298,2)</f>
        <v>0</v>
      </c>
      <c r="K298" s="207" t="s">
        <v>1</v>
      </c>
      <c r="L298" s="116"/>
      <c r="M298" s="117" t="s">
        <v>1</v>
      </c>
      <c r="N298" s="118" t="s">
        <v>42</v>
      </c>
      <c r="O298" s="52"/>
      <c r="P298" s="111">
        <f>O298*H298</f>
        <v>0</v>
      </c>
      <c r="Q298" s="111">
        <v>2.5400000000000002E-3</v>
      </c>
      <c r="R298" s="111">
        <f>Q298*H298</f>
        <v>0.42468800000000001</v>
      </c>
      <c r="S298" s="111">
        <v>0</v>
      </c>
      <c r="T298" s="112">
        <f>S298*H298</f>
        <v>0</v>
      </c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R298" s="113" t="s">
        <v>356</v>
      </c>
      <c r="AT298" s="113" t="s">
        <v>290</v>
      </c>
      <c r="AU298" s="113" t="s">
        <v>85</v>
      </c>
      <c r="AY298" s="14" t="s">
        <v>237</v>
      </c>
      <c r="BE298" s="114">
        <f>IF(N298="základní",J298,0)</f>
        <v>0</v>
      </c>
      <c r="BF298" s="114">
        <f>IF(N298="snížená",J298,0)</f>
        <v>0</v>
      </c>
      <c r="BG298" s="114">
        <f>IF(N298="zákl. přenesená",J298,0)</f>
        <v>0</v>
      </c>
      <c r="BH298" s="114">
        <f>IF(N298="sníž. přenesená",J298,0)</f>
        <v>0</v>
      </c>
      <c r="BI298" s="114">
        <f>IF(N298="nulová",J298,0)</f>
        <v>0</v>
      </c>
      <c r="BJ298" s="14" t="s">
        <v>85</v>
      </c>
      <c r="BK298" s="114">
        <f>ROUND(I298*H298,2)</f>
        <v>0</v>
      </c>
      <c r="BL298" s="14" t="s">
        <v>129</v>
      </c>
      <c r="BM298" s="113" t="s">
        <v>708</v>
      </c>
    </row>
    <row r="299" spans="1:65" s="2" customFormat="1" ht="19.5">
      <c r="A299" s="28"/>
      <c r="B299" s="138"/>
      <c r="C299" s="139"/>
      <c r="D299" s="211" t="s">
        <v>709</v>
      </c>
      <c r="E299" s="139"/>
      <c r="F299" s="212" t="s">
        <v>710</v>
      </c>
      <c r="G299" s="139"/>
      <c r="H299" s="139"/>
      <c r="I299" s="88"/>
      <c r="J299" s="139"/>
      <c r="K299" s="139"/>
      <c r="L299" s="29"/>
      <c r="M299" s="119"/>
      <c r="N299" s="120"/>
      <c r="O299" s="52"/>
      <c r="P299" s="52"/>
      <c r="Q299" s="52"/>
      <c r="R299" s="52"/>
      <c r="S299" s="52"/>
      <c r="T299" s="53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T299" s="14" t="s">
        <v>709</v>
      </c>
      <c r="AU299" s="14" t="s">
        <v>85</v>
      </c>
    </row>
    <row r="300" spans="1:65" s="2" customFormat="1" ht="16.5" customHeight="1">
      <c r="A300" s="28"/>
      <c r="B300" s="138"/>
      <c r="C300" s="199" t="s">
        <v>711</v>
      </c>
      <c r="D300" s="199" t="s">
        <v>242</v>
      </c>
      <c r="E300" s="200" t="s">
        <v>712</v>
      </c>
      <c r="F300" s="201" t="s">
        <v>713</v>
      </c>
      <c r="G300" s="202" t="s">
        <v>254</v>
      </c>
      <c r="H300" s="203">
        <v>943</v>
      </c>
      <c r="I300" s="108"/>
      <c r="J300" s="204">
        <f>ROUND(I300*H300,2)</f>
        <v>0</v>
      </c>
      <c r="K300" s="201" t="s">
        <v>1</v>
      </c>
      <c r="L300" s="29"/>
      <c r="M300" s="109" t="s">
        <v>1</v>
      </c>
      <c r="N300" s="110" t="s">
        <v>42</v>
      </c>
      <c r="O300" s="52"/>
      <c r="P300" s="111">
        <f>O300*H300</f>
        <v>0</v>
      </c>
      <c r="Q300" s="111">
        <v>0</v>
      </c>
      <c r="R300" s="111">
        <f>Q300*H300</f>
        <v>0</v>
      </c>
      <c r="S300" s="111">
        <v>0</v>
      </c>
      <c r="T300" s="112">
        <f>S300*H300</f>
        <v>0</v>
      </c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R300" s="113" t="s">
        <v>129</v>
      </c>
      <c r="AT300" s="113" t="s">
        <v>242</v>
      </c>
      <c r="AU300" s="113" t="s">
        <v>85</v>
      </c>
      <c r="AY300" s="14" t="s">
        <v>237</v>
      </c>
      <c r="BE300" s="114">
        <f>IF(N300="základní",J300,0)</f>
        <v>0</v>
      </c>
      <c r="BF300" s="114">
        <f>IF(N300="snížená",J300,0)</f>
        <v>0</v>
      </c>
      <c r="BG300" s="114">
        <f>IF(N300="zákl. přenesená",J300,0)</f>
        <v>0</v>
      </c>
      <c r="BH300" s="114">
        <f>IF(N300="sníž. přenesená",J300,0)</f>
        <v>0</v>
      </c>
      <c r="BI300" s="114">
        <f>IF(N300="nulová",J300,0)</f>
        <v>0</v>
      </c>
      <c r="BJ300" s="14" t="s">
        <v>85</v>
      </c>
      <c r="BK300" s="114">
        <f>ROUND(I300*H300,2)</f>
        <v>0</v>
      </c>
      <c r="BL300" s="14" t="s">
        <v>129</v>
      </c>
      <c r="BM300" s="113" t="s">
        <v>714</v>
      </c>
    </row>
    <row r="301" spans="1:65" s="2" customFormat="1" ht="16.5" customHeight="1">
      <c r="A301" s="28"/>
      <c r="B301" s="138"/>
      <c r="C301" s="205" t="s">
        <v>715</v>
      </c>
      <c r="D301" s="205" t="s">
        <v>290</v>
      </c>
      <c r="E301" s="206" t="s">
        <v>688</v>
      </c>
      <c r="F301" s="207" t="s">
        <v>689</v>
      </c>
      <c r="G301" s="208" t="s">
        <v>254</v>
      </c>
      <c r="H301" s="209">
        <v>943</v>
      </c>
      <c r="I301" s="115"/>
      <c r="J301" s="210">
        <f>ROUND(I301*H301,2)</f>
        <v>0</v>
      </c>
      <c r="K301" s="207" t="s">
        <v>1</v>
      </c>
      <c r="L301" s="116"/>
      <c r="M301" s="117" t="s">
        <v>1</v>
      </c>
      <c r="N301" s="118" t="s">
        <v>42</v>
      </c>
      <c r="O301" s="52"/>
      <c r="P301" s="111">
        <f>O301*H301</f>
        <v>0</v>
      </c>
      <c r="Q301" s="111">
        <v>2.1000000000000001E-4</v>
      </c>
      <c r="R301" s="111">
        <f>Q301*H301</f>
        <v>0.19803000000000001</v>
      </c>
      <c r="S301" s="111">
        <v>0</v>
      </c>
      <c r="T301" s="112">
        <f>S301*H301</f>
        <v>0</v>
      </c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R301" s="113" t="s">
        <v>356</v>
      </c>
      <c r="AT301" s="113" t="s">
        <v>290</v>
      </c>
      <c r="AU301" s="113" t="s">
        <v>85</v>
      </c>
      <c r="AY301" s="14" t="s">
        <v>237</v>
      </c>
      <c r="BE301" s="114">
        <f>IF(N301="základní",J301,0)</f>
        <v>0</v>
      </c>
      <c r="BF301" s="114">
        <f>IF(N301="snížená",J301,0)</f>
        <v>0</v>
      </c>
      <c r="BG301" s="114">
        <f>IF(N301="zákl. přenesená",J301,0)</f>
        <v>0</v>
      </c>
      <c r="BH301" s="114">
        <f>IF(N301="sníž. přenesená",J301,0)</f>
        <v>0</v>
      </c>
      <c r="BI301" s="114">
        <f>IF(N301="nulová",J301,0)</f>
        <v>0</v>
      </c>
      <c r="BJ301" s="14" t="s">
        <v>85</v>
      </c>
      <c r="BK301" s="114">
        <f>ROUND(I301*H301,2)</f>
        <v>0</v>
      </c>
      <c r="BL301" s="14" t="s">
        <v>129</v>
      </c>
      <c r="BM301" s="113" t="s">
        <v>716</v>
      </c>
    </row>
    <row r="302" spans="1:65" s="2" customFormat="1" ht="16.5" customHeight="1">
      <c r="A302" s="28"/>
      <c r="B302" s="138"/>
      <c r="C302" s="199" t="s">
        <v>717</v>
      </c>
      <c r="D302" s="199" t="s">
        <v>242</v>
      </c>
      <c r="E302" s="200" t="s">
        <v>718</v>
      </c>
      <c r="F302" s="201" t="s">
        <v>719</v>
      </c>
      <c r="G302" s="202" t="s">
        <v>254</v>
      </c>
      <c r="H302" s="203">
        <v>943</v>
      </c>
      <c r="I302" s="108"/>
      <c r="J302" s="204">
        <f>ROUND(I302*H302,2)</f>
        <v>0</v>
      </c>
      <c r="K302" s="201" t="s">
        <v>1</v>
      </c>
      <c r="L302" s="29"/>
      <c r="M302" s="109" t="s">
        <v>1</v>
      </c>
      <c r="N302" s="110" t="s">
        <v>42</v>
      </c>
      <c r="O302" s="52"/>
      <c r="P302" s="111">
        <f>O302*H302</f>
        <v>0</v>
      </c>
      <c r="Q302" s="111">
        <v>1.2099999999999999E-3</v>
      </c>
      <c r="R302" s="111">
        <f>Q302*H302</f>
        <v>1.14103</v>
      </c>
      <c r="S302" s="111">
        <v>0</v>
      </c>
      <c r="T302" s="112">
        <f>S302*H302</f>
        <v>0</v>
      </c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R302" s="113" t="s">
        <v>129</v>
      </c>
      <c r="AT302" s="113" t="s">
        <v>242</v>
      </c>
      <c r="AU302" s="113" t="s">
        <v>85</v>
      </c>
      <c r="AY302" s="14" t="s">
        <v>237</v>
      </c>
      <c r="BE302" s="114">
        <f>IF(N302="základní",J302,0)</f>
        <v>0</v>
      </c>
      <c r="BF302" s="114">
        <f>IF(N302="snížená",J302,0)</f>
        <v>0</v>
      </c>
      <c r="BG302" s="114">
        <f>IF(N302="zákl. přenesená",J302,0)</f>
        <v>0</v>
      </c>
      <c r="BH302" s="114">
        <f>IF(N302="sníž. přenesená",J302,0)</f>
        <v>0</v>
      </c>
      <c r="BI302" s="114">
        <f>IF(N302="nulová",J302,0)</f>
        <v>0</v>
      </c>
      <c r="BJ302" s="14" t="s">
        <v>85</v>
      </c>
      <c r="BK302" s="114">
        <f>ROUND(I302*H302,2)</f>
        <v>0</v>
      </c>
      <c r="BL302" s="14" t="s">
        <v>129</v>
      </c>
      <c r="BM302" s="113" t="s">
        <v>720</v>
      </c>
    </row>
    <row r="303" spans="1:65" s="2" customFormat="1" ht="16.5" customHeight="1">
      <c r="A303" s="28"/>
      <c r="B303" s="138"/>
      <c r="C303" s="199" t="s">
        <v>721</v>
      </c>
      <c r="D303" s="199" t="s">
        <v>242</v>
      </c>
      <c r="E303" s="200" t="s">
        <v>722</v>
      </c>
      <c r="F303" s="201" t="s">
        <v>723</v>
      </c>
      <c r="G303" s="202" t="s">
        <v>306</v>
      </c>
      <c r="H303" s="203">
        <v>1.774</v>
      </c>
      <c r="I303" s="108"/>
      <c r="J303" s="204">
        <f>ROUND(I303*H303,2)</f>
        <v>0</v>
      </c>
      <c r="K303" s="201" t="s">
        <v>1</v>
      </c>
      <c r="L303" s="29"/>
      <c r="M303" s="109" t="s">
        <v>1</v>
      </c>
      <c r="N303" s="110" t="s">
        <v>42</v>
      </c>
      <c r="O303" s="52"/>
      <c r="P303" s="111">
        <f>O303*H303</f>
        <v>0</v>
      </c>
      <c r="Q303" s="111">
        <v>0</v>
      </c>
      <c r="R303" s="111">
        <f>Q303*H303</f>
        <v>0</v>
      </c>
      <c r="S303" s="111">
        <v>0</v>
      </c>
      <c r="T303" s="112">
        <f>S303*H303</f>
        <v>0</v>
      </c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R303" s="113" t="s">
        <v>129</v>
      </c>
      <c r="AT303" s="113" t="s">
        <v>242</v>
      </c>
      <c r="AU303" s="113" t="s">
        <v>85</v>
      </c>
      <c r="AY303" s="14" t="s">
        <v>237</v>
      </c>
      <c r="BE303" s="114">
        <f>IF(N303="základní",J303,0)</f>
        <v>0</v>
      </c>
      <c r="BF303" s="114">
        <f>IF(N303="snížená",J303,0)</f>
        <v>0</v>
      </c>
      <c r="BG303" s="114">
        <f>IF(N303="zákl. přenesená",J303,0)</f>
        <v>0</v>
      </c>
      <c r="BH303" s="114">
        <f>IF(N303="sníž. přenesená",J303,0)</f>
        <v>0</v>
      </c>
      <c r="BI303" s="114">
        <f>IF(N303="nulová",J303,0)</f>
        <v>0</v>
      </c>
      <c r="BJ303" s="14" t="s">
        <v>85</v>
      </c>
      <c r="BK303" s="114">
        <f>ROUND(I303*H303,2)</f>
        <v>0</v>
      </c>
      <c r="BL303" s="14" t="s">
        <v>129</v>
      </c>
      <c r="BM303" s="113" t="s">
        <v>724</v>
      </c>
    </row>
    <row r="304" spans="1:65" s="12" customFormat="1" ht="25.9" customHeight="1">
      <c r="B304" s="192"/>
      <c r="C304" s="193"/>
      <c r="D304" s="194" t="s">
        <v>76</v>
      </c>
      <c r="E304" s="195" t="s">
        <v>725</v>
      </c>
      <c r="F304" s="195" t="s">
        <v>726</v>
      </c>
      <c r="G304" s="193"/>
      <c r="H304" s="193"/>
      <c r="I304" s="101"/>
      <c r="J304" s="196">
        <f>BK304</f>
        <v>0</v>
      </c>
      <c r="K304" s="193"/>
      <c r="L304" s="99"/>
      <c r="M304" s="102"/>
      <c r="N304" s="103"/>
      <c r="O304" s="103"/>
      <c r="P304" s="104">
        <f>SUM(P305:P317)</f>
        <v>0</v>
      </c>
      <c r="Q304" s="103"/>
      <c r="R304" s="104">
        <f>SUM(R305:R317)</f>
        <v>47.017358999999992</v>
      </c>
      <c r="S304" s="103"/>
      <c r="T304" s="105">
        <f>SUM(T305:T317)</f>
        <v>0</v>
      </c>
      <c r="AR304" s="100" t="s">
        <v>87</v>
      </c>
      <c r="AT304" s="106" t="s">
        <v>76</v>
      </c>
      <c r="AU304" s="106" t="s">
        <v>77</v>
      </c>
      <c r="AY304" s="100" t="s">
        <v>237</v>
      </c>
      <c r="BK304" s="107">
        <f>SUM(BK305:BK317)</f>
        <v>0</v>
      </c>
    </row>
    <row r="305" spans="1:65" s="2" customFormat="1" ht="21.75" customHeight="1">
      <c r="A305" s="28"/>
      <c r="B305" s="138"/>
      <c r="C305" s="199" t="s">
        <v>727</v>
      </c>
      <c r="D305" s="199" t="s">
        <v>242</v>
      </c>
      <c r="E305" s="200" t="s">
        <v>728</v>
      </c>
      <c r="F305" s="201" t="s">
        <v>729</v>
      </c>
      <c r="G305" s="202" t="s">
        <v>254</v>
      </c>
      <c r="H305" s="203">
        <v>890</v>
      </c>
      <c r="I305" s="108"/>
      <c r="J305" s="204">
        <f t="shared" ref="J305:J317" si="90">ROUND(I305*H305,2)</f>
        <v>0</v>
      </c>
      <c r="K305" s="201" t="s">
        <v>1</v>
      </c>
      <c r="L305" s="29"/>
      <c r="M305" s="109" t="s">
        <v>1</v>
      </c>
      <c r="N305" s="110" t="s">
        <v>42</v>
      </c>
      <c r="O305" s="52"/>
      <c r="P305" s="111">
        <f t="shared" ref="P305:P317" si="91">O305*H305</f>
        <v>0</v>
      </c>
      <c r="Q305" s="111">
        <v>3.8000000000000002E-4</v>
      </c>
      <c r="R305" s="111">
        <f t="shared" ref="R305:R317" si="92">Q305*H305</f>
        <v>0.3382</v>
      </c>
      <c r="S305" s="111">
        <v>0</v>
      </c>
      <c r="T305" s="112">
        <f t="shared" ref="T305:T317" si="93">S305*H305</f>
        <v>0</v>
      </c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R305" s="113" t="s">
        <v>129</v>
      </c>
      <c r="AT305" s="113" t="s">
        <v>242</v>
      </c>
      <c r="AU305" s="113" t="s">
        <v>85</v>
      </c>
      <c r="AY305" s="14" t="s">
        <v>237</v>
      </c>
      <c r="BE305" s="114">
        <f t="shared" ref="BE305:BE317" si="94">IF(N305="základní",J305,0)</f>
        <v>0</v>
      </c>
      <c r="BF305" s="114">
        <f t="shared" ref="BF305:BF317" si="95">IF(N305="snížená",J305,0)</f>
        <v>0</v>
      </c>
      <c r="BG305" s="114">
        <f t="shared" ref="BG305:BG317" si="96">IF(N305="zákl. přenesená",J305,0)</f>
        <v>0</v>
      </c>
      <c r="BH305" s="114">
        <f t="shared" ref="BH305:BH317" si="97">IF(N305="sníž. přenesená",J305,0)</f>
        <v>0</v>
      </c>
      <c r="BI305" s="114">
        <f t="shared" ref="BI305:BI317" si="98">IF(N305="nulová",J305,0)</f>
        <v>0</v>
      </c>
      <c r="BJ305" s="14" t="s">
        <v>85</v>
      </c>
      <c r="BK305" s="114">
        <f t="shared" ref="BK305:BK317" si="99">ROUND(I305*H305,2)</f>
        <v>0</v>
      </c>
      <c r="BL305" s="14" t="s">
        <v>129</v>
      </c>
      <c r="BM305" s="113" t="s">
        <v>730</v>
      </c>
    </row>
    <row r="306" spans="1:65" s="2" customFormat="1" ht="16.5" customHeight="1">
      <c r="A306" s="28"/>
      <c r="B306" s="138"/>
      <c r="C306" s="205" t="s">
        <v>731</v>
      </c>
      <c r="D306" s="205" t="s">
        <v>290</v>
      </c>
      <c r="E306" s="206" t="s">
        <v>732</v>
      </c>
      <c r="F306" s="207" t="s">
        <v>733</v>
      </c>
      <c r="G306" s="208" t="s">
        <v>254</v>
      </c>
      <c r="H306" s="209">
        <v>1068</v>
      </c>
      <c r="I306" s="115"/>
      <c r="J306" s="210">
        <f t="shared" si="90"/>
        <v>0</v>
      </c>
      <c r="K306" s="207" t="s">
        <v>1</v>
      </c>
      <c r="L306" s="116"/>
      <c r="M306" s="117" t="s">
        <v>1</v>
      </c>
      <c r="N306" s="118" t="s">
        <v>42</v>
      </c>
      <c r="O306" s="52"/>
      <c r="P306" s="111">
        <f t="shared" si="91"/>
        <v>0</v>
      </c>
      <c r="Q306" s="111">
        <v>5.7000000000000002E-3</v>
      </c>
      <c r="R306" s="111">
        <f t="shared" si="92"/>
        <v>6.0876000000000001</v>
      </c>
      <c r="S306" s="111">
        <v>0</v>
      </c>
      <c r="T306" s="112">
        <f t="shared" si="93"/>
        <v>0</v>
      </c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R306" s="113" t="s">
        <v>356</v>
      </c>
      <c r="AT306" s="113" t="s">
        <v>290</v>
      </c>
      <c r="AU306" s="113" t="s">
        <v>85</v>
      </c>
      <c r="AY306" s="14" t="s">
        <v>237</v>
      </c>
      <c r="BE306" s="114">
        <f t="shared" si="94"/>
        <v>0</v>
      </c>
      <c r="BF306" s="114">
        <f t="shared" si="95"/>
        <v>0</v>
      </c>
      <c r="BG306" s="114">
        <f t="shared" si="96"/>
        <v>0</v>
      </c>
      <c r="BH306" s="114">
        <f t="shared" si="97"/>
        <v>0</v>
      </c>
      <c r="BI306" s="114">
        <f t="shared" si="98"/>
        <v>0</v>
      </c>
      <c r="BJ306" s="14" t="s">
        <v>85</v>
      </c>
      <c r="BK306" s="114">
        <f t="shared" si="99"/>
        <v>0</v>
      </c>
      <c r="BL306" s="14" t="s">
        <v>129</v>
      </c>
      <c r="BM306" s="113" t="s">
        <v>734</v>
      </c>
    </row>
    <row r="307" spans="1:65" s="2" customFormat="1" ht="16.5" customHeight="1">
      <c r="A307" s="28"/>
      <c r="B307" s="138"/>
      <c r="C307" s="205" t="s">
        <v>735</v>
      </c>
      <c r="D307" s="205" t="s">
        <v>290</v>
      </c>
      <c r="E307" s="206" t="s">
        <v>736</v>
      </c>
      <c r="F307" s="207" t="s">
        <v>737</v>
      </c>
      <c r="G307" s="208" t="s">
        <v>738</v>
      </c>
      <c r="H307" s="209">
        <v>120</v>
      </c>
      <c r="I307" s="115"/>
      <c r="J307" s="210">
        <f t="shared" si="90"/>
        <v>0</v>
      </c>
      <c r="K307" s="207" t="s">
        <v>1</v>
      </c>
      <c r="L307" s="116"/>
      <c r="M307" s="117" t="s">
        <v>1</v>
      </c>
      <c r="N307" s="118" t="s">
        <v>42</v>
      </c>
      <c r="O307" s="52"/>
      <c r="P307" s="111">
        <f t="shared" si="91"/>
        <v>0</v>
      </c>
      <c r="Q307" s="111">
        <v>1E-3</v>
      </c>
      <c r="R307" s="111">
        <f t="shared" si="92"/>
        <v>0.12</v>
      </c>
      <c r="S307" s="111">
        <v>0</v>
      </c>
      <c r="T307" s="112">
        <f t="shared" si="93"/>
        <v>0</v>
      </c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R307" s="113" t="s">
        <v>356</v>
      </c>
      <c r="AT307" s="113" t="s">
        <v>290</v>
      </c>
      <c r="AU307" s="113" t="s">
        <v>85</v>
      </c>
      <c r="AY307" s="14" t="s">
        <v>237</v>
      </c>
      <c r="BE307" s="114">
        <f t="shared" si="94"/>
        <v>0</v>
      </c>
      <c r="BF307" s="114">
        <f t="shared" si="95"/>
        <v>0</v>
      </c>
      <c r="BG307" s="114">
        <f t="shared" si="96"/>
        <v>0</v>
      </c>
      <c r="BH307" s="114">
        <f t="shared" si="97"/>
        <v>0</v>
      </c>
      <c r="BI307" s="114">
        <f t="shared" si="98"/>
        <v>0</v>
      </c>
      <c r="BJ307" s="14" t="s">
        <v>85</v>
      </c>
      <c r="BK307" s="114">
        <f t="shared" si="99"/>
        <v>0</v>
      </c>
      <c r="BL307" s="14" t="s">
        <v>129</v>
      </c>
      <c r="BM307" s="113" t="s">
        <v>739</v>
      </c>
    </row>
    <row r="308" spans="1:65" s="2" customFormat="1" ht="16.5" customHeight="1">
      <c r="A308" s="28"/>
      <c r="B308" s="138"/>
      <c r="C308" s="199" t="s">
        <v>740</v>
      </c>
      <c r="D308" s="199" t="s">
        <v>242</v>
      </c>
      <c r="E308" s="200" t="s">
        <v>741</v>
      </c>
      <c r="F308" s="201" t="s">
        <v>742</v>
      </c>
      <c r="G308" s="202" t="s">
        <v>254</v>
      </c>
      <c r="H308" s="203">
        <v>849.1</v>
      </c>
      <c r="I308" s="108"/>
      <c r="J308" s="204">
        <f t="shared" si="90"/>
        <v>0</v>
      </c>
      <c r="K308" s="201" t="s">
        <v>1</v>
      </c>
      <c r="L308" s="29"/>
      <c r="M308" s="109" t="s">
        <v>1</v>
      </c>
      <c r="N308" s="110" t="s">
        <v>42</v>
      </c>
      <c r="O308" s="52"/>
      <c r="P308" s="111">
        <f t="shared" si="91"/>
        <v>0</v>
      </c>
      <c r="Q308" s="111">
        <v>5.2999999999999998E-4</v>
      </c>
      <c r="R308" s="111">
        <f t="shared" si="92"/>
        <v>0.45002300000000001</v>
      </c>
      <c r="S308" s="111">
        <v>0</v>
      </c>
      <c r="T308" s="112">
        <f t="shared" si="93"/>
        <v>0</v>
      </c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R308" s="113" t="s">
        <v>129</v>
      </c>
      <c r="AT308" s="113" t="s">
        <v>242</v>
      </c>
      <c r="AU308" s="113" t="s">
        <v>85</v>
      </c>
      <c r="AY308" s="14" t="s">
        <v>237</v>
      </c>
      <c r="BE308" s="114">
        <f t="shared" si="94"/>
        <v>0</v>
      </c>
      <c r="BF308" s="114">
        <f t="shared" si="95"/>
        <v>0</v>
      </c>
      <c r="BG308" s="114">
        <f t="shared" si="96"/>
        <v>0</v>
      </c>
      <c r="BH308" s="114">
        <f t="shared" si="97"/>
        <v>0</v>
      </c>
      <c r="BI308" s="114">
        <f t="shared" si="98"/>
        <v>0</v>
      </c>
      <c r="BJ308" s="14" t="s">
        <v>85</v>
      </c>
      <c r="BK308" s="114">
        <f t="shared" si="99"/>
        <v>0</v>
      </c>
      <c r="BL308" s="14" t="s">
        <v>129</v>
      </c>
      <c r="BM308" s="113" t="s">
        <v>743</v>
      </c>
    </row>
    <row r="309" spans="1:65" s="2" customFormat="1" ht="16.5" customHeight="1">
      <c r="A309" s="28"/>
      <c r="B309" s="138"/>
      <c r="C309" s="205" t="s">
        <v>744</v>
      </c>
      <c r="D309" s="205" t="s">
        <v>290</v>
      </c>
      <c r="E309" s="206" t="s">
        <v>745</v>
      </c>
      <c r="F309" s="207" t="s">
        <v>746</v>
      </c>
      <c r="G309" s="208" t="s">
        <v>254</v>
      </c>
      <c r="H309" s="209">
        <v>933.9</v>
      </c>
      <c r="I309" s="115"/>
      <c r="J309" s="210">
        <f t="shared" si="90"/>
        <v>0</v>
      </c>
      <c r="K309" s="207" t="s">
        <v>1</v>
      </c>
      <c r="L309" s="116"/>
      <c r="M309" s="117" t="s">
        <v>1</v>
      </c>
      <c r="N309" s="118" t="s">
        <v>42</v>
      </c>
      <c r="O309" s="52"/>
      <c r="P309" s="111">
        <f t="shared" si="91"/>
        <v>0</v>
      </c>
      <c r="Q309" s="111">
        <v>2.4639999999999999E-2</v>
      </c>
      <c r="R309" s="111">
        <f t="shared" si="92"/>
        <v>23.011295999999998</v>
      </c>
      <c r="S309" s="111">
        <v>0</v>
      </c>
      <c r="T309" s="112">
        <f t="shared" si="93"/>
        <v>0</v>
      </c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R309" s="113" t="s">
        <v>356</v>
      </c>
      <c r="AT309" s="113" t="s">
        <v>290</v>
      </c>
      <c r="AU309" s="113" t="s">
        <v>85</v>
      </c>
      <c r="AY309" s="14" t="s">
        <v>237</v>
      </c>
      <c r="BE309" s="114">
        <f t="shared" si="94"/>
        <v>0</v>
      </c>
      <c r="BF309" s="114">
        <f t="shared" si="95"/>
        <v>0</v>
      </c>
      <c r="BG309" s="114">
        <f t="shared" si="96"/>
        <v>0</v>
      </c>
      <c r="BH309" s="114">
        <f t="shared" si="97"/>
        <v>0</v>
      </c>
      <c r="BI309" s="114">
        <f t="shared" si="98"/>
        <v>0</v>
      </c>
      <c r="BJ309" s="14" t="s">
        <v>85</v>
      </c>
      <c r="BK309" s="114">
        <f t="shared" si="99"/>
        <v>0</v>
      </c>
      <c r="BL309" s="14" t="s">
        <v>129</v>
      </c>
      <c r="BM309" s="113" t="s">
        <v>747</v>
      </c>
    </row>
    <row r="310" spans="1:65" s="2" customFormat="1" ht="16.5" customHeight="1">
      <c r="A310" s="28"/>
      <c r="B310" s="138"/>
      <c r="C310" s="199" t="s">
        <v>748</v>
      </c>
      <c r="D310" s="199" t="s">
        <v>242</v>
      </c>
      <c r="E310" s="200" t="s">
        <v>749</v>
      </c>
      <c r="F310" s="201" t="s">
        <v>750</v>
      </c>
      <c r="G310" s="202" t="s">
        <v>254</v>
      </c>
      <c r="H310" s="203">
        <v>890</v>
      </c>
      <c r="I310" s="108"/>
      <c r="J310" s="204">
        <f t="shared" si="90"/>
        <v>0</v>
      </c>
      <c r="K310" s="201" t="s">
        <v>1</v>
      </c>
      <c r="L310" s="29"/>
      <c r="M310" s="109" t="s">
        <v>1</v>
      </c>
      <c r="N310" s="110" t="s">
        <v>42</v>
      </c>
      <c r="O310" s="52"/>
      <c r="P310" s="111">
        <f t="shared" si="91"/>
        <v>0</v>
      </c>
      <c r="Q310" s="111">
        <v>0</v>
      </c>
      <c r="R310" s="111">
        <f t="shared" si="92"/>
        <v>0</v>
      </c>
      <c r="S310" s="111">
        <v>0</v>
      </c>
      <c r="T310" s="112">
        <f t="shared" si="93"/>
        <v>0</v>
      </c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R310" s="113" t="s">
        <v>129</v>
      </c>
      <c r="AT310" s="113" t="s">
        <v>242</v>
      </c>
      <c r="AU310" s="113" t="s">
        <v>85</v>
      </c>
      <c r="AY310" s="14" t="s">
        <v>237</v>
      </c>
      <c r="BE310" s="114">
        <f t="shared" si="94"/>
        <v>0</v>
      </c>
      <c r="BF310" s="114">
        <f t="shared" si="95"/>
        <v>0</v>
      </c>
      <c r="BG310" s="114">
        <f t="shared" si="96"/>
        <v>0</v>
      </c>
      <c r="BH310" s="114">
        <f t="shared" si="97"/>
        <v>0</v>
      </c>
      <c r="BI310" s="114">
        <f t="shared" si="98"/>
        <v>0</v>
      </c>
      <c r="BJ310" s="14" t="s">
        <v>85</v>
      </c>
      <c r="BK310" s="114">
        <f t="shared" si="99"/>
        <v>0</v>
      </c>
      <c r="BL310" s="14" t="s">
        <v>129</v>
      </c>
      <c r="BM310" s="113" t="s">
        <v>751</v>
      </c>
    </row>
    <row r="311" spans="1:65" s="2" customFormat="1" ht="16.5" customHeight="1">
      <c r="A311" s="28"/>
      <c r="B311" s="138"/>
      <c r="C311" s="205" t="s">
        <v>752</v>
      </c>
      <c r="D311" s="205" t="s">
        <v>290</v>
      </c>
      <c r="E311" s="206" t="s">
        <v>753</v>
      </c>
      <c r="F311" s="207" t="s">
        <v>754</v>
      </c>
      <c r="G311" s="208" t="s">
        <v>254</v>
      </c>
      <c r="H311" s="209">
        <v>1068</v>
      </c>
      <c r="I311" s="115"/>
      <c r="J311" s="210">
        <f t="shared" si="90"/>
        <v>0</v>
      </c>
      <c r="K311" s="207" t="s">
        <v>1</v>
      </c>
      <c r="L311" s="116"/>
      <c r="M311" s="117" t="s">
        <v>1</v>
      </c>
      <c r="N311" s="118" t="s">
        <v>42</v>
      </c>
      <c r="O311" s="52"/>
      <c r="P311" s="111">
        <f t="shared" si="91"/>
        <v>0</v>
      </c>
      <c r="Q311" s="111">
        <v>1.67E-3</v>
      </c>
      <c r="R311" s="111">
        <f t="shared" si="92"/>
        <v>1.78356</v>
      </c>
      <c r="S311" s="111">
        <v>0</v>
      </c>
      <c r="T311" s="112">
        <f t="shared" si="93"/>
        <v>0</v>
      </c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R311" s="113" t="s">
        <v>356</v>
      </c>
      <c r="AT311" s="113" t="s">
        <v>290</v>
      </c>
      <c r="AU311" s="113" t="s">
        <v>85</v>
      </c>
      <c r="AY311" s="14" t="s">
        <v>237</v>
      </c>
      <c r="BE311" s="114">
        <f t="shared" si="94"/>
        <v>0</v>
      </c>
      <c r="BF311" s="114">
        <f t="shared" si="95"/>
        <v>0</v>
      </c>
      <c r="BG311" s="114">
        <f t="shared" si="96"/>
        <v>0</v>
      </c>
      <c r="BH311" s="114">
        <f t="shared" si="97"/>
        <v>0</v>
      </c>
      <c r="BI311" s="114">
        <f t="shared" si="98"/>
        <v>0</v>
      </c>
      <c r="BJ311" s="14" t="s">
        <v>85</v>
      </c>
      <c r="BK311" s="114">
        <f t="shared" si="99"/>
        <v>0</v>
      </c>
      <c r="BL311" s="14" t="s">
        <v>129</v>
      </c>
      <c r="BM311" s="113" t="s">
        <v>755</v>
      </c>
    </row>
    <row r="312" spans="1:65" s="2" customFormat="1" ht="16.5" customHeight="1">
      <c r="A312" s="28"/>
      <c r="B312" s="138"/>
      <c r="C312" s="199" t="s">
        <v>756</v>
      </c>
      <c r="D312" s="199" t="s">
        <v>242</v>
      </c>
      <c r="E312" s="200" t="s">
        <v>757</v>
      </c>
      <c r="F312" s="201" t="s">
        <v>758</v>
      </c>
      <c r="G312" s="202" t="s">
        <v>254</v>
      </c>
      <c r="H312" s="203">
        <v>2945.16</v>
      </c>
      <c r="I312" s="108"/>
      <c r="J312" s="204">
        <f t="shared" si="90"/>
        <v>0</v>
      </c>
      <c r="K312" s="201" t="s">
        <v>1</v>
      </c>
      <c r="L312" s="29"/>
      <c r="M312" s="109" t="s">
        <v>1</v>
      </c>
      <c r="N312" s="110" t="s">
        <v>42</v>
      </c>
      <c r="O312" s="52"/>
      <c r="P312" s="111">
        <f t="shared" si="91"/>
        <v>0</v>
      </c>
      <c r="Q312" s="111">
        <v>0</v>
      </c>
      <c r="R312" s="111">
        <f t="shared" si="92"/>
        <v>0</v>
      </c>
      <c r="S312" s="111">
        <v>0</v>
      </c>
      <c r="T312" s="112">
        <f t="shared" si="93"/>
        <v>0</v>
      </c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R312" s="113" t="s">
        <v>129</v>
      </c>
      <c r="AT312" s="113" t="s">
        <v>242</v>
      </c>
      <c r="AU312" s="113" t="s">
        <v>85</v>
      </c>
      <c r="AY312" s="14" t="s">
        <v>237</v>
      </c>
      <c r="BE312" s="114">
        <f t="shared" si="94"/>
        <v>0</v>
      </c>
      <c r="BF312" s="114">
        <f t="shared" si="95"/>
        <v>0</v>
      </c>
      <c r="BG312" s="114">
        <f t="shared" si="96"/>
        <v>0</v>
      </c>
      <c r="BH312" s="114">
        <f t="shared" si="97"/>
        <v>0</v>
      </c>
      <c r="BI312" s="114">
        <f t="shared" si="98"/>
        <v>0</v>
      </c>
      <c r="BJ312" s="14" t="s">
        <v>85</v>
      </c>
      <c r="BK312" s="114">
        <f t="shared" si="99"/>
        <v>0</v>
      </c>
      <c r="BL312" s="14" t="s">
        <v>129</v>
      </c>
      <c r="BM312" s="113" t="s">
        <v>759</v>
      </c>
    </row>
    <row r="313" spans="1:65" s="2" customFormat="1" ht="16.5" customHeight="1">
      <c r="A313" s="28"/>
      <c r="B313" s="138"/>
      <c r="C313" s="205" t="s">
        <v>760</v>
      </c>
      <c r="D313" s="205" t="s">
        <v>290</v>
      </c>
      <c r="E313" s="206" t="s">
        <v>761</v>
      </c>
      <c r="F313" s="207" t="s">
        <v>762</v>
      </c>
      <c r="G313" s="208" t="s">
        <v>245</v>
      </c>
      <c r="H313" s="209">
        <v>338.67500000000001</v>
      </c>
      <c r="I313" s="115"/>
      <c r="J313" s="210">
        <f t="shared" si="90"/>
        <v>0</v>
      </c>
      <c r="K313" s="207" t="s">
        <v>1</v>
      </c>
      <c r="L313" s="116"/>
      <c r="M313" s="117" t="s">
        <v>1</v>
      </c>
      <c r="N313" s="118" t="s">
        <v>42</v>
      </c>
      <c r="O313" s="52"/>
      <c r="P313" s="111">
        <f t="shared" si="91"/>
        <v>0</v>
      </c>
      <c r="Q313" s="111">
        <v>0.03</v>
      </c>
      <c r="R313" s="111">
        <f t="shared" si="92"/>
        <v>10.16025</v>
      </c>
      <c r="S313" s="111">
        <v>0</v>
      </c>
      <c r="T313" s="112">
        <f t="shared" si="93"/>
        <v>0</v>
      </c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R313" s="113" t="s">
        <v>356</v>
      </c>
      <c r="AT313" s="113" t="s">
        <v>290</v>
      </c>
      <c r="AU313" s="113" t="s">
        <v>85</v>
      </c>
      <c r="AY313" s="14" t="s">
        <v>237</v>
      </c>
      <c r="BE313" s="114">
        <f t="shared" si="94"/>
        <v>0</v>
      </c>
      <c r="BF313" s="114">
        <f t="shared" si="95"/>
        <v>0</v>
      </c>
      <c r="BG313" s="114">
        <f t="shared" si="96"/>
        <v>0</v>
      </c>
      <c r="BH313" s="114">
        <f t="shared" si="97"/>
        <v>0</v>
      </c>
      <c r="BI313" s="114">
        <f t="shared" si="98"/>
        <v>0</v>
      </c>
      <c r="BJ313" s="14" t="s">
        <v>85</v>
      </c>
      <c r="BK313" s="114">
        <f t="shared" si="99"/>
        <v>0</v>
      </c>
      <c r="BL313" s="14" t="s">
        <v>129</v>
      </c>
      <c r="BM313" s="113" t="s">
        <v>763</v>
      </c>
    </row>
    <row r="314" spans="1:65" s="2" customFormat="1" ht="16.5" customHeight="1">
      <c r="A314" s="28"/>
      <c r="B314" s="138"/>
      <c r="C314" s="199" t="s">
        <v>764</v>
      </c>
      <c r="D314" s="199" t="s">
        <v>242</v>
      </c>
      <c r="E314" s="200" t="s">
        <v>765</v>
      </c>
      <c r="F314" s="201" t="s">
        <v>766</v>
      </c>
      <c r="G314" s="202" t="s">
        <v>254</v>
      </c>
      <c r="H314" s="203">
        <v>125</v>
      </c>
      <c r="I314" s="108"/>
      <c r="J314" s="204">
        <f t="shared" si="90"/>
        <v>0</v>
      </c>
      <c r="K314" s="201" t="s">
        <v>1</v>
      </c>
      <c r="L314" s="29"/>
      <c r="M314" s="109" t="s">
        <v>1</v>
      </c>
      <c r="N314" s="110" t="s">
        <v>42</v>
      </c>
      <c r="O314" s="52"/>
      <c r="P314" s="111">
        <f t="shared" si="91"/>
        <v>0</v>
      </c>
      <c r="Q314" s="111">
        <v>1.4999999999999999E-4</v>
      </c>
      <c r="R314" s="111">
        <f t="shared" si="92"/>
        <v>1.8749999999999999E-2</v>
      </c>
      <c r="S314" s="111">
        <v>0</v>
      </c>
      <c r="T314" s="112">
        <f t="shared" si="93"/>
        <v>0</v>
      </c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R314" s="113" t="s">
        <v>129</v>
      </c>
      <c r="AT314" s="113" t="s">
        <v>242</v>
      </c>
      <c r="AU314" s="113" t="s">
        <v>85</v>
      </c>
      <c r="AY314" s="14" t="s">
        <v>237</v>
      </c>
      <c r="BE314" s="114">
        <f t="shared" si="94"/>
        <v>0</v>
      </c>
      <c r="BF314" s="114">
        <f t="shared" si="95"/>
        <v>0</v>
      </c>
      <c r="BG314" s="114">
        <f t="shared" si="96"/>
        <v>0</v>
      </c>
      <c r="BH314" s="114">
        <f t="shared" si="97"/>
        <v>0</v>
      </c>
      <c r="BI314" s="114">
        <f t="shared" si="98"/>
        <v>0</v>
      </c>
      <c r="BJ314" s="14" t="s">
        <v>85</v>
      </c>
      <c r="BK314" s="114">
        <f t="shared" si="99"/>
        <v>0</v>
      </c>
      <c r="BL314" s="14" t="s">
        <v>129</v>
      </c>
      <c r="BM314" s="113" t="s">
        <v>767</v>
      </c>
    </row>
    <row r="315" spans="1:65" s="2" customFormat="1" ht="16.5" customHeight="1">
      <c r="A315" s="28"/>
      <c r="B315" s="138"/>
      <c r="C315" s="205" t="s">
        <v>768</v>
      </c>
      <c r="D315" s="205" t="s">
        <v>290</v>
      </c>
      <c r="E315" s="206" t="s">
        <v>769</v>
      </c>
      <c r="F315" s="207" t="s">
        <v>770</v>
      </c>
      <c r="G315" s="208" t="s">
        <v>254</v>
      </c>
      <c r="H315" s="209">
        <v>150</v>
      </c>
      <c r="I315" s="115"/>
      <c r="J315" s="210">
        <f t="shared" si="90"/>
        <v>0</v>
      </c>
      <c r="K315" s="207" t="s">
        <v>1</v>
      </c>
      <c r="L315" s="116"/>
      <c r="M315" s="117" t="s">
        <v>1</v>
      </c>
      <c r="N315" s="118" t="s">
        <v>42</v>
      </c>
      <c r="O315" s="52"/>
      <c r="P315" s="111">
        <f t="shared" si="91"/>
        <v>0</v>
      </c>
      <c r="Q315" s="111">
        <v>1.7600000000000001E-2</v>
      </c>
      <c r="R315" s="111">
        <f t="shared" si="92"/>
        <v>2.64</v>
      </c>
      <c r="S315" s="111">
        <v>0</v>
      </c>
      <c r="T315" s="112">
        <f t="shared" si="93"/>
        <v>0</v>
      </c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R315" s="113" t="s">
        <v>356</v>
      </c>
      <c r="AT315" s="113" t="s">
        <v>290</v>
      </c>
      <c r="AU315" s="113" t="s">
        <v>85</v>
      </c>
      <c r="AY315" s="14" t="s">
        <v>237</v>
      </c>
      <c r="BE315" s="114">
        <f t="shared" si="94"/>
        <v>0</v>
      </c>
      <c r="BF315" s="114">
        <f t="shared" si="95"/>
        <v>0</v>
      </c>
      <c r="BG315" s="114">
        <f t="shared" si="96"/>
        <v>0</v>
      </c>
      <c r="BH315" s="114">
        <f t="shared" si="97"/>
        <v>0</v>
      </c>
      <c r="BI315" s="114">
        <f t="shared" si="98"/>
        <v>0</v>
      </c>
      <c r="BJ315" s="14" t="s">
        <v>85</v>
      </c>
      <c r="BK315" s="114">
        <f t="shared" si="99"/>
        <v>0</v>
      </c>
      <c r="BL315" s="14" t="s">
        <v>129</v>
      </c>
      <c r="BM315" s="113" t="s">
        <v>771</v>
      </c>
    </row>
    <row r="316" spans="1:65" s="2" customFormat="1" ht="16.5" customHeight="1">
      <c r="A316" s="28"/>
      <c r="B316" s="138"/>
      <c r="C316" s="205" t="s">
        <v>772</v>
      </c>
      <c r="D316" s="205" t="s">
        <v>290</v>
      </c>
      <c r="E316" s="206" t="s">
        <v>773</v>
      </c>
      <c r="F316" s="207" t="s">
        <v>774</v>
      </c>
      <c r="G316" s="208" t="s">
        <v>254</v>
      </c>
      <c r="H316" s="209">
        <v>91.2</v>
      </c>
      <c r="I316" s="115"/>
      <c r="J316" s="210">
        <f t="shared" si="90"/>
        <v>0</v>
      </c>
      <c r="K316" s="207" t="s">
        <v>1</v>
      </c>
      <c r="L316" s="116"/>
      <c r="M316" s="117" t="s">
        <v>1</v>
      </c>
      <c r="N316" s="118" t="s">
        <v>42</v>
      </c>
      <c r="O316" s="52"/>
      <c r="P316" s="111">
        <f t="shared" si="91"/>
        <v>0</v>
      </c>
      <c r="Q316" s="111">
        <v>2.64E-2</v>
      </c>
      <c r="R316" s="111">
        <f t="shared" si="92"/>
        <v>2.40768</v>
      </c>
      <c r="S316" s="111">
        <v>0</v>
      </c>
      <c r="T316" s="112">
        <f t="shared" si="93"/>
        <v>0</v>
      </c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R316" s="113" t="s">
        <v>356</v>
      </c>
      <c r="AT316" s="113" t="s">
        <v>290</v>
      </c>
      <c r="AU316" s="113" t="s">
        <v>85</v>
      </c>
      <c r="AY316" s="14" t="s">
        <v>237</v>
      </c>
      <c r="BE316" s="114">
        <f t="shared" si="94"/>
        <v>0</v>
      </c>
      <c r="BF316" s="114">
        <f t="shared" si="95"/>
        <v>0</v>
      </c>
      <c r="BG316" s="114">
        <f t="shared" si="96"/>
        <v>0</v>
      </c>
      <c r="BH316" s="114">
        <f t="shared" si="97"/>
        <v>0</v>
      </c>
      <c r="BI316" s="114">
        <f t="shared" si="98"/>
        <v>0</v>
      </c>
      <c r="BJ316" s="14" t="s">
        <v>85</v>
      </c>
      <c r="BK316" s="114">
        <f t="shared" si="99"/>
        <v>0</v>
      </c>
      <c r="BL316" s="14" t="s">
        <v>129</v>
      </c>
      <c r="BM316" s="113" t="s">
        <v>775</v>
      </c>
    </row>
    <row r="317" spans="1:65" s="2" customFormat="1" ht="16.5" customHeight="1">
      <c r="A317" s="28"/>
      <c r="B317" s="138"/>
      <c r="C317" s="199" t="s">
        <v>776</v>
      </c>
      <c r="D317" s="199" t="s">
        <v>242</v>
      </c>
      <c r="E317" s="200" t="s">
        <v>777</v>
      </c>
      <c r="F317" s="201" t="s">
        <v>778</v>
      </c>
      <c r="G317" s="202" t="s">
        <v>306</v>
      </c>
      <c r="H317" s="203">
        <v>47.02</v>
      </c>
      <c r="I317" s="108"/>
      <c r="J317" s="204">
        <f t="shared" si="90"/>
        <v>0</v>
      </c>
      <c r="K317" s="201" t="s">
        <v>1</v>
      </c>
      <c r="L317" s="29"/>
      <c r="M317" s="109" t="s">
        <v>1</v>
      </c>
      <c r="N317" s="110" t="s">
        <v>42</v>
      </c>
      <c r="O317" s="52"/>
      <c r="P317" s="111">
        <f t="shared" si="91"/>
        <v>0</v>
      </c>
      <c r="Q317" s="111">
        <v>0</v>
      </c>
      <c r="R317" s="111">
        <f t="shared" si="92"/>
        <v>0</v>
      </c>
      <c r="S317" s="111">
        <v>0</v>
      </c>
      <c r="T317" s="112">
        <f t="shared" si="93"/>
        <v>0</v>
      </c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R317" s="113" t="s">
        <v>129</v>
      </c>
      <c r="AT317" s="113" t="s">
        <v>242</v>
      </c>
      <c r="AU317" s="113" t="s">
        <v>85</v>
      </c>
      <c r="AY317" s="14" t="s">
        <v>237</v>
      </c>
      <c r="BE317" s="114">
        <f t="shared" si="94"/>
        <v>0</v>
      </c>
      <c r="BF317" s="114">
        <f t="shared" si="95"/>
        <v>0</v>
      </c>
      <c r="BG317" s="114">
        <f t="shared" si="96"/>
        <v>0</v>
      </c>
      <c r="BH317" s="114">
        <f t="shared" si="97"/>
        <v>0</v>
      </c>
      <c r="BI317" s="114">
        <f t="shared" si="98"/>
        <v>0</v>
      </c>
      <c r="BJ317" s="14" t="s">
        <v>85</v>
      </c>
      <c r="BK317" s="114">
        <f t="shared" si="99"/>
        <v>0</v>
      </c>
      <c r="BL317" s="14" t="s">
        <v>129</v>
      </c>
      <c r="BM317" s="113" t="s">
        <v>779</v>
      </c>
    </row>
    <row r="318" spans="1:65" s="12" customFormat="1" ht="25.9" customHeight="1">
      <c r="B318" s="192"/>
      <c r="C318" s="193"/>
      <c r="D318" s="194" t="s">
        <v>76</v>
      </c>
      <c r="E318" s="195" t="s">
        <v>780</v>
      </c>
      <c r="F318" s="195" t="s">
        <v>781</v>
      </c>
      <c r="G318" s="193"/>
      <c r="H318" s="193"/>
      <c r="I318" s="101"/>
      <c r="J318" s="196">
        <f>BK318</f>
        <v>0</v>
      </c>
      <c r="K318" s="193"/>
      <c r="L318" s="99"/>
      <c r="M318" s="102"/>
      <c r="N318" s="103"/>
      <c r="O318" s="103"/>
      <c r="P318" s="104">
        <f>SUM(P319:P334)</f>
        <v>0</v>
      </c>
      <c r="Q318" s="103"/>
      <c r="R318" s="104">
        <f>SUM(R319:R334)</f>
        <v>63.767035530000001</v>
      </c>
      <c r="S318" s="103"/>
      <c r="T318" s="105">
        <f>SUM(T319:T334)</f>
        <v>0</v>
      </c>
      <c r="AR318" s="100" t="s">
        <v>87</v>
      </c>
      <c r="AT318" s="106" t="s">
        <v>76</v>
      </c>
      <c r="AU318" s="106" t="s">
        <v>77</v>
      </c>
      <c r="AY318" s="100" t="s">
        <v>237</v>
      </c>
      <c r="BK318" s="107">
        <f>SUM(BK319:BK334)</f>
        <v>0</v>
      </c>
    </row>
    <row r="319" spans="1:65" s="2" customFormat="1" ht="16.5" customHeight="1">
      <c r="A319" s="28"/>
      <c r="B319" s="138"/>
      <c r="C319" s="199" t="s">
        <v>782</v>
      </c>
      <c r="D319" s="199" t="s">
        <v>242</v>
      </c>
      <c r="E319" s="200" t="s">
        <v>783</v>
      </c>
      <c r="F319" s="201" t="s">
        <v>784</v>
      </c>
      <c r="G319" s="202" t="s">
        <v>290</v>
      </c>
      <c r="H319" s="203">
        <v>787</v>
      </c>
      <c r="I319" s="108"/>
      <c r="J319" s="204">
        <f t="shared" ref="J319:J334" si="100">ROUND(I319*H319,2)</f>
        <v>0</v>
      </c>
      <c r="K319" s="201" t="s">
        <v>1</v>
      </c>
      <c r="L319" s="29"/>
      <c r="M319" s="109" t="s">
        <v>1</v>
      </c>
      <c r="N319" s="110" t="s">
        <v>42</v>
      </c>
      <c r="O319" s="52"/>
      <c r="P319" s="111">
        <f t="shared" ref="P319:P334" si="101">O319*H319</f>
        <v>0</v>
      </c>
      <c r="Q319" s="111">
        <v>9.8999999999999999E-4</v>
      </c>
      <c r="R319" s="111">
        <f t="shared" ref="R319:R334" si="102">Q319*H319</f>
        <v>0.77912999999999999</v>
      </c>
      <c r="S319" s="111">
        <v>0</v>
      </c>
      <c r="T319" s="112">
        <f t="shared" ref="T319:T334" si="103">S319*H319</f>
        <v>0</v>
      </c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R319" s="113" t="s">
        <v>129</v>
      </c>
      <c r="AT319" s="113" t="s">
        <v>242</v>
      </c>
      <c r="AU319" s="113" t="s">
        <v>85</v>
      </c>
      <c r="AY319" s="14" t="s">
        <v>237</v>
      </c>
      <c r="BE319" s="114">
        <f t="shared" ref="BE319:BE334" si="104">IF(N319="základní",J319,0)</f>
        <v>0</v>
      </c>
      <c r="BF319" s="114">
        <f t="shared" ref="BF319:BF334" si="105">IF(N319="snížená",J319,0)</f>
        <v>0</v>
      </c>
      <c r="BG319" s="114">
        <f t="shared" ref="BG319:BG334" si="106">IF(N319="zákl. přenesená",J319,0)</f>
        <v>0</v>
      </c>
      <c r="BH319" s="114">
        <f t="shared" ref="BH319:BH334" si="107">IF(N319="sníž. přenesená",J319,0)</f>
        <v>0</v>
      </c>
      <c r="BI319" s="114">
        <f t="shared" ref="BI319:BI334" si="108">IF(N319="nulová",J319,0)</f>
        <v>0</v>
      </c>
      <c r="BJ319" s="14" t="s">
        <v>85</v>
      </c>
      <c r="BK319" s="114">
        <f t="shared" ref="BK319:BK334" si="109">ROUND(I319*H319,2)</f>
        <v>0</v>
      </c>
      <c r="BL319" s="14" t="s">
        <v>129</v>
      </c>
      <c r="BM319" s="113" t="s">
        <v>785</v>
      </c>
    </row>
    <row r="320" spans="1:65" s="2" customFormat="1" ht="16.5" customHeight="1">
      <c r="A320" s="28"/>
      <c r="B320" s="138"/>
      <c r="C320" s="205" t="s">
        <v>786</v>
      </c>
      <c r="D320" s="205" t="s">
        <v>290</v>
      </c>
      <c r="E320" s="206" t="s">
        <v>787</v>
      </c>
      <c r="F320" s="207" t="s">
        <v>788</v>
      </c>
      <c r="G320" s="208" t="s">
        <v>245</v>
      </c>
      <c r="H320" s="209">
        <v>6.34</v>
      </c>
      <c r="I320" s="115"/>
      <c r="J320" s="210">
        <f t="shared" si="100"/>
        <v>0</v>
      </c>
      <c r="K320" s="207" t="s">
        <v>1</v>
      </c>
      <c r="L320" s="116"/>
      <c r="M320" s="117" t="s">
        <v>1</v>
      </c>
      <c r="N320" s="118" t="s">
        <v>42</v>
      </c>
      <c r="O320" s="52"/>
      <c r="P320" s="111">
        <f t="shared" si="101"/>
        <v>0</v>
      </c>
      <c r="Q320" s="111">
        <v>0.47</v>
      </c>
      <c r="R320" s="111">
        <f t="shared" si="102"/>
        <v>2.9797999999999996</v>
      </c>
      <c r="S320" s="111">
        <v>0</v>
      </c>
      <c r="T320" s="112">
        <f t="shared" si="103"/>
        <v>0</v>
      </c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R320" s="113" t="s">
        <v>356</v>
      </c>
      <c r="AT320" s="113" t="s">
        <v>290</v>
      </c>
      <c r="AU320" s="113" t="s">
        <v>85</v>
      </c>
      <c r="AY320" s="14" t="s">
        <v>237</v>
      </c>
      <c r="BE320" s="114">
        <f t="shared" si="104"/>
        <v>0</v>
      </c>
      <c r="BF320" s="114">
        <f t="shared" si="105"/>
        <v>0</v>
      </c>
      <c r="BG320" s="114">
        <f t="shared" si="106"/>
        <v>0</v>
      </c>
      <c r="BH320" s="114">
        <f t="shared" si="107"/>
        <v>0</v>
      </c>
      <c r="BI320" s="114">
        <f t="shared" si="108"/>
        <v>0</v>
      </c>
      <c r="BJ320" s="14" t="s">
        <v>85</v>
      </c>
      <c r="BK320" s="114">
        <f t="shared" si="109"/>
        <v>0</v>
      </c>
      <c r="BL320" s="14" t="s">
        <v>129</v>
      </c>
      <c r="BM320" s="113" t="s">
        <v>789</v>
      </c>
    </row>
    <row r="321" spans="1:65" s="2" customFormat="1" ht="16.5" customHeight="1">
      <c r="A321" s="28"/>
      <c r="B321" s="138"/>
      <c r="C321" s="205" t="s">
        <v>790</v>
      </c>
      <c r="D321" s="205" t="s">
        <v>290</v>
      </c>
      <c r="E321" s="206" t="s">
        <v>791</v>
      </c>
      <c r="F321" s="207" t="s">
        <v>792</v>
      </c>
      <c r="G321" s="208" t="s">
        <v>245</v>
      </c>
      <c r="H321" s="209">
        <v>7.2480000000000002</v>
      </c>
      <c r="I321" s="115"/>
      <c r="J321" s="210">
        <f t="shared" si="100"/>
        <v>0</v>
      </c>
      <c r="K321" s="207" t="s">
        <v>1</v>
      </c>
      <c r="L321" s="116"/>
      <c r="M321" s="117" t="s">
        <v>1</v>
      </c>
      <c r="N321" s="118" t="s">
        <v>42</v>
      </c>
      <c r="O321" s="52"/>
      <c r="P321" s="111">
        <f t="shared" si="101"/>
        <v>0</v>
      </c>
      <c r="Q321" s="111">
        <v>0.47</v>
      </c>
      <c r="R321" s="111">
        <f t="shared" si="102"/>
        <v>3.4065599999999998</v>
      </c>
      <c r="S321" s="111">
        <v>0</v>
      </c>
      <c r="T321" s="112">
        <f t="shared" si="103"/>
        <v>0</v>
      </c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R321" s="113" t="s">
        <v>356</v>
      </c>
      <c r="AT321" s="113" t="s">
        <v>290</v>
      </c>
      <c r="AU321" s="113" t="s">
        <v>85</v>
      </c>
      <c r="AY321" s="14" t="s">
        <v>237</v>
      </c>
      <c r="BE321" s="114">
        <f t="shared" si="104"/>
        <v>0</v>
      </c>
      <c r="BF321" s="114">
        <f t="shared" si="105"/>
        <v>0</v>
      </c>
      <c r="BG321" s="114">
        <f t="shared" si="106"/>
        <v>0</v>
      </c>
      <c r="BH321" s="114">
        <f t="shared" si="107"/>
        <v>0</v>
      </c>
      <c r="BI321" s="114">
        <f t="shared" si="108"/>
        <v>0</v>
      </c>
      <c r="BJ321" s="14" t="s">
        <v>85</v>
      </c>
      <c r="BK321" s="114">
        <f t="shared" si="109"/>
        <v>0</v>
      </c>
      <c r="BL321" s="14" t="s">
        <v>129</v>
      </c>
      <c r="BM321" s="113" t="s">
        <v>793</v>
      </c>
    </row>
    <row r="322" spans="1:65" s="2" customFormat="1" ht="16.5" customHeight="1">
      <c r="A322" s="28"/>
      <c r="B322" s="138"/>
      <c r="C322" s="205" t="s">
        <v>794</v>
      </c>
      <c r="D322" s="205" t="s">
        <v>290</v>
      </c>
      <c r="E322" s="206" t="s">
        <v>795</v>
      </c>
      <c r="F322" s="207" t="s">
        <v>796</v>
      </c>
      <c r="G322" s="208" t="s">
        <v>245</v>
      </c>
      <c r="H322" s="209">
        <v>1.29</v>
      </c>
      <c r="I322" s="115"/>
      <c r="J322" s="210">
        <f t="shared" si="100"/>
        <v>0</v>
      </c>
      <c r="K322" s="207" t="s">
        <v>1</v>
      </c>
      <c r="L322" s="116"/>
      <c r="M322" s="117" t="s">
        <v>1</v>
      </c>
      <c r="N322" s="118" t="s">
        <v>42</v>
      </c>
      <c r="O322" s="52"/>
      <c r="P322" s="111">
        <f t="shared" si="101"/>
        <v>0</v>
      </c>
      <c r="Q322" s="111">
        <v>0.47</v>
      </c>
      <c r="R322" s="111">
        <f t="shared" si="102"/>
        <v>0.60629999999999995</v>
      </c>
      <c r="S322" s="111">
        <v>0</v>
      </c>
      <c r="T322" s="112">
        <f t="shared" si="103"/>
        <v>0</v>
      </c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R322" s="113" t="s">
        <v>356</v>
      </c>
      <c r="AT322" s="113" t="s">
        <v>290</v>
      </c>
      <c r="AU322" s="113" t="s">
        <v>85</v>
      </c>
      <c r="AY322" s="14" t="s">
        <v>237</v>
      </c>
      <c r="BE322" s="114">
        <f t="shared" si="104"/>
        <v>0</v>
      </c>
      <c r="BF322" s="114">
        <f t="shared" si="105"/>
        <v>0</v>
      </c>
      <c r="BG322" s="114">
        <f t="shared" si="106"/>
        <v>0</v>
      </c>
      <c r="BH322" s="114">
        <f t="shared" si="107"/>
        <v>0</v>
      </c>
      <c r="BI322" s="114">
        <f t="shared" si="108"/>
        <v>0</v>
      </c>
      <c r="BJ322" s="14" t="s">
        <v>85</v>
      </c>
      <c r="BK322" s="114">
        <f t="shared" si="109"/>
        <v>0</v>
      </c>
      <c r="BL322" s="14" t="s">
        <v>129</v>
      </c>
      <c r="BM322" s="113" t="s">
        <v>797</v>
      </c>
    </row>
    <row r="323" spans="1:65" s="2" customFormat="1" ht="16.5" customHeight="1">
      <c r="A323" s="28"/>
      <c r="B323" s="138"/>
      <c r="C323" s="205" t="s">
        <v>798</v>
      </c>
      <c r="D323" s="205" t="s">
        <v>290</v>
      </c>
      <c r="E323" s="206" t="s">
        <v>799</v>
      </c>
      <c r="F323" s="207" t="s">
        <v>800</v>
      </c>
      <c r="G323" s="208" t="s">
        <v>245</v>
      </c>
      <c r="H323" s="209">
        <v>3.456</v>
      </c>
      <c r="I323" s="115"/>
      <c r="J323" s="210">
        <f t="shared" si="100"/>
        <v>0</v>
      </c>
      <c r="K323" s="207" t="s">
        <v>1</v>
      </c>
      <c r="L323" s="116"/>
      <c r="M323" s="117" t="s">
        <v>1</v>
      </c>
      <c r="N323" s="118" t="s">
        <v>42</v>
      </c>
      <c r="O323" s="52"/>
      <c r="P323" s="111">
        <f t="shared" si="101"/>
        <v>0</v>
      </c>
      <c r="Q323" s="111">
        <v>0.47</v>
      </c>
      <c r="R323" s="111">
        <f t="shared" si="102"/>
        <v>1.62432</v>
      </c>
      <c r="S323" s="111">
        <v>0</v>
      </c>
      <c r="T323" s="112">
        <f t="shared" si="103"/>
        <v>0</v>
      </c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R323" s="113" t="s">
        <v>356</v>
      </c>
      <c r="AT323" s="113" t="s">
        <v>290</v>
      </c>
      <c r="AU323" s="113" t="s">
        <v>85</v>
      </c>
      <c r="AY323" s="14" t="s">
        <v>237</v>
      </c>
      <c r="BE323" s="114">
        <f t="shared" si="104"/>
        <v>0</v>
      </c>
      <c r="BF323" s="114">
        <f t="shared" si="105"/>
        <v>0</v>
      </c>
      <c r="BG323" s="114">
        <f t="shared" si="106"/>
        <v>0</v>
      </c>
      <c r="BH323" s="114">
        <f t="shared" si="107"/>
        <v>0</v>
      </c>
      <c r="BI323" s="114">
        <f t="shared" si="108"/>
        <v>0</v>
      </c>
      <c r="BJ323" s="14" t="s">
        <v>85</v>
      </c>
      <c r="BK323" s="114">
        <f t="shared" si="109"/>
        <v>0</v>
      </c>
      <c r="BL323" s="14" t="s">
        <v>129</v>
      </c>
      <c r="BM323" s="113" t="s">
        <v>801</v>
      </c>
    </row>
    <row r="324" spans="1:65" s="2" customFormat="1" ht="16.5" customHeight="1">
      <c r="A324" s="28"/>
      <c r="B324" s="138"/>
      <c r="C324" s="205" t="s">
        <v>802</v>
      </c>
      <c r="D324" s="205" t="s">
        <v>290</v>
      </c>
      <c r="E324" s="206" t="s">
        <v>803</v>
      </c>
      <c r="F324" s="207" t="s">
        <v>804</v>
      </c>
      <c r="G324" s="208" t="s">
        <v>245</v>
      </c>
      <c r="H324" s="209">
        <v>0.51800000000000002</v>
      </c>
      <c r="I324" s="115"/>
      <c r="J324" s="210">
        <f t="shared" si="100"/>
        <v>0</v>
      </c>
      <c r="K324" s="207" t="s">
        <v>1</v>
      </c>
      <c r="L324" s="116"/>
      <c r="M324" s="117" t="s">
        <v>1</v>
      </c>
      <c r="N324" s="118" t="s">
        <v>42</v>
      </c>
      <c r="O324" s="52"/>
      <c r="P324" s="111">
        <f t="shared" si="101"/>
        <v>0</v>
      </c>
      <c r="Q324" s="111">
        <v>0.47</v>
      </c>
      <c r="R324" s="111">
        <f t="shared" si="102"/>
        <v>0.24345999999999998</v>
      </c>
      <c r="S324" s="111">
        <v>0</v>
      </c>
      <c r="T324" s="112">
        <f t="shared" si="103"/>
        <v>0</v>
      </c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R324" s="113" t="s">
        <v>356</v>
      </c>
      <c r="AT324" s="113" t="s">
        <v>290</v>
      </c>
      <c r="AU324" s="113" t="s">
        <v>85</v>
      </c>
      <c r="AY324" s="14" t="s">
        <v>237</v>
      </c>
      <c r="BE324" s="114">
        <f t="shared" si="104"/>
        <v>0</v>
      </c>
      <c r="BF324" s="114">
        <f t="shared" si="105"/>
        <v>0</v>
      </c>
      <c r="BG324" s="114">
        <f t="shared" si="106"/>
        <v>0</v>
      </c>
      <c r="BH324" s="114">
        <f t="shared" si="107"/>
        <v>0</v>
      </c>
      <c r="BI324" s="114">
        <f t="shared" si="108"/>
        <v>0</v>
      </c>
      <c r="BJ324" s="14" t="s">
        <v>85</v>
      </c>
      <c r="BK324" s="114">
        <f t="shared" si="109"/>
        <v>0</v>
      </c>
      <c r="BL324" s="14" t="s">
        <v>129</v>
      </c>
      <c r="BM324" s="113" t="s">
        <v>805</v>
      </c>
    </row>
    <row r="325" spans="1:65" s="2" customFormat="1" ht="16.5" customHeight="1">
      <c r="A325" s="28"/>
      <c r="B325" s="138"/>
      <c r="C325" s="205" t="s">
        <v>806</v>
      </c>
      <c r="D325" s="205" t="s">
        <v>290</v>
      </c>
      <c r="E325" s="206" t="s">
        <v>807</v>
      </c>
      <c r="F325" s="207" t="s">
        <v>808</v>
      </c>
      <c r="G325" s="208" t="s">
        <v>245</v>
      </c>
      <c r="H325" s="209">
        <v>4.9249999999999998</v>
      </c>
      <c r="I325" s="115"/>
      <c r="J325" s="210">
        <f t="shared" si="100"/>
        <v>0</v>
      </c>
      <c r="K325" s="207" t="s">
        <v>1</v>
      </c>
      <c r="L325" s="116"/>
      <c r="M325" s="117" t="s">
        <v>1</v>
      </c>
      <c r="N325" s="118" t="s">
        <v>42</v>
      </c>
      <c r="O325" s="52"/>
      <c r="P325" s="111">
        <f t="shared" si="101"/>
        <v>0</v>
      </c>
      <c r="Q325" s="111">
        <v>0.59</v>
      </c>
      <c r="R325" s="111">
        <f t="shared" si="102"/>
        <v>2.9057499999999998</v>
      </c>
      <c r="S325" s="111">
        <v>0</v>
      </c>
      <c r="T325" s="112">
        <f t="shared" si="103"/>
        <v>0</v>
      </c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R325" s="113" t="s">
        <v>356</v>
      </c>
      <c r="AT325" s="113" t="s">
        <v>290</v>
      </c>
      <c r="AU325" s="113" t="s">
        <v>85</v>
      </c>
      <c r="AY325" s="14" t="s">
        <v>237</v>
      </c>
      <c r="BE325" s="114">
        <f t="shared" si="104"/>
        <v>0</v>
      </c>
      <c r="BF325" s="114">
        <f t="shared" si="105"/>
        <v>0</v>
      </c>
      <c r="BG325" s="114">
        <f t="shared" si="106"/>
        <v>0</v>
      </c>
      <c r="BH325" s="114">
        <f t="shared" si="107"/>
        <v>0</v>
      </c>
      <c r="BI325" s="114">
        <f t="shared" si="108"/>
        <v>0</v>
      </c>
      <c r="BJ325" s="14" t="s">
        <v>85</v>
      </c>
      <c r="BK325" s="114">
        <f t="shared" si="109"/>
        <v>0</v>
      </c>
      <c r="BL325" s="14" t="s">
        <v>129</v>
      </c>
      <c r="BM325" s="113" t="s">
        <v>809</v>
      </c>
    </row>
    <row r="326" spans="1:65" s="2" customFormat="1" ht="16.5" customHeight="1">
      <c r="A326" s="28"/>
      <c r="B326" s="138"/>
      <c r="C326" s="199" t="s">
        <v>810</v>
      </c>
      <c r="D326" s="199" t="s">
        <v>242</v>
      </c>
      <c r="E326" s="200" t="s">
        <v>811</v>
      </c>
      <c r="F326" s="201" t="s">
        <v>812</v>
      </c>
      <c r="G326" s="202" t="s">
        <v>245</v>
      </c>
      <c r="H326" s="203">
        <v>23.777000000000001</v>
      </c>
      <c r="I326" s="108"/>
      <c r="J326" s="204">
        <f t="shared" si="100"/>
        <v>0</v>
      </c>
      <c r="K326" s="201" t="s">
        <v>1</v>
      </c>
      <c r="L326" s="29"/>
      <c r="M326" s="109" t="s">
        <v>1</v>
      </c>
      <c r="N326" s="110" t="s">
        <v>42</v>
      </c>
      <c r="O326" s="52"/>
      <c r="P326" s="111">
        <f t="shared" si="101"/>
        <v>0</v>
      </c>
      <c r="Q326" s="111">
        <v>2.2890000000000001E-2</v>
      </c>
      <c r="R326" s="111">
        <f t="shared" si="102"/>
        <v>0.54425553000000004</v>
      </c>
      <c r="S326" s="111">
        <v>0</v>
      </c>
      <c r="T326" s="112">
        <f t="shared" si="103"/>
        <v>0</v>
      </c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R326" s="113" t="s">
        <v>129</v>
      </c>
      <c r="AT326" s="113" t="s">
        <v>242</v>
      </c>
      <c r="AU326" s="113" t="s">
        <v>85</v>
      </c>
      <c r="AY326" s="14" t="s">
        <v>237</v>
      </c>
      <c r="BE326" s="114">
        <f t="shared" si="104"/>
        <v>0</v>
      </c>
      <c r="BF326" s="114">
        <f t="shared" si="105"/>
        <v>0</v>
      </c>
      <c r="BG326" s="114">
        <f t="shared" si="106"/>
        <v>0</v>
      </c>
      <c r="BH326" s="114">
        <f t="shared" si="107"/>
        <v>0</v>
      </c>
      <c r="BI326" s="114">
        <f t="shared" si="108"/>
        <v>0</v>
      </c>
      <c r="BJ326" s="14" t="s">
        <v>85</v>
      </c>
      <c r="BK326" s="114">
        <f t="shared" si="109"/>
        <v>0</v>
      </c>
      <c r="BL326" s="14" t="s">
        <v>129</v>
      </c>
      <c r="BM326" s="113" t="s">
        <v>813</v>
      </c>
    </row>
    <row r="327" spans="1:65" s="2" customFormat="1" ht="16.5" customHeight="1">
      <c r="A327" s="28"/>
      <c r="B327" s="138"/>
      <c r="C327" s="199" t="s">
        <v>814</v>
      </c>
      <c r="D327" s="199" t="s">
        <v>242</v>
      </c>
      <c r="E327" s="200" t="s">
        <v>815</v>
      </c>
      <c r="F327" s="201" t="s">
        <v>816</v>
      </c>
      <c r="G327" s="202" t="s">
        <v>319</v>
      </c>
      <c r="H327" s="203">
        <v>37</v>
      </c>
      <c r="I327" s="108"/>
      <c r="J327" s="204">
        <f t="shared" si="100"/>
        <v>0</v>
      </c>
      <c r="K327" s="201" t="s">
        <v>1</v>
      </c>
      <c r="L327" s="29"/>
      <c r="M327" s="109" t="s">
        <v>1</v>
      </c>
      <c r="N327" s="110" t="s">
        <v>42</v>
      </c>
      <c r="O327" s="52"/>
      <c r="P327" s="111">
        <f t="shared" si="101"/>
        <v>0</v>
      </c>
      <c r="Q327" s="111">
        <v>3.32E-3</v>
      </c>
      <c r="R327" s="111">
        <f t="shared" si="102"/>
        <v>0.12284</v>
      </c>
      <c r="S327" s="111">
        <v>0</v>
      </c>
      <c r="T327" s="112">
        <f t="shared" si="103"/>
        <v>0</v>
      </c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R327" s="113" t="s">
        <v>129</v>
      </c>
      <c r="AT327" s="113" t="s">
        <v>242</v>
      </c>
      <c r="AU327" s="113" t="s">
        <v>85</v>
      </c>
      <c r="AY327" s="14" t="s">
        <v>237</v>
      </c>
      <c r="BE327" s="114">
        <f t="shared" si="104"/>
        <v>0</v>
      </c>
      <c r="BF327" s="114">
        <f t="shared" si="105"/>
        <v>0</v>
      </c>
      <c r="BG327" s="114">
        <f t="shared" si="106"/>
        <v>0</v>
      </c>
      <c r="BH327" s="114">
        <f t="shared" si="107"/>
        <v>0</v>
      </c>
      <c r="BI327" s="114">
        <f t="shared" si="108"/>
        <v>0</v>
      </c>
      <c r="BJ327" s="14" t="s">
        <v>85</v>
      </c>
      <c r="BK327" s="114">
        <f t="shared" si="109"/>
        <v>0</v>
      </c>
      <c r="BL327" s="14" t="s">
        <v>129</v>
      </c>
      <c r="BM327" s="113" t="s">
        <v>817</v>
      </c>
    </row>
    <row r="328" spans="1:65" s="2" customFormat="1" ht="16.5" customHeight="1">
      <c r="A328" s="28"/>
      <c r="B328" s="138"/>
      <c r="C328" s="199" t="s">
        <v>818</v>
      </c>
      <c r="D328" s="199" t="s">
        <v>242</v>
      </c>
      <c r="E328" s="200" t="s">
        <v>819</v>
      </c>
      <c r="F328" s="201" t="s">
        <v>820</v>
      </c>
      <c r="G328" s="202" t="s">
        <v>319</v>
      </c>
      <c r="H328" s="203">
        <v>36</v>
      </c>
      <c r="I328" s="108"/>
      <c r="J328" s="204">
        <f t="shared" si="100"/>
        <v>0</v>
      </c>
      <c r="K328" s="201" t="s">
        <v>1</v>
      </c>
      <c r="L328" s="29"/>
      <c r="M328" s="109" t="s">
        <v>1</v>
      </c>
      <c r="N328" s="110" t="s">
        <v>42</v>
      </c>
      <c r="O328" s="52"/>
      <c r="P328" s="111">
        <f t="shared" si="101"/>
        <v>0</v>
      </c>
      <c r="Q328" s="111">
        <v>3.32E-3</v>
      </c>
      <c r="R328" s="111">
        <f t="shared" si="102"/>
        <v>0.11952</v>
      </c>
      <c r="S328" s="111">
        <v>0</v>
      </c>
      <c r="T328" s="112">
        <f t="shared" si="103"/>
        <v>0</v>
      </c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R328" s="113" t="s">
        <v>129</v>
      </c>
      <c r="AT328" s="113" t="s">
        <v>242</v>
      </c>
      <c r="AU328" s="113" t="s">
        <v>85</v>
      </c>
      <c r="AY328" s="14" t="s">
        <v>237</v>
      </c>
      <c r="BE328" s="114">
        <f t="shared" si="104"/>
        <v>0</v>
      </c>
      <c r="BF328" s="114">
        <f t="shared" si="105"/>
        <v>0</v>
      </c>
      <c r="BG328" s="114">
        <f t="shared" si="106"/>
        <v>0</v>
      </c>
      <c r="BH328" s="114">
        <f t="shared" si="107"/>
        <v>0</v>
      </c>
      <c r="BI328" s="114">
        <f t="shared" si="108"/>
        <v>0</v>
      </c>
      <c r="BJ328" s="14" t="s">
        <v>85</v>
      </c>
      <c r="BK328" s="114">
        <f t="shared" si="109"/>
        <v>0</v>
      </c>
      <c r="BL328" s="14" t="s">
        <v>129</v>
      </c>
      <c r="BM328" s="113" t="s">
        <v>821</v>
      </c>
    </row>
    <row r="329" spans="1:65" s="2" customFormat="1" ht="16.5" customHeight="1">
      <c r="A329" s="28"/>
      <c r="B329" s="138"/>
      <c r="C329" s="199" t="s">
        <v>822</v>
      </c>
      <c r="D329" s="199" t="s">
        <v>242</v>
      </c>
      <c r="E329" s="200" t="s">
        <v>823</v>
      </c>
      <c r="F329" s="201" t="s">
        <v>824</v>
      </c>
      <c r="G329" s="202" t="s">
        <v>319</v>
      </c>
      <c r="H329" s="203">
        <v>125</v>
      </c>
      <c r="I329" s="108"/>
      <c r="J329" s="204">
        <f t="shared" si="100"/>
        <v>0</v>
      </c>
      <c r="K329" s="201" t="s">
        <v>1</v>
      </c>
      <c r="L329" s="29"/>
      <c r="M329" s="109" t="s">
        <v>1</v>
      </c>
      <c r="N329" s="110" t="s">
        <v>42</v>
      </c>
      <c r="O329" s="52"/>
      <c r="P329" s="111">
        <f t="shared" si="101"/>
        <v>0</v>
      </c>
      <c r="Q329" s="111">
        <v>3.32E-3</v>
      </c>
      <c r="R329" s="111">
        <f t="shared" si="102"/>
        <v>0.41499999999999998</v>
      </c>
      <c r="S329" s="111">
        <v>0</v>
      </c>
      <c r="T329" s="112">
        <f t="shared" si="103"/>
        <v>0</v>
      </c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R329" s="113" t="s">
        <v>129</v>
      </c>
      <c r="AT329" s="113" t="s">
        <v>242</v>
      </c>
      <c r="AU329" s="113" t="s">
        <v>85</v>
      </c>
      <c r="AY329" s="14" t="s">
        <v>237</v>
      </c>
      <c r="BE329" s="114">
        <f t="shared" si="104"/>
        <v>0</v>
      </c>
      <c r="BF329" s="114">
        <f t="shared" si="105"/>
        <v>0</v>
      </c>
      <c r="BG329" s="114">
        <f t="shared" si="106"/>
        <v>0</v>
      </c>
      <c r="BH329" s="114">
        <f t="shared" si="107"/>
        <v>0</v>
      </c>
      <c r="BI329" s="114">
        <f t="shared" si="108"/>
        <v>0</v>
      </c>
      <c r="BJ329" s="14" t="s">
        <v>85</v>
      </c>
      <c r="BK329" s="114">
        <f t="shared" si="109"/>
        <v>0</v>
      </c>
      <c r="BL329" s="14" t="s">
        <v>129</v>
      </c>
      <c r="BM329" s="113" t="s">
        <v>825</v>
      </c>
    </row>
    <row r="330" spans="1:65" s="2" customFormat="1" ht="16.5" customHeight="1">
      <c r="A330" s="28"/>
      <c r="B330" s="138"/>
      <c r="C330" s="199" t="s">
        <v>826</v>
      </c>
      <c r="D330" s="199" t="s">
        <v>242</v>
      </c>
      <c r="E330" s="200" t="s">
        <v>827</v>
      </c>
      <c r="F330" s="201" t="s">
        <v>828</v>
      </c>
      <c r="G330" s="202" t="s">
        <v>254</v>
      </c>
      <c r="H330" s="203">
        <v>943</v>
      </c>
      <c r="I330" s="108"/>
      <c r="J330" s="204">
        <f t="shared" si="100"/>
        <v>0</v>
      </c>
      <c r="K330" s="201" t="s">
        <v>1</v>
      </c>
      <c r="L330" s="29"/>
      <c r="M330" s="109" t="s">
        <v>1</v>
      </c>
      <c r="N330" s="110" t="s">
        <v>42</v>
      </c>
      <c r="O330" s="52"/>
      <c r="P330" s="111">
        <f t="shared" si="101"/>
        <v>0</v>
      </c>
      <c r="Q330" s="111">
        <v>1.4789999999999999E-2</v>
      </c>
      <c r="R330" s="111">
        <f t="shared" si="102"/>
        <v>13.946969999999999</v>
      </c>
      <c r="S330" s="111">
        <v>0</v>
      </c>
      <c r="T330" s="112">
        <f t="shared" si="103"/>
        <v>0</v>
      </c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R330" s="113" t="s">
        <v>129</v>
      </c>
      <c r="AT330" s="113" t="s">
        <v>242</v>
      </c>
      <c r="AU330" s="113" t="s">
        <v>85</v>
      </c>
      <c r="AY330" s="14" t="s">
        <v>237</v>
      </c>
      <c r="BE330" s="114">
        <f t="shared" si="104"/>
        <v>0</v>
      </c>
      <c r="BF330" s="114">
        <f t="shared" si="105"/>
        <v>0</v>
      </c>
      <c r="BG330" s="114">
        <f t="shared" si="106"/>
        <v>0</v>
      </c>
      <c r="BH330" s="114">
        <f t="shared" si="107"/>
        <v>0</v>
      </c>
      <c r="BI330" s="114">
        <f t="shared" si="108"/>
        <v>0</v>
      </c>
      <c r="BJ330" s="14" t="s">
        <v>85</v>
      </c>
      <c r="BK330" s="114">
        <f t="shared" si="109"/>
        <v>0</v>
      </c>
      <c r="BL330" s="14" t="s">
        <v>129</v>
      </c>
      <c r="BM330" s="113" t="s">
        <v>829</v>
      </c>
    </row>
    <row r="331" spans="1:65" s="2" customFormat="1" ht="16.5" customHeight="1">
      <c r="A331" s="28"/>
      <c r="B331" s="138"/>
      <c r="C331" s="205" t="s">
        <v>830</v>
      </c>
      <c r="D331" s="205" t="s">
        <v>290</v>
      </c>
      <c r="E331" s="206" t="s">
        <v>831</v>
      </c>
      <c r="F331" s="207" t="s">
        <v>832</v>
      </c>
      <c r="G331" s="208" t="s">
        <v>254</v>
      </c>
      <c r="H331" s="209">
        <v>1084.45</v>
      </c>
      <c r="I331" s="115"/>
      <c r="J331" s="210">
        <f t="shared" si="100"/>
        <v>0</v>
      </c>
      <c r="K331" s="207" t="s">
        <v>1</v>
      </c>
      <c r="L331" s="116"/>
      <c r="M331" s="117" t="s">
        <v>1</v>
      </c>
      <c r="N331" s="118" t="s">
        <v>42</v>
      </c>
      <c r="O331" s="52"/>
      <c r="P331" s="111">
        <f t="shared" si="101"/>
        <v>0</v>
      </c>
      <c r="Q331" s="111">
        <v>1.34E-2</v>
      </c>
      <c r="R331" s="111">
        <f t="shared" si="102"/>
        <v>14.531630000000002</v>
      </c>
      <c r="S331" s="111">
        <v>0</v>
      </c>
      <c r="T331" s="112">
        <f t="shared" si="103"/>
        <v>0</v>
      </c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R331" s="113" t="s">
        <v>356</v>
      </c>
      <c r="AT331" s="113" t="s">
        <v>290</v>
      </c>
      <c r="AU331" s="113" t="s">
        <v>85</v>
      </c>
      <c r="AY331" s="14" t="s">
        <v>237</v>
      </c>
      <c r="BE331" s="114">
        <f t="shared" si="104"/>
        <v>0</v>
      </c>
      <c r="BF331" s="114">
        <f t="shared" si="105"/>
        <v>0</v>
      </c>
      <c r="BG331" s="114">
        <f t="shared" si="106"/>
        <v>0</v>
      </c>
      <c r="BH331" s="114">
        <f t="shared" si="107"/>
        <v>0</v>
      </c>
      <c r="BI331" s="114">
        <f t="shared" si="108"/>
        <v>0</v>
      </c>
      <c r="BJ331" s="14" t="s">
        <v>85</v>
      </c>
      <c r="BK331" s="114">
        <f t="shared" si="109"/>
        <v>0</v>
      </c>
      <c r="BL331" s="14" t="s">
        <v>129</v>
      </c>
      <c r="BM331" s="113" t="s">
        <v>833</v>
      </c>
    </row>
    <row r="332" spans="1:65" s="2" customFormat="1" ht="21.75" customHeight="1">
      <c r="A332" s="28"/>
      <c r="B332" s="138"/>
      <c r="C332" s="199" t="s">
        <v>834</v>
      </c>
      <c r="D332" s="199" t="s">
        <v>242</v>
      </c>
      <c r="E332" s="200" t="s">
        <v>835</v>
      </c>
      <c r="F332" s="201" t="s">
        <v>836</v>
      </c>
      <c r="G332" s="202" t="s">
        <v>290</v>
      </c>
      <c r="H332" s="203">
        <v>1250</v>
      </c>
      <c r="I332" s="108"/>
      <c r="J332" s="204">
        <f t="shared" si="100"/>
        <v>0</v>
      </c>
      <c r="K332" s="201" t="s">
        <v>1</v>
      </c>
      <c r="L332" s="29"/>
      <c r="M332" s="109" t="s">
        <v>1</v>
      </c>
      <c r="N332" s="110" t="s">
        <v>42</v>
      </c>
      <c r="O332" s="52"/>
      <c r="P332" s="111">
        <f t="shared" si="101"/>
        <v>0</v>
      </c>
      <c r="Q332" s="111">
        <v>9.8999999999999999E-4</v>
      </c>
      <c r="R332" s="111">
        <f t="shared" si="102"/>
        <v>1.2375</v>
      </c>
      <c r="S332" s="111">
        <v>0</v>
      </c>
      <c r="T332" s="112">
        <f t="shared" si="103"/>
        <v>0</v>
      </c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R332" s="113" t="s">
        <v>129</v>
      </c>
      <c r="AT332" s="113" t="s">
        <v>242</v>
      </c>
      <c r="AU332" s="113" t="s">
        <v>85</v>
      </c>
      <c r="AY332" s="14" t="s">
        <v>237</v>
      </c>
      <c r="BE332" s="114">
        <f t="shared" si="104"/>
        <v>0</v>
      </c>
      <c r="BF332" s="114">
        <f t="shared" si="105"/>
        <v>0</v>
      </c>
      <c r="BG332" s="114">
        <f t="shared" si="106"/>
        <v>0</v>
      </c>
      <c r="BH332" s="114">
        <f t="shared" si="107"/>
        <v>0</v>
      </c>
      <c r="BI332" s="114">
        <f t="shared" si="108"/>
        <v>0</v>
      </c>
      <c r="BJ332" s="14" t="s">
        <v>85</v>
      </c>
      <c r="BK332" s="114">
        <f t="shared" si="109"/>
        <v>0</v>
      </c>
      <c r="BL332" s="14" t="s">
        <v>129</v>
      </c>
      <c r="BM332" s="113" t="s">
        <v>837</v>
      </c>
    </row>
    <row r="333" spans="1:65" s="2" customFormat="1" ht="21.75" customHeight="1">
      <c r="A333" s="28"/>
      <c r="B333" s="138"/>
      <c r="C333" s="205" t="s">
        <v>838</v>
      </c>
      <c r="D333" s="205" t="s">
        <v>290</v>
      </c>
      <c r="E333" s="206" t="s">
        <v>839</v>
      </c>
      <c r="F333" s="207" t="s">
        <v>840</v>
      </c>
      <c r="G333" s="208" t="s">
        <v>245</v>
      </c>
      <c r="H333" s="209">
        <v>43.2</v>
      </c>
      <c r="I333" s="115"/>
      <c r="J333" s="210">
        <f t="shared" si="100"/>
        <v>0</v>
      </c>
      <c r="K333" s="207" t="s">
        <v>1</v>
      </c>
      <c r="L333" s="116"/>
      <c r="M333" s="117" t="s">
        <v>1</v>
      </c>
      <c r="N333" s="118" t="s">
        <v>42</v>
      </c>
      <c r="O333" s="52"/>
      <c r="P333" s="111">
        <f t="shared" si="101"/>
        <v>0</v>
      </c>
      <c r="Q333" s="111">
        <v>0.47</v>
      </c>
      <c r="R333" s="111">
        <f t="shared" si="102"/>
        <v>20.303999999999998</v>
      </c>
      <c r="S333" s="111">
        <v>0</v>
      </c>
      <c r="T333" s="112">
        <f t="shared" si="103"/>
        <v>0</v>
      </c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R333" s="113" t="s">
        <v>356</v>
      </c>
      <c r="AT333" s="113" t="s">
        <v>290</v>
      </c>
      <c r="AU333" s="113" t="s">
        <v>85</v>
      </c>
      <c r="AY333" s="14" t="s">
        <v>237</v>
      </c>
      <c r="BE333" s="114">
        <f t="shared" si="104"/>
        <v>0</v>
      </c>
      <c r="BF333" s="114">
        <f t="shared" si="105"/>
        <v>0</v>
      </c>
      <c r="BG333" s="114">
        <f t="shared" si="106"/>
        <v>0</v>
      </c>
      <c r="BH333" s="114">
        <f t="shared" si="107"/>
        <v>0</v>
      </c>
      <c r="BI333" s="114">
        <f t="shared" si="108"/>
        <v>0</v>
      </c>
      <c r="BJ333" s="14" t="s">
        <v>85</v>
      </c>
      <c r="BK333" s="114">
        <f t="shared" si="109"/>
        <v>0</v>
      </c>
      <c r="BL333" s="14" t="s">
        <v>129</v>
      </c>
      <c r="BM333" s="113" t="s">
        <v>841</v>
      </c>
    </row>
    <row r="334" spans="1:65" s="2" customFormat="1" ht="16.5" customHeight="1">
      <c r="A334" s="28"/>
      <c r="B334" s="138"/>
      <c r="C334" s="199" t="s">
        <v>842</v>
      </c>
      <c r="D334" s="199" t="s">
        <v>242</v>
      </c>
      <c r="E334" s="200" t="s">
        <v>843</v>
      </c>
      <c r="F334" s="201" t="s">
        <v>844</v>
      </c>
      <c r="G334" s="202" t="s">
        <v>306</v>
      </c>
      <c r="H334" s="203">
        <v>63.762</v>
      </c>
      <c r="I334" s="108"/>
      <c r="J334" s="204">
        <f t="shared" si="100"/>
        <v>0</v>
      </c>
      <c r="K334" s="201" t="s">
        <v>1</v>
      </c>
      <c r="L334" s="29"/>
      <c r="M334" s="109" t="s">
        <v>1</v>
      </c>
      <c r="N334" s="110" t="s">
        <v>42</v>
      </c>
      <c r="O334" s="52"/>
      <c r="P334" s="111">
        <f t="shared" si="101"/>
        <v>0</v>
      </c>
      <c r="Q334" s="111">
        <v>0</v>
      </c>
      <c r="R334" s="111">
        <f t="shared" si="102"/>
        <v>0</v>
      </c>
      <c r="S334" s="111">
        <v>0</v>
      </c>
      <c r="T334" s="112">
        <f t="shared" si="103"/>
        <v>0</v>
      </c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R334" s="113" t="s">
        <v>129</v>
      </c>
      <c r="AT334" s="113" t="s">
        <v>242</v>
      </c>
      <c r="AU334" s="113" t="s">
        <v>85</v>
      </c>
      <c r="AY334" s="14" t="s">
        <v>237</v>
      </c>
      <c r="BE334" s="114">
        <f t="shared" si="104"/>
        <v>0</v>
      </c>
      <c r="BF334" s="114">
        <f t="shared" si="105"/>
        <v>0</v>
      </c>
      <c r="BG334" s="114">
        <f t="shared" si="106"/>
        <v>0</v>
      </c>
      <c r="BH334" s="114">
        <f t="shared" si="107"/>
        <v>0</v>
      </c>
      <c r="BI334" s="114">
        <f t="shared" si="108"/>
        <v>0</v>
      </c>
      <c r="BJ334" s="14" t="s">
        <v>85</v>
      </c>
      <c r="BK334" s="114">
        <f t="shared" si="109"/>
        <v>0</v>
      </c>
      <c r="BL334" s="14" t="s">
        <v>129</v>
      </c>
      <c r="BM334" s="113" t="s">
        <v>845</v>
      </c>
    </row>
    <row r="335" spans="1:65" s="12" customFormat="1" ht="25.9" customHeight="1">
      <c r="B335" s="192"/>
      <c r="C335" s="193"/>
      <c r="D335" s="194" t="s">
        <v>76</v>
      </c>
      <c r="E335" s="195" t="s">
        <v>846</v>
      </c>
      <c r="F335" s="195" t="s">
        <v>847</v>
      </c>
      <c r="G335" s="193"/>
      <c r="H335" s="193"/>
      <c r="I335" s="101"/>
      <c r="J335" s="196">
        <f>BK335</f>
        <v>0</v>
      </c>
      <c r="K335" s="193"/>
      <c r="L335" s="99"/>
      <c r="M335" s="102"/>
      <c r="N335" s="103"/>
      <c r="O335" s="103"/>
      <c r="P335" s="104">
        <f>SUM(P336:P342)</f>
        <v>0</v>
      </c>
      <c r="Q335" s="103"/>
      <c r="R335" s="104">
        <f>SUM(R336:R342)</f>
        <v>84.231799999999993</v>
      </c>
      <c r="S335" s="103"/>
      <c r="T335" s="105">
        <f>SUM(T336:T342)</f>
        <v>0</v>
      </c>
      <c r="AR335" s="100" t="s">
        <v>87</v>
      </c>
      <c r="AT335" s="106" t="s">
        <v>76</v>
      </c>
      <c r="AU335" s="106" t="s">
        <v>77</v>
      </c>
      <c r="AY335" s="100" t="s">
        <v>237</v>
      </c>
      <c r="BK335" s="107">
        <f>SUM(BK336:BK342)</f>
        <v>0</v>
      </c>
    </row>
    <row r="336" spans="1:65" s="2" customFormat="1" ht="16.5" customHeight="1">
      <c r="A336" s="28"/>
      <c r="B336" s="138"/>
      <c r="C336" s="199" t="s">
        <v>848</v>
      </c>
      <c r="D336" s="199" t="s">
        <v>242</v>
      </c>
      <c r="E336" s="200" t="s">
        <v>849</v>
      </c>
      <c r="F336" s="201" t="s">
        <v>850</v>
      </c>
      <c r="G336" s="202" t="s">
        <v>254</v>
      </c>
      <c r="H336" s="203">
        <v>4195</v>
      </c>
      <c r="I336" s="108"/>
      <c r="J336" s="204">
        <f t="shared" ref="J336:J342" si="110">ROUND(I336*H336,2)</f>
        <v>0</v>
      </c>
      <c r="K336" s="201" t="s">
        <v>1</v>
      </c>
      <c r="L336" s="29"/>
      <c r="M336" s="109" t="s">
        <v>1</v>
      </c>
      <c r="N336" s="110" t="s">
        <v>42</v>
      </c>
      <c r="O336" s="52"/>
      <c r="P336" s="111">
        <f t="shared" ref="P336:P342" si="111">O336*H336</f>
        <v>0</v>
      </c>
      <c r="Q336" s="111">
        <v>1.7149999999999999E-2</v>
      </c>
      <c r="R336" s="111">
        <f t="shared" ref="R336:R342" si="112">Q336*H336</f>
        <v>71.944249999999997</v>
      </c>
      <c r="S336" s="111">
        <v>0</v>
      </c>
      <c r="T336" s="112">
        <f t="shared" ref="T336:T342" si="113">S336*H336</f>
        <v>0</v>
      </c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R336" s="113" t="s">
        <v>129</v>
      </c>
      <c r="AT336" s="113" t="s">
        <v>242</v>
      </c>
      <c r="AU336" s="113" t="s">
        <v>85</v>
      </c>
      <c r="AY336" s="14" t="s">
        <v>237</v>
      </c>
      <c r="BE336" s="114">
        <f t="shared" ref="BE336:BE342" si="114">IF(N336="základní",J336,0)</f>
        <v>0</v>
      </c>
      <c r="BF336" s="114">
        <f t="shared" ref="BF336:BF342" si="115">IF(N336="snížená",J336,0)</f>
        <v>0</v>
      </c>
      <c r="BG336" s="114">
        <f t="shared" ref="BG336:BG342" si="116">IF(N336="zákl. přenesená",J336,0)</f>
        <v>0</v>
      </c>
      <c r="BH336" s="114">
        <f t="shared" ref="BH336:BH342" si="117">IF(N336="sníž. přenesená",J336,0)</f>
        <v>0</v>
      </c>
      <c r="BI336" s="114">
        <f t="shared" ref="BI336:BI342" si="118">IF(N336="nulová",J336,0)</f>
        <v>0</v>
      </c>
      <c r="BJ336" s="14" t="s">
        <v>85</v>
      </c>
      <c r="BK336" s="114">
        <f t="shared" ref="BK336:BK342" si="119">ROUND(I336*H336,2)</f>
        <v>0</v>
      </c>
      <c r="BL336" s="14" t="s">
        <v>129</v>
      </c>
      <c r="BM336" s="113" t="s">
        <v>851</v>
      </c>
    </row>
    <row r="337" spans="1:65" s="2" customFormat="1" ht="16.5" customHeight="1">
      <c r="A337" s="28"/>
      <c r="B337" s="138"/>
      <c r="C337" s="199" t="s">
        <v>852</v>
      </c>
      <c r="D337" s="199" t="s">
        <v>242</v>
      </c>
      <c r="E337" s="200" t="s">
        <v>853</v>
      </c>
      <c r="F337" s="201" t="s">
        <v>854</v>
      </c>
      <c r="G337" s="202" t="s">
        <v>254</v>
      </c>
      <c r="H337" s="203">
        <v>180</v>
      </c>
      <c r="I337" s="108"/>
      <c r="J337" s="204">
        <f t="shared" si="110"/>
        <v>0</v>
      </c>
      <c r="K337" s="201" t="s">
        <v>1</v>
      </c>
      <c r="L337" s="29"/>
      <c r="M337" s="109" t="s">
        <v>1</v>
      </c>
      <c r="N337" s="110" t="s">
        <v>42</v>
      </c>
      <c r="O337" s="52"/>
      <c r="P337" s="111">
        <f t="shared" si="111"/>
        <v>0</v>
      </c>
      <c r="Q337" s="111">
        <v>2.4140000000000002E-2</v>
      </c>
      <c r="R337" s="111">
        <f t="shared" si="112"/>
        <v>4.3452000000000002</v>
      </c>
      <c r="S337" s="111">
        <v>0</v>
      </c>
      <c r="T337" s="112">
        <f t="shared" si="113"/>
        <v>0</v>
      </c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R337" s="113" t="s">
        <v>129</v>
      </c>
      <c r="AT337" s="113" t="s">
        <v>242</v>
      </c>
      <c r="AU337" s="113" t="s">
        <v>85</v>
      </c>
      <c r="AY337" s="14" t="s">
        <v>237</v>
      </c>
      <c r="BE337" s="114">
        <f t="shared" si="114"/>
        <v>0</v>
      </c>
      <c r="BF337" s="114">
        <f t="shared" si="115"/>
        <v>0</v>
      </c>
      <c r="BG337" s="114">
        <f t="shared" si="116"/>
        <v>0</v>
      </c>
      <c r="BH337" s="114">
        <f t="shared" si="117"/>
        <v>0</v>
      </c>
      <c r="BI337" s="114">
        <f t="shared" si="118"/>
        <v>0</v>
      </c>
      <c r="BJ337" s="14" t="s">
        <v>85</v>
      </c>
      <c r="BK337" s="114">
        <f t="shared" si="119"/>
        <v>0</v>
      </c>
      <c r="BL337" s="14" t="s">
        <v>129</v>
      </c>
      <c r="BM337" s="113" t="s">
        <v>855</v>
      </c>
    </row>
    <row r="338" spans="1:65" s="2" customFormat="1" ht="16.5" customHeight="1">
      <c r="A338" s="28"/>
      <c r="B338" s="138"/>
      <c r="C338" s="199" t="s">
        <v>856</v>
      </c>
      <c r="D338" s="199" t="s">
        <v>242</v>
      </c>
      <c r="E338" s="200" t="s">
        <v>857</v>
      </c>
      <c r="F338" s="201" t="s">
        <v>858</v>
      </c>
      <c r="G338" s="202" t="s">
        <v>290</v>
      </c>
      <c r="H338" s="203">
        <v>1250</v>
      </c>
      <c r="I338" s="108"/>
      <c r="J338" s="204">
        <f t="shared" si="110"/>
        <v>0</v>
      </c>
      <c r="K338" s="201" t="s">
        <v>1</v>
      </c>
      <c r="L338" s="29"/>
      <c r="M338" s="109" t="s">
        <v>1</v>
      </c>
      <c r="N338" s="110" t="s">
        <v>42</v>
      </c>
      <c r="O338" s="52"/>
      <c r="P338" s="111">
        <f t="shared" si="111"/>
        <v>0</v>
      </c>
      <c r="Q338" s="111">
        <v>3.4000000000000002E-4</v>
      </c>
      <c r="R338" s="111">
        <f t="shared" si="112"/>
        <v>0.42500000000000004</v>
      </c>
      <c r="S338" s="111">
        <v>0</v>
      </c>
      <c r="T338" s="112">
        <f t="shared" si="113"/>
        <v>0</v>
      </c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R338" s="113" t="s">
        <v>129</v>
      </c>
      <c r="AT338" s="113" t="s">
        <v>242</v>
      </c>
      <c r="AU338" s="113" t="s">
        <v>85</v>
      </c>
      <c r="AY338" s="14" t="s">
        <v>237</v>
      </c>
      <c r="BE338" s="114">
        <f t="shared" si="114"/>
        <v>0</v>
      </c>
      <c r="BF338" s="114">
        <f t="shared" si="115"/>
        <v>0</v>
      </c>
      <c r="BG338" s="114">
        <f t="shared" si="116"/>
        <v>0</v>
      </c>
      <c r="BH338" s="114">
        <f t="shared" si="117"/>
        <v>0</v>
      </c>
      <c r="BI338" s="114">
        <f t="shared" si="118"/>
        <v>0</v>
      </c>
      <c r="BJ338" s="14" t="s">
        <v>85</v>
      </c>
      <c r="BK338" s="114">
        <f t="shared" si="119"/>
        <v>0</v>
      </c>
      <c r="BL338" s="14" t="s">
        <v>129</v>
      </c>
      <c r="BM338" s="113" t="s">
        <v>859</v>
      </c>
    </row>
    <row r="339" spans="1:65" s="2" customFormat="1" ht="16.5" customHeight="1">
      <c r="A339" s="28"/>
      <c r="B339" s="138"/>
      <c r="C339" s="199" t="s">
        <v>860</v>
      </c>
      <c r="D339" s="199" t="s">
        <v>242</v>
      </c>
      <c r="E339" s="200" t="s">
        <v>861</v>
      </c>
      <c r="F339" s="201" t="s">
        <v>862</v>
      </c>
      <c r="G339" s="202" t="s">
        <v>319</v>
      </c>
      <c r="H339" s="203">
        <v>45</v>
      </c>
      <c r="I339" s="108"/>
      <c r="J339" s="204">
        <f t="shared" si="110"/>
        <v>0</v>
      </c>
      <c r="K339" s="201" t="s">
        <v>1</v>
      </c>
      <c r="L339" s="29"/>
      <c r="M339" s="109" t="s">
        <v>1</v>
      </c>
      <c r="N339" s="110" t="s">
        <v>42</v>
      </c>
      <c r="O339" s="52"/>
      <c r="P339" s="111">
        <f t="shared" si="111"/>
        <v>0</v>
      </c>
      <c r="Q339" s="111">
        <v>3.0300000000000001E-3</v>
      </c>
      <c r="R339" s="111">
        <f t="shared" si="112"/>
        <v>0.13635</v>
      </c>
      <c r="S339" s="111">
        <v>0</v>
      </c>
      <c r="T339" s="112">
        <f t="shared" si="113"/>
        <v>0</v>
      </c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R339" s="113" t="s">
        <v>129</v>
      </c>
      <c r="AT339" s="113" t="s">
        <v>242</v>
      </c>
      <c r="AU339" s="113" t="s">
        <v>85</v>
      </c>
      <c r="AY339" s="14" t="s">
        <v>237</v>
      </c>
      <c r="BE339" s="114">
        <f t="shared" si="114"/>
        <v>0</v>
      </c>
      <c r="BF339" s="114">
        <f t="shared" si="115"/>
        <v>0</v>
      </c>
      <c r="BG339" s="114">
        <f t="shared" si="116"/>
        <v>0</v>
      </c>
      <c r="BH339" s="114">
        <f t="shared" si="117"/>
        <v>0</v>
      </c>
      <c r="BI339" s="114">
        <f t="shared" si="118"/>
        <v>0</v>
      </c>
      <c r="BJ339" s="14" t="s">
        <v>85</v>
      </c>
      <c r="BK339" s="114">
        <f t="shared" si="119"/>
        <v>0</v>
      </c>
      <c r="BL339" s="14" t="s">
        <v>129</v>
      </c>
      <c r="BM339" s="113" t="s">
        <v>863</v>
      </c>
    </row>
    <row r="340" spans="1:65" s="2" customFormat="1" ht="16.5" customHeight="1">
      <c r="A340" s="28"/>
      <c r="B340" s="138"/>
      <c r="C340" s="199" t="s">
        <v>864</v>
      </c>
      <c r="D340" s="199" t="s">
        <v>242</v>
      </c>
      <c r="E340" s="200" t="s">
        <v>865</v>
      </c>
      <c r="F340" s="201" t="s">
        <v>866</v>
      </c>
      <c r="G340" s="202" t="s">
        <v>319</v>
      </c>
      <c r="H340" s="203">
        <v>45</v>
      </c>
      <c r="I340" s="108"/>
      <c r="J340" s="204">
        <f t="shared" si="110"/>
        <v>0</v>
      </c>
      <c r="K340" s="201" t="s">
        <v>1</v>
      </c>
      <c r="L340" s="29"/>
      <c r="M340" s="109" t="s">
        <v>1</v>
      </c>
      <c r="N340" s="110" t="s">
        <v>42</v>
      </c>
      <c r="O340" s="52"/>
      <c r="P340" s="111">
        <f t="shared" si="111"/>
        <v>0</v>
      </c>
      <c r="Q340" s="111">
        <v>0.01</v>
      </c>
      <c r="R340" s="111">
        <f t="shared" si="112"/>
        <v>0.45</v>
      </c>
      <c r="S340" s="111">
        <v>0</v>
      </c>
      <c r="T340" s="112">
        <f t="shared" si="113"/>
        <v>0</v>
      </c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R340" s="113" t="s">
        <v>129</v>
      </c>
      <c r="AT340" s="113" t="s">
        <v>242</v>
      </c>
      <c r="AU340" s="113" t="s">
        <v>85</v>
      </c>
      <c r="AY340" s="14" t="s">
        <v>237</v>
      </c>
      <c r="BE340" s="114">
        <f t="shared" si="114"/>
        <v>0</v>
      </c>
      <c r="BF340" s="114">
        <f t="shared" si="115"/>
        <v>0</v>
      </c>
      <c r="BG340" s="114">
        <f t="shared" si="116"/>
        <v>0</v>
      </c>
      <c r="BH340" s="114">
        <f t="shared" si="117"/>
        <v>0</v>
      </c>
      <c r="BI340" s="114">
        <f t="shared" si="118"/>
        <v>0</v>
      </c>
      <c r="BJ340" s="14" t="s">
        <v>85</v>
      </c>
      <c r="BK340" s="114">
        <f t="shared" si="119"/>
        <v>0</v>
      </c>
      <c r="BL340" s="14" t="s">
        <v>129</v>
      </c>
      <c r="BM340" s="113" t="s">
        <v>867</v>
      </c>
    </row>
    <row r="341" spans="1:65" s="2" customFormat="1" ht="16.5" customHeight="1">
      <c r="A341" s="28"/>
      <c r="B341" s="138"/>
      <c r="C341" s="205" t="s">
        <v>868</v>
      </c>
      <c r="D341" s="205" t="s">
        <v>290</v>
      </c>
      <c r="E341" s="206" t="s">
        <v>869</v>
      </c>
      <c r="F341" s="207" t="s">
        <v>870</v>
      </c>
      <c r="G341" s="208" t="s">
        <v>319</v>
      </c>
      <c r="H341" s="209">
        <v>1195</v>
      </c>
      <c r="I341" s="115"/>
      <c r="J341" s="210">
        <f t="shared" si="110"/>
        <v>0</v>
      </c>
      <c r="K341" s="207" t="s">
        <v>1</v>
      </c>
      <c r="L341" s="116"/>
      <c r="M341" s="117" t="s">
        <v>1</v>
      </c>
      <c r="N341" s="118" t="s">
        <v>42</v>
      </c>
      <c r="O341" s="52"/>
      <c r="P341" s="111">
        <f t="shared" si="111"/>
        <v>0</v>
      </c>
      <c r="Q341" s="111">
        <v>5.7999999999999996E-3</v>
      </c>
      <c r="R341" s="111">
        <f t="shared" si="112"/>
        <v>6.9309999999999992</v>
      </c>
      <c r="S341" s="111">
        <v>0</v>
      </c>
      <c r="T341" s="112">
        <f t="shared" si="113"/>
        <v>0</v>
      </c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R341" s="113" t="s">
        <v>356</v>
      </c>
      <c r="AT341" s="113" t="s">
        <v>290</v>
      </c>
      <c r="AU341" s="113" t="s">
        <v>85</v>
      </c>
      <c r="AY341" s="14" t="s">
        <v>237</v>
      </c>
      <c r="BE341" s="114">
        <f t="shared" si="114"/>
        <v>0</v>
      </c>
      <c r="BF341" s="114">
        <f t="shared" si="115"/>
        <v>0</v>
      </c>
      <c r="BG341" s="114">
        <f t="shared" si="116"/>
        <v>0</v>
      </c>
      <c r="BH341" s="114">
        <f t="shared" si="117"/>
        <v>0</v>
      </c>
      <c r="BI341" s="114">
        <f t="shared" si="118"/>
        <v>0</v>
      </c>
      <c r="BJ341" s="14" t="s">
        <v>85</v>
      </c>
      <c r="BK341" s="114">
        <f t="shared" si="119"/>
        <v>0</v>
      </c>
      <c r="BL341" s="14" t="s">
        <v>129</v>
      </c>
      <c r="BM341" s="113" t="s">
        <v>871</v>
      </c>
    </row>
    <row r="342" spans="1:65" s="2" customFormat="1" ht="16.5" customHeight="1">
      <c r="A342" s="28"/>
      <c r="B342" s="138"/>
      <c r="C342" s="199" t="s">
        <v>872</v>
      </c>
      <c r="D342" s="199" t="s">
        <v>242</v>
      </c>
      <c r="E342" s="200" t="s">
        <v>873</v>
      </c>
      <c r="F342" s="201" t="s">
        <v>874</v>
      </c>
      <c r="G342" s="202" t="s">
        <v>306</v>
      </c>
      <c r="H342" s="203">
        <v>84.218999999999994</v>
      </c>
      <c r="I342" s="108"/>
      <c r="J342" s="204">
        <f t="shared" si="110"/>
        <v>0</v>
      </c>
      <c r="K342" s="201" t="s">
        <v>1</v>
      </c>
      <c r="L342" s="29"/>
      <c r="M342" s="109" t="s">
        <v>1</v>
      </c>
      <c r="N342" s="110" t="s">
        <v>42</v>
      </c>
      <c r="O342" s="52"/>
      <c r="P342" s="111">
        <f t="shared" si="111"/>
        <v>0</v>
      </c>
      <c r="Q342" s="111">
        <v>0</v>
      </c>
      <c r="R342" s="111">
        <f t="shared" si="112"/>
        <v>0</v>
      </c>
      <c r="S342" s="111">
        <v>0</v>
      </c>
      <c r="T342" s="112">
        <f t="shared" si="113"/>
        <v>0</v>
      </c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R342" s="113" t="s">
        <v>129</v>
      </c>
      <c r="AT342" s="113" t="s">
        <v>242</v>
      </c>
      <c r="AU342" s="113" t="s">
        <v>85</v>
      </c>
      <c r="AY342" s="14" t="s">
        <v>237</v>
      </c>
      <c r="BE342" s="114">
        <f t="shared" si="114"/>
        <v>0</v>
      </c>
      <c r="BF342" s="114">
        <f t="shared" si="115"/>
        <v>0</v>
      </c>
      <c r="BG342" s="114">
        <f t="shared" si="116"/>
        <v>0</v>
      </c>
      <c r="BH342" s="114">
        <f t="shared" si="117"/>
        <v>0</v>
      </c>
      <c r="BI342" s="114">
        <f t="shared" si="118"/>
        <v>0</v>
      </c>
      <c r="BJ342" s="14" t="s">
        <v>85</v>
      </c>
      <c r="BK342" s="114">
        <f t="shared" si="119"/>
        <v>0</v>
      </c>
      <c r="BL342" s="14" t="s">
        <v>129</v>
      </c>
      <c r="BM342" s="113" t="s">
        <v>875</v>
      </c>
    </row>
    <row r="343" spans="1:65" s="12" customFormat="1" ht="25.9" customHeight="1">
      <c r="B343" s="192"/>
      <c r="C343" s="193"/>
      <c r="D343" s="194" t="s">
        <v>76</v>
      </c>
      <c r="E343" s="195" t="s">
        <v>876</v>
      </c>
      <c r="F343" s="195" t="s">
        <v>877</v>
      </c>
      <c r="G343" s="193"/>
      <c r="H343" s="193"/>
      <c r="I343" s="101"/>
      <c r="J343" s="196">
        <f>BK343</f>
        <v>0</v>
      </c>
      <c r="K343" s="193"/>
      <c r="L343" s="99"/>
      <c r="M343" s="102"/>
      <c r="N343" s="103"/>
      <c r="O343" s="103"/>
      <c r="P343" s="104">
        <f>SUM(P344:P361)</f>
        <v>0</v>
      </c>
      <c r="Q343" s="103"/>
      <c r="R343" s="104">
        <f>SUM(R344:R361)</f>
        <v>35.548744999999997</v>
      </c>
      <c r="S343" s="103"/>
      <c r="T343" s="105">
        <f>SUM(T344:T361)</f>
        <v>0</v>
      </c>
      <c r="AR343" s="100" t="s">
        <v>87</v>
      </c>
      <c r="AT343" s="106" t="s">
        <v>76</v>
      </c>
      <c r="AU343" s="106" t="s">
        <v>77</v>
      </c>
      <c r="AY343" s="100" t="s">
        <v>237</v>
      </c>
      <c r="BK343" s="107">
        <f>SUM(BK344:BK361)</f>
        <v>0</v>
      </c>
    </row>
    <row r="344" spans="1:65" s="2" customFormat="1" ht="16.5" customHeight="1">
      <c r="A344" s="28"/>
      <c r="B344" s="138"/>
      <c r="C344" s="199" t="s">
        <v>878</v>
      </c>
      <c r="D344" s="199" t="s">
        <v>242</v>
      </c>
      <c r="E344" s="200" t="s">
        <v>879</v>
      </c>
      <c r="F344" s="201" t="s">
        <v>880</v>
      </c>
      <c r="G344" s="202" t="s">
        <v>254</v>
      </c>
      <c r="H344" s="203">
        <v>1008</v>
      </c>
      <c r="I344" s="108"/>
      <c r="J344" s="204">
        <f t="shared" ref="J344:J361" si="120">ROUND(I344*H344,2)</f>
        <v>0</v>
      </c>
      <c r="K344" s="201" t="s">
        <v>1</v>
      </c>
      <c r="L344" s="29"/>
      <c r="M344" s="109" t="s">
        <v>1</v>
      </c>
      <c r="N344" s="110" t="s">
        <v>42</v>
      </c>
      <c r="O344" s="52"/>
      <c r="P344" s="111">
        <f t="shared" ref="P344:P361" si="121">O344*H344</f>
        <v>0</v>
      </c>
      <c r="Q344" s="111">
        <v>1.789E-2</v>
      </c>
      <c r="R344" s="111">
        <f t="shared" ref="R344:R361" si="122">Q344*H344</f>
        <v>18.03312</v>
      </c>
      <c r="S344" s="111">
        <v>0</v>
      </c>
      <c r="T344" s="112">
        <f t="shared" ref="T344:T361" si="123">S344*H344</f>
        <v>0</v>
      </c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R344" s="113" t="s">
        <v>129</v>
      </c>
      <c r="AT344" s="113" t="s">
        <v>242</v>
      </c>
      <c r="AU344" s="113" t="s">
        <v>85</v>
      </c>
      <c r="AY344" s="14" t="s">
        <v>237</v>
      </c>
      <c r="BE344" s="114">
        <f t="shared" ref="BE344:BE361" si="124">IF(N344="základní",J344,0)</f>
        <v>0</v>
      </c>
      <c r="BF344" s="114">
        <f t="shared" ref="BF344:BF361" si="125">IF(N344="snížená",J344,0)</f>
        <v>0</v>
      </c>
      <c r="BG344" s="114">
        <f t="shared" ref="BG344:BG361" si="126">IF(N344="zákl. přenesená",J344,0)</f>
        <v>0</v>
      </c>
      <c r="BH344" s="114">
        <f t="shared" ref="BH344:BH361" si="127">IF(N344="sníž. přenesená",J344,0)</f>
        <v>0</v>
      </c>
      <c r="BI344" s="114">
        <f t="shared" ref="BI344:BI361" si="128">IF(N344="nulová",J344,0)</f>
        <v>0</v>
      </c>
      <c r="BJ344" s="14" t="s">
        <v>85</v>
      </c>
      <c r="BK344" s="114">
        <f t="shared" ref="BK344:BK361" si="129">ROUND(I344*H344,2)</f>
        <v>0</v>
      </c>
      <c r="BL344" s="14" t="s">
        <v>129</v>
      </c>
      <c r="BM344" s="113" t="s">
        <v>881</v>
      </c>
    </row>
    <row r="345" spans="1:65" s="2" customFormat="1" ht="16.5" customHeight="1">
      <c r="A345" s="28"/>
      <c r="B345" s="138"/>
      <c r="C345" s="199" t="s">
        <v>882</v>
      </c>
      <c r="D345" s="199" t="s">
        <v>242</v>
      </c>
      <c r="E345" s="200" t="s">
        <v>883</v>
      </c>
      <c r="F345" s="201" t="s">
        <v>884</v>
      </c>
      <c r="G345" s="202" t="s">
        <v>290</v>
      </c>
      <c r="H345" s="203">
        <v>85</v>
      </c>
      <c r="I345" s="108"/>
      <c r="J345" s="204">
        <f t="shared" si="120"/>
        <v>0</v>
      </c>
      <c r="K345" s="201" t="s">
        <v>1</v>
      </c>
      <c r="L345" s="29"/>
      <c r="M345" s="109" t="s">
        <v>1</v>
      </c>
      <c r="N345" s="110" t="s">
        <v>42</v>
      </c>
      <c r="O345" s="52"/>
      <c r="P345" s="111">
        <f t="shared" si="121"/>
        <v>0</v>
      </c>
      <c r="Q345" s="111">
        <v>6.5300000000000002E-3</v>
      </c>
      <c r="R345" s="111">
        <f t="shared" si="122"/>
        <v>0.55505000000000004</v>
      </c>
      <c r="S345" s="111">
        <v>0</v>
      </c>
      <c r="T345" s="112">
        <f t="shared" si="123"/>
        <v>0</v>
      </c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R345" s="113" t="s">
        <v>129</v>
      </c>
      <c r="AT345" s="113" t="s">
        <v>242</v>
      </c>
      <c r="AU345" s="113" t="s">
        <v>85</v>
      </c>
      <c r="AY345" s="14" t="s">
        <v>237</v>
      </c>
      <c r="BE345" s="114">
        <f t="shared" si="124"/>
        <v>0</v>
      </c>
      <c r="BF345" s="114">
        <f t="shared" si="125"/>
        <v>0</v>
      </c>
      <c r="BG345" s="114">
        <f t="shared" si="126"/>
        <v>0</v>
      </c>
      <c r="BH345" s="114">
        <f t="shared" si="127"/>
        <v>0</v>
      </c>
      <c r="BI345" s="114">
        <f t="shared" si="128"/>
        <v>0</v>
      </c>
      <c r="BJ345" s="14" t="s">
        <v>85</v>
      </c>
      <c r="BK345" s="114">
        <f t="shared" si="129"/>
        <v>0</v>
      </c>
      <c r="BL345" s="14" t="s">
        <v>129</v>
      </c>
      <c r="BM345" s="113" t="s">
        <v>885</v>
      </c>
    </row>
    <row r="346" spans="1:65" s="2" customFormat="1" ht="16.5" customHeight="1">
      <c r="A346" s="28"/>
      <c r="B346" s="138"/>
      <c r="C346" s="199" t="s">
        <v>886</v>
      </c>
      <c r="D346" s="199" t="s">
        <v>242</v>
      </c>
      <c r="E346" s="200" t="s">
        <v>887</v>
      </c>
      <c r="F346" s="201" t="s">
        <v>888</v>
      </c>
      <c r="G346" s="202" t="s">
        <v>290</v>
      </c>
      <c r="H346" s="203">
        <v>52</v>
      </c>
      <c r="I346" s="108"/>
      <c r="J346" s="204">
        <f t="shared" si="120"/>
        <v>0</v>
      </c>
      <c r="K346" s="201" t="s">
        <v>1</v>
      </c>
      <c r="L346" s="29"/>
      <c r="M346" s="109" t="s">
        <v>1</v>
      </c>
      <c r="N346" s="110" t="s">
        <v>42</v>
      </c>
      <c r="O346" s="52"/>
      <c r="P346" s="111">
        <f t="shared" si="121"/>
        <v>0</v>
      </c>
      <c r="Q346" s="111">
        <v>6.4200000000000004E-3</v>
      </c>
      <c r="R346" s="111">
        <f t="shared" si="122"/>
        <v>0.33384000000000003</v>
      </c>
      <c r="S346" s="111">
        <v>0</v>
      </c>
      <c r="T346" s="112">
        <f t="shared" si="123"/>
        <v>0</v>
      </c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R346" s="113" t="s">
        <v>129</v>
      </c>
      <c r="AT346" s="113" t="s">
        <v>242</v>
      </c>
      <c r="AU346" s="113" t="s">
        <v>85</v>
      </c>
      <c r="AY346" s="14" t="s">
        <v>237</v>
      </c>
      <c r="BE346" s="114">
        <f t="shared" si="124"/>
        <v>0</v>
      </c>
      <c r="BF346" s="114">
        <f t="shared" si="125"/>
        <v>0</v>
      </c>
      <c r="BG346" s="114">
        <f t="shared" si="126"/>
        <v>0</v>
      </c>
      <c r="BH346" s="114">
        <f t="shared" si="127"/>
        <v>0</v>
      </c>
      <c r="BI346" s="114">
        <f t="shared" si="128"/>
        <v>0</v>
      </c>
      <c r="BJ346" s="14" t="s">
        <v>85</v>
      </c>
      <c r="BK346" s="114">
        <f t="shared" si="129"/>
        <v>0</v>
      </c>
      <c r="BL346" s="14" t="s">
        <v>129</v>
      </c>
      <c r="BM346" s="113" t="s">
        <v>889</v>
      </c>
    </row>
    <row r="347" spans="1:65" s="2" customFormat="1" ht="16.5" customHeight="1">
      <c r="A347" s="28"/>
      <c r="B347" s="138"/>
      <c r="C347" s="199" t="s">
        <v>890</v>
      </c>
      <c r="D347" s="199" t="s">
        <v>242</v>
      </c>
      <c r="E347" s="200" t="s">
        <v>891</v>
      </c>
      <c r="F347" s="201" t="s">
        <v>892</v>
      </c>
      <c r="G347" s="202" t="s">
        <v>290</v>
      </c>
      <c r="H347" s="203">
        <v>65</v>
      </c>
      <c r="I347" s="108"/>
      <c r="J347" s="204">
        <f t="shared" si="120"/>
        <v>0</v>
      </c>
      <c r="K347" s="201" t="s">
        <v>1</v>
      </c>
      <c r="L347" s="29"/>
      <c r="M347" s="109" t="s">
        <v>1</v>
      </c>
      <c r="N347" s="110" t="s">
        <v>42</v>
      </c>
      <c r="O347" s="52"/>
      <c r="P347" s="111">
        <f t="shared" si="121"/>
        <v>0</v>
      </c>
      <c r="Q347" s="111">
        <v>2.9399999999999999E-3</v>
      </c>
      <c r="R347" s="111">
        <f t="shared" si="122"/>
        <v>0.19109999999999999</v>
      </c>
      <c r="S347" s="111">
        <v>0</v>
      </c>
      <c r="T347" s="112">
        <f t="shared" si="123"/>
        <v>0</v>
      </c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R347" s="113" t="s">
        <v>129</v>
      </c>
      <c r="AT347" s="113" t="s">
        <v>242</v>
      </c>
      <c r="AU347" s="113" t="s">
        <v>85</v>
      </c>
      <c r="AY347" s="14" t="s">
        <v>237</v>
      </c>
      <c r="BE347" s="114">
        <f t="shared" si="124"/>
        <v>0</v>
      </c>
      <c r="BF347" s="114">
        <f t="shared" si="125"/>
        <v>0</v>
      </c>
      <c r="BG347" s="114">
        <f t="shared" si="126"/>
        <v>0</v>
      </c>
      <c r="BH347" s="114">
        <f t="shared" si="127"/>
        <v>0</v>
      </c>
      <c r="BI347" s="114">
        <f t="shared" si="128"/>
        <v>0</v>
      </c>
      <c r="BJ347" s="14" t="s">
        <v>85</v>
      </c>
      <c r="BK347" s="114">
        <f t="shared" si="129"/>
        <v>0</v>
      </c>
      <c r="BL347" s="14" t="s">
        <v>129</v>
      </c>
      <c r="BM347" s="113" t="s">
        <v>893</v>
      </c>
    </row>
    <row r="348" spans="1:65" s="2" customFormat="1" ht="16.5" customHeight="1">
      <c r="A348" s="28"/>
      <c r="B348" s="138"/>
      <c r="C348" s="199" t="s">
        <v>894</v>
      </c>
      <c r="D348" s="199" t="s">
        <v>242</v>
      </c>
      <c r="E348" s="200" t="s">
        <v>895</v>
      </c>
      <c r="F348" s="201" t="s">
        <v>896</v>
      </c>
      <c r="G348" s="202" t="s">
        <v>290</v>
      </c>
      <c r="H348" s="203">
        <v>36</v>
      </c>
      <c r="I348" s="108"/>
      <c r="J348" s="204">
        <f t="shared" si="120"/>
        <v>0</v>
      </c>
      <c r="K348" s="201" t="s">
        <v>1</v>
      </c>
      <c r="L348" s="29"/>
      <c r="M348" s="109" t="s">
        <v>1</v>
      </c>
      <c r="N348" s="110" t="s">
        <v>42</v>
      </c>
      <c r="O348" s="52"/>
      <c r="P348" s="111">
        <f t="shared" si="121"/>
        <v>0</v>
      </c>
      <c r="Q348" s="111">
        <v>1.5399999999999999E-3</v>
      </c>
      <c r="R348" s="111">
        <f t="shared" si="122"/>
        <v>5.5439999999999996E-2</v>
      </c>
      <c r="S348" s="111">
        <v>0</v>
      </c>
      <c r="T348" s="112">
        <f t="shared" si="123"/>
        <v>0</v>
      </c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R348" s="113" t="s">
        <v>129</v>
      </c>
      <c r="AT348" s="113" t="s">
        <v>242</v>
      </c>
      <c r="AU348" s="113" t="s">
        <v>85</v>
      </c>
      <c r="AY348" s="14" t="s">
        <v>237</v>
      </c>
      <c r="BE348" s="114">
        <f t="shared" si="124"/>
        <v>0</v>
      </c>
      <c r="BF348" s="114">
        <f t="shared" si="125"/>
        <v>0</v>
      </c>
      <c r="BG348" s="114">
        <f t="shared" si="126"/>
        <v>0</v>
      </c>
      <c r="BH348" s="114">
        <f t="shared" si="127"/>
        <v>0</v>
      </c>
      <c r="BI348" s="114">
        <f t="shared" si="128"/>
        <v>0</v>
      </c>
      <c r="BJ348" s="14" t="s">
        <v>85</v>
      </c>
      <c r="BK348" s="114">
        <f t="shared" si="129"/>
        <v>0</v>
      </c>
      <c r="BL348" s="14" t="s">
        <v>129</v>
      </c>
      <c r="BM348" s="113" t="s">
        <v>897</v>
      </c>
    </row>
    <row r="349" spans="1:65" s="2" customFormat="1" ht="16.5" customHeight="1">
      <c r="A349" s="28"/>
      <c r="B349" s="138"/>
      <c r="C349" s="199" t="s">
        <v>898</v>
      </c>
      <c r="D349" s="199" t="s">
        <v>242</v>
      </c>
      <c r="E349" s="200" t="s">
        <v>899</v>
      </c>
      <c r="F349" s="201" t="s">
        <v>900</v>
      </c>
      <c r="G349" s="202" t="s">
        <v>290</v>
      </c>
      <c r="H349" s="203">
        <v>26</v>
      </c>
      <c r="I349" s="108"/>
      <c r="J349" s="204">
        <f t="shared" si="120"/>
        <v>0</v>
      </c>
      <c r="K349" s="201" t="s">
        <v>1</v>
      </c>
      <c r="L349" s="29"/>
      <c r="M349" s="109" t="s">
        <v>1</v>
      </c>
      <c r="N349" s="110" t="s">
        <v>42</v>
      </c>
      <c r="O349" s="52"/>
      <c r="P349" s="111">
        <f t="shared" si="121"/>
        <v>0</v>
      </c>
      <c r="Q349" s="111">
        <v>2.7399999999999998E-3</v>
      </c>
      <c r="R349" s="111">
        <f t="shared" si="122"/>
        <v>7.1239999999999998E-2</v>
      </c>
      <c r="S349" s="111">
        <v>0</v>
      </c>
      <c r="T349" s="112">
        <f t="shared" si="123"/>
        <v>0</v>
      </c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R349" s="113" t="s">
        <v>129</v>
      </c>
      <c r="AT349" s="113" t="s">
        <v>242</v>
      </c>
      <c r="AU349" s="113" t="s">
        <v>85</v>
      </c>
      <c r="AY349" s="14" t="s">
        <v>237</v>
      </c>
      <c r="BE349" s="114">
        <f t="shared" si="124"/>
        <v>0</v>
      </c>
      <c r="BF349" s="114">
        <f t="shared" si="125"/>
        <v>0</v>
      </c>
      <c r="BG349" s="114">
        <f t="shared" si="126"/>
        <v>0</v>
      </c>
      <c r="BH349" s="114">
        <f t="shared" si="127"/>
        <v>0</v>
      </c>
      <c r="BI349" s="114">
        <f t="shared" si="128"/>
        <v>0</v>
      </c>
      <c r="BJ349" s="14" t="s">
        <v>85</v>
      </c>
      <c r="BK349" s="114">
        <f t="shared" si="129"/>
        <v>0</v>
      </c>
      <c r="BL349" s="14" t="s">
        <v>129</v>
      </c>
      <c r="BM349" s="113" t="s">
        <v>901</v>
      </c>
    </row>
    <row r="350" spans="1:65" s="2" customFormat="1" ht="16.5" customHeight="1">
      <c r="A350" s="28"/>
      <c r="B350" s="138"/>
      <c r="C350" s="199" t="s">
        <v>902</v>
      </c>
      <c r="D350" s="199" t="s">
        <v>242</v>
      </c>
      <c r="E350" s="200" t="s">
        <v>903</v>
      </c>
      <c r="F350" s="201" t="s">
        <v>904</v>
      </c>
      <c r="G350" s="202" t="s">
        <v>290</v>
      </c>
      <c r="H350" s="203">
        <v>83</v>
      </c>
      <c r="I350" s="108"/>
      <c r="J350" s="204">
        <f t="shared" si="120"/>
        <v>0</v>
      </c>
      <c r="K350" s="201" t="s">
        <v>1</v>
      </c>
      <c r="L350" s="29"/>
      <c r="M350" s="109" t="s">
        <v>1</v>
      </c>
      <c r="N350" s="110" t="s">
        <v>42</v>
      </c>
      <c r="O350" s="52"/>
      <c r="P350" s="111">
        <f t="shared" si="121"/>
        <v>0</v>
      </c>
      <c r="Q350" s="111">
        <v>4.7200000000000002E-3</v>
      </c>
      <c r="R350" s="111">
        <f t="shared" si="122"/>
        <v>0.39176</v>
      </c>
      <c r="S350" s="111">
        <v>0</v>
      </c>
      <c r="T350" s="112">
        <f t="shared" si="123"/>
        <v>0</v>
      </c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R350" s="113" t="s">
        <v>129</v>
      </c>
      <c r="AT350" s="113" t="s">
        <v>242</v>
      </c>
      <c r="AU350" s="113" t="s">
        <v>85</v>
      </c>
      <c r="AY350" s="14" t="s">
        <v>237</v>
      </c>
      <c r="BE350" s="114">
        <f t="shared" si="124"/>
        <v>0</v>
      </c>
      <c r="BF350" s="114">
        <f t="shared" si="125"/>
        <v>0</v>
      </c>
      <c r="BG350" s="114">
        <f t="shared" si="126"/>
        <v>0</v>
      </c>
      <c r="BH350" s="114">
        <f t="shared" si="127"/>
        <v>0</v>
      </c>
      <c r="BI350" s="114">
        <f t="shared" si="128"/>
        <v>0</v>
      </c>
      <c r="BJ350" s="14" t="s">
        <v>85</v>
      </c>
      <c r="BK350" s="114">
        <f t="shared" si="129"/>
        <v>0</v>
      </c>
      <c r="BL350" s="14" t="s">
        <v>129</v>
      </c>
      <c r="BM350" s="113" t="s">
        <v>905</v>
      </c>
    </row>
    <row r="351" spans="1:65" s="2" customFormat="1" ht="16.5" customHeight="1">
      <c r="A351" s="28"/>
      <c r="B351" s="138"/>
      <c r="C351" s="199" t="s">
        <v>906</v>
      </c>
      <c r="D351" s="199" t="s">
        <v>242</v>
      </c>
      <c r="E351" s="200" t="s">
        <v>907</v>
      </c>
      <c r="F351" s="201" t="s">
        <v>908</v>
      </c>
      <c r="G351" s="202" t="s">
        <v>290</v>
      </c>
      <c r="H351" s="203">
        <v>85</v>
      </c>
      <c r="I351" s="108"/>
      <c r="J351" s="204">
        <f t="shared" si="120"/>
        <v>0</v>
      </c>
      <c r="K351" s="201" t="s">
        <v>1</v>
      </c>
      <c r="L351" s="29"/>
      <c r="M351" s="109" t="s">
        <v>1</v>
      </c>
      <c r="N351" s="110" t="s">
        <v>42</v>
      </c>
      <c r="O351" s="52"/>
      <c r="P351" s="111">
        <f t="shared" si="121"/>
        <v>0</v>
      </c>
      <c r="Q351" s="111">
        <v>3.5400000000000002E-3</v>
      </c>
      <c r="R351" s="111">
        <f t="shared" si="122"/>
        <v>0.3009</v>
      </c>
      <c r="S351" s="111">
        <v>0</v>
      </c>
      <c r="T351" s="112">
        <f t="shared" si="123"/>
        <v>0</v>
      </c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R351" s="113" t="s">
        <v>129</v>
      </c>
      <c r="AT351" s="113" t="s">
        <v>242</v>
      </c>
      <c r="AU351" s="113" t="s">
        <v>85</v>
      </c>
      <c r="AY351" s="14" t="s">
        <v>237</v>
      </c>
      <c r="BE351" s="114">
        <f t="shared" si="124"/>
        <v>0</v>
      </c>
      <c r="BF351" s="114">
        <f t="shared" si="125"/>
        <v>0</v>
      </c>
      <c r="BG351" s="114">
        <f t="shared" si="126"/>
        <v>0</v>
      </c>
      <c r="BH351" s="114">
        <f t="shared" si="127"/>
        <v>0</v>
      </c>
      <c r="BI351" s="114">
        <f t="shared" si="128"/>
        <v>0</v>
      </c>
      <c r="BJ351" s="14" t="s">
        <v>85</v>
      </c>
      <c r="BK351" s="114">
        <f t="shared" si="129"/>
        <v>0</v>
      </c>
      <c r="BL351" s="14" t="s">
        <v>129</v>
      </c>
      <c r="BM351" s="113" t="s">
        <v>909</v>
      </c>
    </row>
    <row r="352" spans="1:65" s="2" customFormat="1" ht="16.5" customHeight="1">
      <c r="A352" s="28"/>
      <c r="B352" s="138"/>
      <c r="C352" s="199" t="s">
        <v>910</v>
      </c>
      <c r="D352" s="199" t="s">
        <v>242</v>
      </c>
      <c r="E352" s="200" t="s">
        <v>911</v>
      </c>
      <c r="F352" s="201" t="s">
        <v>912</v>
      </c>
      <c r="G352" s="202" t="s">
        <v>254</v>
      </c>
      <c r="H352" s="203">
        <v>14.5</v>
      </c>
      <c r="I352" s="108"/>
      <c r="J352" s="204">
        <f t="shared" si="120"/>
        <v>0</v>
      </c>
      <c r="K352" s="201" t="s">
        <v>1</v>
      </c>
      <c r="L352" s="29"/>
      <c r="M352" s="109" t="s">
        <v>1</v>
      </c>
      <c r="N352" s="110" t="s">
        <v>42</v>
      </c>
      <c r="O352" s="52"/>
      <c r="P352" s="111">
        <f t="shared" si="121"/>
        <v>0</v>
      </c>
      <c r="Q352" s="111">
        <v>8.9499999999999996E-3</v>
      </c>
      <c r="R352" s="111">
        <f t="shared" si="122"/>
        <v>0.129775</v>
      </c>
      <c r="S352" s="111">
        <v>0</v>
      </c>
      <c r="T352" s="112">
        <f t="shared" si="123"/>
        <v>0</v>
      </c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R352" s="113" t="s">
        <v>129</v>
      </c>
      <c r="AT352" s="113" t="s">
        <v>242</v>
      </c>
      <c r="AU352" s="113" t="s">
        <v>85</v>
      </c>
      <c r="AY352" s="14" t="s">
        <v>237</v>
      </c>
      <c r="BE352" s="114">
        <f t="shared" si="124"/>
        <v>0</v>
      </c>
      <c r="BF352" s="114">
        <f t="shared" si="125"/>
        <v>0</v>
      </c>
      <c r="BG352" s="114">
        <f t="shared" si="126"/>
        <v>0</v>
      </c>
      <c r="BH352" s="114">
        <f t="shared" si="127"/>
        <v>0</v>
      </c>
      <c r="BI352" s="114">
        <f t="shared" si="128"/>
        <v>0</v>
      </c>
      <c r="BJ352" s="14" t="s">
        <v>85</v>
      </c>
      <c r="BK352" s="114">
        <f t="shared" si="129"/>
        <v>0</v>
      </c>
      <c r="BL352" s="14" t="s">
        <v>129</v>
      </c>
      <c r="BM352" s="113" t="s">
        <v>913</v>
      </c>
    </row>
    <row r="353" spans="1:65" s="2" customFormat="1" ht="16.5" customHeight="1">
      <c r="A353" s="28"/>
      <c r="B353" s="138"/>
      <c r="C353" s="199" t="s">
        <v>914</v>
      </c>
      <c r="D353" s="199" t="s">
        <v>242</v>
      </c>
      <c r="E353" s="200" t="s">
        <v>915</v>
      </c>
      <c r="F353" s="201" t="s">
        <v>916</v>
      </c>
      <c r="G353" s="202" t="s">
        <v>290</v>
      </c>
      <c r="H353" s="203">
        <v>95</v>
      </c>
      <c r="I353" s="108"/>
      <c r="J353" s="204">
        <f t="shared" si="120"/>
        <v>0</v>
      </c>
      <c r="K353" s="201" t="s">
        <v>1</v>
      </c>
      <c r="L353" s="29"/>
      <c r="M353" s="109" t="s">
        <v>1</v>
      </c>
      <c r="N353" s="110" t="s">
        <v>42</v>
      </c>
      <c r="O353" s="52"/>
      <c r="P353" s="111">
        <f t="shared" si="121"/>
        <v>0</v>
      </c>
      <c r="Q353" s="111">
        <v>3.8800000000000002E-3</v>
      </c>
      <c r="R353" s="111">
        <f t="shared" si="122"/>
        <v>0.36860000000000004</v>
      </c>
      <c r="S353" s="111">
        <v>0</v>
      </c>
      <c r="T353" s="112">
        <f t="shared" si="123"/>
        <v>0</v>
      </c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R353" s="113" t="s">
        <v>129</v>
      </c>
      <c r="AT353" s="113" t="s">
        <v>242</v>
      </c>
      <c r="AU353" s="113" t="s">
        <v>85</v>
      </c>
      <c r="AY353" s="14" t="s">
        <v>237</v>
      </c>
      <c r="BE353" s="114">
        <f t="shared" si="124"/>
        <v>0</v>
      </c>
      <c r="BF353" s="114">
        <f t="shared" si="125"/>
        <v>0</v>
      </c>
      <c r="BG353" s="114">
        <f t="shared" si="126"/>
        <v>0</v>
      </c>
      <c r="BH353" s="114">
        <f t="shared" si="127"/>
        <v>0</v>
      </c>
      <c r="BI353" s="114">
        <f t="shared" si="128"/>
        <v>0</v>
      </c>
      <c r="BJ353" s="14" t="s">
        <v>85</v>
      </c>
      <c r="BK353" s="114">
        <f t="shared" si="129"/>
        <v>0</v>
      </c>
      <c r="BL353" s="14" t="s">
        <v>129</v>
      </c>
      <c r="BM353" s="113" t="s">
        <v>917</v>
      </c>
    </row>
    <row r="354" spans="1:65" s="2" customFormat="1" ht="16.5" customHeight="1">
      <c r="A354" s="28"/>
      <c r="B354" s="138"/>
      <c r="C354" s="199" t="s">
        <v>918</v>
      </c>
      <c r="D354" s="199" t="s">
        <v>242</v>
      </c>
      <c r="E354" s="200" t="s">
        <v>919</v>
      </c>
      <c r="F354" s="201" t="s">
        <v>920</v>
      </c>
      <c r="G354" s="202" t="s">
        <v>290</v>
      </c>
      <c r="H354" s="203">
        <v>105</v>
      </c>
      <c r="I354" s="108"/>
      <c r="J354" s="204">
        <f t="shared" si="120"/>
        <v>0</v>
      </c>
      <c r="K354" s="201" t="s">
        <v>1</v>
      </c>
      <c r="L354" s="29"/>
      <c r="M354" s="109" t="s">
        <v>1</v>
      </c>
      <c r="N354" s="110" t="s">
        <v>42</v>
      </c>
      <c r="O354" s="52"/>
      <c r="P354" s="111">
        <f t="shared" si="121"/>
        <v>0</v>
      </c>
      <c r="Q354" s="111">
        <v>3.3999999999999998E-3</v>
      </c>
      <c r="R354" s="111">
        <f t="shared" si="122"/>
        <v>0.35699999999999998</v>
      </c>
      <c r="S354" s="111">
        <v>0</v>
      </c>
      <c r="T354" s="112">
        <f t="shared" si="123"/>
        <v>0</v>
      </c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R354" s="113" t="s">
        <v>129</v>
      </c>
      <c r="AT354" s="113" t="s">
        <v>242</v>
      </c>
      <c r="AU354" s="113" t="s">
        <v>85</v>
      </c>
      <c r="AY354" s="14" t="s">
        <v>237</v>
      </c>
      <c r="BE354" s="114">
        <f t="shared" si="124"/>
        <v>0</v>
      </c>
      <c r="BF354" s="114">
        <f t="shared" si="125"/>
        <v>0</v>
      </c>
      <c r="BG354" s="114">
        <f t="shared" si="126"/>
        <v>0</v>
      </c>
      <c r="BH354" s="114">
        <f t="shared" si="127"/>
        <v>0</v>
      </c>
      <c r="BI354" s="114">
        <f t="shared" si="128"/>
        <v>0</v>
      </c>
      <c r="BJ354" s="14" t="s">
        <v>85</v>
      </c>
      <c r="BK354" s="114">
        <f t="shared" si="129"/>
        <v>0</v>
      </c>
      <c r="BL354" s="14" t="s">
        <v>129</v>
      </c>
      <c r="BM354" s="113" t="s">
        <v>921</v>
      </c>
    </row>
    <row r="355" spans="1:65" s="2" customFormat="1" ht="16.5" customHeight="1">
      <c r="A355" s="28"/>
      <c r="B355" s="138"/>
      <c r="C355" s="199" t="s">
        <v>922</v>
      </c>
      <c r="D355" s="199" t="s">
        <v>242</v>
      </c>
      <c r="E355" s="200" t="s">
        <v>923</v>
      </c>
      <c r="F355" s="201" t="s">
        <v>924</v>
      </c>
      <c r="G355" s="202" t="s">
        <v>290</v>
      </c>
      <c r="H355" s="203">
        <v>86</v>
      </c>
      <c r="I355" s="108"/>
      <c r="J355" s="204">
        <f t="shared" si="120"/>
        <v>0</v>
      </c>
      <c r="K355" s="201" t="s">
        <v>1</v>
      </c>
      <c r="L355" s="29"/>
      <c r="M355" s="109" t="s">
        <v>1</v>
      </c>
      <c r="N355" s="110" t="s">
        <v>42</v>
      </c>
      <c r="O355" s="52"/>
      <c r="P355" s="111">
        <f t="shared" si="121"/>
        <v>0</v>
      </c>
      <c r="Q355" s="111">
        <v>5.94E-3</v>
      </c>
      <c r="R355" s="111">
        <f t="shared" si="122"/>
        <v>0.51083999999999996</v>
      </c>
      <c r="S355" s="111">
        <v>0</v>
      </c>
      <c r="T355" s="112">
        <f t="shared" si="123"/>
        <v>0</v>
      </c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R355" s="113" t="s">
        <v>129</v>
      </c>
      <c r="AT355" s="113" t="s">
        <v>242</v>
      </c>
      <c r="AU355" s="113" t="s">
        <v>85</v>
      </c>
      <c r="AY355" s="14" t="s">
        <v>237</v>
      </c>
      <c r="BE355" s="114">
        <f t="shared" si="124"/>
        <v>0</v>
      </c>
      <c r="BF355" s="114">
        <f t="shared" si="125"/>
        <v>0</v>
      </c>
      <c r="BG355" s="114">
        <f t="shared" si="126"/>
        <v>0</v>
      </c>
      <c r="BH355" s="114">
        <f t="shared" si="127"/>
        <v>0</v>
      </c>
      <c r="BI355" s="114">
        <f t="shared" si="128"/>
        <v>0</v>
      </c>
      <c r="BJ355" s="14" t="s">
        <v>85</v>
      </c>
      <c r="BK355" s="114">
        <f t="shared" si="129"/>
        <v>0</v>
      </c>
      <c r="BL355" s="14" t="s">
        <v>129</v>
      </c>
      <c r="BM355" s="113" t="s">
        <v>925</v>
      </c>
    </row>
    <row r="356" spans="1:65" s="2" customFormat="1" ht="16.5" customHeight="1">
      <c r="A356" s="28"/>
      <c r="B356" s="138"/>
      <c r="C356" s="199" t="s">
        <v>926</v>
      </c>
      <c r="D356" s="199" t="s">
        <v>242</v>
      </c>
      <c r="E356" s="200" t="s">
        <v>927</v>
      </c>
      <c r="F356" s="201" t="s">
        <v>928</v>
      </c>
      <c r="G356" s="202" t="s">
        <v>290</v>
      </c>
      <c r="H356" s="203">
        <v>35</v>
      </c>
      <c r="I356" s="108"/>
      <c r="J356" s="204">
        <f t="shared" si="120"/>
        <v>0</v>
      </c>
      <c r="K356" s="201" t="s">
        <v>1</v>
      </c>
      <c r="L356" s="29"/>
      <c r="M356" s="109" t="s">
        <v>1</v>
      </c>
      <c r="N356" s="110" t="s">
        <v>42</v>
      </c>
      <c r="O356" s="52"/>
      <c r="P356" s="111">
        <f t="shared" si="121"/>
        <v>0</v>
      </c>
      <c r="Q356" s="111">
        <v>3.5999999999999999E-3</v>
      </c>
      <c r="R356" s="111">
        <f t="shared" si="122"/>
        <v>0.126</v>
      </c>
      <c r="S356" s="111">
        <v>0</v>
      </c>
      <c r="T356" s="112">
        <f t="shared" si="123"/>
        <v>0</v>
      </c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R356" s="113" t="s">
        <v>129</v>
      </c>
      <c r="AT356" s="113" t="s">
        <v>242</v>
      </c>
      <c r="AU356" s="113" t="s">
        <v>85</v>
      </c>
      <c r="AY356" s="14" t="s">
        <v>237</v>
      </c>
      <c r="BE356" s="114">
        <f t="shared" si="124"/>
        <v>0</v>
      </c>
      <c r="BF356" s="114">
        <f t="shared" si="125"/>
        <v>0</v>
      </c>
      <c r="BG356" s="114">
        <f t="shared" si="126"/>
        <v>0</v>
      </c>
      <c r="BH356" s="114">
        <f t="shared" si="127"/>
        <v>0</v>
      </c>
      <c r="BI356" s="114">
        <f t="shared" si="128"/>
        <v>0</v>
      </c>
      <c r="BJ356" s="14" t="s">
        <v>85</v>
      </c>
      <c r="BK356" s="114">
        <f t="shared" si="129"/>
        <v>0</v>
      </c>
      <c r="BL356" s="14" t="s">
        <v>129</v>
      </c>
      <c r="BM356" s="113" t="s">
        <v>929</v>
      </c>
    </row>
    <row r="357" spans="1:65" s="2" customFormat="1" ht="16.5" customHeight="1">
      <c r="A357" s="28"/>
      <c r="B357" s="138"/>
      <c r="C357" s="199" t="s">
        <v>930</v>
      </c>
      <c r="D357" s="199" t="s">
        <v>242</v>
      </c>
      <c r="E357" s="200" t="s">
        <v>931</v>
      </c>
      <c r="F357" s="201" t="s">
        <v>932</v>
      </c>
      <c r="G357" s="202" t="s">
        <v>290</v>
      </c>
      <c r="H357" s="203">
        <v>32</v>
      </c>
      <c r="I357" s="108"/>
      <c r="J357" s="204">
        <f t="shared" si="120"/>
        <v>0</v>
      </c>
      <c r="K357" s="201" t="s">
        <v>1</v>
      </c>
      <c r="L357" s="29"/>
      <c r="M357" s="109" t="s">
        <v>1</v>
      </c>
      <c r="N357" s="110" t="s">
        <v>42</v>
      </c>
      <c r="O357" s="52"/>
      <c r="P357" s="111">
        <f t="shared" si="121"/>
        <v>0</v>
      </c>
      <c r="Q357" s="111">
        <v>4.7499999999999999E-3</v>
      </c>
      <c r="R357" s="111">
        <f t="shared" si="122"/>
        <v>0.152</v>
      </c>
      <c r="S357" s="111">
        <v>0</v>
      </c>
      <c r="T357" s="112">
        <f t="shared" si="123"/>
        <v>0</v>
      </c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R357" s="113" t="s">
        <v>129</v>
      </c>
      <c r="AT357" s="113" t="s">
        <v>242</v>
      </c>
      <c r="AU357" s="113" t="s">
        <v>85</v>
      </c>
      <c r="AY357" s="14" t="s">
        <v>237</v>
      </c>
      <c r="BE357" s="114">
        <f t="shared" si="124"/>
        <v>0</v>
      </c>
      <c r="BF357" s="114">
        <f t="shared" si="125"/>
        <v>0</v>
      </c>
      <c r="BG357" s="114">
        <f t="shared" si="126"/>
        <v>0</v>
      </c>
      <c r="BH357" s="114">
        <f t="shared" si="127"/>
        <v>0</v>
      </c>
      <c r="BI357" s="114">
        <f t="shared" si="128"/>
        <v>0</v>
      </c>
      <c r="BJ357" s="14" t="s">
        <v>85</v>
      </c>
      <c r="BK357" s="114">
        <f t="shared" si="129"/>
        <v>0</v>
      </c>
      <c r="BL357" s="14" t="s">
        <v>129</v>
      </c>
      <c r="BM357" s="113" t="s">
        <v>933</v>
      </c>
    </row>
    <row r="358" spans="1:65" s="2" customFormat="1" ht="16.5" customHeight="1">
      <c r="A358" s="28"/>
      <c r="B358" s="138"/>
      <c r="C358" s="199" t="s">
        <v>934</v>
      </c>
      <c r="D358" s="199" t="s">
        <v>242</v>
      </c>
      <c r="E358" s="200" t="s">
        <v>935</v>
      </c>
      <c r="F358" s="201" t="s">
        <v>936</v>
      </c>
      <c r="G358" s="202" t="s">
        <v>319</v>
      </c>
      <c r="H358" s="203">
        <v>8</v>
      </c>
      <c r="I358" s="108"/>
      <c r="J358" s="204">
        <f t="shared" si="120"/>
        <v>0</v>
      </c>
      <c r="K358" s="201" t="s">
        <v>1</v>
      </c>
      <c r="L358" s="29"/>
      <c r="M358" s="109" t="s">
        <v>1</v>
      </c>
      <c r="N358" s="110" t="s">
        <v>42</v>
      </c>
      <c r="O358" s="52"/>
      <c r="P358" s="111">
        <f t="shared" si="121"/>
        <v>0</v>
      </c>
      <c r="Q358" s="111">
        <v>2.7599999999999999E-3</v>
      </c>
      <c r="R358" s="111">
        <f t="shared" si="122"/>
        <v>2.2079999999999999E-2</v>
      </c>
      <c r="S358" s="111">
        <v>0</v>
      </c>
      <c r="T358" s="112">
        <f t="shared" si="123"/>
        <v>0</v>
      </c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R358" s="113" t="s">
        <v>129</v>
      </c>
      <c r="AT358" s="113" t="s">
        <v>242</v>
      </c>
      <c r="AU358" s="113" t="s">
        <v>85</v>
      </c>
      <c r="AY358" s="14" t="s">
        <v>237</v>
      </c>
      <c r="BE358" s="114">
        <f t="shared" si="124"/>
        <v>0</v>
      </c>
      <c r="BF358" s="114">
        <f t="shared" si="125"/>
        <v>0</v>
      </c>
      <c r="BG358" s="114">
        <f t="shared" si="126"/>
        <v>0</v>
      </c>
      <c r="BH358" s="114">
        <f t="shared" si="127"/>
        <v>0</v>
      </c>
      <c r="BI358" s="114">
        <f t="shared" si="128"/>
        <v>0</v>
      </c>
      <c r="BJ358" s="14" t="s">
        <v>85</v>
      </c>
      <c r="BK358" s="114">
        <f t="shared" si="129"/>
        <v>0</v>
      </c>
      <c r="BL358" s="14" t="s">
        <v>129</v>
      </c>
      <c r="BM358" s="113" t="s">
        <v>937</v>
      </c>
    </row>
    <row r="359" spans="1:65" s="2" customFormat="1" ht="16.5" customHeight="1">
      <c r="A359" s="28"/>
      <c r="B359" s="138"/>
      <c r="C359" s="199" t="s">
        <v>938</v>
      </c>
      <c r="D359" s="199" t="s">
        <v>242</v>
      </c>
      <c r="E359" s="200" t="s">
        <v>939</v>
      </c>
      <c r="F359" s="201" t="s">
        <v>940</v>
      </c>
      <c r="G359" s="202" t="s">
        <v>254</v>
      </c>
      <c r="H359" s="203">
        <v>35</v>
      </c>
      <c r="I359" s="108"/>
      <c r="J359" s="204">
        <f t="shared" si="120"/>
        <v>0</v>
      </c>
      <c r="K359" s="201" t="s">
        <v>1</v>
      </c>
      <c r="L359" s="29"/>
      <c r="M359" s="109" t="s">
        <v>1</v>
      </c>
      <c r="N359" s="110" t="s">
        <v>42</v>
      </c>
      <c r="O359" s="52"/>
      <c r="P359" s="111">
        <f t="shared" si="121"/>
        <v>0</v>
      </c>
      <c r="Q359" s="111">
        <v>0</v>
      </c>
      <c r="R359" s="111">
        <f t="shared" si="122"/>
        <v>0</v>
      </c>
      <c r="S359" s="111">
        <v>0</v>
      </c>
      <c r="T359" s="112">
        <f t="shared" si="123"/>
        <v>0</v>
      </c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R359" s="113" t="s">
        <v>129</v>
      </c>
      <c r="AT359" s="113" t="s">
        <v>242</v>
      </c>
      <c r="AU359" s="113" t="s">
        <v>85</v>
      </c>
      <c r="AY359" s="14" t="s">
        <v>237</v>
      </c>
      <c r="BE359" s="114">
        <f t="shared" si="124"/>
        <v>0</v>
      </c>
      <c r="BF359" s="114">
        <f t="shared" si="125"/>
        <v>0</v>
      </c>
      <c r="BG359" s="114">
        <f t="shared" si="126"/>
        <v>0</v>
      </c>
      <c r="BH359" s="114">
        <f t="shared" si="127"/>
        <v>0</v>
      </c>
      <c r="BI359" s="114">
        <f t="shared" si="128"/>
        <v>0</v>
      </c>
      <c r="BJ359" s="14" t="s">
        <v>85</v>
      </c>
      <c r="BK359" s="114">
        <f t="shared" si="129"/>
        <v>0</v>
      </c>
      <c r="BL359" s="14" t="s">
        <v>129</v>
      </c>
      <c r="BM359" s="113" t="s">
        <v>941</v>
      </c>
    </row>
    <row r="360" spans="1:65" s="2" customFormat="1" ht="16.5" customHeight="1">
      <c r="A360" s="28"/>
      <c r="B360" s="138"/>
      <c r="C360" s="199" t="s">
        <v>942</v>
      </c>
      <c r="D360" s="199" t="s">
        <v>242</v>
      </c>
      <c r="E360" s="200" t="s">
        <v>943</v>
      </c>
      <c r="F360" s="201" t="s">
        <v>944</v>
      </c>
      <c r="G360" s="202" t="s">
        <v>306</v>
      </c>
      <c r="H360" s="203">
        <v>13.95</v>
      </c>
      <c r="I360" s="108"/>
      <c r="J360" s="204">
        <f t="shared" si="120"/>
        <v>0</v>
      </c>
      <c r="K360" s="201" t="s">
        <v>1</v>
      </c>
      <c r="L360" s="29"/>
      <c r="M360" s="109" t="s">
        <v>1</v>
      </c>
      <c r="N360" s="110" t="s">
        <v>42</v>
      </c>
      <c r="O360" s="52"/>
      <c r="P360" s="111">
        <f t="shared" si="121"/>
        <v>0</v>
      </c>
      <c r="Q360" s="111">
        <v>1</v>
      </c>
      <c r="R360" s="111">
        <f t="shared" si="122"/>
        <v>13.95</v>
      </c>
      <c r="S360" s="111">
        <v>0</v>
      </c>
      <c r="T360" s="112">
        <f t="shared" si="123"/>
        <v>0</v>
      </c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R360" s="113" t="s">
        <v>129</v>
      </c>
      <c r="AT360" s="113" t="s">
        <v>242</v>
      </c>
      <c r="AU360" s="113" t="s">
        <v>85</v>
      </c>
      <c r="AY360" s="14" t="s">
        <v>237</v>
      </c>
      <c r="BE360" s="114">
        <f t="shared" si="124"/>
        <v>0</v>
      </c>
      <c r="BF360" s="114">
        <f t="shared" si="125"/>
        <v>0</v>
      </c>
      <c r="BG360" s="114">
        <f t="shared" si="126"/>
        <v>0</v>
      </c>
      <c r="BH360" s="114">
        <f t="shared" si="127"/>
        <v>0</v>
      </c>
      <c r="BI360" s="114">
        <f t="shared" si="128"/>
        <v>0</v>
      </c>
      <c r="BJ360" s="14" t="s">
        <v>85</v>
      </c>
      <c r="BK360" s="114">
        <f t="shared" si="129"/>
        <v>0</v>
      </c>
      <c r="BL360" s="14" t="s">
        <v>129</v>
      </c>
      <c r="BM360" s="113" t="s">
        <v>945</v>
      </c>
    </row>
    <row r="361" spans="1:65" s="2" customFormat="1" ht="16.5" customHeight="1">
      <c r="A361" s="28"/>
      <c r="B361" s="138"/>
      <c r="C361" s="199" t="s">
        <v>946</v>
      </c>
      <c r="D361" s="199" t="s">
        <v>242</v>
      </c>
      <c r="E361" s="200" t="s">
        <v>947</v>
      </c>
      <c r="F361" s="201" t="s">
        <v>948</v>
      </c>
      <c r="G361" s="202" t="s">
        <v>306</v>
      </c>
      <c r="H361" s="203">
        <v>35.545999999999999</v>
      </c>
      <c r="I361" s="108"/>
      <c r="J361" s="204">
        <f t="shared" si="120"/>
        <v>0</v>
      </c>
      <c r="K361" s="201" t="s">
        <v>1</v>
      </c>
      <c r="L361" s="29"/>
      <c r="M361" s="109" t="s">
        <v>1</v>
      </c>
      <c r="N361" s="110" t="s">
        <v>42</v>
      </c>
      <c r="O361" s="52"/>
      <c r="P361" s="111">
        <f t="shared" si="121"/>
        <v>0</v>
      </c>
      <c r="Q361" s="111">
        <v>0</v>
      </c>
      <c r="R361" s="111">
        <f t="shared" si="122"/>
        <v>0</v>
      </c>
      <c r="S361" s="111">
        <v>0</v>
      </c>
      <c r="T361" s="112">
        <f t="shared" si="123"/>
        <v>0</v>
      </c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R361" s="113" t="s">
        <v>129</v>
      </c>
      <c r="AT361" s="113" t="s">
        <v>242</v>
      </c>
      <c r="AU361" s="113" t="s">
        <v>85</v>
      </c>
      <c r="AY361" s="14" t="s">
        <v>237</v>
      </c>
      <c r="BE361" s="114">
        <f t="shared" si="124"/>
        <v>0</v>
      </c>
      <c r="BF361" s="114">
        <f t="shared" si="125"/>
        <v>0</v>
      </c>
      <c r="BG361" s="114">
        <f t="shared" si="126"/>
        <v>0</v>
      </c>
      <c r="BH361" s="114">
        <f t="shared" si="127"/>
        <v>0</v>
      </c>
      <c r="BI361" s="114">
        <f t="shared" si="128"/>
        <v>0</v>
      </c>
      <c r="BJ361" s="14" t="s">
        <v>85</v>
      </c>
      <c r="BK361" s="114">
        <f t="shared" si="129"/>
        <v>0</v>
      </c>
      <c r="BL361" s="14" t="s">
        <v>129</v>
      </c>
      <c r="BM361" s="113" t="s">
        <v>949</v>
      </c>
    </row>
    <row r="362" spans="1:65" s="12" customFormat="1" ht="25.9" customHeight="1">
      <c r="B362" s="192"/>
      <c r="C362" s="193"/>
      <c r="D362" s="194" t="s">
        <v>76</v>
      </c>
      <c r="E362" s="195" t="s">
        <v>950</v>
      </c>
      <c r="F362" s="195" t="s">
        <v>951</v>
      </c>
      <c r="G362" s="193"/>
      <c r="H362" s="193"/>
      <c r="I362" s="101"/>
      <c r="J362" s="196">
        <f>BK362</f>
        <v>0</v>
      </c>
      <c r="K362" s="193"/>
      <c r="L362" s="99"/>
      <c r="M362" s="102"/>
      <c r="N362" s="103"/>
      <c r="O362" s="103"/>
      <c r="P362" s="104">
        <f>SUM(P363:P417)</f>
        <v>0</v>
      </c>
      <c r="Q362" s="103"/>
      <c r="R362" s="104">
        <f>SUM(R363:R417)</f>
        <v>1.0400000000000001E-2</v>
      </c>
      <c r="S362" s="103"/>
      <c r="T362" s="105">
        <f>SUM(T363:T417)</f>
        <v>0</v>
      </c>
      <c r="AR362" s="100" t="s">
        <v>87</v>
      </c>
      <c r="AT362" s="106" t="s">
        <v>76</v>
      </c>
      <c r="AU362" s="106" t="s">
        <v>77</v>
      </c>
      <c r="AY362" s="100" t="s">
        <v>237</v>
      </c>
      <c r="BK362" s="107">
        <f>SUM(BK363:BK417)</f>
        <v>0</v>
      </c>
    </row>
    <row r="363" spans="1:65" s="2" customFormat="1" ht="16.5" customHeight="1">
      <c r="A363" s="28"/>
      <c r="B363" s="138"/>
      <c r="C363" s="199" t="s">
        <v>952</v>
      </c>
      <c r="D363" s="199" t="s">
        <v>242</v>
      </c>
      <c r="E363" s="200" t="s">
        <v>953</v>
      </c>
      <c r="F363" s="201" t="s">
        <v>954</v>
      </c>
      <c r="G363" s="202" t="s">
        <v>319</v>
      </c>
      <c r="H363" s="203">
        <v>52</v>
      </c>
      <c r="I363" s="108"/>
      <c r="J363" s="204">
        <f t="shared" ref="J363:J394" si="130">ROUND(I363*H363,2)</f>
        <v>0</v>
      </c>
      <c r="K363" s="201" t="s">
        <v>1</v>
      </c>
      <c r="L363" s="29"/>
      <c r="M363" s="109" t="s">
        <v>1</v>
      </c>
      <c r="N363" s="110" t="s">
        <v>42</v>
      </c>
      <c r="O363" s="52"/>
      <c r="P363" s="111">
        <f t="shared" ref="P363:P394" si="131">O363*H363</f>
        <v>0</v>
      </c>
      <c r="Q363" s="111">
        <v>2.0000000000000001E-4</v>
      </c>
      <c r="R363" s="111">
        <f t="shared" ref="R363:R394" si="132">Q363*H363</f>
        <v>1.0400000000000001E-2</v>
      </c>
      <c r="S363" s="111">
        <v>0</v>
      </c>
      <c r="T363" s="112">
        <f t="shared" ref="T363:T394" si="133">S363*H363</f>
        <v>0</v>
      </c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R363" s="113" t="s">
        <v>129</v>
      </c>
      <c r="AT363" s="113" t="s">
        <v>242</v>
      </c>
      <c r="AU363" s="113" t="s">
        <v>85</v>
      </c>
      <c r="AY363" s="14" t="s">
        <v>237</v>
      </c>
      <c r="BE363" s="114">
        <f t="shared" ref="BE363:BE394" si="134">IF(N363="základní",J363,0)</f>
        <v>0</v>
      </c>
      <c r="BF363" s="114">
        <f t="shared" ref="BF363:BF394" si="135">IF(N363="snížená",J363,0)</f>
        <v>0</v>
      </c>
      <c r="BG363" s="114">
        <f t="shared" ref="BG363:BG394" si="136">IF(N363="zákl. přenesená",J363,0)</f>
        <v>0</v>
      </c>
      <c r="BH363" s="114">
        <f t="shared" ref="BH363:BH394" si="137">IF(N363="sníž. přenesená",J363,0)</f>
        <v>0</v>
      </c>
      <c r="BI363" s="114">
        <f t="shared" ref="BI363:BI394" si="138">IF(N363="nulová",J363,0)</f>
        <v>0</v>
      </c>
      <c r="BJ363" s="14" t="s">
        <v>85</v>
      </c>
      <c r="BK363" s="114">
        <f t="shared" ref="BK363:BK394" si="139">ROUND(I363*H363,2)</f>
        <v>0</v>
      </c>
      <c r="BL363" s="14" t="s">
        <v>129</v>
      </c>
      <c r="BM363" s="113" t="s">
        <v>955</v>
      </c>
    </row>
    <row r="364" spans="1:65" s="2" customFormat="1" ht="16.5" customHeight="1">
      <c r="A364" s="28"/>
      <c r="B364" s="138"/>
      <c r="C364" s="199" t="s">
        <v>956</v>
      </c>
      <c r="D364" s="199" t="s">
        <v>242</v>
      </c>
      <c r="E364" s="200" t="s">
        <v>957</v>
      </c>
      <c r="F364" s="201" t="s">
        <v>958</v>
      </c>
      <c r="G364" s="202" t="s">
        <v>319</v>
      </c>
      <c r="H364" s="203">
        <v>1</v>
      </c>
      <c r="I364" s="108"/>
      <c r="J364" s="204">
        <f t="shared" si="130"/>
        <v>0</v>
      </c>
      <c r="K364" s="201" t="s">
        <v>1</v>
      </c>
      <c r="L364" s="29"/>
      <c r="M364" s="109" t="s">
        <v>1</v>
      </c>
      <c r="N364" s="110" t="s">
        <v>42</v>
      </c>
      <c r="O364" s="52"/>
      <c r="P364" s="111">
        <f t="shared" si="131"/>
        <v>0</v>
      </c>
      <c r="Q364" s="111">
        <v>0</v>
      </c>
      <c r="R364" s="111">
        <f t="shared" si="132"/>
        <v>0</v>
      </c>
      <c r="S364" s="111">
        <v>0</v>
      </c>
      <c r="T364" s="112">
        <f t="shared" si="133"/>
        <v>0</v>
      </c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R364" s="113" t="s">
        <v>129</v>
      </c>
      <c r="AT364" s="113" t="s">
        <v>242</v>
      </c>
      <c r="AU364" s="113" t="s">
        <v>85</v>
      </c>
      <c r="AY364" s="14" t="s">
        <v>237</v>
      </c>
      <c r="BE364" s="114">
        <f t="shared" si="134"/>
        <v>0</v>
      </c>
      <c r="BF364" s="114">
        <f t="shared" si="135"/>
        <v>0</v>
      </c>
      <c r="BG364" s="114">
        <f t="shared" si="136"/>
        <v>0</v>
      </c>
      <c r="BH364" s="114">
        <f t="shared" si="137"/>
        <v>0</v>
      </c>
      <c r="BI364" s="114">
        <f t="shared" si="138"/>
        <v>0</v>
      </c>
      <c r="BJ364" s="14" t="s">
        <v>85</v>
      </c>
      <c r="BK364" s="114">
        <f t="shared" si="139"/>
        <v>0</v>
      </c>
      <c r="BL364" s="14" t="s">
        <v>129</v>
      </c>
      <c r="BM364" s="113" t="s">
        <v>959</v>
      </c>
    </row>
    <row r="365" spans="1:65" s="2" customFormat="1" ht="16.5" customHeight="1">
      <c r="A365" s="28"/>
      <c r="B365" s="138"/>
      <c r="C365" s="199" t="s">
        <v>960</v>
      </c>
      <c r="D365" s="199" t="s">
        <v>242</v>
      </c>
      <c r="E365" s="200" t="s">
        <v>961</v>
      </c>
      <c r="F365" s="201" t="s">
        <v>962</v>
      </c>
      <c r="G365" s="202" t="s">
        <v>319</v>
      </c>
      <c r="H365" s="203">
        <v>14</v>
      </c>
      <c r="I365" s="108"/>
      <c r="J365" s="204">
        <f t="shared" si="130"/>
        <v>0</v>
      </c>
      <c r="K365" s="201" t="s">
        <v>1</v>
      </c>
      <c r="L365" s="29"/>
      <c r="M365" s="109" t="s">
        <v>1</v>
      </c>
      <c r="N365" s="110" t="s">
        <v>42</v>
      </c>
      <c r="O365" s="52"/>
      <c r="P365" s="111">
        <f t="shared" si="131"/>
        <v>0</v>
      </c>
      <c r="Q365" s="111">
        <v>0</v>
      </c>
      <c r="R365" s="111">
        <f t="shared" si="132"/>
        <v>0</v>
      </c>
      <c r="S365" s="111">
        <v>0</v>
      </c>
      <c r="T365" s="112">
        <f t="shared" si="133"/>
        <v>0</v>
      </c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R365" s="113" t="s">
        <v>129</v>
      </c>
      <c r="AT365" s="113" t="s">
        <v>242</v>
      </c>
      <c r="AU365" s="113" t="s">
        <v>85</v>
      </c>
      <c r="AY365" s="14" t="s">
        <v>237</v>
      </c>
      <c r="BE365" s="114">
        <f t="shared" si="134"/>
        <v>0</v>
      </c>
      <c r="BF365" s="114">
        <f t="shared" si="135"/>
        <v>0</v>
      </c>
      <c r="BG365" s="114">
        <f t="shared" si="136"/>
        <v>0</v>
      </c>
      <c r="BH365" s="114">
        <f t="shared" si="137"/>
        <v>0</v>
      </c>
      <c r="BI365" s="114">
        <f t="shared" si="138"/>
        <v>0</v>
      </c>
      <c r="BJ365" s="14" t="s">
        <v>85</v>
      </c>
      <c r="BK365" s="114">
        <f t="shared" si="139"/>
        <v>0</v>
      </c>
      <c r="BL365" s="14" t="s">
        <v>129</v>
      </c>
      <c r="BM365" s="113" t="s">
        <v>963</v>
      </c>
    </row>
    <row r="366" spans="1:65" s="2" customFormat="1" ht="16.5" customHeight="1">
      <c r="A366" s="28"/>
      <c r="B366" s="138"/>
      <c r="C366" s="199" t="s">
        <v>964</v>
      </c>
      <c r="D366" s="199" t="s">
        <v>242</v>
      </c>
      <c r="E366" s="200" t="s">
        <v>965</v>
      </c>
      <c r="F366" s="201" t="s">
        <v>966</v>
      </c>
      <c r="G366" s="202" t="s">
        <v>319</v>
      </c>
      <c r="H366" s="203">
        <v>55</v>
      </c>
      <c r="I366" s="108"/>
      <c r="J366" s="204">
        <f t="shared" si="130"/>
        <v>0</v>
      </c>
      <c r="K366" s="201" t="s">
        <v>1</v>
      </c>
      <c r="L366" s="29"/>
      <c r="M366" s="109" t="s">
        <v>1</v>
      </c>
      <c r="N366" s="110" t="s">
        <v>42</v>
      </c>
      <c r="O366" s="52"/>
      <c r="P366" s="111">
        <f t="shared" si="131"/>
        <v>0</v>
      </c>
      <c r="Q366" s="111">
        <v>0</v>
      </c>
      <c r="R366" s="111">
        <f t="shared" si="132"/>
        <v>0</v>
      </c>
      <c r="S366" s="111">
        <v>0</v>
      </c>
      <c r="T366" s="112">
        <f t="shared" si="133"/>
        <v>0</v>
      </c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R366" s="113" t="s">
        <v>129</v>
      </c>
      <c r="AT366" s="113" t="s">
        <v>242</v>
      </c>
      <c r="AU366" s="113" t="s">
        <v>85</v>
      </c>
      <c r="AY366" s="14" t="s">
        <v>237</v>
      </c>
      <c r="BE366" s="114">
        <f t="shared" si="134"/>
        <v>0</v>
      </c>
      <c r="BF366" s="114">
        <f t="shared" si="135"/>
        <v>0</v>
      </c>
      <c r="BG366" s="114">
        <f t="shared" si="136"/>
        <v>0</v>
      </c>
      <c r="BH366" s="114">
        <f t="shared" si="137"/>
        <v>0</v>
      </c>
      <c r="BI366" s="114">
        <f t="shared" si="138"/>
        <v>0</v>
      </c>
      <c r="BJ366" s="14" t="s">
        <v>85</v>
      </c>
      <c r="BK366" s="114">
        <f t="shared" si="139"/>
        <v>0</v>
      </c>
      <c r="BL366" s="14" t="s">
        <v>129</v>
      </c>
      <c r="BM366" s="113" t="s">
        <v>967</v>
      </c>
    </row>
    <row r="367" spans="1:65" s="2" customFormat="1" ht="16.5" customHeight="1">
      <c r="A367" s="28"/>
      <c r="B367" s="138"/>
      <c r="C367" s="199" t="s">
        <v>968</v>
      </c>
      <c r="D367" s="199" t="s">
        <v>242</v>
      </c>
      <c r="E367" s="200" t="s">
        <v>969</v>
      </c>
      <c r="F367" s="201" t="s">
        <v>970</v>
      </c>
      <c r="G367" s="202" t="s">
        <v>319</v>
      </c>
      <c r="H367" s="203">
        <v>4</v>
      </c>
      <c r="I367" s="108"/>
      <c r="J367" s="204">
        <f t="shared" si="130"/>
        <v>0</v>
      </c>
      <c r="K367" s="201" t="s">
        <v>1</v>
      </c>
      <c r="L367" s="29"/>
      <c r="M367" s="109" t="s">
        <v>1</v>
      </c>
      <c r="N367" s="110" t="s">
        <v>42</v>
      </c>
      <c r="O367" s="52"/>
      <c r="P367" s="111">
        <f t="shared" si="131"/>
        <v>0</v>
      </c>
      <c r="Q367" s="111">
        <v>0</v>
      </c>
      <c r="R367" s="111">
        <f t="shared" si="132"/>
        <v>0</v>
      </c>
      <c r="S367" s="111">
        <v>0</v>
      </c>
      <c r="T367" s="112">
        <f t="shared" si="133"/>
        <v>0</v>
      </c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R367" s="113" t="s">
        <v>129</v>
      </c>
      <c r="AT367" s="113" t="s">
        <v>242</v>
      </c>
      <c r="AU367" s="113" t="s">
        <v>85</v>
      </c>
      <c r="AY367" s="14" t="s">
        <v>237</v>
      </c>
      <c r="BE367" s="114">
        <f t="shared" si="134"/>
        <v>0</v>
      </c>
      <c r="BF367" s="114">
        <f t="shared" si="135"/>
        <v>0</v>
      </c>
      <c r="BG367" s="114">
        <f t="shared" si="136"/>
        <v>0</v>
      </c>
      <c r="BH367" s="114">
        <f t="shared" si="137"/>
        <v>0</v>
      </c>
      <c r="BI367" s="114">
        <f t="shared" si="138"/>
        <v>0</v>
      </c>
      <c r="BJ367" s="14" t="s">
        <v>85</v>
      </c>
      <c r="BK367" s="114">
        <f t="shared" si="139"/>
        <v>0</v>
      </c>
      <c r="BL367" s="14" t="s">
        <v>129</v>
      </c>
      <c r="BM367" s="113" t="s">
        <v>971</v>
      </c>
    </row>
    <row r="368" spans="1:65" s="2" customFormat="1" ht="16.5" customHeight="1">
      <c r="A368" s="28"/>
      <c r="B368" s="138"/>
      <c r="C368" s="199" t="s">
        <v>972</v>
      </c>
      <c r="D368" s="199" t="s">
        <v>242</v>
      </c>
      <c r="E368" s="200" t="s">
        <v>973</v>
      </c>
      <c r="F368" s="201" t="s">
        <v>974</v>
      </c>
      <c r="G368" s="202" t="s">
        <v>319</v>
      </c>
      <c r="H368" s="203">
        <v>1</v>
      </c>
      <c r="I368" s="108"/>
      <c r="J368" s="204">
        <f t="shared" si="130"/>
        <v>0</v>
      </c>
      <c r="K368" s="201" t="s">
        <v>1</v>
      </c>
      <c r="L368" s="29"/>
      <c r="M368" s="109" t="s">
        <v>1</v>
      </c>
      <c r="N368" s="110" t="s">
        <v>42</v>
      </c>
      <c r="O368" s="52"/>
      <c r="P368" s="111">
        <f t="shared" si="131"/>
        <v>0</v>
      </c>
      <c r="Q368" s="111">
        <v>0</v>
      </c>
      <c r="R368" s="111">
        <f t="shared" si="132"/>
        <v>0</v>
      </c>
      <c r="S368" s="111">
        <v>0</v>
      </c>
      <c r="T368" s="112">
        <f t="shared" si="133"/>
        <v>0</v>
      </c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R368" s="113" t="s">
        <v>129</v>
      </c>
      <c r="AT368" s="113" t="s">
        <v>242</v>
      </c>
      <c r="AU368" s="113" t="s">
        <v>85</v>
      </c>
      <c r="AY368" s="14" t="s">
        <v>237</v>
      </c>
      <c r="BE368" s="114">
        <f t="shared" si="134"/>
        <v>0</v>
      </c>
      <c r="BF368" s="114">
        <f t="shared" si="135"/>
        <v>0</v>
      </c>
      <c r="BG368" s="114">
        <f t="shared" si="136"/>
        <v>0</v>
      </c>
      <c r="BH368" s="114">
        <f t="shared" si="137"/>
        <v>0</v>
      </c>
      <c r="BI368" s="114">
        <f t="shared" si="138"/>
        <v>0</v>
      </c>
      <c r="BJ368" s="14" t="s">
        <v>85</v>
      </c>
      <c r="BK368" s="114">
        <f t="shared" si="139"/>
        <v>0</v>
      </c>
      <c r="BL368" s="14" t="s">
        <v>129</v>
      </c>
      <c r="BM368" s="113" t="s">
        <v>975</v>
      </c>
    </row>
    <row r="369" spans="1:65" s="2" customFormat="1" ht="16.5" customHeight="1">
      <c r="A369" s="28"/>
      <c r="B369" s="138"/>
      <c r="C369" s="199" t="s">
        <v>976</v>
      </c>
      <c r="D369" s="199" t="s">
        <v>242</v>
      </c>
      <c r="E369" s="200" t="s">
        <v>977</v>
      </c>
      <c r="F369" s="201" t="s">
        <v>978</v>
      </c>
      <c r="G369" s="202" t="s">
        <v>319</v>
      </c>
      <c r="H369" s="203">
        <v>13</v>
      </c>
      <c r="I369" s="108"/>
      <c r="J369" s="204">
        <f t="shared" si="130"/>
        <v>0</v>
      </c>
      <c r="K369" s="201" t="s">
        <v>1</v>
      </c>
      <c r="L369" s="29"/>
      <c r="M369" s="109" t="s">
        <v>1</v>
      </c>
      <c r="N369" s="110" t="s">
        <v>42</v>
      </c>
      <c r="O369" s="52"/>
      <c r="P369" s="111">
        <f t="shared" si="131"/>
        <v>0</v>
      </c>
      <c r="Q369" s="111">
        <v>0</v>
      </c>
      <c r="R369" s="111">
        <f t="shared" si="132"/>
        <v>0</v>
      </c>
      <c r="S369" s="111">
        <v>0</v>
      </c>
      <c r="T369" s="112">
        <f t="shared" si="133"/>
        <v>0</v>
      </c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R369" s="113" t="s">
        <v>129</v>
      </c>
      <c r="AT369" s="113" t="s">
        <v>242</v>
      </c>
      <c r="AU369" s="113" t="s">
        <v>85</v>
      </c>
      <c r="AY369" s="14" t="s">
        <v>237</v>
      </c>
      <c r="BE369" s="114">
        <f t="shared" si="134"/>
        <v>0</v>
      </c>
      <c r="BF369" s="114">
        <f t="shared" si="135"/>
        <v>0</v>
      </c>
      <c r="BG369" s="114">
        <f t="shared" si="136"/>
        <v>0</v>
      </c>
      <c r="BH369" s="114">
        <f t="shared" si="137"/>
        <v>0</v>
      </c>
      <c r="BI369" s="114">
        <f t="shared" si="138"/>
        <v>0</v>
      </c>
      <c r="BJ369" s="14" t="s">
        <v>85</v>
      </c>
      <c r="BK369" s="114">
        <f t="shared" si="139"/>
        <v>0</v>
      </c>
      <c r="BL369" s="14" t="s">
        <v>129</v>
      </c>
      <c r="BM369" s="113" t="s">
        <v>979</v>
      </c>
    </row>
    <row r="370" spans="1:65" s="2" customFormat="1" ht="16.5" customHeight="1">
      <c r="A370" s="28"/>
      <c r="B370" s="138"/>
      <c r="C370" s="199" t="s">
        <v>980</v>
      </c>
      <c r="D370" s="199" t="s">
        <v>242</v>
      </c>
      <c r="E370" s="200" t="s">
        <v>981</v>
      </c>
      <c r="F370" s="201" t="s">
        <v>982</v>
      </c>
      <c r="G370" s="202" t="s">
        <v>319</v>
      </c>
      <c r="H370" s="203">
        <v>4</v>
      </c>
      <c r="I370" s="108"/>
      <c r="J370" s="204">
        <f t="shared" si="130"/>
        <v>0</v>
      </c>
      <c r="K370" s="201" t="s">
        <v>1</v>
      </c>
      <c r="L370" s="29"/>
      <c r="M370" s="109" t="s">
        <v>1</v>
      </c>
      <c r="N370" s="110" t="s">
        <v>42</v>
      </c>
      <c r="O370" s="52"/>
      <c r="P370" s="111">
        <f t="shared" si="131"/>
        <v>0</v>
      </c>
      <c r="Q370" s="111">
        <v>0</v>
      </c>
      <c r="R370" s="111">
        <f t="shared" si="132"/>
        <v>0</v>
      </c>
      <c r="S370" s="111">
        <v>0</v>
      </c>
      <c r="T370" s="112">
        <f t="shared" si="133"/>
        <v>0</v>
      </c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R370" s="113" t="s">
        <v>129</v>
      </c>
      <c r="AT370" s="113" t="s">
        <v>242</v>
      </c>
      <c r="AU370" s="113" t="s">
        <v>85</v>
      </c>
      <c r="AY370" s="14" t="s">
        <v>237</v>
      </c>
      <c r="BE370" s="114">
        <f t="shared" si="134"/>
        <v>0</v>
      </c>
      <c r="BF370" s="114">
        <f t="shared" si="135"/>
        <v>0</v>
      </c>
      <c r="BG370" s="114">
        <f t="shared" si="136"/>
        <v>0</v>
      </c>
      <c r="BH370" s="114">
        <f t="shared" si="137"/>
        <v>0</v>
      </c>
      <c r="BI370" s="114">
        <f t="shared" si="138"/>
        <v>0</v>
      </c>
      <c r="BJ370" s="14" t="s">
        <v>85</v>
      </c>
      <c r="BK370" s="114">
        <f t="shared" si="139"/>
        <v>0</v>
      </c>
      <c r="BL370" s="14" t="s">
        <v>129</v>
      </c>
      <c r="BM370" s="113" t="s">
        <v>983</v>
      </c>
    </row>
    <row r="371" spans="1:65" s="2" customFormat="1" ht="16.5" customHeight="1">
      <c r="A371" s="28"/>
      <c r="B371" s="138"/>
      <c r="C371" s="199" t="s">
        <v>984</v>
      </c>
      <c r="D371" s="199" t="s">
        <v>242</v>
      </c>
      <c r="E371" s="200" t="s">
        <v>985</v>
      </c>
      <c r="F371" s="201" t="s">
        <v>986</v>
      </c>
      <c r="G371" s="202" t="s">
        <v>319</v>
      </c>
      <c r="H371" s="203">
        <v>1</v>
      </c>
      <c r="I371" s="108"/>
      <c r="J371" s="204">
        <f t="shared" si="130"/>
        <v>0</v>
      </c>
      <c r="K371" s="201" t="s">
        <v>1</v>
      </c>
      <c r="L371" s="29"/>
      <c r="M371" s="109" t="s">
        <v>1</v>
      </c>
      <c r="N371" s="110" t="s">
        <v>42</v>
      </c>
      <c r="O371" s="52"/>
      <c r="P371" s="111">
        <f t="shared" si="131"/>
        <v>0</v>
      </c>
      <c r="Q371" s="111">
        <v>0</v>
      </c>
      <c r="R371" s="111">
        <f t="shared" si="132"/>
        <v>0</v>
      </c>
      <c r="S371" s="111">
        <v>0</v>
      </c>
      <c r="T371" s="112">
        <f t="shared" si="133"/>
        <v>0</v>
      </c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R371" s="113" t="s">
        <v>129</v>
      </c>
      <c r="AT371" s="113" t="s">
        <v>242</v>
      </c>
      <c r="AU371" s="113" t="s">
        <v>85</v>
      </c>
      <c r="AY371" s="14" t="s">
        <v>237</v>
      </c>
      <c r="BE371" s="114">
        <f t="shared" si="134"/>
        <v>0</v>
      </c>
      <c r="BF371" s="114">
        <f t="shared" si="135"/>
        <v>0</v>
      </c>
      <c r="BG371" s="114">
        <f t="shared" si="136"/>
        <v>0</v>
      </c>
      <c r="BH371" s="114">
        <f t="shared" si="137"/>
        <v>0</v>
      </c>
      <c r="BI371" s="114">
        <f t="shared" si="138"/>
        <v>0</v>
      </c>
      <c r="BJ371" s="14" t="s">
        <v>85</v>
      </c>
      <c r="BK371" s="114">
        <f t="shared" si="139"/>
        <v>0</v>
      </c>
      <c r="BL371" s="14" t="s">
        <v>129</v>
      </c>
      <c r="BM371" s="113" t="s">
        <v>987</v>
      </c>
    </row>
    <row r="372" spans="1:65" s="2" customFormat="1" ht="16.5" customHeight="1">
      <c r="A372" s="28"/>
      <c r="B372" s="138"/>
      <c r="C372" s="199" t="s">
        <v>988</v>
      </c>
      <c r="D372" s="199" t="s">
        <v>242</v>
      </c>
      <c r="E372" s="200" t="s">
        <v>989</v>
      </c>
      <c r="F372" s="201" t="s">
        <v>990</v>
      </c>
      <c r="G372" s="202" t="s">
        <v>319</v>
      </c>
      <c r="H372" s="203">
        <v>1</v>
      </c>
      <c r="I372" s="108"/>
      <c r="J372" s="204">
        <f t="shared" si="130"/>
        <v>0</v>
      </c>
      <c r="K372" s="201" t="s">
        <v>1</v>
      </c>
      <c r="L372" s="29"/>
      <c r="M372" s="109" t="s">
        <v>1</v>
      </c>
      <c r="N372" s="110" t="s">
        <v>42</v>
      </c>
      <c r="O372" s="52"/>
      <c r="P372" s="111">
        <f t="shared" si="131"/>
        <v>0</v>
      </c>
      <c r="Q372" s="111">
        <v>0</v>
      </c>
      <c r="R372" s="111">
        <f t="shared" si="132"/>
        <v>0</v>
      </c>
      <c r="S372" s="111">
        <v>0</v>
      </c>
      <c r="T372" s="112">
        <f t="shared" si="133"/>
        <v>0</v>
      </c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R372" s="113" t="s">
        <v>129</v>
      </c>
      <c r="AT372" s="113" t="s">
        <v>242</v>
      </c>
      <c r="AU372" s="113" t="s">
        <v>85</v>
      </c>
      <c r="AY372" s="14" t="s">
        <v>237</v>
      </c>
      <c r="BE372" s="114">
        <f t="shared" si="134"/>
        <v>0</v>
      </c>
      <c r="BF372" s="114">
        <f t="shared" si="135"/>
        <v>0</v>
      </c>
      <c r="BG372" s="114">
        <f t="shared" si="136"/>
        <v>0</v>
      </c>
      <c r="BH372" s="114">
        <f t="shared" si="137"/>
        <v>0</v>
      </c>
      <c r="BI372" s="114">
        <f t="shared" si="138"/>
        <v>0</v>
      </c>
      <c r="BJ372" s="14" t="s">
        <v>85</v>
      </c>
      <c r="BK372" s="114">
        <f t="shared" si="139"/>
        <v>0</v>
      </c>
      <c r="BL372" s="14" t="s">
        <v>129</v>
      </c>
      <c r="BM372" s="113" t="s">
        <v>991</v>
      </c>
    </row>
    <row r="373" spans="1:65" s="2" customFormat="1" ht="16.5" customHeight="1">
      <c r="A373" s="28"/>
      <c r="B373" s="138"/>
      <c r="C373" s="199" t="s">
        <v>992</v>
      </c>
      <c r="D373" s="199" t="s">
        <v>242</v>
      </c>
      <c r="E373" s="200" t="s">
        <v>993</v>
      </c>
      <c r="F373" s="201" t="s">
        <v>994</v>
      </c>
      <c r="G373" s="202" t="s">
        <v>319</v>
      </c>
      <c r="H373" s="203">
        <v>2</v>
      </c>
      <c r="I373" s="108"/>
      <c r="J373" s="204">
        <f t="shared" si="130"/>
        <v>0</v>
      </c>
      <c r="K373" s="201" t="s">
        <v>1</v>
      </c>
      <c r="L373" s="29"/>
      <c r="M373" s="109" t="s">
        <v>1</v>
      </c>
      <c r="N373" s="110" t="s">
        <v>42</v>
      </c>
      <c r="O373" s="52"/>
      <c r="P373" s="111">
        <f t="shared" si="131"/>
        <v>0</v>
      </c>
      <c r="Q373" s="111">
        <v>0</v>
      </c>
      <c r="R373" s="111">
        <f t="shared" si="132"/>
        <v>0</v>
      </c>
      <c r="S373" s="111">
        <v>0</v>
      </c>
      <c r="T373" s="112">
        <f t="shared" si="133"/>
        <v>0</v>
      </c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R373" s="113" t="s">
        <v>129</v>
      </c>
      <c r="AT373" s="113" t="s">
        <v>242</v>
      </c>
      <c r="AU373" s="113" t="s">
        <v>85</v>
      </c>
      <c r="AY373" s="14" t="s">
        <v>237</v>
      </c>
      <c r="BE373" s="114">
        <f t="shared" si="134"/>
        <v>0</v>
      </c>
      <c r="BF373" s="114">
        <f t="shared" si="135"/>
        <v>0</v>
      </c>
      <c r="BG373" s="114">
        <f t="shared" si="136"/>
        <v>0</v>
      </c>
      <c r="BH373" s="114">
        <f t="shared" si="137"/>
        <v>0</v>
      </c>
      <c r="BI373" s="114">
        <f t="shared" si="138"/>
        <v>0</v>
      </c>
      <c r="BJ373" s="14" t="s">
        <v>85</v>
      </c>
      <c r="BK373" s="114">
        <f t="shared" si="139"/>
        <v>0</v>
      </c>
      <c r="BL373" s="14" t="s">
        <v>129</v>
      </c>
      <c r="BM373" s="113" t="s">
        <v>995</v>
      </c>
    </row>
    <row r="374" spans="1:65" s="2" customFormat="1" ht="16.5" customHeight="1">
      <c r="A374" s="28"/>
      <c r="B374" s="138"/>
      <c r="C374" s="199" t="s">
        <v>996</v>
      </c>
      <c r="D374" s="199" t="s">
        <v>242</v>
      </c>
      <c r="E374" s="200" t="s">
        <v>997</v>
      </c>
      <c r="F374" s="201" t="s">
        <v>998</v>
      </c>
      <c r="G374" s="202" t="s">
        <v>319</v>
      </c>
      <c r="H374" s="203">
        <v>1</v>
      </c>
      <c r="I374" s="108"/>
      <c r="J374" s="204">
        <f t="shared" si="130"/>
        <v>0</v>
      </c>
      <c r="K374" s="201" t="s">
        <v>1</v>
      </c>
      <c r="L374" s="29"/>
      <c r="M374" s="109" t="s">
        <v>1</v>
      </c>
      <c r="N374" s="110" t="s">
        <v>42</v>
      </c>
      <c r="O374" s="52"/>
      <c r="P374" s="111">
        <f t="shared" si="131"/>
        <v>0</v>
      </c>
      <c r="Q374" s="111">
        <v>0</v>
      </c>
      <c r="R374" s="111">
        <f t="shared" si="132"/>
        <v>0</v>
      </c>
      <c r="S374" s="111">
        <v>0</v>
      </c>
      <c r="T374" s="112">
        <f t="shared" si="133"/>
        <v>0</v>
      </c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R374" s="113" t="s">
        <v>129</v>
      </c>
      <c r="AT374" s="113" t="s">
        <v>242</v>
      </c>
      <c r="AU374" s="113" t="s">
        <v>85</v>
      </c>
      <c r="AY374" s="14" t="s">
        <v>237</v>
      </c>
      <c r="BE374" s="114">
        <f t="shared" si="134"/>
        <v>0</v>
      </c>
      <c r="BF374" s="114">
        <f t="shared" si="135"/>
        <v>0</v>
      </c>
      <c r="BG374" s="114">
        <f t="shared" si="136"/>
        <v>0</v>
      </c>
      <c r="BH374" s="114">
        <f t="shared" si="137"/>
        <v>0</v>
      </c>
      <c r="BI374" s="114">
        <f t="shared" si="138"/>
        <v>0</v>
      </c>
      <c r="BJ374" s="14" t="s">
        <v>85</v>
      </c>
      <c r="BK374" s="114">
        <f t="shared" si="139"/>
        <v>0</v>
      </c>
      <c r="BL374" s="14" t="s">
        <v>129</v>
      </c>
      <c r="BM374" s="113" t="s">
        <v>999</v>
      </c>
    </row>
    <row r="375" spans="1:65" s="2" customFormat="1" ht="16.5" customHeight="1">
      <c r="A375" s="28"/>
      <c r="B375" s="138"/>
      <c r="C375" s="199" t="s">
        <v>1000</v>
      </c>
      <c r="D375" s="199" t="s">
        <v>242</v>
      </c>
      <c r="E375" s="200" t="s">
        <v>1001</v>
      </c>
      <c r="F375" s="201" t="s">
        <v>1002</v>
      </c>
      <c r="G375" s="202" t="s">
        <v>319</v>
      </c>
      <c r="H375" s="203">
        <v>1</v>
      </c>
      <c r="I375" s="108"/>
      <c r="J375" s="204">
        <f t="shared" si="130"/>
        <v>0</v>
      </c>
      <c r="K375" s="201" t="s">
        <v>1</v>
      </c>
      <c r="L375" s="29"/>
      <c r="M375" s="109" t="s">
        <v>1</v>
      </c>
      <c r="N375" s="110" t="s">
        <v>42</v>
      </c>
      <c r="O375" s="52"/>
      <c r="P375" s="111">
        <f t="shared" si="131"/>
        <v>0</v>
      </c>
      <c r="Q375" s="111">
        <v>0</v>
      </c>
      <c r="R375" s="111">
        <f t="shared" si="132"/>
        <v>0</v>
      </c>
      <c r="S375" s="111">
        <v>0</v>
      </c>
      <c r="T375" s="112">
        <f t="shared" si="133"/>
        <v>0</v>
      </c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R375" s="113" t="s">
        <v>129</v>
      </c>
      <c r="AT375" s="113" t="s">
        <v>242</v>
      </c>
      <c r="AU375" s="113" t="s">
        <v>85</v>
      </c>
      <c r="AY375" s="14" t="s">
        <v>237</v>
      </c>
      <c r="BE375" s="114">
        <f t="shared" si="134"/>
        <v>0</v>
      </c>
      <c r="BF375" s="114">
        <f t="shared" si="135"/>
        <v>0</v>
      </c>
      <c r="BG375" s="114">
        <f t="shared" si="136"/>
        <v>0</v>
      </c>
      <c r="BH375" s="114">
        <f t="shared" si="137"/>
        <v>0</v>
      </c>
      <c r="BI375" s="114">
        <f t="shared" si="138"/>
        <v>0</v>
      </c>
      <c r="BJ375" s="14" t="s">
        <v>85</v>
      </c>
      <c r="BK375" s="114">
        <f t="shared" si="139"/>
        <v>0</v>
      </c>
      <c r="BL375" s="14" t="s">
        <v>129</v>
      </c>
      <c r="BM375" s="113" t="s">
        <v>1003</v>
      </c>
    </row>
    <row r="376" spans="1:65" s="2" customFormat="1" ht="16.5" customHeight="1">
      <c r="A376" s="28"/>
      <c r="B376" s="138"/>
      <c r="C376" s="199" t="s">
        <v>1004</v>
      </c>
      <c r="D376" s="199" t="s">
        <v>242</v>
      </c>
      <c r="E376" s="200" t="s">
        <v>1005</v>
      </c>
      <c r="F376" s="201" t="s">
        <v>1006</v>
      </c>
      <c r="G376" s="202" t="s">
        <v>319</v>
      </c>
      <c r="H376" s="203">
        <v>1</v>
      </c>
      <c r="I376" s="108"/>
      <c r="J376" s="204">
        <f t="shared" si="130"/>
        <v>0</v>
      </c>
      <c r="K376" s="201" t="s">
        <v>1</v>
      </c>
      <c r="L376" s="29"/>
      <c r="M376" s="109" t="s">
        <v>1</v>
      </c>
      <c r="N376" s="110" t="s">
        <v>42</v>
      </c>
      <c r="O376" s="52"/>
      <c r="P376" s="111">
        <f t="shared" si="131"/>
        <v>0</v>
      </c>
      <c r="Q376" s="111">
        <v>0</v>
      </c>
      <c r="R376" s="111">
        <f t="shared" si="132"/>
        <v>0</v>
      </c>
      <c r="S376" s="111">
        <v>0</v>
      </c>
      <c r="T376" s="112">
        <f t="shared" si="133"/>
        <v>0</v>
      </c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R376" s="113" t="s">
        <v>129</v>
      </c>
      <c r="AT376" s="113" t="s">
        <v>242</v>
      </c>
      <c r="AU376" s="113" t="s">
        <v>85</v>
      </c>
      <c r="AY376" s="14" t="s">
        <v>237</v>
      </c>
      <c r="BE376" s="114">
        <f t="shared" si="134"/>
        <v>0</v>
      </c>
      <c r="BF376" s="114">
        <f t="shared" si="135"/>
        <v>0</v>
      </c>
      <c r="BG376" s="114">
        <f t="shared" si="136"/>
        <v>0</v>
      </c>
      <c r="BH376" s="114">
        <f t="shared" si="137"/>
        <v>0</v>
      </c>
      <c r="BI376" s="114">
        <f t="shared" si="138"/>
        <v>0</v>
      </c>
      <c r="BJ376" s="14" t="s">
        <v>85</v>
      </c>
      <c r="BK376" s="114">
        <f t="shared" si="139"/>
        <v>0</v>
      </c>
      <c r="BL376" s="14" t="s">
        <v>129</v>
      </c>
      <c r="BM376" s="113" t="s">
        <v>1007</v>
      </c>
    </row>
    <row r="377" spans="1:65" s="2" customFormat="1" ht="16.5" customHeight="1">
      <c r="A377" s="28"/>
      <c r="B377" s="138"/>
      <c r="C377" s="199" t="s">
        <v>1008</v>
      </c>
      <c r="D377" s="199" t="s">
        <v>242</v>
      </c>
      <c r="E377" s="200" t="s">
        <v>1009</v>
      </c>
      <c r="F377" s="201" t="s">
        <v>1010</v>
      </c>
      <c r="G377" s="202" t="s">
        <v>319</v>
      </c>
      <c r="H377" s="203">
        <v>9</v>
      </c>
      <c r="I377" s="108"/>
      <c r="J377" s="204">
        <f t="shared" si="130"/>
        <v>0</v>
      </c>
      <c r="K377" s="201" t="s">
        <v>1</v>
      </c>
      <c r="L377" s="29"/>
      <c r="M377" s="109" t="s">
        <v>1</v>
      </c>
      <c r="N377" s="110" t="s">
        <v>42</v>
      </c>
      <c r="O377" s="52"/>
      <c r="P377" s="111">
        <f t="shared" si="131"/>
        <v>0</v>
      </c>
      <c r="Q377" s="111">
        <v>0</v>
      </c>
      <c r="R377" s="111">
        <f t="shared" si="132"/>
        <v>0</v>
      </c>
      <c r="S377" s="111">
        <v>0</v>
      </c>
      <c r="T377" s="112">
        <f t="shared" si="133"/>
        <v>0</v>
      </c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R377" s="113" t="s">
        <v>129</v>
      </c>
      <c r="AT377" s="113" t="s">
        <v>242</v>
      </c>
      <c r="AU377" s="113" t="s">
        <v>85</v>
      </c>
      <c r="AY377" s="14" t="s">
        <v>237</v>
      </c>
      <c r="BE377" s="114">
        <f t="shared" si="134"/>
        <v>0</v>
      </c>
      <c r="BF377" s="114">
        <f t="shared" si="135"/>
        <v>0</v>
      </c>
      <c r="BG377" s="114">
        <f t="shared" si="136"/>
        <v>0</v>
      </c>
      <c r="BH377" s="114">
        <f t="shared" si="137"/>
        <v>0</v>
      </c>
      <c r="BI377" s="114">
        <f t="shared" si="138"/>
        <v>0</v>
      </c>
      <c r="BJ377" s="14" t="s">
        <v>85</v>
      </c>
      <c r="BK377" s="114">
        <f t="shared" si="139"/>
        <v>0</v>
      </c>
      <c r="BL377" s="14" t="s">
        <v>129</v>
      </c>
      <c r="BM377" s="113" t="s">
        <v>1011</v>
      </c>
    </row>
    <row r="378" spans="1:65" s="2" customFormat="1" ht="16.5" customHeight="1">
      <c r="A378" s="28"/>
      <c r="B378" s="138"/>
      <c r="C378" s="199" t="s">
        <v>1012</v>
      </c>
      <c r="D378" s="199" t="s">
        <v>242</v>
      </c>
      <c r="E378" s="200" t="s">
        <v>1013</v>
      </c>
      <c r="F378" s="201" t="s">
        <v>1014</v>
      </c>
      <c r="G378" s="202" t="s">
        <v>319</v>
      </c>
      <c r="H378" s="203">
        <v>13</v>
      </c>
      <c r="I378" s="108"/>
      <c r="J378" s="204">
        <f t="shared" si="130"/>
        <v>0</v>
      </c>
      <c r="K378" s="201" t="s">
        <v>1</v>
      </c>
      <c r="L378" s="29"/>
      <c r="M378" s="109" t="s">
        <v>1</v>
      </c>
      <c r="N378" s="110" t="s">
        <v>42</v>
      </c>
      <c r="O378" s="52"/>
      <c r="P378" s="111">
        <f t="shared" si="131"/>
        <v>0</v>
      </c>
      <c r="Q378" s="111">
        <v>0</v>
      </c>
      <c r="R378" s="111">
        <f t="shared" si="132"/>
        <v>0</v>
      </c>
      <c r="S378" s="111">
        <v>0</v>
      </c>
      <c r="T378" s="112">
        <f t="shared" si="133"/>
        <v>0</v>
      </c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R378" s="113" t="s">
        <v>129</v>
      </c>
      <c r="AT378" s="113" t="s">
        <v>242</v>
      </c>
      <c r="AU378" s="113" t="s">
        <v>85</v>
      </c>
      <c r="AY378" s="14" t="s">
        <v>237</v>
      </c>
      <c r="BE378" s="114">
        <f t="shared" si="134"/>
        <v>0</v>
      </c>
      <c r="BF378" s="114">
        <f t="shared" si="135"/>
        <v>0</v>
      </c>
      <c r="BG378" s="114">
        <f t="shared" si="136"/>
        <v>0</v>
      </c>
      <c r="BH378" s="114">
        <f t="shared" si="137"/>
        <v>0</v>
      </c>
      <c r="BI378" s="114">
        <f t="shared" si="138"/>
        <v>0</v>
      </c>
      <c r="BJ378" s="14" t="s">
        <v>85</v>
      </c>
      <c r="BK378" s="114">
        <f t="shared" si="139"/>
        <v>0</v>
      </c>
      <c r="BL378" s="14" t="s">
        <v>129</v>
      </c>
      <c r="BM378" s="113" t="s">
        <v>1015</v>
      </c>
    </row>
    <row r="379" spans="1:65" s="2" customFormat="1" ht="16.5" customHeight="1">
      <c r="A379" s="28"/>
      <c r="B379" s="138"/>
      <c r="C379" s="199" t="s">
        <v>1016</v>
      </c>
      <c r="D379" s="199" t="s">
        <v>242</v>
      </c>
      <c r="E379" s="200" t="s">
        <v>1017</v>
      </c>
      <c r="F379" s="201" t="s">
        <v>1018</v>
      </c>
      <c r="G379" s="202" t="s">
        <v>319</v>
      </c>
      <c r="H379" s="203">
        <v>1</v>
      </c>
      <c r="I379" s="108"/>
      <c r="J379" s="204">
        <f t="shared" si="130"/>
        <v>0</v>
      </c>
      <c r="K379" s="201" t="s">
        <v>1</v>
      </c>
      <c r="L379" s="29"/>
      <c r="M379" s="109" t="s">
        <v>1</v>
      </c>
      <c r="N379" s="110" t="s">
        <v>42</v>
      </c>
      <c r="O379" s="52"/>
      <c r="P379" s="111">
        <f t="shared" si="131"/>
        <v>0</v>
      </c>
      <c r="Q379" s="111">
        <v>0</v>
      </c>
      <c r="R379" s="111">
        <f t="shared" si="132"/>
        <v>0</v>
      </c>
      <c r="S379" s="111">
        <v>0</v>
      </c>
      <c r="T379" s="112">
        <f t="shared" si="133"/>
        <v>0</v>
      </c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R379" s="113" t="s">
        <v>129</v>
      </c>
      <c r="AT379" s="113" t="s">
        <v>242</v>
      </c>
      <c r="AU379" s="113" t="s">
        <v>85</v>
      </c>
      <c r="AY379" s="14" t="s">
        <v>237</v>
      </c>
      <c r="BE379" s="114">
        <f t="shared" si="134"/>
        <v>0</v>
      </c>
      <c r="BF379" s="114">
        <f t="shared" si="135"/>
        <v>0</v>
      </c>
      <c r="BG379" s="114">
        <f t="shared" si="136"/>
        <v>0</v>
      </c>
      <c r="BH379" s="114">
        <f t="shared" si="137"/>
        <v>0</v>
      </c>
      <c r="BI379" s="114">
        <f t="shared" si="138"/>
        <v>0</v>
      </c>
      <c r="BJ379" s="14" t="s">
        <v>85</v>
      </c>
      <c r="BK379" s="114">
        <f t="shared" si="139"/>
        <v>0</v>
      </c>
      <c r="BL379" s="14" t="s">
        <v>129</v>
      </c>
      <c r="BM379" s="113" t="s">
        <v>1019</v>
      </c>
    </row>
    <row r="380" spans="1:65" s="2" customFormat="1" ht="16.5" customHeight="1">
      <c r="A380" s="28"/>
      <c r="B380" s="138"/>
      <c r="C380" s="199" t="s">
        <v>1020</v>
      </c>
      <c r="D380" s="199" t="s">
        <v>242</v>
      </c>
      <c r="E380" s="200" t="s">
        <v>1021</v>
      </c>
      <c r="F380" s="201" t="s">
        <v>1022</v>
      </c>
      <c r="G380" s="202" t="s">
        <v>319</v>
      </c>
      <c r="H380" s="203">
        <v>13</v>
      </c>
      <c r="I380" s="108"/>
      <c r="J380" s="204">
        <f t="shared" si="130"/>
        <v>0</v>
      </c>
      <c r="K380" s="201" t="s">
        <v>1</v>
      </c>
      <c r="L380" s="29"/>
      <c r="M380" s="109" t="s">
        <v>1</v>
      </c>
      <c r="N380" s="110" t="s">
        <v>42</v>
      </c>
      <c r="O380" s="52"/>
      <c r="P380" s="111">
        <f t="shared" si="131"/>
        <v>0</v>
      </c>
      <c r="Q380" s="111">
        <v>0</v>
      </c>
      <c r="R380" s="111">
        <f t="shared" si="132"/>
        <v>0</v>
      </c>
      <c r="S380" s="111">
        <v>0</v>
      </c>
      <c r="T380" s="112">
        <f t="shared" si="133"/>
        <v>0</v>
      </c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R380" s="113" t="s">
        <v>129</v>
      </c>
      <c r="AT380" s="113" t="s">
        <v>242</v>
      </c>
      <c r="AU380" s="113" t="s">
        <v>85</v>
      </c>
      <c r="AY380" s="14" t="s">
        <v>237</v>
      </c>
      <c r="BE380" s="114">
        <f t="shared" si="134"/>
        <v>0</v>
      </c>
      <c r="BF380" s="114">
        <f t="shared" si="135"/>
        <v>0</v>
      </c>
      <c r="BG380" s="114">
        <f t="shared" si="136"/>
        <v>0</v>
      </c>
      <c r="BH380" s="114">
        <f t="shared" si="137"/>
        <v>0</v>
      </c>
      <c r="BI380" s="114">
        <f t="shared" si="138"/>
        <v>0</v>
      </c>
      <c r="BJ380" s="14" t="s">
        <v>85</v>
      </c>
      <c r="BK380" s="114">
        <f t="shared" si="139"/>
        <v>0</v>
      </c>
      <c r="BL380" s="14" t="s">
        <v>129</v>
      </c>
      <c r="BM380" s="113" t="s">
        <v>1023</v>
      </c>
    </row>
    <row r="381" spans="1:65" s="2" customFormat="1" ht="16.5" customHeight="1">
      <c r="A381" s="28"/>
      <c r="B381" s="138"/>
      <c r="C381" s="199" t="s">
        <v>1024</v>
      </c>
      <c r="D381" s="199" t="s">
        <v>242</v>
      </c>
      <c r="E381" s="200" t="s">
        <v>1025</v>
      </c>
      <c r="F381" s="201" t="s">
        <v>1026</v>
      </c>
      <c r="G381" s="202" t="s">
        <v>319</v>
      </c>
      <c r="H381" s="203">
        <v>2</v>
      </c>
      <c r="I381" s="108"/>
      <c r="J381" s="204">
        <f t="shared" si="130"/>
        <v>0</v>
      </c>
      <c r="K381" s="201" t="s">
        <v>1</v>
      </c>
      <c r="L381" s="29"/>
      <c r="M381" s="109" t="s">
        <v>1</v>
      </c>
      <c r="N381" s="110" t="s">
        <v>42</v>
      </c>
      <c r="O381" s="52"/>
      <c r="P381" s="111">
        <f t="shared" si="131"/>
        <v>0</v>
      </c>
      <c r="Q381" s="111">
        <v>0</v>
      </c>
      <c r="R381" s="111">
        <f t="shared" si="132"/>
        <v>0</v>
      </c>
      <c r="S381" s="111">
        <v>0</v>
      </c>
      <c r="T381" s="112">
        <f t="shared" si="133"/>
        <v>0</v>
      </c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R381" s="113" t="s">
        <v>129</v>
      </c>
      <c r="AT381" s="113" t="s">
        <v>242</v>
      </c>
      <c r="AU381" s="113" t="s">
        <v>85</v>
      </c>
      <c r="AY381" s="14" t="s">
        <v>237</v>
      </c>
      <c r="BE381" s="114">
        <f t="shared" si="134"/>
        <v>0</v>
      </c>
      <c r="BF381" s="114">
        <f t="shared" si="135"/>
        <v>0</v>
      </c>
      <c r="BG381" s="114">
        <f t="shared" si="136"/>
        <v>0</v>
      </c>
      <c r="BH381" s="114">
        <f t="shared" si="137"/>
        <v>0</v>
      </c>
      <c r="BI381" s="114">
        <f t="shared" si="138"/>
        <v>0</v>
      </c>
      <c r="BJ381" s="14" t="s">
        <v>85</v>
      </c>
      <c r="BK381" s="114">
        <f t="shared" si="139"/>
        <v>0</v>
      </c>
      <c r="BL381" s="14" t="s">
        <v>129</v>
      </c>
      <c r="BM381" s="113" t="s">
        <v>1027</v>
      </c>
    </row>
    <row r="382" spans="1:65" s="2" customFormat="1" ht="16.5" customHeight="1">
      <c r="A382" s="28"/>
      <c r="B382" s="138"/>
      <c r="C382" s="199" t="s">
        <v>1028</v>
      </c>
      <c r="D382" s="199" t="s">
        <v>242</v>
      </c>
      <c r="E382" s="200" t="s">
        <v>1029</v>
      </c>
      <c r="F382" s="201" t="s">
        <v>1030</v>
      </c>
      <c r="G382" s="202" t="s">
        <v>319</v>
      </c>
      <c r="H382" s="203">
        <v>2</v>
      </c>
      <c r="I382" s="108"/>
      <c r="J382" s="204">
        <f t="shared" si="130"/>
        <v>0</v>
      </c>
      <c r="K382" s="201" t="s">
        <v>1</v>
      </c>
      <c r="L382" s="29"/>
      <c r="M382" s="109" t="s">
        <v>1</v>
      </c>
      <c r="N382" s="110" t="s">
        <v>42</v>
      </c>
      <c r="O382" s="52"/>
      <c r="P382" s="111">
        <f t="shared" si="131"/>
        <v>0</v>
      </c>
      <c r="Q382" s="111">
        <v>0</v>
      </c>
      <c r="R382" s="111">
        <f t="shared" si="132"/>
        <v>0</v>
      </c>
      <c r="S382" s="111">
        <v>0</v>
      </c>
      <c r="T382" s="112">
        <f t="shared" si="133"/>
        <v>0</v>
      </c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R382" s="113" t="s">
        <v>129</v>
      </c>
      <c r="AT382" s="113" t="s">
        <v>242</v>
      </c>
      <c r="AU382" s="113" t="s">
        <v>85</v>
      </c>
      <c r="AY382" s="14" t="s">
        <v>237</v>
      </c>
      <c r="BE382" s="114">
        <f t="shared" si="134"/>
        <v>0</v>
      </c>
      <c r="BF382" s="114">
        <f t="shared" si="135"/>
        <v>0</v>
      </c>
      <c r="BG382" s="114">
        <f t="shared" si="136"/>
        <v>0</v>
      </c>
      <c r="BH382" s="114">
        <f t="shared" si="137"/>
        <v>0</v>
      </c>
      <c r="BI382" s="114">
        <f t="shared" si="138"/>
        <v>0</v>
      </c>
      <c r="BJ382" s="14" t="s">
        <v>85</v>
      </c>
      <c r="BK382" s="114">
        <f t="shared" si="139"/>
        <v>0</v>
      </c>
      <c r="BL382" s="14" t="s">
        <v>129</v>
      </c>
      <c r="BM382" s="113" t="s">
        <v>1031</v>
      </c>
    </row>
    <row r="383" spans="1:65" s="2" customFormat="1" ht="16.5" customHeight="1">
      <c r="A383" s="28"/>
      <c r="B383" s="138"/>
      <c r="C383" s="199" t="s">
        <v>1032</v>
      </c>
      <c r="D383" s="199" t="s">
        <v>242</v>
      </c>
      <c r="E383" s="200" t="s">
        <v>1033</v>
      </c>
      <c r="F383" s="201" t="s">
        <v>1034</v>
      </c>
      <c r="G383" s="202" t="s">
        <v>319</v>
      </c>
      <c r="H383" s="203">
        <v>1</v>
      </c>
      <c r="I383" s="108"/>
      <c r="J383" s="204">
        <f t="shared" si="130"/>
        <v>0</v>
      </c>
      <c r="K383" s="201" t="s">
        <v>1</v>
      </c>
      <c r="L383" s="29"/>
      <c r="M383" s="109" t="s">
        <v>1</v>
      </c>
      <c r="N383" s="110" t="s">
        <v>42</v>
      </c>
      <c r="O383" s="52"/>
      <c r="P383" s="111">
        <f t="shared" si="131"/>
        <v>0</v>
      </c>
      <c r="Q383" s="111">
        <v>0</v>
      </c>
      <c r="R383" s="111">
        <f t="shared" si="132"/>
        <v>0</v>
      </c>
      <c r="S383" s="111">
        <v>0</v>
      </c>
      <c r="T383" s="112">
        <f t="shared" si="133"/>
        <v>0</v>
      </c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R383" s="113" t="s">
        <v>129</v>
      </c>
      <c r="AT383" s="113" t="s">
        <v>242</v>
      </c>
      <c r="AU383" s="113" t="s">
        <v>85</v>
      </c>
      <c r="AY383" s="14" t="s">
        <v>237</v>
      </c>
      <c r="BE383" s="114">
        <f t="shared" si="134"/>
        <v>0</v>
      </c>
      <c r="BF383" s="114">
        <f t="shared" si="135"/>
        <v>0</v>
      </c>
      <c r="BG383" s="114">
        <f t="shared" si="136"/>
        <v>0</v>
      </c>
      <c r="BH383" s="114">
        <f t="shared" si="137"/>
        <v>0</v>
      </c>
      <c r="BI383" s="114">
        <f t="shared" si="138"/>
        <v>0</v>
      </c>
      <c r="BJ383" s="14" t="s">
        <v>85</v>
      </c>
      <c r="BK383" s="114">
        <f t="shared" si="139"/>
        <v>0</v>
      </c>
      <c r="BL383" s="14" t="s">
        <v>129</v>
      </c>
      <c r="BM383" s="113" t="s">
        <v>1035</v>
      </c>
    </row>
    <row r="384" spans="1:65" s="2" customFormat="1" ht="16.5" customHeight="1">
      <c r="A384" s="28"/>
      <c r="B384" s="138"/>
      <c r="C384" s="199" t="s">
        <v>1036</v>
      </c>
      <c r="D384" s="199" t="s">
        <v>242</v>
      </c>
      <c r="E384" s="200" t="s">
        <v>1037</v>
      </c>
      <c r="F384" s="201" t="s">
        <v>1038</v>
      </c>
      <c r="G384" s="202" t="s">
        <v>319</v>
      </c>
      <c r="H384" s="203">
        <v>1</v>
      </c>
      <c r="I384" s="108"/>
      <c r="J384" s="204">
        <f t="shared" si="130"/>
        <v>0</v>
      </c>
      <c r="K384" s="201" t="s">
        <v>1</v>
      </c>
      <c r="L384" s="29"/>
      <c r="M384" s="109" t="s">
        <v>1</v>
      </c>
      <c r="N384" s="110" t="s">
        <v>42</v>
      </c>
      <c r="O384" s="52"/>
      <c r="P384" s="111">
        <f t="shared" si="131"/>
        <v>0</v>
      </c>
      <c r="Q384" s="111">
        <v>0</v>
      </c>
      <c r="R384" s="111">
        <f t="shared" si="132"/>
        <v>0</v>
      </c>
      <c r="S384" s="111">
        <v>0</v>
      </c>
      <c r="T384" s="112">
        <f t="shared" si="133"/>
        <v>0</v>
      </c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R384" s="113" t="s">
        <v>129</v>
      </c>
      <c r="AT384" s="113" t="s">
        <v>242</v>
      </c>
      <c r="AU384" s="113" t="s">
        <v>85</v>
      </c>
      <c r="AY384" s="14" t="s">
        <v>237</v>
      </c>
      <c r="BE384" s="114">
        <f t="shared" si="134"/>
        <v>0</v>
      </c>
      <c r="BF384" s="114">
        <f t="shared" si="135"/>
        <v>0</v>
      </c>
      <c r="BG384" s="114">
        <f t="shared" si="136"/>
        <v>0</v>
      </c>
      <c r="BH384" s="114">
        <f t="shared" si="137"/>
        <v>0</v>
      </c>
      <c r="BI384" s="114">
        <f t="shared" si="138"/>
        <v>0</v>
      </c>
      <c r="BJ384" s="14" t="s">
        <v>85</v>
      </c>
      <c r="BK384" s="114">
        <f t="shared" si="139"/>
        <v>0</v>
      </c>
      <c r="BL384" s="14" t="s">
        <v>129</v>
      </c>
      <c r="BM384" s="113" t="s">
        <v>1039</v>
      </c>
    </row>
    <row r="385" spans="1:65" s="2" customFormat="1" ht="16.5" customHeight="1">
      <c r="A385" s="28"/>
      <c r="B385" s="138"/>
      <c r="C385" s="199" t="s">
        <v>1040</v>
      </c>
      <c r="D385" s="199" t="s">
        <v>242</v>
      </c>
      <c r="E385" s="200" t="s">
        <v>1041</v>
      </c>
      <c r="F385" s="201" t="s">
        <v>1042</v>
      </c>
      <c r="G385" s="202" t="s">
        <v>319</v>
      </c>
      <c r="H385" s="203">
        <v>1</v>
      </c>
      <c r="I385" s="108"/>
      <c r="J385" s="204">
        <f t="shared" si="130"/>
        <v>0</v>
      </c>
      <c r="K385" s="201" t="s">
        <v>1</v>
      </c>
      <c r="L385" s="29"/>
      <c r="M385" s="109" t="s">
        <v>1</v>
      </c>
      <c r="N385" s="110" t="s">
        <v>42</v>
      </c>
      <c r="O385" s="52"/>
      <c r="P385" s="111">
        <f t="shared" si="131"/>
        <v>0</v>
      </c>
      <c r="Q385" s="111">
        <v>0</v>
      </c>
      <c r="R385" s="111">
        <f t="shared" si="132"/>
        <v>0</v>
      </c>
      <c r="S385" s="111">
        <v>0</v>
      </c>
      <c r="T385" s="112">
        <f t="shared" si="133"/>
        <v>0</v>
      </c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R385" s="113" t="s">
        <v>129</v>
      </c>
      <c r="AT385" s="113" t="s">
        <v>242</v>
      </c>
      <c r="AU385" s="113" t="s">
        <v>85</v>
      </c>
      <c r="AY385" s="14" t="s">
        <v>237</v>
      </c>
      <c r="BE385" s="114">
        <f t="shared" si="134"/>
        <v>0</v>
      </c>
      <c r="BF385" s="114">
        <f t="shared" si="135"/>
        <v>0</v>
      </c>
      <c r="BG385" s="114">
        <f t="shared" si="136"/>
        <v>0</v>
      </c>
      <c r="BH385" s="114">
        <f t="shared" si="137"/>
        <v>0</v>
      </c>
      <c r="BI385" s="114">
        <f t="shared" si="138"/>
        <v>0</v>
      </c>
      <c r="BJ385" s="14" t="s">
        <v>85</v>
      </c>
      <c r="BK385" s="114">
        <f t="shared" si="139"/>
        <v>0</v>
      </c>
      <c r="BL385" s="14" t="s">
        <v>129</v>
      </c>
      <c r="BM385" s="113" t="s">
        <v>1043</v>
      </c>
    </row>
    <row r="386" spans="1:65" s="2" customFormat="1" ht="16.5" customHeight="1">
      <c r="A386" s="28"/>
      <c r="B386" s="138"/>
      <c r="C386" s="199" t="s">
        <v>1044</v>
      </c>
      <c r="D386" s="199" t="s">
        <v>242</v>
      </c>
      <c r="E386" s="200" t="s">
        <v>1045</v>
      </c>
      <c r="F386" s="201" t="s">
        <v>1046</v>
      </c>
      <c r="G386" s="202" t="s">
        <v>1047</v>
      </c>
      <c r="H386" s="203">
        <v>47</v>
      </c>
      <c r="I386" s="108"/>
      <c r="J386" s="204">
        <f t="shared" si="130"/>
        <v>0</v>
      </c>
      <c r="K386" s="201" t="s">
        <v>1</v>
      </c>
      <c r="L386" s="29"/>
      <c r="M386" s="109" t="s">
        <v>1</v>
      </c>
      <c r="N386" s="110" t="s">
        <v>42</v>
      </c>
      <c r="O386" s="52"/>
      <c r="P386" s="111">
        <f t="shared" si="131"/>
        <v>0</v>
      </c>
      <c r="Q386" s="111">
        <v>0</v>
      </c>
      <c r="R386" s="111">
        <f t="shared" si="132"/>
        <v>0</v>
      </c>
      <c r="S386" s="111">
        <v>0</v>
      </c>
      <c r="T386" s="112">
        <f t="shared" si="133"/>
        <v>0</v>
      </c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R386" s="113" t="s">
        <v>129</v>
      </c>
      <c r="AT386" s="113" t="s">
        <v>242</v>
      </c>
      <c r="AU386" s="113" t="s">
        <v>85</v>
      </c>
      <c r="AY386" s="14" t="s">
        <v>237</v>
      </c>
      <c r="BE386" s="114">
        <f t="shared" si="134"/>
        <v>0</v>
      </c>
      <c r="BF386" s="114">
        <f t="shared" si="135"/>
        <v>0</v>
      </c>
      <c r="BG386" s="114">
        <f t="shared" si="136"/>
        <v>0</v>
      </c>
      <c r="BH386" s="114">
        <f t="shared" si="137"/>
        <v>0</v>
      </c>
      <c r="BI386" s="114">
        <f t="shared" si="138"/>
        <v>0</v>
      </c>
      <c r="BJ386" s="14" t="s">
        <v>85</v>
      </c>
      <c r="BK386" s="114">
        <f t="shared" si="139"/>
        <v>0</v>
      </c>
      <c r="BL386" s="14" t="s">
        <v>129</v>
      </c>
      <c r="BM386" s="113" t="s">
        <v>1048</v>
      </c>
    </row>
    <row r="387" spans="1:65" s="2" customFormat="1" ht="16.5" customHeight="1">
      <c r="A387" s="28"/>
      <c r="B387" s="138"/>
      <c r="C387" s="199" t="s">
        <v>1049</v>
      </c>
      <c r="D387" s="199" t="s">
        <v>242</v>
      </c>
      <c r="E387" s="200" t="s">
        <v>1050</v>
      </c>
      <c r="F387" s="201" t="s">
        <v>1051</v>
      </c>
      <c r="G387" s="202" t="s">
        <v>319</v>
      </c>
      <c r="H387" s="203">
        <v>1</v>
      </c>
      <c r="I387" s="108"/>
      <c r="J387" s="204">
        <f t="shared" si="130"/>
        <v>0</v>
      </c>
      <c r="K387" s="201" t="s">
        <v>1</v>
      </c>
      <c r="L387" s="29"/>
      <c r="M387" s="109" t="s">
        <v>1</v>
      </c>
      <c r="N387" s="110" t="s">
        <v>42</v>
      </c>
      <c r="O387" s="52"/>
      <c r="P387" s="111">
        <f t="shared" si="131"/>
        <v>0</v>
      </c>
      <c r="Q387" s="111">
        <v>0</v>
      </c>
      <c r="R387" s="111">
        <f t="shared" si="132"/>
        <v>0</v>
      </c>
      <c r="S387" s="111">
        <v>0</v>
      </c>
      <c r="T387" s="112">
        <f t="shared" si="133"/>
        <v>0</v>
      </c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R387" s="113" t="s">
        <v>129</v>
      </c>
      <c r="AT387" s="113" t="s">
        <v>242</v>
      </c>
      <c r="AU387" s="113" t="s">
        <v>85</v>
      </c>
      <c r="AY387" s="14" t="s">
        <v>237</v>
      </c>
      <c r="BE387" s="114">
        <f t="shared" si="134"/>
        <v>0</v>
      </c>
      <c r="BF387" s="114">
        <f t="shared" si="135"/>
        <v>0</v>
      </c>
      <c r="BG387" s="114">
        <f t="shared" si="136"/>
        <v>0</v>
      </c>
      <c r="BH387" s="114">
        <f t="shared" si="137"/>
        <v>0</v>
      </c>
      <c r="BI387" s="114">
        <f t="shared" si="138"/>
        <v>0</v>
      </c>
      <c r="BJ387" s="14" t="s">
        <v>85</v>
      </c>
      <c r="BK387" s="114">
        <f t="shared" si="139"/>
        <v>0</v>
      </c>
      <c r="BL387" s="14" t="s">
        <v>129</v>
      </c>
      <c r="BM387" s="113" t="s">
        <v>1052</v>
      </c>
    </row>
    <row r="388" spans="1:65" s="2" customFormat="1" ht="16.5" customHeight="1">
      <c r="A388" s="28"/>
      <c r="B388" s="138"/>
      <c r="C388" s="199" t="s">
        <v>1053</v>
      </c>
      <c r="D388" s="199" t="s">
        <v>242</v>
      </c>
      <c r="E388" s="200" t="s">
        <v>1054</v>
      </c>
      <c r="F388" s="201" t="s">
        <v>1055</v>
      </c>
      <c r="G388" s="202" t="s">
        <v>319</v>
      </c>
      <c r="H388" s="203">
        <v>8</v>
      </c>
      <c r="I388" s="108"/>
      <c r="J388" s="204">
        <f t="shared" si="130"/>
        <v>0</v>
      </c>
      <c r="K388" s="201" t="s">
        <v>1</v>
      </c>
      <c r="L388" s="29"/>
      <c r="M388" s="109" t="s">
        <v>1</v>
      </c>
      <c r="N388" s="110" t="s">
        <v>42</v>
      </c>
      <c r="O388" s="52"/>
      <c r="P388" s="111">
        <f t="shared" si="131"/>
        <v>0</v>
      </c>
      <c r="Q388" s="111">
        <v>0</v>
      </c>
      <c r="R388" s="111">
        <f t="shared" si="132"/>
        <v>0</v>
      </c>
      <c r="S388" s="111">
        <v>0</v>
      </c>
      <c r="T388" s="112">
        <f t="shared" si="133"/>
        <v>0</v>
      </c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R388" s="113" t="s">
        <v>129</v>
      </c>
      <c r="AT388" s="113" t="s">
        <v>242</v>
      </c>
      <c r="AU388" s="113" t="s">
        <v>85</v>
      </c>
      <c r="AY388" s="14" t="s">
        <v>237</v>
      </c>
      <c r="BE388" s="114">
        <f t="shared" si="134"/>
        <v>0</v>
      </c>
      <c r="BF388" s="114">
        <f t="shared" si="135"/>
        <v>0</v>
      </c>
      <c r="BG388" s="114">
        <f t="shared" si="136"/>
        <v>0</v>
      </c>
      <c r="BH388" s="114">
        <f t="shared" si="137"/>
        <v>0</v>
      </c>
      <c r="BI388" s="114">
        <f t="shared" si="138"/>
        <v>0</v>
      </c>
      <c r="BJ388" s="14" t="s">
        <v>85</v>
      </c>
      <c r="BK388" s="114">
        <f t="shared" si="139"/>
        <v>0</v>
      </c>
      <c r="BL388" s="14" t="s">
        <v>129</v>
      </c>
      <c r="BM388" s="113" t="s">
        <v>1056</v>
      </c>
    </row>
    <row r="389" spans="1:65" s="2" customFormat="1" ht="16.5" customHeight="1">
      <c r="A389" s="28"/>
      <c r="B389" s="138"/>
      <c r="C389" s="199" t="s">
        <v>1057</v>
      </c>
      <c r="D389" s="199" t="s">
        <v>242</v>
      </c>
      <c r="E389" s="200" t="s">
        <v>1058</v>
      </c>
      <c r="F389" s="201" t="s">
        <v>1059</v>
      </c>
      <c r="G389" s="202" t="s">
        <v>319</v>
      </c>
      <c r="H389" s="203">
        <v>3</v>
      </c>
      <c r="I389" s="108"/>
      <c r="J389" s="204">
        <f t="shared" si="130"/>
        <v>0</v>
      </c>
      <c r="K389" s="201" t="s">
        <v>1</v>
      </c>
      <c r="L389" s="29"/>
      <c r="M389" s="109" t="s">
        <v>1</v>
      </c>
      <c r="N389" s="110" t="s">
        <v>42</v>
      </c>
      <c r="O389" s="52"/>
      <c r="P389" s="111">
        <f t="shared" si="131"/>
        <v>0</v>
      </c>
      <c r="Q389" s="111">
        <v>0</v>
      </c>
      <c r="R389" s="111">
        <f t="shared" si="132"/>
        <v>0</v>
      </c>
      <c r="S389" s="111">
        <v>0</v>
      </c>
      <c r="T389" s="112">
        <f t="shared" si="133"/>
        <v>0</v>
      </c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R389" s="113" t="s">
        <v>129</v>
      </c>
      <c r="AT389" s="113" t="s">
        <v>242</v>
      </c>
      <c r="AU389" s="113" t="s">
        <v>85</v>
      </c>
      <c r="AY389" s="14" t="s">
        <v>237</v>
      </c>
      <c r="BE389" s="114">
        <f t="shared" si="134"/>
        <v>0</v>
      </c>
      <c r="BF389" s="114">
        <f t="shared" si="135"/>
        <v>0</v>
      </c>
      <c r="BG389" s="114">
        <f t="shared" si="136"/>
        <v>0</v>
      </c>
      <c r="BH389" s="114">
        <f t="shared" si="137"/>
        <v>0</v>
      </c>
      <c r="BI389" s="114">
        <f t="shared" si="138"/>
        <v>0</v>
      </c>
      <c r="BJ389" s="14" t="s">
        <v>85</v>
      </c>
      <c r="BK389" s="114">
        <f t="shared" si="139"/>
        <v>0</v>
      </c>
      <c r="BL389" s="14" t="s">
        <v>129</v>
      </c>
      <c r="BM389" s="113" t="s">
        <v>1060</v>
      </c>
    </row>
    <row r="390" spans="1:65" s="2" customFormat="1" ht="16.5" customHeight="1">
      <c r="A390" s="28"/>
      <c r="B390" s="138"/>
      <c r="C390" s="199" t="s">
        <v>1061</v>
      </c>
      <c r="D390" s="199" t="s">
        <v>242</v>
      </c>
      <c r="E390" s="200" t="s">
        <v>1062</v>
      </c>
      <c r="F390" s="201" t="s">
        <v>1063</v>
      </c>
      <c r="G390" s="202" t="s">
        <v>319</v>
      </c>
      <c r="H390" s="203">
        <v>1</v>
      </c>
      <c r="I390" s="108"/>
      <c r="J390" s="204">
        <f t="shared" si="130"/>
        <v>0</v>
      </c>
      <c r="K390" s="201" t="s">
        <v>1</v>
      </c>
      <c r="L390" s="29"/>
      <c r="M390" s="109" t="s">
        <v>1</v>
      </c>
      <c r="N390" s="110" t="s">
        <v>42</v>
      </c>
      <c r="O390" s="52"/>
      <c r="P390" s="111">
        <f t="shared" si="131"/>
        <v>0</v>
      </c>
      <c r="Q390" s="111">
        <v>0</v>
      </c>
      <c r="R390" s="111">
        <f t="shared" si="132"/>
        <v>0</v>
      </c>
      <c r="S390" s="111">
        <v>0</v>
      </c>
      <c r="T390" s="112">
        <f t="shared" si="133"/>
        <v>0</v>
      </c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R390" s="113" t="s">
        <v>129</v>
      </c>
      <c r="AT390" s="113" t="s">
        <v>242</v>
      </c>
      <c r="AU390" s="113" t="s">
        <v>85</v>
      </c>
      <c r="AY390" s="14" t="s">
        <v>237</v>
      </c>
      <c r="BE390" s="114">
        <f t="shared" si="134"/>
        <v>0</v>
      </c>
      <c r="BF390" s="114">
        <f t="shared" si="135"/>
        <v>0</v>
      </c>
      <c r="BG390" s="114">
        <f t="shared" si="136"/>
        <v>0</v>
      </c>
      <c r="BH390" s="114">
        <f t="shared" si="137"/>
        <v>0</v>
      </c>
      <c r="BI390" s="114">
        <f t="shared" si="138"/>
        <v>0</v>
      </c>
      <c r="BJ390" s="14" t="s">
        <v>85</v>
      </c>
      <c r="BK390" s="114">
        <f t="shared" si="139"/>
        <v>0</v>
      </c>
      <c r="BL390" s="14" t="s">
        <v>129</v>
      </c>
      <c r="BM390" s="113" t="s">
        <v>1064</v>
      </c>
    </row>
    <row r="391" spans="1:65" s="2" customFormat="1" ht="16.5" customHeight="1">
      <c r="A391" s="28"/>
      <c r="B391" s="138"/>
      <c r="C391" s="199" t="s">
        <v>1065</v>
      </c>
      <c r="D391" s="199" t="s">
        <v>242</v>
      </c>
      <c r="E391" s="200" t="s">
        <v>1066</v>
      </c>
      <c r="F391" s="201" t="s">
        <v>1067</v>
      </c>
      <c r="G391" s="202" t="s">
        <v>319</v>
      </c>
      <c r="H391" s="203">
        <v>4</v>
      </c>
      <c r="I391" s="108"/>
      <c r="J391" s="204">
        <f t="shared" si="130"/>
        <v>0</v>
      </c>
      <c r="K391" s="201" t="s">
        <v>1</v>
      </c>
      <c r="L391" s="29"/>
      <c r="M391" s="109" t="s">
        <v>1</v>
      </c>
      <c r="N391" s="110" t="s">
        <v>42</v>
      </c>
      <c r="O391" s="52"/>
      <c r="P391" s="111">
        <f t="shared" si="131"/>
        <v>0</v>
      </c>
      <c r="Q391" s="111">
        <v>0</v>
      </c>
      <c r="R391" s="111">
        <f t="shared" si="132"/>
        <v>0</v>
      </c>
      <c r="S391" s="111">
        <v>0</v>
      </c>
      <c r="T391" s="112">
        <f t="shared" si="133"/>
        <v>0</v>
      </c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R391" s="113" t="s">
        <v>129</v>
      </c>
      <c r="AT391" s="113" t="s">
        <v>242</v>
      </c>
      <c r="AU391" s="113" t="s">
        <v>85</v>
      </c>
      <c r="AY391" s="14" t="s">
        <v>237</v>
      </c>
      <c r="BE391" s="114">
        <f t="shared" si="134"/>
        <v>0</v>
      </c>
      <c r="BF391" s="114">
        <f t="shared" si="135"/>
        <v>0</v>
      </c>
      <c r="BG391" s="114">
        <f t="shared" si="136"/>
        <v>0</v>
      </c>
      <c r="BH391" s="114">
        <f t="shared" si="137"/>
        <v>0</v>
      </c>
      <c r="BI391" s="114">
        <f t="shared" si="138"/>
        <v>0</v>
      </c>
      <c r="BJ391" s="14" t="s">
        <v>85</v>
      </c>
      <c r="BK391" s="114">
        <f t="shared" si="139"/>
        <v>0</v>
      </c>
      <c r="BL391" s="14" t="s">
        <v>129</v>
      </c>
      <c r="BM391" s="113" t="s">
        <v>1068</v>
      </c>
    </row>
    <row r="392" spans="1:65" s="2" customFormat="1" ht="16.5" customHeight="1">
      <c r="A392" s="28"/>
      <c r="B392" s="138"/>
      <c r="C392" s="199" t="s">
        <v>1069</v>
      </c>
      <c r="D392" s="199" t="s">
        <v>242</v>
      </c>
      <c r="E392" s="200" t="s">
        <v>1070</v>
      </c>
      <c r="F392" s="201" t="s">
        <v>1071</v>
      </c>
      <c r="G392" s="202" t="s">
        <v>319</v>
      </c>
      <c r="H392" s="203">
        <v>1</v>
      </c>
      <c r="I392" s="108"/>
      <c r="J392" s="204">
        <f t="shared" si="130"/>
        <v>0</v>
      </c>
      <c r="K392" s="201" t="s">
        <v>1</v>
      </c>
      <c r="L392" s="29"/>
      <c r="M392" s="109" t="s">
        <v>1</v>
      </c>
      <c r="N392" s="110" t="s">
        <v>42</v>
      </c>
      <c r="O392" s="52"/>
      <c r="P392" s="111">
        <f t="shared" si="131"/>
        <v>0</v>
      </c>
      <c r="Q392" s="111">
        <v>0</v>
      </c>
      <c r="R392" s="111">
        <f t="shared" si="132"/>
        <v>0</v>
      </c>
      <c r="S392" s="111">
        <v>0</v>
      </c>
      <c r="T392" s="112">
        <f t="shared" si="133"/>
        <v>0</v>
      </c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R392" s="113" t="s">
        <v>129</v>
      </c>
      <c r="AT392" s="113" t="s">
        <v>242</v>
      </c>
      <c r="AU392" s="113" t="s">
        <v>85</v>
      </c>
      <c r="AY392" s="14" t="s">
        <v>237</v>
      </c>
      <c r="BE392" s="114">
        <f t="shared" si="134"/>
        <v>0</v>
      </c>
      <c r="BF392" s="114">
        <f t="shared" si="135"/>
        <v>0</v>
      </c>
      <c r="BG392" s="114">
        <f t="shared" si="136"/>
        <v>0</v>
      </c>
      <c r="BH392" s="114">
        <f t="shared" si="137"/>
        <v>0</v>
      </c>
      <c r="BI392" s="114">
        <f t="shared" si="138"/>
        <v>0</v>
      </c>
      <c r="BJ392" s="14" t="s">
        <v>85</v>
      </c>
      <c r="BK392" s="114">
        <f t="shared" si="139"/>
        <v>0</v>
      </c>
      <c r="BL392" s="14" t="s">
        <v>129</v>
      </c>
      <c r="BM392" s="113" t="s">
        <v>1072</v>
      </c>
    </row>
    <row r="393" spans="1:65" s="2" customFormat="1" ht="16.5" customHeight="1">
      <c r="A393" s="28"/>
      <c r="B393" s="138"/>
      <c r="C393" s="199" t="s">
        <v>1073</v>
      </c>
      <c r="D393" s="199" t="s">
        <v>242</v>
      </c>
      <c r="E393" s="200" t="s">
        <v>1074</v>
      </c>
      <c r="F393" s="201" t="s">
        <v>6384</v>
      </c>
      <c r="G393" s="202" t="s">
        <v>319</v>
      </c>
      <c r="H393" s="203">
        <v>3</v>
      </c>
      <c r="I393" s="108"/>
      <c r="J393" s="204">
        <f t="shared" si="130"/>
        <v>0</v>
      </c>
      <c r="K393" s="201" t="s">
        <v>1</v>
      </c>
      <c r="L393" s="29"/>
      <c r="M393" s="109" t="s">
        <v>1</v>
      </c>
      <c r="N393" s="110" t="s">
        <v>42</v>
      </c>
      <c r="O393" s="52"/>
      <c r="P393" s="111">
        <f t="shared" si="131"/>
        <v>0</v>
      </c>
      <c r="Q393" s="111">
        <v>0</v>
      </c>
      <c r="R393" s="111">
        <f t="shared" si="132"/>
        <v>0</v>
      </c>
      <c r="S393" s="111">
        <v>0</v>
      </c>
      <c r="T393" s="112">
        <f t="shared" si="133"/>
        <v>0</v>
      </c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R393" s="113" t="s">
        <v>129</v>
      </c>
      <c r="AT393" s="113" t="s">
        <v>242</v>
      </c>
      <c r="AU393" s="113" t="s">
        <v>85</v>
      </c>
      <c r="AY393" s="14" t="s">
        <v>237</v>
      </c>
      <c r="BE393" s="114">
        <f t="shared" si="134"/>
        <v>0</v>
      </c>
      <c r="BF393" s="114">
        <f t="shared" si="135"/>
        <v>0</v>
      </c>
      <c r="BG393" s="114">
        <f t="shared" si="136"/>
        <v>0</v>
      </c>
      <c r="BH393" s="114">
        <f t="shared" si="137"/>
        <v>0</v>
      </c>
      <c r="BI393" s="114">
        <f t="shared" si="138"/>
        <v>0</v>
      </c>
      <c r="BJ393" s="14" t="s">
        <v>85</v>
      </c>
      <c r="BK393" s="114">
        <f t="shared" si="139"/>
        <v>0</v>
      </c>
      <c r="BL393" s="14" t="s">
        <v>129</v>
      </c>
      <c r="BM393" s="113" t="s">
        <v>1075</v>
      </c>
    </row>
    <row r="394" spans="1:65" s="2" customFormat="1" ht="16.5" customHeight="1">
      <c r="A394" s="28"/>
      <c r="B394" s="138"/>
      <c r="C394" s="199" t="s">
        <v>1076</v>
      </c>
      <c r="D394" s="199" t="s">
        <v>242</v>
      </c>
      <c r="E394" s="200" t="s">
        <v>1077</v>
      </c>
      <c r="F394" s="201" t="s">
        <v>6383</v>
      </c>
      <c r="G394" s="202" t="s">
        <v>319</v>
      </c>
      <c r="H394" s="203">
        <v>1</v>
      </c>
      <c r="I394" s="108"/>
      <c r="J394" s="204">
        <f t="shared" si="130"/>
        <v>0</v>
      </c>
      <c r="K394" s="201" t="s">
        <v>1</v>
      </c>
      <c r="L394" s="29"/>
      <c r="M394" s="109" t="s">
        <v>1</v>
      </c>
      <c r="N394" s="110" t="s">
        <v>42</v>
      </c>
      <c r="O394" s="52"/>
      <c r="P394" s="111">
        <f t="shared" si="131"/>
        <v>0</v>
      </c>
      <c r="Q394" s="111">
        <v>0</v>
      </c>
      <c r="R394" s="111">
        <f t="shared" si="132"/>
        <v>0</v>
      </c>
      <c r="S394" s="111">
        <v>0</v>
      </c>
      <c r="T394" s="112">
        <f t="shared" si="133"/>
        <v>0</v>
      </c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R394" s="113" t="s">
        <v>129</v>
      </c>
      <c r="AT394" s="113" t="s">
        <v>242</v>
      </c>
      <c r="AU394" s="113" t="s">
        <v>85</v>
      </c>
      <c r="AY394" s="14" t="s">
        <v>237</v>
      </c>
      <c r="BE394" s="114">
        <f t="shared" si="134"/>
        <v>0</v>
      </c>
      <c r="BF394" s="114">
        <f t="shared" si="135"/>
        <v>0</v>
      </c>
      <c r="BG394" s="114">
        <f t="shared" si="136"/>
        <v>0</v>
      </c>
      <c r="BH394" s="114">
        <f t="shared" si="137"/>
        <v>0</v>
      </c>
      <c r="BI394" s="114">
        <f t="shared" si="138"/>
        <v>0</v>
      </c>
      <c r="BJ394" s="14" t="s">
        <v>85</v>
      </c>
      <c r="BK394" s="114">
        <f t="shared" si="139"/>
        <v>0</v>
      </c>
      <c r="BL394" s="14" t="s">
        <v>129</v>
      </c>
      <c r="BM394" s="113" t="s">
        <v>1078</v>
      </c>
    </row>
    <row r="395" spans="1:65" s="2" customFormat="1" ht="21.75" customHeight="1">
      <c r="A395" s="28"/>
      <c r="B395" s="138"/>
      <c r="C395" s="199" t="s">
        <v>1079</v>
      </c>
      <c r="D395" s="199" t="s">
        <v>242</v>
      </c>
      <c r="E395" s="200" t="s">
        <v>1080</v>
      </c>
      <c r="F395" s="201" t="s">
        <v>1081</v>
      </c>
      <c r="G395" s="202" t="s">
        <v>319</v>
      </c>
      <c r="H395" s="203">
        <v>1</v>
      </c>
      <c r="I395" s="108"/>
      <c r="J395" s="204">
        <f t="shared" ref="J395:J417" si="140">ROUND(I395*H395,2)</f>
        <v>0</v>
      </c>
      <c r="K395" s="201" t="s">
        <v>1</v>
      </c>
      <c r="L395" s="29"/>
      <c r="M395" s="109" t="s">
        <v>1</v>
      </c>
      <c r="N395" s="110" t="s">
        <v>42</v>
      </c>
      <c r="O395" s="52"/>
      <c r="P395" s="111">
        <f t="shared" ref="P395:P417" si="141">O395*H395</f>
        <v>0</v>
      </c>
      <c r="Q395" s="111">
        <v>0</v>
      </c>
      <c r="R395" s="111">
        <f t="shared" ref="R395:R417" si="142">Q395*H395</f>
        <v>0</v>
      </c>
      <c r="S395" s="111">
        <v>0</v>
      </c>
      <c r="T395" s="112">
        <f t="shared" ref="T395:T417" si="143">S395*H395</f>
        <v>0</v>
      </c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R395" s="113" t="s">
        <v>129</v>
      </c>
      <c r="AT395" s="113" t="s">
        <v>242</v>
      </c>
      <c r="AU395" s="113" t="s">
        <v>85</v>
      </c>
      <c r="AY395" s="14" t="s">
        <v>237</v>
      </c>
      <c r="BE395" s="114">
        <f t="shared" ref="BE395:BE417" si="144">IF(N395="základní",J395,0)</f>
        <v>0</v>
      </c>
      <c r="BF395" s="114">
        <f t="shared" ref="BF395:BF417" si="145">IF(N395="snížená",J395,0)</f>
        <v>0</v>
      </c>
      <c r="BG395" s="114">
        <f t="shared" ref="BG395:BG417" si="146">IF(N395="zákl. přenesená",J395,0)</f>
        <v>0</v>
      </c>
      <c r="BH395" s="114">
        <f t="shared" ref="BH395:BH417" si="147">IF(N395="sníž. přenesená",J395,0)</f>
        <v>0</v>
      </c>
      <c r="BI395" s="114">
        <f t="shared" ref="BI395:BI417" si="148">IF(N395="nulová",J395,0)</f>
        <v>0</v>
      </c>
      <c r="BJ395" s="14" t="s">
        <v>85</v>
      </c>
      <c r="BK395" s="114">
        <f t="shared" ref="BK395:BK417" si="149">ROUND(I395*H395,2)</f>
        <v>0</v>
      </c>
      <c r="BL395" s="14" t="s">
        <v>129</v>
      </c>
      <c r="BM395" s="113" t="s">
        <v>1082</v>
      </c>
    </row>
    <row r="396" spans="1:65" s="2" customFormat="1" ht="16.5" customHeight="1">
      <c r="A396" s="28"/>
      <c r="B396" s="138"/>
      <c r="C396" s="199" t="s">
        <v>1083</v>
      </c>
      <c r="D396" s="199" t="s">
        <v>242</v>
      </c>
      <c r="E396" s="200" t="s">
        <v>1084</v>
      </c>
      <c r="F396" s="201" t="s">
        <v>1085</v>
      </c>
      <c r="G396" s="202" t="s">
        <v>319</v>
      </c>
      <c r="H396" s="203">
        <v>6</v>
      </c>
      <c r="I396" s="108"/>
      <c r="J396" s="204">
        <f t="shared" si="140"/>
        <v>0</v>
      </c>
      <c r="K396" s="201" t="s">
        <v>1</v>
      </c>
      <c r="L396" s="29"/>
      <c r="M396" s="109" t="s">
        <v>1</v>
      </c>
      <c r="N396" s="110" t="s">
        <v>42</v>
      </c>
      <c r="O396" s="52"/>
      <c r="P396" s="111">
        <f t="shared" si="141"/>
        <v>0</v>
      </c>
      <c r="Q396" s="111">
        <v>0</v>
      </c>
      <c r="R396" s="111">
        <f t="shared" si="142"/>
        <v>0</v>
      </c>
      <c r="S396" s="111">
        <v>0</v>
      </c>
      <c r="T396" s="112">
        <f t="shared" si="143"/>
        <v>0</v>
      </c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R396" s="113" t="s">
        <v>129</v>
      </c>
      <c r="AT396" s="113" t="s">
        <v>242</v>
      </c>
      <c r="AU396" s="113" t="s">
        <v>85</v>
      </c>
      <c r="AY396" s="14" t="s">
        <v>237</v>
      </c>
      <c r="BE396" s="114">
        <f t="shared" si="144"/>
        <v>0</v>
      </c>
      <c r="BF396" s="114">
        <f t="shared" si="145"/>
        <v>0</v>
      </c>
      <c r="BG396" s="114">
        <f t="shared" si="146"/>
        <v>0</v>
      </c>
      <c r="BH396" s="114">
        <f t="shared" si="147"/>
        <v>0</v>
      </c>
      <c r="BI396" s="114">
        <f t="shared" si="148"/>
        <v>0</v>
      </c>
      <c r="BJ396" s="14" t="s">
        <v>85</v>
      </c>
      <c r="BK396" s="114">
        <f t="shared" si="149"/>
        <v>0</v>
      </c>
      <c r="BL396" s="14" t="s">
        <v>129</v>
      </c>
      <c r="BM396" s="113" t="s">
        <v>1086</v>
      </c>
    </row>
    <row r="397" spans="1:65" s="2" customFormat="1" ht="16.5" customHeight="1">
      <c r="A397" s="28"/>
      <c r="B397" s="138"/>
      <c r="C397" s="199" t="s">
        <v>1087</v>
      </c>
      <c r="D397" s="199" t="s">
        <v>242</v>
      </c>
      <c r="E397" s="200" t="s">
        <v>1088</v>
      </c>
      <c r="F397" s="201" t="s">
        <v>1089</v>
      </c>
      <c r="G397" s="202" t="s">
        <v>319</v>
      </c>
      <c r="H397" s="203">
        <v>7</v>
      </c>
      <c r="I397" s="108"/>
      <c r="J397" s="204">
        <f t="shared" si="140"/>
        <v>0</v>
      </c>
      <c r="K397" s="201" t="s">
        <v>1</v>
      </c>
      <c r="L397" s="29"/>
      <c r="M397" s="109" t="s">
        <v>1</v>
      </c>
      <c r="N397" s="110" t="s">
        <v>42</v>
      </c>
      <c r="O397" s="52"/>
      <c r="P397" s="111">
        <f t="shared" si="141"/>
        <v>0</v>
      </c>
      <c r="Q397" s="111">
        <v>0</v>
      </c>
      <c r="R397" s="111">
        <f t="shared" si="142"/>
        <v>0</v>
      </c>
      <c r="S397" s="111">
        <v>0</v>
      </c>
      <c r="T397" s="112">
        <f t="shared" si="143"/>
        <v>0</v>
      </c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R397" s="113" t="s">
        <v>129</v>
      </c>
      <c r="AT397" s="113" t="s">
        <v>242</v>
      </c>
      <c r="AU397" s="113" t="s">
        <v>85</v>
      </c>
      <c r="AY397" s="14" t="s">
        <v>237</v>
      </c>
      <c r="BE397" s="114">
        <f t="shared" si="144"/>
        <v>0</v>
      </c>
      <c r="BF397" s="114">
        <f t="shared" si="145"/>
        <v>0</v>
      </c>
      <c r="BG397" s="114">
        <f t="shared" si="146"/>
        <v>0</v>
      </c>
      <c r="BH397" s="114">
        <f t="shared" si="147"/>
        <v>0</v>
      </c>
      <c r="BI397" s="114">
        <f t="shared" si="148"/>
        <v>0</v>
      </c>
      <c r="BJ397" s="14" t="s">
        <v>85</v>
      </c>
      <c r="BK397" s="114">
        <f t="shared" si="149"/>
        <v>0</v>
      </c>
      <c r="BL397" s="14" t="s">
        <v>129</v>
      </c>
      <c r="BM397" s="113" t="s">
        <v>1090</v>
      </c>
    </row>
    <row r="398" spans="1:65" s="2" customFormat="1" ht="16.5" customHeight="1">
      <c r="A398" s="28"/>
      <c r="B398" s="138"/>
      <c r="C398" s="199" t="s">
        <v>1091</v>
      </c>
      <c r="D398" s="199" t="s">
        <v>242</v>
      </c>
      <c r="E398" s="200" t="s">
        <v>1092</v>
      </c>
      <c r="F398" s="201" t="s">
        <v>1093</v>
      </c>
      <c r="G398" s="202" t="s">
        <v>319</v>
      </c>
      <c r="H398" s="203">
        <v>4</v>
      </c>
      <c r="I398" s="108"/>
      <c r="J398" s="204">
        <f t="shared" si="140"/>
        <v>0</v>
      </c>
      <c r="K398" s="201" t="s">
        <v>1</v>
      </c>
      <c r="L398" s="29"/>
      <c r="M398" s="109" t="s">
        <v>1</v>
      </c>
      <c r="N398" s="110" t="s">
        <v>42</v>
      </c>
      <c r="O398" s="52"/>
      <c r="P398" s="111">
        <f t="shared" si="141"/>
        <v>0</v>
      </c>
      <c r="Q398" s="111">
        <v>0</v>
      </c>
      <c r="R398" s="111">
        <f t="shared" si="142"/>
        <v>0</v>
      </c>
      <c r="S398" s="111">
        <v>0</v>
      </c>
      <c r="T398" s="112">
        <f t="shared" si="143"/>
        <v>0</v>
      </c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R398" s="113" t="s">
        <v>129</v>
      </c>
      <c r="AT398" s="113" t="s">
        <v>242</v>
      </c>
      <c r="AU398" s="113" t="s">
        <v>85</v>
      </c>
      <c r="AY398" s="14" t="s">
        <v>237</v>
      </c>
      <c r="BE398" s="114">
        <f t="shared" si="144"/>
        <v>0</v>
      </c>
      <c r="BF398" s="114">
        <f t="shared" si="145"/>
        <v>0</v>
      </c>
      <c r="BG398" s="114">
        <f t="shared" si="146"/>
        <v>0</v>
      </c>
      <c r="BH398" s="114">
        <f t="shared" si="147"/>
        <v>0</v>
      </c>
      <c r="BI398" s="114">
        <f t="shared" si="148"/>
        <v>0</v>
      </c>
      <c r="BJ398" s="14" t="s">
        <v>85</v>
      </c>
      <c r="BK398" s="114">
        <f t="shared" si="149"/>
        <v>0</v>
      </c>
      <c r="BL398" s="14" t="s">
        <v>129</v>
      </c>
      <c r="BM398" s="113" t="s">
        <v>1094</v>
      </c>
    </row>
    <row r="399" spans="1:65" s="2" customFormat="1" ht="16.5" customHeight="1">
      <c r="A399" s="28"/>
      <c r="B399" s="138"/>
      <c r="C399" s="199" t="s">
        <v>1095</v>
      </c>
      <c r="D399" s="199" t="s">
        <v>242</v>
      </c>
      <c r="E399" s="200" t="s">
        <v>1096</v>
      </c>
      <c r="F399" s="201" t="s">
        <v>1097</v>
      </c>
      <c r="G399" s="202" t="s">
        <v>319</v>
      </c>
      <c r="H399" s="203">
        <v>1</v>
      </c>
      <c r="I399" s="108"/>
      <c r="J399" s="204">
        <f t="shared" si="140"/>
        <v>0</v>
      </c>
      <c r="K399" s="201" t="s">
        <v>1</v>
      </c>
      <c r="L399" s="29"/>
      <c r="M399" s="109" t="s">
        <v>1</v>
      </c>
      <c r="N399" s="110" t="s">
        <v>42</v>
      </c>
      <c r="O399" s="52"/>
      <c r="P399" s="111">
        <f t="shared" si="141"/>
        <v>0</v>
      </c>
      <c r="Q399" s="111">
        <v>0</v>
      </c>
      <c r="R399" s="111">
        <f t="shared" si="142"/>
        <v>0</v>
      </c>
      <c r="S399" s="111">
        <v>0</v>
      </c>
      <c r="T399" s="112">
        <f t="shared" si="143"/>
        <v>0</v>
      </c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R399" s="113" t="s">
        <v>129</v>
      </c>
      <c r="AT399" s="113" t="s">
        <v>242</v>
      </c>
      <c r="AU399" s="113" t="s">
        <v>85</v>
      </c>
      <c r="AY399" s="14" t="s">
        <v>237</v>
      </c>
      <c r="BE399" s="114">
        <f t="shared" si="144"/>
        <v>0</v>
      </c>
      <c r="BF399" s="114">
        <f t="shared" si="145"/>
        <v>0</v>
      </c>
      <c r="BG399" s="114">
        <f t="shared" si="146"/>
        <v>0</v>
      </c>
      <c r="BH399" s="114">
        <f t="shared" si="147"/>
        <v>0</v>
      </c>
      <c r="BI399" s="114">
        <f t="shared" si="148"/>
        <v>0</v>
      </c>
      <c r="BJ399" s="14" t="s">
        <v>85</v>
      </c>
      <c r="BK399" s="114">
        <f t="shared" si="149"/>
        <v>0</v>
      </c>
      <c r="BL399" s="14" t="s">
        <v>129</v>
      </c>
      <c r="BM399" s="113" t="s">
        <v>1098</v>
      </c>
    </row>
    <row r="400" spans="1:65" s="2" customFormat="1" ht="16.5" customHeight="1">
      <c r="A400" s="28"/>
      <c r="B400" s="138"/>
      <c r="C400" s="199" t="s">
        <v>1099</v>
      </c>
      <c r="D400" s="199" t="s">
        <v>242</v>
      </c>
      <c r="E400" s="200" t="s">
        <v>1100</v>
      </c>
      <c r="F400" s="201" t="s">
        <v>1101</v>
      </c>
      <c r="G400" s="202" t="s">
        <v>319</v>
      </c>
      <c r="H400" s="203">
        <v>1</v>
      </c>
      <c r="I400" s="108"/>
      <c r="J400" s="204">
        <f t="shared" si="140"/>
        <v>0</v>
      </c>
      <c r="K400" s="201" t="s">
        <v>1</v>
      </c>
      <c r="L400" s="29"/>
      <c r="M400" s="109" t="s">
        <v>1</v>
      </c>
      <c r="N400" s="110" t="s">
        <v>42</v>
      </c>
      <c r="O400" s="52"/>
      <c r="P400" s="111">
        <f t="shared" si="141"/>
        <v>0</v>
      </c>
      <c r="Q400" s="111">
        <v>0</v>
      </c>
      <c r="R400" s="111">
        <f t="shared" si="142"/>
        <v>0</v>
      </c>
      <c r="S400" s="111">
        <v>0</v>
      </c>
      <c r="T400" s="112">
        <f t="shared" si="143"/>
        <v>0</v>
      </c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R400" s="113" t="s">
        <v>129</v>
      </c>
      <c r="AT400" s="113" t="s">
        <v>242</v>
      </c>
      <c r="AU400" s="113" t="s">
        <v>85</v>
      </c>
      <c r="AY400" s="14" t="s">
        <v>237</v>
      </c>
      <c r="BE400" s="114">
        <f t="shared" si="144"/>
        <v>0</v>
      </c>
      <c r="BF400" s="114">
        <f t="shared" si="145"/>
        <v>0</v>
      </c>
      <c r="BG400" s="114">
        <f t="shared" si="146"/>
        <v>0</v>
      </c>
      <c r="BH400" s="114">
        <f t="shared" si="147"/>
        <v>0</v>
      </c>
      <c r="BI400" s="114">
        <f t="shared" si="148"/>
        <v>0</v>
      </c>
      <c r="BJ400" s="14" t="s">
        <v>85</v>
      </c>
      <c r="BK400" s="114">
        <f t="shared" si="149"/>
        <v>0</v>
      </c>
      <c r="BL400" s="14" t="s">
        <v>129</v>
      </c>
      <c r="BM400" s="113" t="s">
        <v>1102</v>
      </c>
    </row>
    <row r="401" spans="1:65" s="2" customFormat="1" ht="16.5" customHeight="1">
      <c r="A401" s="28"/>
      <c r="B401" s="138"/>
      <c r="C401" s="199" t="s">
        <v>1103</v>
      </c>
      <c r="D401" s="199" t="s">
        <v>242</v>
      </c>
      <c r="E401" s="200" t="s">
        <v>1104</v>
      </c>
      <c r="F401" s="201" t="s">
        <v>1105</v>
      </c>
      <c r="G401" s="202" t="s">
        <v>319</v>
      </c>
      <c r="H401" s="203">
        <v>6</v>
      </c>
      <c r="I401" s="108"/>
      <c r="J401" s="204">
        <f t="shared" si="140"/>
        <v>0</v>
      </c>
      <c r="K401" s="201" t="s">
        <v>1</v>
      </c>
      <c r="L401" s="29"/>
      <c r="M401" s="109" t="s">
        <v>1</v>
      </c>
      <c r="N401" s="110" t="s">
        <v>42</v>
      </c>
      <c r="O401" s="52"/>
      <c r="P401" s="111">
        <f t="shared" si="141"/>
        <v>0</v>
      </c>
      <c r="Q401" s="111">
        <v>0</v>
      </c>
      <c r="R401" s="111">
        <f t="shared" si="142"/>
        <v>0</v>
      </c>
      <c r="S401" s="111">
        <v>0</v>
      </c>
      <c r="T401" s="112">
        <f t="shared" si="143"/>
        <v>0</v>
      </c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R401" s="113" t="s">
        <v>129</v>
      </c>
      <c r="AT401" s="113" t="s">
        <v>242</v>
      </c>
      <c r="AU401" s="113" t="s">
        <v>85</v>
      </c>
      <c r="AY401" s="14" t="s">
        <v>237</v>
      </c>
      <c r="BE401" s="114">
        <f t="shared" si="144"/>
        <v>0</v>
      </c>
      <c r="BF401" s="114">
        <f t="shared" si="145"/>
        <v>0</v>
      </c>
      <c r="BG401" s="114">
        <f t="shared" si="146"/>
        <v>0</v>
      </c>
      <c r="BH401" s="114">
        <f t="shared" si="147"/>
        <v>0</v>
      </c>
      <c r="BI401" s="114">
        <f t="shared" si="148"/>
        <v>0</v>
      </c>
      <c r="BJ401" s="14" t="s">
        <v>85</v>
      </c>
      <c r="BK401" s="114">
        <f t="shared" si="149"/>
        <v>0</v>
      </c>
      <c r="BL401" s="14" t="s">
        <v>129</v>
      </c>
      <c r="BM401" s="113" t="s">
        <v>1106</v>
      </c>
    </row>
    <row r="402" spans="1:65" s="2" customFormat="1" ht="16.5" customHeight="1">
      <c r="A402" s="28"/>
      <c r="B402" s="138"/>
      <c r="C402" s="199" t="s">
        <v>1107</v>
      </c>
      <c r="D402" s="199" t="s">
        <v>242</v>
      </c>
      <c r="E402" s="200" t="s">
        <v>1108</v>
      </c>
      <c r="F402" s="201" t="s">
        <v>1109</v>
      </c>
      <c r="G402" s="202" t="s">
        <v>319</v>
      </c>
      <c r="H402" s="203">
        <v>14</v>
      </c>
      <c r="I402" s="108"/>
      <c r="J402" s="204">
        <f t="shared" si="140"/>
        <v>0</v>
      </c>
      <c r="K402" s="201" t="s">
        <v>1</v>
      </c>
      <c r="L402" s="29"/>
      <c r="M402" s="109" t="s">
        <v>1</v>
      </c>
      <c r="N402" s="110" t="s">
        <v>42</v>
      </c>
      <c r="O402" s="52"/>
      <c r="P402" s="111">
        <f t="shared" si="141"/>
        <v>0</v>
      </c>
      <c r="Q402" s="111">
        <v>0</v>
      </c>
      <c r="R402" s="111">
        <f t="shared" si="142"/>
        <v>0</v>
      </c>
      <c r="S402" s="111">
        <v>0</v>
      </c>
      <c r="T402" s="112">
        <f t="shared" si="143"/>
        <v>0</v>
      </c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R402" s="113" t="s">
        <v>129</v>
      </c>
      <c r="AT402" s="113" t="s">
        <v>242</v>
      </c>
      <c r="AU402" s="113" t="s">
        <v>85</v>
      </c>
      <c r="AY402" s="14" t="s">
        <v>237</v>
      </c>
      <c r="BE402" s="114">
        <f t="shared" si="144"/>
        <v>0</v>
      </c>
      <c r="BF402" s="114">
        <f t="shared" si="145"/>
        <v>0</v>
      </c>
      <c r="BG402" s="114">
        <f t="shared" si="146"/>
        <v>0</v>
      </c>
      <c r="BH402" s="114">
        <f t="shared" si="147"/>
        <v>0</v>
      </c>
      <c r="BI402" s="114">
        <f t="shared" si="148"/>
        <v>0</v>
      </c>
      <c r="BJ402" s="14" t="s">
        <v>85</v>
      </c>
      <c r="BK402" s="114">
        <f t="shared" si="149"/>
        <v>0</v>
      </c>
      <c r="BL402" s="14" t="s">
        <v>129</v>
      </c>
      <c r="BM402" s="113" t="s">
        <v>1110</v>
      </c>
    </row>
    <row r="403" spans="1:65" s="2" customFormat="1" ht="16.5" customHeight="1">
      <c r="A403" s="28"/>
      <c r="B403" s="138"/>
      <c r="C403" s="199" t="s">
        <v>1111</v>
      </c>
      <c r="D403" s="199" t="s">
        <v>242</v>
      </c>
      <c r="E403" s="200" t="s">
        <v>1112</v>
      </c>
      <c r="F403" s="201" t="s">
        <v>1113</v>
      </c>
      <c r="G403" s="202" t="s">
        <v>319</v>
      </c>
      <c r="H403" s="203">
        <v>10</v>
      </c>
      <c r="I403" s="108"/>
      <c r="J403" s="204">
        <f t="shared" si="140"/>
        <v>0</v>
      </c>
      <c r="K403" s="201" t="s">
        <v>1</v>
      </c>
      <c r="L403" s="29"/>
      <c r="M403" s="109" t="s">
        <v>1</v>
      </c>
      <c r="N403" s="110" t="s">
        <v>42</v>
      </c>
      <c r="O403" s="52"/>
      <c r="P403" s="111">
        <f t="shared" si="141"/>
        <v>0</v>
      </c>
      <c r="Q403" s="111">
        <v>0</v>
      </c>
      <c r="R403" s="111">
        <f t="shared" si="142"/>
        <v>0</v>
      </c>
      <c r="S403" s="111">
        <v>0</v>
      </c>
      <c r="T403" s="112">
        <f t="shared" si="143"/>
        <v>0</v>
      </c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R403" s="113" t="s">
        <v>129</v>
      </c>
      <c r="AT403" s="113" t="s">
        <v>242</v>
      </c>
      <c r="AU403" s="113" t="s">
        <v>85</v>
      </c>
      <c r="AY403" s="14" t="s">
        <v>237</v>
      </c>
      <c r="BE403" s="114">
        <f t="shared" si="144"/>
        <v>0</v>
      </c>
      <c r="BF403" s="114">
        <f t="shared" si="145"/>
        <v>0</v>
      </c>
      <c r="BG403" s="114">
        <f t="shared" si="146"/>
        <v>0</v>
      </c>
      <c r="BH403" s="114">
        <f t="shared" si="147"/>
        <v>0</v>
      </c>
      <c r="BI403" s="114">
        <f t="shared" si="148"/>
        <v>0</v>
      </c>
      <c r="BJ403" s="14" t="s">
        <v>85</v>
      </c>
      <c r="BK403" s="114">
        <f t="shared" si="149"/>
        <v>0</v>
      </c>
      <c r="BL403" s="14" t="s">
        <v>129</v>
      </c>
      <c r="BM403" s="113" t="s">
        <v>1114</v>
      </c>
    </row>
    <row r="404" spans="1:65" s="2" customFormat="1" ht="16.5" customHeight="1">
      <c r="A404" s="28"/>
      <c r="B404" s="138"/>
      <c r="C404" s="199" t="s">
        <v>1115</v>
      </c>
      <c r="D404" s="199" t="s">
        <v>242</v>
      </c>
      <c r="E404" s="200" t="s">
        <v>1116</v>
      </c>
      <c r="F404" s="201" t="s">
        <v>1117</v>
      </c>
      <c r="G404" s="202" t="s">
        <v>319</v>
      </c>
      <c r="H404" s="203">
        <v>1</v>
      </c>
      <c r="I404" s="108"/>
      <c r="J404" s="204">
        <f t="shared" si="140"/>
        <v>0</v>
      </c>
      <c r="K404" s="201" t="s">
        <v>1</v>
      </c>
      <c r="L404" s="29"/>
      <c r="M404" s="109" t="s">
        <v>1</v>
      </c>
      <c r="N404" s="110" t="s">
        <v>42</v>
      </c>
      <c r="O404" s="52"/>
      <c r="P404" s="111">
        <f t="shared" si="141"/>
        <v>0</v>
      </c>
      <c r="Q404" s="111">
        <v>0</v>
      </c>
      <c r="R404" s="111">
        <f t="shared" si="142"/>
        <v>0</v>
      </c>
      <c r="S404" s="111">
        <v>0</v>
      </c>
      <c r="T404" s="112">
        <f t="shared" si="143"/>
        <v>0</v>
      </c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R404" s="113" t="s">
        <v>129</v>
      </c>
      <c r="AT404" s="113" t="s">
        <v>242</v>
      </c>
      <c r="AU404" s="113" t="s">
        <v>85</v>
      </c>
      <c r="AY404" s="14" t="s">
        <v>237</v>
      </c>
      <c r="BE404" s="114">
        <f t="shared" si="144"/>
        <v>0</v>
      </c>
      <c r="BF404" s="114">
        <f t="shared" si="145"/>
        <v>0</v>
      </c>
      <c r="BG404" s="114">
        <f t="shared" si="146"/>
        <v>0</v>
      </c>
      <c r="BH404" s="114">
        <f t="shared" si="147"/>
        <v>0</v>
      </c>
      <c r="BI404" s="114">
        <f t="shared" si="148"/>
        <v>0</v>
      </c>
      <c r="BJ404" s="14" t="s">
        <v>85</v>
      </c>
      <c r="BK404" s="114">
        <f t="shared" si="149"/>
        <v>0</v>
      </c>
      <c r="BL404" s="14" t="s">
        <v>129</v>
      </c>
      <c r="BM404" s="113" t="s">
        <v>1118</v>
      </c>
    </row>
    <row r="405" spans="1:65" s="2" customFormat="1" ht="16.5" customHeight="1">
      <c r="A405" s="28"/>
      <c r="B405" s="138"/>
      <c r="C405" s="199" t="s">
        <v>1119</v>
      </c>
      <c r="D405" s="199" t="s">
        <v>242</v>
      </c>
      <c r="E405" s="200" t="s">
        <v>1120</v>
      </c>
      <c r="F405" s="201" t="s">
        <v>1121</v>
      </c>
      <c r="G405" s="202" t="s">
        <v>319</v>
      </c>
      <c r="H405" s="203">
        <v>1</v>
      </c>
      <c r="I405" s="108"/>
      <c r="J405" s="204">
        <f t="shared" si="140"/>
        <v>0</v>
      </c>
      <c r="K405" s="201" t="s">
        <v>1</v>
      </c>
      <c r="L405" s="29"/>
      <c r="M405" s="109" t="s">
        <v>1</v>
      </c>
      <c r="N405" s="110" t="s">
        <v>42</v>
      </c>
      <c r="O405" s="52"/>
      <c r="P405" s="111">
        <f t="shared" si="141"/>
        <v>0</v>
      </c>
      <c r="Q405" s="111">
        <v>0</v>
      </c>
      <c r="R405" s="111">
        <f t="shared" si="142"/>
        <v>0</v>
      </c>
      <c r="S405" s="111">
        <v>0</v>
      </c>
      <c r="T405" s="112">
        <f t="shared" si="143"/>
        <v>0</v>
      </c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R405" s="113" t="s">
        <v>129</v>
      </c>
      <c r="AT405" s="113" t="s">
        <v>242</v>
      </c>
      <c r="AU405" s="113" t="s">
        <v>85</v>
      </c>
      <c r="AY405" s="14" t="s">
        <v>237</v>
      </c>
      <c r="BE405" s="114">
        <f t="shared" si="144"/>
        <v>0</v>
      </c>
      <c r="BF405" s="114">
        <f t="shared" si="145"/>
        <v>0</v>
      </c>
      <c r="BG405" s="114">
        <f t="shared" si="146"/>
        <v>0</v>
      </c>
      <c r="BH405" s="114">
        <f t="shared" si="147"/>
        <v>0</v>
      </c>
      <c r="BI405" s="114">
        <f t="shared" si="148"/>
        <v>0</v>
      </c>
      <c r="BJ405" s="14" t="s">
        <v>85</v>
      </c>
      <c r="BK405" s="114">
        <f t="shared" si="149"/>
        <v>0</v>
      </c>
      <c r="BL405" s="14" t="s">
        <v>129</v>
      </c>
      <c r="BM405" s="113" t="s">
        <v>1122</v>
      </c>
    </row>
    <row r="406" spans="1:65" s="2" customFormat="1" ht="21.75" customHeight="1">
      <c r="A406" s="28"/>
      <c r="B406" s="138"/>
      <c r="C406" s="199" t="s">
        <v>1123</v>
      </c>
      <c r="D406" s="199" t="s">
        <v>242</v>
      </c>
      <c r="E406" s="200" t="s">
        <v>1124</v>
      </c>
      <c r="F406" s="201" t="s">
        <v>1125</v>
      </c>
      <c r="G406" s="202" t="s">
        <v>319</v>
      </c>
      <c r="H406" s="203">
        <v>8</v>
      </c>
      <c r="I406" s="108"/>
      <c r="J406" s="204">
        <f t="shared" si="140"/>
        <v>0</v>
      </c>
      <c r="K406" s="201" t="s">
        <v>1</v>
      </c>
      <c r="L406" s="29"/>
      <c r="M406" s="109" t="s">
        <v>1</v>
      </c>
      <c r="N406" s="110" t="s">
        <v>42</v>
      </c>
      <c r="O406" s="52"/>
      <c r="P406" s="111">
        <f t="shared" si="141"/>
        <v>0</v>
      </c>
      <c r="Q406" s="111">
        <v>0</v>
      </c>
      <c r="R406" s="111">
        <f t="shared" si="142"/>
        <v>0</v>
      </c>
      <c r="S406" s="111">
        <v>0</v>
      </c>
      <c r="T406" s="112">
        <f t="shared" si="143"/>
        <v>0</v>
      </c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R406" s="113" t="s">
        <v>129</v>
      </c>
      <c r="AT406" s="113" t="s">
        <v>242</v>
      </c>
      <c r="AU406" s="113" t="s">
        <v>85</v>
      </c>
      <c r="AY406" s="14" t="s">
        <v>237</v>
      </c>
      <c r="BE406" s="114">
        <f t="shared" si="144"/>
        <v>0</v>
      </c>
      <c r="BF406" s="114">
        <f t="shared" si="145"/>
        <v>0</v>
      </c>
      <c r="BG406" s="114">
        <f t="shared" si="146"/>
        <v>0</v>
      </c>
      <c r="BH406" s="114">
        <f t="shared" si="147"/>
        <v>0</v>
      </c>
      <c r="BI406" s="114">
        <f t="shared" si="148"/>
        <v>0</v>
      </c>
      <c r="BJ406" s="14" t="s">
        <v>85</v>
      </c>
      <c r="BK406" s="114">
        <f t="shared" si="149"/>
        <v>0</v>
      </c>
      <c r="BL406" s="14" t="s">
        <v>129</v>
      </c>
      <c r="BM406" s="113" t="s">
        <v>1126</v>
      </c>
    </row>
    <row r="407" spans="1:65" s="2" customFormat="1" ht="16.5" customHeight="1">
      <c r="A407" s="28"/>
      <c r="B407" s="138"/>
      <c r="C407" s="199" t="s">
        <v>1127</v>
      </c>
      <c r="D407" s="199" t="s">
        <v>242</v>
      </c>
      <c r="E407" s="200" t="s">
        <v>1128</v>
      </c>
      <c r="F407" s="201" t="s">
        <v>1129</v>
      </c>
      <c r="G407" s="202" t="s">
        <v>319</v>
      </c>
      <c r="H407" s="203">
        <v>3</v>
      </c>
      <c r="I407" s="108"/>
      <c r="J407" s="204">
        <f t="shared" si="140"/>
        <v>0</v>
      </c>
      <c r="K407" s="201" t="s">
        <v>1</v>
      </c>
      <c r="L407" s="29"/>
      <c r="M407" s="109" t="s">
        <v>1</v>
      </c>
      <c r="N407" s="110" t="s">
        <v>42</v>
      </c>
      <c r="O407" s="52"/>
      <c r="P407" s="111">
        <f t="shared" si="141"/>
        <v>0</v>
      </c>
      <c r="Q407" s="111">
        <v>0</v>
      </c>
      <c r="R407" s="111">
        <f t="shared" si="142"/>
        <v>0</v>
      </c>
      <c r="S407" s="111">
        <v>0</v>
      </c>
      <c r="T407" s="112">
        <f t="shared" si="143"/>
        <v>0</v>
      </c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R407" s="113" t="s">
        <v>129</v>
      </c>
      <c r="AT407" s="113" t="s">
        <v>242</v>
      </c>
      <c r="AU407" s="113" t="s">
        <v>85</v>
      </c>
      <c r="AY407" s="14" t="s">
        <v>237</v>
      </c>
      <c r="BE407" s="114">
        <f t="shared" si="144"/>
        <v>0</v>
      </c>
      <c r="BF407" s="114">
        <f t="shared" si="145"/>
        <v>0</v>
      </c>
      <c r="BG407" s="114">
        <f t="shared" si="146"/>
        <v>0</v>
      </c>
      <c r="BH407" s="114">
        <f t="shared" si="147"/>
        <v>0</v>
      </c>
      <c r="BI407" s="114">
        <f t="shared" si="148"/>
        <v>0</v>
      </c>
      <c r="BJ407" s="14" t="s">
        <v>85</v>
      </c>
      <c r="BK407" s="114">
        <f t="shared" si="149"/>
        <v>0</v>
      </c>
      <c r="BL407" s="14" t="s">
        <v>129</v>
      </c>
      <c r="BM407" s="113" t="s">
        <v>1130</v>
      </c>
    </row>
    <row r="408" spans="1:65" s="2" customFormat="1" ht="16.5" customHeight="1">
      <c r="A408" s="28"/>
      <c r="B408" s="138"/>
      <c r="C408" s="199" t="s">
        <v>1131</v>
      </c>
      <c r="D408" s="199" t="s">
        <v>242</v>
      </c>
      <c r="E408" s="200" t="s">
        <v>1132</v>
      </c>
      <c r="F408" s="201" t="s">
        <v>1133</v>
      </c>
      <c r="G408" s="202" t="s">
        <v>319</v>
      </c>
      <c r="H408" s="203">
        <v>2</v>
      </c>
      <c r="I408" s="108"/>
      <c r="J408" s="204">
        <f t="shared" si="140"/>
        <v>0</v>
      </c>
      <c r="K408" s="201" t="s">
        <v>1</v>
      </c>
      <c r="L408" s="29"/>
      <c r="M408" s="109" t="s">
        <v>1</v>
      </c>
      <c r="N408" s="110" t="s">
        <v>42</v>
      </c>
      <c r="O408" s="52"/>
      <c r="P408" s="111">
        <f t="shared" si="141"/>
        <v>0</v>
      </c>
      <c r="Q408" s="111">
        <v>0</v>
      </c>
      <c r="R408" s="111">
        <f t="shared" si="142"/>
        <v>0</v>
      </c>
      <c r="S408" s="111">
        <v>0</v>
      </c>
      <c r="T408" s="112">
        <f t="shared" si="143"/>
        <v>0</v>
      </c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R408" s="113" t="s">
        <v>129</v>
      </c>
      <c r="AT408" s="113" t="s">
        <v>242</v>
      </c>
      <c r="AU408" s="113" t="s">
        <v>85</v>
      </c>
      <c r="AY408" s="14" t="s">
        <v>237</v>
      </c>
      <c r="BE408" s="114">
        <f t="shared" si="144"/>
        <v>0</v>
      </c>
      <c r="BF408" s="114">
        <f t="shared" si="145"/>
        <v>0</v>
      </c>
      <c r="BG408" s="114">
        <f t="shared" si="146"/>
        <v>0</v>
      </c>
      <c r="BH408" s="114">
        <f t="shared" si="147"/>
        <v>0</v>
      </c>
      <c r="BI408" s="114">
        <f t="shared" si="148"/>
        <v>0</v>
      </c>
      <c r="BJ408" s="14" t="s">
        <v>85</v>
      </c>
      <c r="BK408" s="114">
        <f t="shared" si="149"/>
        <v>0</v>
      </c>
      <c r="BL408" s="14" t="s">
        <v>129</v>
      </c>
      <c r="BM408" s="113" t="s">
        <v>1134</v>
      </c>
    </row>
    <row r="409" spans="1:65" s="2" customFormat="1" ht="16.5" customHeight="1">
      <c r="A409" s="28"/>
      <c r="B409" s="138"/>
      <c r="C409" s="199" t="s">
        <v>1135</v>
      </c>
      <c r="D409" s="199" t="s">
        <v>242</v>
      </c>
      <c r="E409" s="200" t="s">
        <v>1136</v>
      </c>
      <c r="F409" s="201" t="s">
        <v>1137</v>
      </c>
      <c r="G409" s="202" t="s">
        <v>319</v>
      </c>
      <c r="H409" s="203">
        <v>1</v>
      </c>
      <c r="I409" s="108"/>
      <c r="J409" s="204">
        <f t="shared" si="140"/>
        <v>0</v>
      </c>
      <c r="K409" s="201" t="s">
        <v>1</v>
      </c>
      <c r="L409" s="29"/>
      <c r="M409" s="109" t="s">
        <v>1</v>
      </c>
      <c r="N409" s="110" t="s">
        <v>42</v>
      </c>
      <c r="O409" s="52"/>
      <c r="P409" s="111">
        <f t="shared" si="141"/>
        <v>0</v>
      </c>
      <c r="Q409" s="111">
        <v>0</v>
      </c>
      <c r="R409" s="111">
        <f t="shared" si="142"/>
        <v>0</v>
      </c>
      <c r="S409" s="111">
        <v>0</v>
      </c>
      <c r="T409" s="112">
        <f t="shared" si="143"/>
        <v>0</v>
      </c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R409" s="113" t="s">
        <v>129</v>
      </c>
      <c r="AT409" s="113" t="s">
        <v>242</v>
      </c>
      <c r="AU409" s="113" t="s">
        <v>85</v>
      </c>
      <c r="AY409" s="14" t="s">
        <v>237</v>
      </c>
      <c r="BE409" s="114">
        <f t="shared" si="144"/>
        <v>0</v>
      </c>
      <c r="BF409" s="114">
        <f t="shared" si="145"/>
        <v>0</v>
      </c>
      <c r="BG409" s="114">
        <f t="shared" si="146"/>
        <v>0</v>
      </c>
      <c r="BH409" s="114">
        <f t="shared" si="147"/>
        <v>0</v>
      </c>
      <c r="BI409" s="114">
        <f t="shared" si="148"/>
        <v>0</v>
      </c>
      <c r="BJ409" s="14" t="s">
        <v>85</v>
      </c>
      <c r="BK409" s="114">
        <f t="shared" si="149"/>
        <v>0</v>
      </c>
      <c r="BL409" s="14" t="s">
        <v>129</v>
      </c>
      <c r="BM409" s="113" t="s">
        <v>1138</v>
      </c>
    </row>
    <row r="410" spans="1:65" s="2" customFormat="1" ht="16.5" customHeight="1">
      <c r="A410" s="28"/>
      <c r="B410" s="138"/>
      <c r="C410" s="199" t="s">
        <v>1139</v>
      </c>
      <c r="D410" s="199" t="s">
        <v>242</v>
      </c>
      <c r="E410" s="200" t="s">
        <v>1140</v>
      </c>
      <c r="F410" s="201" t="s">
        <v>1141</v>
      </c>
      <c r="G410" s="202" t="s">
        <v>319</v>
      </c>
      <c r="H410" s="203">
        <v>2</v>
      </c>
      <c r="I410" s="108"/>
      <c r="J410" s="204">
        <f t="shared" si="140"/>
        <v>0</v>
      </c>
      <c r="K410" s="201" t="s">
        <v>1</v>
      </c>
      <c r="L410" s="29"/>
      <c r="M410" s="109" t="s">
        <v>1</v>
      </c>
      <c r="N410" s="110" t="s">
        <v>42</v>
      </c>
      <c r="O410" s="52"/>
      <c r="P410" s="111">
        <f t="shared" si="141"/>
        <v>0</v>
      </c>
      <c r="Q410" s="111">
        <v>0</v>
      </c>
      <c r="R410" s="111">
        <f t="shared" si="142"/>
        <v>0</v>
      </c>
      <c r="S410" s="111">
        <v>0</v>
      </c>
      <c r="T410" s="112">
        <f t="shared" si="143"/>
        <v>0</v>
      </c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R410" s="113" t="s">
        <v>129</v>
      </c>
      <c r="AT410" s="113" t="s">
        <v>242</v>
      </c>
      <c r="AU410" s="113" t="s">
        <v>85</v>
      </c>
      <c r="AY410" s="14" t="s">
        <v>237</v>
      </c>
      <c r="BE410" s="114">
        <f t="shared" si="144"/>
        <v>0</v>
      </c>
      <c r="BF410" s="114">
        <f t="shared" si="145"/>
        <v>0</v>
      </c>
      <c r="BG410" s="114">
        <f t="shared" si="146"/>
        <v>0</v>
      </c>
      <c r="BH410" s="114">
        <f t="shared" si="147"/>
        <v>0</v>
      </c>
      <c r="BI410" s="114">
        <f t="shared" si="148"/>
        <v>0</v>
      </c>
      <c r="BJ410" s="14" t="s">
        <v>85</v>
      </c>
      <c r="BK410" s="114">
        <f t="shared" si="149"/>
        <v>0</v>
      </c>
      <c r="BL410" s="14" t="s">
        <v>129</v>
      </c>
      <c r="BM410" s="113" t="s">
        <v>1142</v>
      </c>
    </row>
    <row r="411" spans="1:65" s="2" customFormat="1" ht="21.75" customHeight="1">
      <c r="A411" s="28"/>
      <c r="B411" s="138"/>
      <c r="C411" s="199" t="s">
        <v>1143</v>
      </c>
      <c r="D411" s="199" t="s">
        <v>242</v>
      </c>
      <c r="E411" s="200" t="s">
        <v>544</v>
      </c>
      <c r="F411" s="201" t="s">
        <v>1144</v>
      </c>
      <c r="G411" s="202" t="s">
        <v>254</v>
      </c>
      <c r="H411" s="203">
        <v>210</v>
      </c>
      <c r="I411" s="108"/>
      <c r="J411" s="204">
        <f t="shared" si="140"/>
        <v>0</v>
      </c>
      <c r="K411" s="201" t="s">
        <v>1</v>
      </c>
      <c r="L411" s="29"/>
      <c r="M411" s="109" t="s">
        <v>1</v>
      </c>
      <c r="N411" s="110" t="s">
        <v>42</v>
      </c>
      <c r="O411" s="52"/>
      <c r="P411" s="111">
        <f t="shared" si="141"/>
        <v>0</v>
      </c>
      <c r="Q411" s="111">
        <v>0</v>
      </c>
      <c r="R411" s="111">
        <f t="shared" si="142"/>
        <v>0</v>
      </c>
      <c r="S411" s="111">
        <v>0</v>
      </c>
      <c r="T411" s="112">
        <f t="shared" si="143"/>
        <v>0</v>
      </c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R411" s="113" t="s">
        <v>129</v>
      </c>
      <c r="AT411" s="113" t="s">
        <v>242</v>
      </c>
      <c r="AU411" s="113" t="s">
        <v>85</v>
      </c>
      <c r="AY411" s="14" t="s">
        <v>237</v>
      </c>
      <c r="BE411" s="114">
        <f t="shared" si="144"/>
        <v>0</v>
      </c>
      <c r="BF411" s="114">
        <f t="shared" si="145"/>
        <v>0</v>
      </c>
      <c r="BG411" s="114">
        <f t="shared" si="146"/>
        <v>0</v>
      </c>
      <c r="BH411" s="114">
        <f t="shared" si="147"/>
        <v>0</v>
      </c>
      <c r="BI411" s="114">
        <f t="shared" si="148"/>
        <v>0</v>
      </c>
      <c r="BJ411" s="14" t="s">
        <v>85</v>
      </c>
      <c r="BK411" s="114">
        <f t="shared" si="149"/>
        <v>0</v>
      </c>
      <c r="BL411" s="14" t="s">
        <v>129</v>
      </c>
      <c r="BM411" s="113" t="s">
        <v>1145</v>
      </c>
    </row>
    <row r="412" spans="1:65" s="2" customFormat="1" ht="16.5" customHeight="1">
      <c r="A412" s="28"/>
      <c r="B412" s="138"/>
      <c r="C412" s="199" t="s">
        <v>1146</v>
      </c>
      <c r="D412" s="199" t="s">
        <v>242</v>
      </c>
      <c r="E412" s="200" t="s">
        <v>1147</v>
      </c>
      <c r="F412" s="201" t="s">
        <v>1148</v>
      </c>
      <c r="G412" s="202" t="s">
        <v>319</v>
      </c>
      <c r="H412" s="203">
        <v>1</v>
      </c>
      <c r="I412" s="108"/>
      <c r="J412" s="204">
        <f t="shared" si="140"/>
        <v>0</v>
      </c>
      <c r="K412" s="201" t="s">
        <v>1</v>
      </c>
      <c r="L412" s="29"/>
      <c r="M412" s="109" t="s">
        <v>1</v>
      </c>
      <c r="N412" s="110" t="s">
        <v>42</v>
      </c>
      <c r="O412" s="52"/>
      <c r="P412" s="111">
        <f t="shared" si="141"/>
        <v>0</v>
      </c>
      <c r="Q412" s="111">
        <v>0</v>
      </c>
      <c r="R412" s="111">
        <f t="shared" si="142"/>
        <v>0</v>
      </c>
      <c r="S412" s="111">
        <v>0</v>
      </c>
      <c r="T412" s="112">
        <f t="shared" si="143"/>
        <v>0</v>
      </c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R412" s="113" t="s">
        <v>129</v>
      </c>
      <c r="AT412" s="113" t="s">
        <v>242</v>
      </c>
      <c r="AU412" s="113" t="s">
        <v>85</v>
      </c>
      <c r="AY412" s="14" t="s">
        <v>237</v>
      </c>
      <c r="BE412" s="114">
        <f t="shared" si="144"/>
        <v>0</v>
      </c>
      <c r="BF412" s="114">
        <f t="shared" si="145"/>
        <v>0</v>
      </c>
      <c r="BG412" s="114">
        <f t="shared" si="146"/>
        <v>0</v>
      </c>
      <c r="BH412" s="114">
        <f t="shared" si="147"/>
        <v>0</v>
      </c>
      <c r="BI412" s="114">
        <f t="shared" si="148"/>
        <v>0</v>
      </c>
      <c r="BJ412" s="14" t="s">
        <v>85</v>
      </c>
      <c r="BK412" s="114">
        <f t="shared" si="149"/>
        <v>0</v>
      </c>
      <c r="BL412" s="14" t="s">
        <v>129</v>
      </c>
      <c r="BM412" s="113" t="s">
        <v>1149</v>
      </c>
    </row>
    <row r="413" spans="1:65" s="2" customFormat="1" ht="16.5" customHeight="1">
      <c r="A413" s="28"/>
      <c r="B413" s="138"/>
      <c r="C413" s="199" t="s">
        <v>1150</v>
      </c>
      <c r="D413" s="199" t="s">
        <v>242</v>
      </c>
      <c r="E413" s="200" t="s">
        <v>1151</v>
      </c>
      <c r="F413" s="201" t="s">
        <v>1152</v>
      </c>
      <c r="G413" s="202" t="s">
        <v>319</v>
      </c>
      <c r="H413" s="203">
        <v>1</v>
      </c>
      <c r="I413" s="108"/>
      <c r="J413" s="204">
        <f t="shared" si="140"/>
        <v>0</v>
      </c>
      <c r="K413" s="201" t="s">
        <v>1</v>
      </c>
      <c r="L413" s="29"/>
      <c r="M413" s="109" t="s">
        <v>1</v>
      </c>
      <c r="N413" s="110" t="s">
        <v>42</v>
      </c>
      <c r="O413" s="52"/>
      <c r="P413" s="111">
        <f t="shared" si="141"/>
        <v>0</v>
      </c>
      <c r="Q413" s="111">
        <v>0</v>
      </c>
      <c r="R413" s="111">
        <f t="shared" si="142"/>
        <v>0</v>
      </c>
      <c r="S413" s="111">
        <v>0</v>
      </c>
      <c r="T413" s="112">
        <f t="shared" si="143"/>
        <v>0</v>
      </c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R413" s="113" t="s">
        <v>129</v>
      </c>
      <c r="AT413" s="113" t="s">
        <v>242</v>
      </c>
      <c r="AU413" s="113" t="s">
        <v>85</v>
      </c>
      <c r="AY413" s="14" t="s">
        <v>237</v>
      </c>
      <c r="BE413" s="114">
        <f t="shared" si="144"/>
        <v>0</v>
      </c>
      <c r="BF413" s="114">
        <f t="shared" si="145"/>
        <v>0</v>
      </c>
      <c r="BG413" s="114">
        <f t="shared" si="146"/>
        <v>0</v>
      </c>
      <c r="BH413" s="114">
        <f t="shared" si="147"/>
        <v>0</v>
      </c>
      <c r="BI413" s="114">
        <f t="shared" si="148"/>
        <v>0</v>
      </c>
      <c r="BJ413" s="14" t="s">
        <v>85</v>
      </c>
      <c r="BK413" s="114">
        <f t="shared" si="149"/>
        <v>0</v>
      </c>
      <c r="BL413" s="14" t="s">
        <v>129</v>
      </c>
      <c r="BM413" s="113" t="s">
        <v>1153</v>
      </c>
    </row>
    <row r="414" spans="1:65" s="2" customFormat="1" ht="16.5" customHeight="1">
      <c r="A414" s="28"/>
      <c r="B414" s="138"/>
      <c r="C414" s="199" t="s">
        <v>1154</v>
      </c>
      <c r="D414" s="199" t="s">
        <v>242</v>
      </c>
      <c r="E414" s="200" t="s">
        <v>1155</v>
      </c>
      <c r="F414" s="201" t="s">
        <v>1156</v>
      </c>
      <c r="G414" s="202" t="s">
        <v>319</v>
      </c>
      <c r="H414" s="203">
        <v>1</v>
      </c>
      <c r="I414" s="108"/>
      <c r="J414" s="204">
        <f t="shared" si="140"/>
        <v>0</v>
      </c>
      <c r="K414" s="201" t="s">
        <v>1</v>
      </c>
      <c r="L414" s="29"/>
      <c r="M414" s="109" t="s">
        <v>1</v>
      </c>
      <c r="N414" s="110" t="s">
        <v>42</v>
      </c>
      <c r="O414" s="52"/>
      <c r="P414" s="111">
        <f t="shared" si="141"/>
        <v>0</v>
      </c>
      <c r="Q414" s="111">
        <v>0</v>
      </c>
      <c r="R414" s="111">
        <f t="shared" si="142"/>
        <v>0</v>
      </c>
      <c r="S414" s="111">
        <v>0</v>
      </c>
      <c r="T414" s="112">
        <f t="shared" si="143"/>
        <v>0</v>
      </c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R414" s="113" t="s">
        <v>129</v>
      </c>
      <c r="AT414" s="113" t="s">
        <v>242</v>
      </c>
      <c r="AU414" s="113" t="s">
        <v>85</v>
      </c>
      <c r="AY414" s="14" t="s">
        <v>237</v>
      </c>
      <c r="BE414" s="114">
        <f t="shared" si="144"/>
        <v>0</v>
      </c>
      <c r="BF414" s="114">
        <f t="shared" si="145"/>
        <v>0</v>
      </c>
      <c r="BG414" s="114">
        <f t="shared" si="146"/>
        <v>0</v>
      </c>
      <c r="BH414" s="114">
        <f t="shared" si="147"/>
        <v>0</v>
      </c>
      <c r="BI414" s="114">
        <f t="shared" si="148"/>
        <v>0</v>
      </c>
      <c r="BJ414" s="14" t="s">
        <v>85</v>
      </c>
      <c r="BK414" s="114">
        <f t="shared" si="149"/>
        <v>0</v>
      </c>
      <c r="BL414" s="14" t="s">
        <v>129</v>
      </c>
      <c r="BM414" s="113" t="s">
        <v>1157</v>
      </c>
    </row>
    <row r="415" spans="1:65" s="2" customFormat="1" ht="16.5" customHeight="1">
      <c r="A415" s="28"/>
      <c r="B415" s="138"/>
      <c r="C415" s="199" t="s">
        <v>1158</v>
      </c>
      <c r="D415" s="199" t="s">
        <v>242</v>
      </c>
      <c r="E415" s="200" t="s">
        <v>1159</v>
      </c>
      <c r="F415" s="201" t="s">
        <v>1160</v>
      </c>
      <c r="G415" s="202" t="s">
        <v>319</v>
      </c>
      <c r="H415" s="203">
        <v>3</v>
      </c>
      <c r="I415" s="108"/>
      <c r="J415" s="204">
        <f t="shared" si="140"/>
        <v>0</v>
      </c>
      <c r="K415" s="201" t="s">
        <v>1</v>
      </c>
      <c r="L415" s="29"/>
      <c r="M415" s="109" t="s">
        <v>1</v>
      </c>
      <c r="N415" s="110" t="s">
        <v>42</v>
      </c>
      <c r="O415" s="52"/>
      <c r="P415" s="111">
        <f t="shared" si="141"/>
        <v>0</v>
      </c>
      <c r="Q415" s="111">
        <v>0</v>
      </c>
      <c r="R415" s="111">
        <f t="shared" si="142"/>
        <v>0</v>
      </c>
      <c r="S415" s="111">
        <v>0</v>
      </c>
      <c r="T415" s="112">
        <f t="shared" si="143"/>
        <v>0</v>
      </c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R415" s="113" t="s">
        <v>129</v>
      </c>
      <c r="AT415" s="113" t="s">
        <v>242</v>
      </c>
      <c r="AU415" s="113" t="s">
        <v>85</v>
      </c>
      <c r="AY415" s="14" t="s">
        <v>237</v>
      </c>
      <c r="BE415" s="114">
        <f t="shared" si="144"/>
        <v>0</v>
      </c>
      <c r="BF415" s="114">
        <f t="shared" si="145"/>
        <v>0</v>
      </c>
      <c r="BG415" s="114">
        <f t="shared" si="146"/>
        <v>0</v>
      </c>
      <c r="BH415" s="114">
        <f t="shared" si="147"/>
        <v>0</v>
      </c>
      <c r="BI415" s="114">
        <f t="shared" si="148"/>
        <v>0</v>
      </c>
      <c r="BJ415" s="14" t="s">
        <v>85</v>
      </c>
      <c r="BK415" s="114">
        <f t="shared" si="149"/>
        <v>0</v>
      </c>
      <c r="BL415" s="14" t="s">
        <v>129</v>
      </c>
      <c r="BM415" s="113" t="s">
        <v>1161</v>
      </c>
    </row>
    <row r="416" spans="1:65" s="2" customFormat="1" ht="16.5" customHeight="1">
      <c r="A416" s="28"/>
      <c r="B416" s="138"/>
      <c r="C416" s="199" t="s">
        <v>1162</v>
      </c>
      <c r="D416" s="199" t="s">
        <v>242</v>
      </c>
      <c r="E416" s="200" t="s">
        <v>1163</v>
      </c>
      <c r="F416" s="201" t="s">
        <v>1164</v>
      </c>
      <c r="G416" s="202" t="s">
        <v>319</v>
      </c>
      <c r="H416" s="203">
        <v>3</v>
      </c>
      <c r="I416" s="108"/>
      <c r="J416" s="204">
        <f t="shared" si="140"/>
        <v>0</v>
      </c>
      <c r="K416" s="201" t="s">
        <v>1</v>
      </c>
      <c r="L416" s="29"/>
      <c r="M416" s="109" t="s">
        <v>1</v>
      </c>
      <c r="N416" s="110" t="s">
        <v>42</v>
      </c>
      <c r="O416" s="52"/>
      <c r="P416" s="111">
        <f t="shared" si="141"/>
        <v>0</v>
      </c>
      <c r="Q416" s="111">
        <v>0</v>
      </c>
      <c r="R416" s="111">
        <f t="shared" si="142"/>
        <v>0</v>
      </c>
      <c r="S416" s="111">
        <v>0</v>
      </c>
      <c r="T416" s="112">
        <f t="shared" si="143"/>
        <v>0</v>
      </c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R416" s="113" t="s">
        <v>129</v>
      </c>
      <c r="AT416" s="113" t="s">
        <v>242</v>
      </c>
      <c r="AU416" s="113" t="s">
        <v>85</v>
      </c>
      <c r="AY416" s="14" t="s">
        <v>237</v>
      </c>
      <c r="BE416" s="114">
        <f t="shared" si="144"/>
        <v>0</v>
      </c>
      <c r="BF416" s="114">
        <f t="shared" si="145"/>
        <v>0</v>
      </c>
      <c r="BG416" s="114">
        <f t="shared" si="146"/>
        <v>0</v>
      </c>
      <c r="BH416" s="114">
        <f t="shared" si="147"/>
        <v>0</v>
      </c>
      <c r="BI416" s="114">
        <f t="shared" si="148"/>
        <v>0</v>
      </c>
      <c r="BJ416" s="14" t="s">
        <v>85</v>
      </c>
      <c r="BK416" s="114">
        <f t="shared" si="149"/>
        <v>0</v>
      </c>
      <c r="BL416" s="14" t="s">
        <v>129</v>
      </c>
      <c r="BM416" s="113" t="s">
        <v>1165</v>
      </c>
    </row>
    <row r="417" spans="1:65" s="2" customFormat="1" ht="16.5" customHeight="1">
      <c r="A417" s="28"/>
      <c r="B417" s="138"/>
      <c r="C417" s="199" t="s">
        <v>1166</v>
      </c>
      <c r="D417" s="199" t="s">
        <v>242</v>
      </c>
      <c r="E417" s="200" t="s">
        <v>1167</v>
      </c>
      <c r="F417" s="201" t="s">
        <v>1168</v>
      </c>
      <c r="G417" s="202" t="s">
        <v>319</v>
      </c>
      <c r="H417" s="203">
        <v>3</v>
      </c>
      <c r="I417" s="108"/>
      <c r="J417" s="204">
        <f t="shared" si="140"/>
        <v>0</v>
      </c>
      <c r="K417" s="201" t="s">
        <v>1</v>
      </c>
      <c r="L417" s="29"/>
      <c r="M417" s="109" t="s">
        <v>1</v>
      </c>
      <c r="N417" s="110" t="s">
        <v>42</v>
      </c>
      <c r="O417" s="52"/>
      <c r="P417" s="111">
        <f t="shared" si="141"/>
        <v>0</v>
      </c>
      <c r="Q417" s="111">
        <v>0</v>
      </c>
      <c r="R417" s="111">
        <f t="shared" si="142"/>
        <v>0</v>
      </c>
      <c r="S417" s="111">
        <v>0</v>
      </c>
      <c r="T417" s="112">
        <f t="shared" si="143"/>
        <v>0</v>
      </c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R417" s="113" t="s">
        <v>129</v>
      </c>
      <c r="AT417" s="113" t="s">
        <v>242</v>
      </c>
      <c r="AU417" s="113" t="s">
        <v>85</v>
      </c>
      <c r="AY417" s="14" t="s">
        <v>237</v>
      </c>
      <c r="BE417" s="114">
        <f t="shared" si="144"/>
        <v>0</v>
      </c>
      <c r="BF417" s="114">
        <f t="shared" si="145"/>
        <v>0</v>
      </c>
      <c r="BG417" s="114">
        <f t="shared" si="146"/>
        <v>0</v>
      </c>
      <c r="BH417" s="114">
        <f t="shared" si="147"/>
        <v>0</v>
      </c>
      <c r="BI417" s="114">
        <f t="shared" si="148"/>
        <v>0</v>
      </c>
      <c r="BJ417" s="14" t="s">
        <v>85</v>
      </c>
      <c r="BK417" s="114">
        <f t="shared" si="149"/>
        <v>0</v>
      </c>
      <c r="BL417" s="14" t="s">
        <v>129</v>
      </c>
      <c r="BM417" s="113" t="s">
        <v>1169</v>
      </c>
    </row>
    <row r="418" spans="1:65" s="12" customFormat="1" ht="25.9" customHeight="1">
      <c r="B418" s="192"/>
      <c r="C418" s="193"/>
      <c r="D418" s="194" t="s">
        <v>76</v>
      </c>
      <c r="E418" s="195" t="s">
        <v>1170</v>
      </c>
      <c r="F418" s="195" t="s">
        <v>1171</v>
      </c>
      <c r="G418" s="193"/>
      <c r="H418" s="193"/>
      <c r="I418" s="101"/>
      <c r="J418" s="196">
        <f>BK418</f>
        <v>0</v>
      </c>
      <c r="K418" s="193"/>
      <c r="L418" s="99"/>
      <c r="M418" s="102"/>
      <c r="N418" s="103"/>
      <c r="O418" s="103"/>
      <c r="P418" s="104">
        <f>SUM(P419:P430)</f>
        <v>0</v>
      </c>
      <c r="Q418" s="103"/>
      <c r="R418" s="104">
        <f>SUM(R419:R430)</f>
        <v>0</v>
      </c>
      <c r="S418" s="103"/>
      <c r="T418" s="105">
        <f>SUM(T419:T430)</f>
        <v>0</v>
      </c>
      <c r="AR418" s="100" t="s">
        <v>87</v>
      </c>
      <c r="AT418" s="106" t="s">
        <v>76</v>
      </c>
      <c r="AU418" s="106" t="s">
        <v>77</v>
      </c>
      <c r="AY418" s="100" t="s">
        <v>237</v>
      </c>
      <c r="BK418" s="107">
        <f>SUM(BK419:BK430)</f>
        <v>0</v>
      </c>
    </row>
    <row r="419" spans="1:65" s="2" customFormat="1" ht="16.5" customHeight="1">
      <c r="A419" s="28"/>
      <c r="B419" s="138"/>
      <c r="C419" s="199" t="s">
        <v>1172</v>
      </c>
      <c r="D419" s="199" t="s">
        <v>242</v>
      </c>
      <c r="E419" s="200" t="s">
        <v>1173</v>
      </c>
      <c r="F419" s="201" t="s">
        <v>1174</v>
      </c>
      <c r="G419" s="202" t="s">
        <v>254</v>
      </c>
      <c r="H419" s="203">
        <v>6.6150000000000002</v>
      </c>
      <c r="I419" s="108"/>
      <c r="J419" s="204">
        <f t="shared" ref="J419:J430" si="150">ROUND(I419*H419,2)</f>
        <v>0</v>
      </c>
      <c r="K419" s="201" t="s">
        <v>1</v>
      </c>
      <c r="L419" s="29"/>
      <c r="M419" s="109" t="s">
        <v>1</v>
      </c>
      <c r="N419" s="110" t="s">
        <v>42</v>
      </c>
      <c r="O419" s="52"/>
      <c r="P419" s="111">
        <f t="shared" ref="P419:P430" si="151">O419*H419</f>
        <v>0</v>
      </c>
      <c r="Q419" s="111">
        <v>0</v>
      </c>
      <c r="R419" s="111">
        <f t="shared" ref="R419:R430" si="152">Q419*H419</f>
        <v>0</v>
      </c>
      <c r="S419" s="111">
        <v>0</v>
      </c>
      <c r="T419" s="112">
        <f t="shared" ref="T419:T430" si="153">S419*H419</f>
        <v>0</v>
      </c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R419" s="113" t="s">
        <v>129</v>
      </c>
      <c r="AT419" s="113" t="s">
        <v>242</v>
      </c>
      <c r="AU419" s="113" t="s">
        <v>85</v>
      </c>
      <c r="AY419" s="14" t="s">
        <v>237</v>
      </c>
      <c r="BE419" s="114">
        <f t="shared" ref="BE419:BE430" si="154">IF(N419="základní",J419,0)</f>
        <v>0</v>
      </c>
      <c r="BF419" s="114">
        <f t="shared" ref="BF419:BF430" si="155">IF(N419="snížená",J419,0)</f>
        <v>0</v>
      </c>
      <c r="BG419" s="114">
        <f t="shared" ref="BG419:BG430" si="156">IF(N419="zákl. přenesená",J419,0)</f>
        <v>0</v>
      </c>
      <c r="BH419" s="114">
        <f t="shared" ref="BH419:BH430" si="157">IF(N419="sníž. přenesená",J419,0)</f>
        <v>0</v>
      </c>
      <c r="BI419" s="114">
        <f t="shared" ref="BI419:BI430" si="158">IF(N419="nulová",J419,0)</f>
        <v>0</v>
      </c>
      <c r="BJ419" s="14" t="s">
        <v>85</v>
      </c>
      <c r="BK419" s="114">
        <f t="shared" ref="BK419:BK430" si="159">ROUND(I419*H419,2)</f>
        <v>0</v>
      </c>
      <c r="BL419" s="14" t="s">
        <v>129</v>
      </c>
      <c r="BM419" s="113" t="s">
        <v>1175</v>
      </c>
    </row>
    <row r="420" spans="1:65" s="2" customFormat="1" ht="16.5" customHeight="1">
      <c r="A420" s="28"/>
      <c r="B420" s="138"/>
      <c r="C420" s="199" t="s">
        <v>1176</v>
      </c>
      <c r="D420" s="199" t="s">
        <v>242</v>
      </c>
      <c r="E420" s="200" t="s">
        <v>1177</v>
      </c>
      <c r="F420" s="201" t="s">
        <v>1178</v>
      </c>
      <c r="G420" s="202" t="s">
        <v>254</v>
      </c>
      <c r="H420" s="203">
        <v>10.5</v>
      </c>
      <c r="I420" s="108"/>
      <c r="J420" s="204">
        <f t="shared" si="150"/>
        <v>0</v>
      </c>
      <c r="K420" s="201" t="s">
        <v>1</v>
      </c>
      <c r="L420" s="29"/>
      <c r="M420" s="109" t="s">
        <v>1</v>
      </c>
      <c r="N420" s="110" t="s">
        <v>42</v>
      </c>
      <c r="O420" s="52"/>
      <c r="P420" s="111">
        <f t="shared" si="151"/>
        <v>0</v>
      </c>
      <c r="Q420" s="111">
        <v>0</v>
      </c>
      <c r="R420" s="111">
        <f t="shared" si="152"/>
        <v>0</v>
      </c>
      <c r="S420" s="111">
        <v>0</v>
      </c>
      <c r="T420" s="112">
        <f t="shared" si="153"/>
        <v>0</v>
      </c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R420" s="113" t="s">
        <v>129</v>
      </c>
      <c r="AT420" s="113" t="s">
        <v>242</v>
      </c>
      <c r="AU420" s="113" t="s">
        <v>85</v>
      </c>
      <c r="AY420" s="14" t="s">
        <v>237</v>
      </c>
      <c r="BE420" s="114">
        <f t="shared" si="154"/>
        <v>0</v>
      </c>
      <c r="BF420" s="114">
        <f t="shared" si="155"/>
        <v>0</v>
      </c>
      <c r="BG420" s="114">
        <f t="shared" si="156"/>
        <v>0</v>
      </c>
      <c r="BH420" s="114">
        <f t="shared" si="157"/>
        <v>0</v>
      </c>
      <c r="BI420" s="114">
        <f t="shared" si="158"/>
        <v>0</v>
      </c>
      <c r="BJ420" s="14" t="s">
        <v>85</v>
      </c>
      <c r="BK420" s="114">
        <f t="shared" si="159"/>
        <v>0</v>
      </c>
      <c r="BL420" s="14" t="s">
        <v>129</v>
      </c>
      <c r="BM420" s="113" t="s">
        <v>1179</v>
      </c>
    </row>
    <row r="421" spans="1:65" s="2" customFormat="1" ht="16.5" customHeight="1">
      <c r="A421" s="28"/>
      <c r="B421" s="138"/>
      <c r="C421" s="199" t="s">
        <v>1180</v>
      </c>
      <c r="D421" s="199" t="s">
        <v>242</v>
      </c>
      <c r="E421" s="200" t="s">
        <v>1181</v>
      </c>
      <c r="F421" s="201" t="s">
        <v>1182</v>
      </c>
      <c r="G421" s="202" t="s">
        <v>254</v>
      </c>
      <c r="H421" s="203">
        <v>6.6150000000000002</v>
      </c>
      <c r="I421" s="108"/>
      <c r="J421" s="204">
        <f t="shared" si="150"/>
        <v>0</v>
      </c>
      <c r="K421" s="201" t="s">
        <v>1</v>
      </c>
      <c r="L421" s="29"/>
      <c r="M421" s="109" t="s">
        <v>1</v>
      </c>
      <c r="N421" s="110" t="s">
        <v>42</v>
      </c>
      <c r="O421" s="52"/>
      <c r="P421" s="111">
        <f t="shared" si="151"/>
        <v>0</v>
      </c>
      <c r="Q421" s="111">
        <v>0</v>
      </c>
      <c r="R421" s="111">
        <f t="shared" si="152"/>
        <v>0</v>
      </c>
      <c r="S421" s="111">
        <v>0</v>
      </c>
      <c r="T421" s="112">
        <f t="shared" si="153"/>
        <v>0</v>
      </c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R421" s="113" t="s">
        <v>129</v>
      </c>
      <c r="AT421" s="113" t="s">
        <v>242</v>
      </c>
      <c r="AU421" s="113" t="s">
        <v>85</v>
      </c>
      <c r="AY421" s="14" t="s">
        <v>237</v>
      </c>
      <c r="BE421" s="114">
        <f t="shared" si="154"/>
        <v>0</v>
      </c>
      <c r="BF421" s="114">
        <f t="shared" si="155"/>
        <v>0</v>
      </c>
      <c r="BG421" s="114">
        <f t="shared" si="156"/>
        <v>0</v>
      </c>
      <c r="BH421" s="114">
        <f t="shared" si="157"/>
        <v>0</v>
      </c>
      <c r="BI421" s="114">
        <f t="shared" si="158"/>
        <v>0</v>
      </c>
      <c r="BJ421" s="14" t="s">
        <v>85</v>
      </c>
      <c r="BK421" s="114">
        <f t="shared" si="159"/>
        <v>0</v>
      </c>
      <c r="BL421" s="14" t="s">
        <v>129</v>
      </c>
      <c r="BM421" s="113" t="s">
        <v>1183</v>
      </c>
    </row>
    <row r="422" spans="1:65" s="2" customFormat="1" ht="21.75" customHeight="1">
      <c r="A422" s="28"/>
      <c r="B422" s="138"/>
      <c r="C422" s="199" t="s">
        <v>1184</v>
      </c>
      <c r="D422" s="199" t="s">
        <v>242</v>
      </c>
      <c r="E422" s="200" t="s">
        <v>1185</v>
      </c>
      <c r="F422" s="201" t="s">
        <v>1186</v>
      </c>
      <c r="G422" s="202" t="s">
        <v>1047</v>
      </c>
      <c r="H422" s="203">
        <v>75</v>
      </c>
      <c r="I422" s="108"/>
      <c r="J422" s="204">
        <f t="shared" si="150"/>
        <v>0</v>
      </c>
      <c r="K422" s="201" t="s">
        <v>1</v>
      </c>
      <c r="L422" s="29"/>
      <c r="M422" s="109" t="s">
        <v>1</v>
      </c>
      <c r="N422" s="110" t="s">
        <v>42</v>
      </c>
      <c r="O422" s="52"/>
      <c r="P422" s="111">
        <f t="shared" si="151"/>
        <v>0</v>
      </c>
      <c r="Q422" s="111">
        <v>0</v>
      </c>
      <c r="R422" s="111">
        <f t="shared" si="152"/>
        <v>0</v>
      </c>
      <c r="S422" s="111">
        <v>0</v>
      </c>
      <c r="T422" s="112">
        <f t="shared" si="153"/>
        <v>0</v>
      </c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R422" s="113" t="s">
        <v>129</v>
      </c>
      <c r="AT422" s="113" t="s">
        <v>242</v>
      </c>
      <c r="AU422" s="113" t="s">
        <v>85</v>
      </c>
      <c r="AY422" s="14" t="s">
        <v>237</v>
      </c>
      <c r="BE422" s="114">
        <f t="shared" si="154"/>
        <v>0</v>
      </c>
      <c r="BF422" s="114">
        <f t="shared" si="155"/>
        <v>0</v>
      </c>
      <c r="BG422" s="114">
        <f t="shared" si="156"/>
        <v>0</v>
      </c>
      <c r="BH422" s="114">
        <f t="shared" si="157"/>
        <v>0</v>
      </c>
      <c r="BI422" s="114">
        <f t="shared" si="158"/>
        <v>0</v>
      </c>
      <c r="BJ422" s="14" t="s">
        <v>85</v>
      </c>
      <c r="BK422" s="114">
        <f t="shared" si="159"/>
        <v>0</v>
      </c>
      <c r="BL422" s="14" t="s">
        <v>129</v>
      </c>
      <c r="BM422" s="113" t="s">
        <v>1187</v>
      </c>
    </row>
    <row r="423" spans="1:65" s="2" customFormat="1" ht="21.75" customHeight="1">
      <c r="A423" s="28"/>
      <c r="B423" s="138"/>
      <c r="C423" s="199" t="s">
        <v>1188</v>
      </c>
      <c r="D423" s="199" t="s">
        <v>242</v>
      </c>
      <c r="E423" s="200" t="s">
        <v>1189</v>
      </c>
      <c r="F423" s="201" t="s">
        <v>1190</v>
      </c>
      <c r="G423" s="202" t="s">
        <v>1047</v>
      </c>
      <c r="H423" s="203">
        <v>98</v>
      </c>
      <c r="I423" s="108"/>
      <c r="J423" s="204">
        <f t="shared" si="150"/>
        <v>0</v>
      </c>
      <c r="K423" s="201" t="s">
        <v>1</v>
      </c>
      <c r="L423" s="29"/>
      <c r="M423" s="109" t="s">
        <v>1</v>
      </c>
      <c r="N423" s="110" t="s">
        <v>42</v>
      </c>
      <c r="O423" s="52"/>
      <c r="P423" s="111">
        <f t="shared" si="151"/>
        <v>0</v>
      </c>
      <c r="Q423" s="111">
        <v>0</v>
      </c>
      <c r="R423" s="111">
        <f t="shared" si="152"/>
        <v>0</v>
      </c>
      <c r="S423" s="111">
        <v>0</v>
      </c>
      <c r="T423" s="112">
        <f t="shared" si="153"/>
        <v>0</v>
      </c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R423" s="113" t="s">
        <v>129</v>
      </c>
      <c r="AT423" s="113" t="s">
        <v>242</v>
      </c>
      <c r="AU423" s="113" t="s">
        <v>85</v>
      </c>
      <c r="AY423" s="14" t="s">
        <v>237</v>
      </c>
      <c r="BE423" s="114">
        <f t="shared" si="154"/>
        <v>0</v>
      </c>
      <c r="BF423" s="114">
        <f t="shared" si="155"/>
        <v>0</v>
      </c>
      <c r="BG423" s="114">
        <f t="shared" si="156"/>
        <v>0</v>
      </c>
      <c r="BH423" s="114">
        <f t="shared" si="157"/>
        <v>0</v>
      </c>
      <c r="BI423" s="114">
        <f t="shared" si="158"/>
        <v>0</v>
      </c>
      <c r="BJ423" s="14" t="s">
        <v>85</v>
      </c>
      <c r="BK423" s="114">
        <f t="shared" si="159"/>
        <v>0</v>
      </c>
      <c r="BL423" s="14" t="s">
        <v>129</v>
      </c>
      <c r="BM423" s="113" t="s">
        <v>1191</v>
      </c>
    </row>
    <row r="424" spans="1:65" s="2" customFormat="1" ht="16.5" customHeight="1">
      <c r="A424" s="28"/>
      <c r="B424" s="138"/>
      <c r="C424" s="199" t="s">
        <v>1192</v>
      </c>
      <c r="D424" s="199" t="s">
        <v>242</v>
      </c>
      <c r="E424" s="200" t="s">
        <v>1193</v>
      </c>
      <c r="F424" s="201" t="s">
        <v>1194</v>
      </c>
      <c r="G424" s="202" t="s">
        <v>1047</v>
      </c>
      <c r="H424" s="203">
        <v>18</v>
      </c>
      <c r="I424" s="108"/>
      <c r="J424" s="204">
        <f t="shared" si="150"/>
        <v>0</v>
      </c>
      <c r="K424" s="201" t="s">
        <v>1</v>
      </c>
      <c r="L424" s="29"/>
      <c r="M424" s="109" t="s">
        <v>1</v>
      </c>
      <c r="N424" s="110" t="s">
        <v>42</v>
      </c>
      <c r="O424" s="52"/>
      <c r="P424" s="111">
        <f t="shared" si="151"/>
        <v>0</v>
      </c>
      <c r="Q424" s="111">
        <v>0</v>
      </c>
      <c r="R424" s="111">
        <f t="shared" si="152"/>
        <v>0</v>
      </c>
      <c r="S424" s="111">
        <v>0</v>
      </c>
      <c r="T424" s="112">
        <f t="shared" si="153"/>
        <v>0</v>
      </c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R424" s="113" t="s">
        <v>129</v>
      </c>
      <c r="AT424" s="113" t="s">
        <v>242</v>
      </c>
      <c r="AU424" s="113" t="s">
        <v>85</v>
      </c>
      <c r="AY424" s="14" t="s">
        <v>237</v>
      </c>
      <c r="BE424" s="114">
        <f t="shared" si="154"/>
        <v>0</v>
      </c>
      <c r="BF424" s="114">
        <f t="shared" si="155"/>
        <v>0</v>
      </c>
      <c r="BG424" s="114">
        <f t="shared" si="156"/>
        <v>0</v>
      </c>
      <c r="BH424" s="114">
        <f t="shared" si="157"/>
        <v>0</v>
      </c>
      <c r="BI424" s="114">
        <f t="shared" si="158"/>
        <v>0</v>
      </c>
      <c r="BJ424" s="14" t="s">
        <v>85</v>
      </c>
      <c r="BK424" s="114">
        <f t="shared" si="159"/>
        <v>0</v>
      </c>
      <c r="BL424" s="14" t="s">
        <v>129</v>
      </c>
      <c r="BM424" s="113" t="s">
        <v>1195</v>
      </c>
    </row>
    <row r="425" spans="1:65" s="2" customFormat="1" ht="16.5" customHeight="1">
      <c r="A425" s="28"/>
      <c r="B425" s="138"/>
      <c r="C425" s="199" t="s">
        <v>1196</v>
      </c>
      <c r="D425" s="199" t="s">
        <v>242</v>
      </c>
      <c r="E425" s="200" t="s">
        <v>1197</v>
      </c>
      <c r="F425" s="201" t="s">
        <v>1198</v>
      </c>
      <c r="G425" s="202" t="s">
        <v>1047</v>
      </c>
      <c r="H425" s="203">
        <v>8</v>
      </c>
      <c r="I425" s="108"/>
      <c r="J425" s="204">
        <f t="shared" si="150"/>
        <v>0</v>
      </c>
      <c r="K425" s="201" t="s">
        <v>1</v>
      </c>
      <c r="L425" s="29"/>
      <c r="M425" s="109" t="s">
        <v>1</v>
      </c>
      <c r="N425" s="110" t="s">
        <v>42</v>
      </c>
      <c r="O425" s="52"/>
      <c r="P425" s="111">
        <f t="shared" si="151"/>
        <v>0</v>
      </c>
      <c r="Q425" s="111">
        <v>0</v>
      </c>
      <c r="R425" s="111">
        <f t="shared" si="152"/>
        <v>0</v>
      </c>
      <c r="S425" s="111">
        <v>0</v>
      </c>
      <c r="T425" s="112">
        <f t="shared" si="153"/>
        <v>0</v>
      </c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R425" s="113" t="s">
        <v>129</v>
      </c>
      <c r="AT425" s="113" t="s">
        <v>242</v>
      </c>
      <c r="AU425" s="113" t="s">
        <v>85</v>
      </c>
      <c r="AY425" s="14" t="s">
        <v>237</v>
      </c>
      <c r="BE425" s="114">
        <f t="shared" si="154"/>
        <v>0</v>
      </c>
      <c r="BF425" s="114">
        <f t="shared" si="155"/>
        <v>0</v>
      </c>
      <c r="BG425" s="114">
        <f t="shared" si="156"/>
        <v>0</v>
      </c>
      <c r="BH425" s="114">
        <f t="shared" si="157"/>
        <v>0</v>
      </c>
      <c r="BI425" s="114">
        <f t="shared" si="158"/>
        <v>0</v>
      </c>
      <c r="BJ425" s="14" t="s">
        <v>85</v>
      </c>
      <c r="BK425" s="114">
        <f t="shared" si="159"/>
        <v>0</v>
      </c>
      <c r="BL425" s="14" t="s">
        <v>129</v>
      </c>
      <c r="BM425" s="113" t="s">
        <v>1199</v>
      </c>
    </row>
    <row r="426" spans="1:65" s="2" customFormat="1" ht="16.5" customHeight="1">
      <c r="A426" s="28"/>
      <c r="B426" s="138"/>
      <c r="C426" s="199" t="s">
        <v>1200</v>
      </c>
      <c r="D426" s="199" t="s">
        <v>242</v>
      </c>
      <c r="E426" s="200" t="s">
        <v>1201</v>
      </c>
      <c r="F426" s="201" t="s">
        <v>1198</v>
      </c>
      <c r="G426" s="202" t="s">
        <v>1047</v>
      </c>
      <c r="H426" s="203">
        <v>4</v>
      </c>
      <c r="I426" s="108"/>
      <c r="J426" s="204">
        <f t="shared" si="150"/>
        <v>0</v>
      </c>
      <c r="K426" s="201" t="s">
        <v>1</v>
      </c>
      <c r="L426" s="29"/>
      <c r="M426" s="109" t="s">
        <v>1</v>
      </c>
      <c r="N426" s="110" t="s">
        <v>42</v>
      </c>
      <c r="O426" s="52"/>
      <c r="P426" s="111">
        <f t="shared" si="151"/>
        <v>0</v>
      </c>
      <c r="Q426" s="111">
        <v>0</v>
      </c>
      <c r="R426" s="111">
        <f t="shared" si="152"/>
        <v>0</v>
      </c>
      <c r="S426" s="111">
        <v>0</v>
      </c>
      <c r="T426" s="112">
        <f t="shared" si="153"/>
        <v>0</v>
      </c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R426" s="113" t="s">
        <v>129</v>
      </c>
      <c r="AT426" s="113" t="s">
        <v>242</v>
      </c>
      <c r="AU426" s="113" t="s">
        <v>85</v>
      </c>
      <c r="AY426" s="14" t="s">
        <v>237</v>
      </c>
      <c r="BE426" s="114">
        <f t="shared" si="154"/>
        <v>0</v>
      </c>
      <c r="BF426" s="114">
        <f t="shared" si="155"/>
        <v>0</v>
      </c>
      <c r="BG426" s="114">
        <f t="shared" si="156"/>
        <v>0</v>
      </c>
      <c r="BH426" s="114">
        <f t="shared" si="157"/>
        <v>0</v>
      </c>
      <c r="BI426" s="114">
        <f t="shared" si="158"/>
        <v>0</v>
      </c>
      <c r="BJ426" s="14" t="s">
        <v>85</v>
      </c>
      <c r="BK426" s="114">
        <f t="shared" si="159"/>
        <v>0</v>
      </c>
      <c r="BL426" s="14" t="s">
        <v>129</v>
      </c>
      <c r="BM426" s="113" t="s">
        <v>1202</v>
      </c>
    </row>
    <row r="427" spans="1:65" s="2" customFormat="1" ht="21.75" customHeight="1">
      <c r="A427" s="28"/>
      <c r="B427" s="138"/>
      <c r="C427" s="199" t="s">
        <v>1203</v>
      </c>
      <c r="D427" s="199" t="s">
        <v>242</v>
      </c>
      <c r="E427" s="200" t="s">
        <v>1204</v>
      </c>
      <c r="F427" s="201" t="s">
        <v>1205</v>
      </c>
      <c r="G427" s="202" t="s">
        <v>1047</v>
      </c>
      <c r="H427" s="203">
        <v>4</v>
      </c>
      <c r="I427" s="108"/>
      <c r="J427" s="204">
        <f t="shared" si="150"/>
        <v>0</v>
      </c>
      <c r="K427" s="201" t="s">
        <v>1</v>
      </c>
      <c r="L427" s="29"/>
      <c r="M427" s="109" t="s">
        <v>1</v>
      </c>
      <c r="N427" s="110" t="s">
        <v>42</v>
      </c>
      <c r="O427" s="52"/>
      <c r="P427" s="111">
        <f t="shared" si="151"/>
        <v>0</v>
      </c>
      <c r="Q427" s="111">
        <v>0</v>
      </c>
      <c r="R427" s="111">
        <f t="shared" si="152"/>
        <v>0</v>
      </c>
      <c r="S427" s="111">
        <v>0</v>
      </c>
      <c r="T427" s="112">
        <f t="shared" si="153"/>
        <v>0</v>
      </c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R427" s="113" t="s">
        <v>129</v>
      </c>
      <c r="AT427" s="113" t="s">
        <v>242</v>
      </c>
      <c r="AU427" s="113" t="s">
        <v>85</v>
      </c>
      <c r="AY427" s="14" t="s">
        <v>237</v>
      </c>
      <c r="BE427" s="114">
        <f t="shared" si="154"/>
        <v>0</v>
      </c>
      <c r="BF427" s="114">
        <f t="shared" si="155"/>
        <v>0</v>
      </c>
      <c r="BG427" s="114">
        <f t="shared" si="156"/>
        <v>0</v>
      </c>
      <c r="BH427" s="114">
        <f t="shared" si="157"/>
        <v>0</v>
      </c>
      <c r="BI427" s="114">
        <f t="shared" si="158"/>
        <v>0</v>
      </c>
      <c r="BJ427" s="14" t="s">
        <v>85</v>
      </c>
      <c r="BK427" s="114">
        <f t="shared" si="159"/>
        <v>0</v>
      </c>
      <c r="BL427" s="14" t="s">
        <v>129</v>
      </c>
      <c r="BM427" s="113" t="s">
        <v>1206</v>
      </c>
    </row>
    <row r="428" spans="1:65" s="2" customFormat="1" ht="16.5" customHeight="1">
      <c r="A428" s="28"/>
      <c r="B428" s="138"/>
      <c r="C428" s="199" t="s">
        <v>1207</v>
      </c>
      <c r="D428" s="199" t="s">
        <v>242</v>
      </c>
      <c r="E428" s="200" t="s">
        <v>1208</v>
      </c>
      <c r="F428" s="201" t="s">
        <v>1209</v>
      </c>
      <c r="G428" s="202" t="s">
        <v>738</v>
      </c>
      <c r="H428" s="203">
        <v>360</v>
      </c>
      <c r="I428" s="108"/>
      <c r="J428" s="204">
        <f t="shared" si="150"/>
        <v>0</v>
      </c>
      <c r="K428" s="201" t="s">
        <v>1</v>
      </c>
      <c r="L428" s="29"/>
      <c r="M428" s="109" t="s">
        <v>1</v>
      </c>
      <c r="N428" s="110" t="s">
        <v>42</v>
      </c>
      <c r="O428" s="52"/>
      <c r="P428" s="111">
        <f t="shared" si="151"/>
        <v>0</v>
      </c>
      <c r="Q428" s="111">
        <v>0</v>
      </c>
      <c r="R428" s="111">
        <f t="shared" si="152"/>
        <v>0</v>
      </c>
      <c r="S428" s="111">
        <v>0</v>
      </c>
      <c r="T428" s="112">
        <f t="shared" si="153"/>
        <v>0</v>
      </c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R428" s="113" t="s">
        <v>129</v>
      </c>
      <c r="AT428" s="113" t="s">
        <v>242</v>
      </c>
      <c r="AU428" s="113" t="s">
        <v>85</v>
      </c>
      <c r="AY428" s="14" t="s">
        <v>237</v>
      </c>
      <c r="BE428" s="114">
        <f t="shared" si="154"/>
        <v>0</v>
      </c>
      <c r="BF428" s="114">
        <f t="shared" si="155"/>
        <v>0</v>
      </c>
      <c r="BG428" s="114">
        <f t="shared" si="156"/>
        <v>0</v>
      </c>
      <c r="BH428" s="114">
        <f t="shared" si="157"/>
        <v>0</v>
      </c>
      <c r="BI428" s="114">
        <f t="shared" si="158"/>
        <v>0</v>
      </c>
      <c r="BJ428" s="14" t="s">
        <v>85</v>
      </c>
      <c r="BK428" s="114">
        <f t="shared" si="159"/>
        <v>0</v>
      </c>
      <c r="BL428" s="14" t="s">
        <v>129</v>
      </c>
      <c r="BM428" s="113" t="s">
        <v>1210</v>
      </c>
    </row>
    <row r="429" spans="1:65" s="2" customFormat="1" ht="16.5" customHeight="1">
      <c r="A429" s="28"/>
      <c r="B429" s="138"/>
      <c r="C429" s="199" t="s">
        <v>1211</v>
      </c>
      <c r="D429" s="199" t="s">
        <v>242</v>
      </c>
      <c r="E429" s="200" t="s">
        <v>1212</v>
      </c>
      <c r="F429" s="201" t="s">
        <v>1213</v>
      </c>
      <c r="G429" s="202" t="s">
        <v>1047</v>
      </c>
      <c r="H429" s="203">
        <v>37</v>
      </c>
      <c r="I429" s="108"/>
      <c r="J429" s="204">
        <f t="shared" si="150"/>
        <v>0</v>
      </c>
      <c r="K429" s="201" t="s">
        <v>1</v>
      </c>
      <c r="L429" s="29"/>
      <c r="M429" s="109" t="s">
        <v>1</v>
      </c>
      <c r="N429" s="110" t="s">
        <v>42</v>
      </c>
      <c r="O429" s="52"/>
      <c r="P429" s="111">
        <f t="shared" si="151"/>
        <v>0</v>
      </c>
      <c r="Q429" s="111">
        <v>0</v>
      </c>
      <c r="R429" s="111">
        <f t="shared" si="152"/>
        <v>0</v>
      </c>
      <c r="S429" s="111">
        <v>0</v>
      </c>
      <c r="T429" s="112">
        <f t="shared" si="153"/>
        <v>0</v>
      </c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R429" s="113" t="s">
        <v>129</v>
      </c>
      <c r="AT429" s="113" t="s">
        <v>242</v>
      </c>
      <c r="AU429" s="113" t="s">
        <v>85</v>
      </c>
      <c r="AY429" s="14" t="s">
        <v>237</v>
      </c>
      <c r="BE429" s="114">
        <f t="shared" si="154"/>
        <v>0</v>
      </c>
      <c r="BF429" s="114">
        <f t="shared" si="155"/>
        <v>0</v>
      </c>
      <c r="BG429" s="114">
        <f t="shared" si="156"/>
        <v>0</v>
      </c>
      <c r="BH429" s="114">
        <f t="shared" si="157"/>
        <v>0</v>
      </c>
      <c r="BI429" s="114">
        <f t="shared" si="158"/>
        <v>0</v>
      </c>
      <c r="BJ429" s="14" t="s">
        <v>85</v>
      </c>
      <c r="BK429" s="114">
        <f t="shared" si="159"/>
        <v>0</v>
      </c>
      <c r="BL429" s="14" t="s">
        <v>129</v>
      </c>
      <c r="BM429" s="113" t="s">
        <v>1214</v>
      </c>
    </row>
    <row r="430" spans="1:65" s="2" customFormat="1" ht="21.75" customHeight="1">
      <c r="A430" s="28"/>
      <c r="B430" s="138"/>
      <c r="C430" s="199" t="s">
        <v>1215</v>
      </c>
      <c r="D430" s="199" t="s">
        <v>242</v>
      </c>
      <c r="E430" s="200" t="s">
        <v>1216</v>
      </c>
      <c r="F430" s="201" t="s">
        <v>1217</v>
      </c>
      <c r="G430" s="202" t="s">
        <v>738</v>
      </c>
      <c r="H430" s="203">
        <v>453</v>
      </c>
      <c r="I430" s="108"/>
      <c r="J430" s="204">
        <f t="shared" si="150"/>
        <v>0</v>
      </c>
      <c r="K430" s="201" t="s">
        <v>1</v>
      </c>
      <c r="L430" s="29"/>
      <c r="M430" s="109" t="s">
        <v>1</v>
      </c>
      <c r="N430" s="110" t="s">
        <v>42</v>
      </c>
      <c r="O430" s="52"/>
      <c r="P430" s="111">
        <f t="shared" si="151"/>
        <v>0</v>
      </c>
      <c r="Q430" s="111">
        <v>0</v>
      </c>
      <c r="R430" s="111">
        <f t="shared" si="152"/>
        <v>0</v>
      </c>
      <c r="S430" s="111">
        <v>0</v>
      </c>
      <c r="T430" s="112">
        <f t="shared" si="153"/>
        <v>0</v>
      </c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R430" s="113" t="s">
        <v>129</v>
      </c>
      <c r="AT430" s="113" t="s">
        <v>242</v>
      </c>
      <c r="AU430" s="113" t="s">
        <v>85</v>
      </c>
      <c r="AY430" s="14" t="s">
        <v>237</v>
      </c>
      <c r="BE430" s="114">
        <f t="shared" si="154"/>
        <v>0</v>
      </c>
      <c r="BF430" s="114">
        <f t="shared" si="155"/>
        <v>0</v>
      </c>
      <c r="BG430" s="114">
        <f t="shared" si="156"/>
        <v>0</v>
      </c>
      <c r="BH430" s="114">
        <f t="shared" si="157"/>
        <v>0</v>
      </c>
      <c r="BI430" s="114">
        <f t="shared" si="158"/>
        <v>0</v>
      </c>
      <c r="BJ430" s="14" t="s">
        <v>85</v>
      </c>
      <c r="BK430" s="114">
        <f t="shared" si="159"/>
        <v>0</v>
      </c>
      <c r="BL430" s="14" t="s">
        <v>129</v>
      </c>
      <c r="BM430" s="113" t="s">
        <v>1218</v>
      </c>
    </row>
    <row r="431" spans="1:65" s="12" customFormat="1" ht="25.9" customHeight="1">
      <c r="B431" s="192"/>
      <c r="C431" s="193"/>
      <c r="D431" s="194" t="s">
        <v>76</v>
      </c>
      <c r="E431" s="195" t="s">
        <v>1219</v>
      </c>
      <c r="F431" s="195" t="s">
        <v>1220</v>
      </c>
      <c r="G431" s="193"/>
      <c r="H431" s="193"/>
      <c r="I431" s="101"/>
      <c r="J431" s="196">
        <f>BK431</f>
        <v>0</v>
      </c>
      <c r="K431" s="193"/>
      <c r="L431" s="99"/>
      <c r="M431" s="102"/>
      <c r="N431" s="103"/>
      <c r="O431" s="103"/>
      <c r="P431" s="104">
        <f>SUM(P432:P438)</f>
        <v>0</v>
      </c>
      <c r="Q431" s="103"/>
      <c r="R431" s="104">
        <f>SUM(R432:R438)</f>
        <v>35.377859999999998</v>
      </c>
      <c r="S431" s="103"/>
      <c r="T431" s="105">
        <f>SUM(T432:T438)</f>
        <v>0</v>
      </c>
      <c r="AR431" s="100" t="s">
        <v>87</v>
      </c>
      <c r="AT431" s="106" t="s">
        <v>76</v>
      </c>
      <c r="AU431" s="106" t="s">
        <v>77</v>
      </c>
      <c r="AY431" s="100" t="s">
        <v>237</v>
      </c>
      <c r="BK431" s="107">
        <f>SUM(BK432:BK438)</f>
        <v>0</v>
      </c>
    </row>
    <row r="432" spans="1:65" s="2" customFormat="1" ht="16.5" customHeight="1">
      <c r="A432" s="28"/>
      <c r="B432" s="138"/>
      <c r="C432" s="199" t="s">
        <v>1221</v>
      </c>
      <c r="D432" s="199" t="s">
        <v>242</v>
      </c>
      <c r="E432" s="200" t="s">
        <v>1222</v>
      </c>
      <c r="F432" s="201" t="s">
        <v>1223</v>
      </c>
      <c r="G432" s="202" t="s">
        <v>290</v>
      </c>
      <c r="H432" s="203">
        <v>1110</v>
      </c>
      <c r="I432" s="108"/>
      <c r="J432" s="204">
        <f>ROUND(I432*H432,2)</f>
        <v>0</v>
      </c>
      <c r="K432" s="201" t="s">
        <v>1</v>
      </c>
      <c r="L432" s="29"/>
      <c r="M432" s="109" t="s">
        <v>1</v>
      </c>
      <c r="N432" s="110" t="s">
        <v>42</v>
      </c>
      <c r="O432" s="52"/>
      <c r="P432" s="111">
        <f>O432*H432</f>
        <v>0</v>
      </c>
      <c r="Q432" s="111">
        <v>5.0000000000000001E-4</v>
      </c>
      <c r="R432" s="111">
        <f>Q432*H432</f>
        <v>0.55500000000000005</v>
      </c>
      <c r="S432" s="111">
        <v>0</v>
      </c>
      <c r="T432" s="112">
        <f>S432*H432</f>
        <v>0</v>
      </c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R432" s="113" t="s">
        <v>129</v>
      </c>
      <c r="AT432" s="113" t="s">
        <v>242</v>
      </c>
      <c r="AU432" s="113" t="s">
        <v>85</v>
      </c>
      <c r="AY432" s="14" t="s">
        <v>237</v>
      </c>
      <c r="BE432" s="114">
        <f>IF(N432="základní",J432,0)</f>
        <v>0</v>
      </c>
      <c r="BF432" s="114">
        <f>IF(N432="snížená",J432,0)</f>
        <v>0</v>
      </c>
      <c r="BG432" s="114">
        <f>IF(N432="zákl. přenesená",J432,0)</f>
        <v>0</v>
      </c>
      <c r="BH432" s="114">
        <f>IF(N432="sníž. přenesená",J432,0)</f>
        <v>0</v>
      </c>
      <c r="BI432" s="114">
        <f>IF(N432="nulová",J432,0)</f>
        <v>0</v>
      </c>
      <c r="BJ432" s="14" t="s">
        <v>85</v>
      </c>
      <c r="BK432" s="114">
        <f>ROUND(I432*H432,2)</f>
        <v>0</v>
      </c>
      <c r="BL432" s="14" t="s">
        <v>129</v>
      </c>
      <c r="BM432" s="113" t="s">
        <v>1224</v>
      </c>
    </row>
    <row r="433" spans="1:65" s="2" customFormat="1" ht="16.5" customHeight="1">
      <c r="A433" s="28"/>
      <c r="B433" s="138"/>
      <c r="C433" s="199" t="s">
        <v>1225</v>
      </c>
      <c r="D433" s="199" t="s">
        <v>242</v>
      </c>
      <c r="E433" s="200" t="s">
        <v>1226</v>
      </c>
      <c r="F433" s="201" t="s">
        <v>1227</v>
      </c>
      <c r="G433" s="202" t="s">
        <v>254</v>
      </c>
      <c r="H433" s="203">
        <v>1881</v>
      </c>
      <c r="I433" s="108"/>
      <c r="J433" s="204">
        <f>ROUND(I433*H433,2)</f>
        <v>0</v>
      </c>
      <c r="K433" s="201" t="s">
        <v>1</v>
      </c>
      <c r="L433" s="29"/>
      <c r="M433" s="109" t="s">
        <v>1</v>
      </c>
      <c r="N433" s="110" t="s">
        <v>42</v>
      </c>
      <c r="O433" s="52"/>
      <c r="P433" s="111">
        <f>O433*H433</f>
        <v>0</v>
      </c>
      <c r="Q433" s="111">
        <v>1.56E-3</v>
      </c>
      <c r="R433" s="111">
        <f>Q433*H433</f>
        <v>2.9343599999999999</v>
      </c>
      <c r="S433" s="111">
        <v>0</v>
      </c>
      <c r="T433" s="112">
        <f>S433*H433</f>
        <v>0</v>
      </c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R433" s="113" t="s">
        <v>129</v>
      </c>
      <c r="AT433" s="113" t="s">
        <v>242</v>
      </c>
      <c r="AU433" s="113" t="s">
        <v>85</v>
      </c>
      <c r="AY433" s="14" t="s">
        <v>237</v>
      </c>
      <c r="BE433" s="114">
        <f>IF(N433="základní",J433,0)</f>
        <v>0</v>
      </c>
      <c r="BF433" s="114">
        <f>IF(N433="snížená",J433,0)</f>
        <v>0</v>
      </c>
      <c r="BG433" s="114">
        <f>IF(N433="zákl. přenesená",J433,0)</f>
        <v>0</v>
      </c>
      <c r="BH433" s="114">
        <f>IF(N433="sníž. přenesená",J433,0)</f>
        <v>0</v>
      </c>
      <c r="BI433" s="114">
        <f>IF(N433="nulová",J433,0)</f>
        <v>0</v>
      </c>
      <c r="BJ433" s="14" t="s">
        <v>85</v>
      </c>
      <c r="BK433" s="114">
        <f>ROUND(I433*H433,2)</f>
        <v>0</v>
      </c>
      <c r="BL433" s="14" t="s">
        <v>129</v>
      </c>
      <c r="BM433" s="113" t="s">
        <v>1228</v>
      </c>
    </row>
    <row r="434" spans="1:65" s="2" customFormat="1" ht="21.75" customHeight="1">
      <c r="A434" s="28"/>
      <c r="B434" s="138"/>
      <c r="C434" s="199" t="s">
        <v>1229</v>
      </c>
      <c r="D434" s="199" t="s">
        <v>242</v>
      </c>
      <c r="E434" s="200" t="s">
        <v>1230</v>
      </c>
      <c r="F434" s="201" t="s">
        <v>1231</v>
      </c>
      <c r="G434" s="202" t="s">
        <v>254</v>
      </c>
      <c r="H434" s="203">
        <v>1522.5</v>
      </c>
      <c r="I434" s="108"/>
      <c r="J434" s="204">
        <f>ROUND(I434*H434,2)</f>
        <v>0</v>
      </c>
      <c r="K434" s="201" t="s">
        <v>1</v>
      </c>
      <c r="L434" s="29"/>
      <c r="M434" s="109" t="s">
        <v>1</v>
      </c>
      <c r="N434" s="110" t="s">
        <v>42</v>
      </c>
      <c r="O434" s="52"/>
      <c r="P434" s="111">
        <f>O434*H434</f>
        <v>0</v>
      </c>
      <c r="Q434" s="111">
        <v>1.4999999999999999E-2</v>
      </c>
      <c r="R434" s="111">
        <f>Q434*H434</f>
        <v>22.837499999999999</v>
      </c>
      <c r="S434" s="111">
        <v>0</v>
      </c>
      <c r="T434" s="112">
        <f>S434*H434</f>
        <v>0</v>
      </c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R434" s="113" t="s">
        <v>129</v>
      </c>
      <c r="AT434" s="113" t="s">
        <v>242</v>
      </c>
      <c r="AU434" s="113" t="s">
        <v>85</v>
      </c>
      <c r="AY434" s="14" t="s">
        <v>237</v>
      </c>
      <c r="BE434" s="114">
        <f>IF(N434="základní",J434,0)</f>
        <v>0</v>
      </c>
      <c r="BF434" s="114">
        <f>IF(N434="snížená",J434,0)</f>
        <v>0</v>
      </c>
      <c r="BG434" s="114">
        <f>IF(N434="zákl. přenesená",J434,0)</f>
        <v>0</v>
      </c>
      <c r="BH434" s="114">
        <f>IF(N434="sníž. přenesená",J434,0)</f>
        <v>0</v>
      </c>
      <c r="BI434" s="114">
        <f>IF(N434="nulová",J434,0)</f>
        <v>0</v>
      </c>
      <c r="BJ434" s="14" t="s">
        <v>85</v>
      </c>
      <c r="BK434" s="114">
        <f>ROUND(I434*H434,2)</f>
        <v>0</v>
      </c>
      <c r="BL434" s="14" t="s">
        <v>129</v>
      </c>
      <c r="BM434" s="113" t="s">
        <v>1232</v>
      </c>
    </row>
    <row r="435" spans="1:65" s="2" customFormat="1" ht="19.5">
      <c r="A435" s="28"/>
      <c r="B435" s="138"/>
      <c r="C435" s="139"/>
      <c r="D435" s="211" t="s">
        <v>709</v>
      </c>
      <c r="E435" s="139"/>
      <c r="F435" s="212" t="s">
        <v>1233</v>
      </c>
      <c r="G435" s="139"/>
      <c r="H435" s="139"/>
      <c r="I435" s="88"/>
      <c r="J435" s="139"/>
      <c r="K435" s="139"/>
      <c r="L435" s="29"/>
      <c r="M435" s="119"/>
      <c r="N435" s="120"/>
      <c r="O435" s="52"/>
      <c r="P435" s="52"/>
      <c r="Q435" s="52"/>
      <c r="R435" s="52"/>
      <c r="S435" s="52"/>
      <c r="T435" s="53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T435" s="14" t="s">
        <v>709</v>
      </c>
      <c r="AU435" s="14" t="s">
        <v>85</v>
      </c>
    </row>
    <row r="436" spans="1:65" s="2" customFormat="1" ht="16.5" customHeight="1">
      <c r="A436" s="28"/>
      <c r="B436" s="138"/>
      <c r="C436" s="199" t="s">
        <v>1234</v>
      </c>
      <c r="D436" s="199" t="s">
        <v>242</v>
      </c>
      <c r="E436" s="200" t="s">
        <v>1235</v>
      </c>
      <c r="F436" s="201" t="s">
        <v>1236</v>
      </c>
      <c r="G436" s="202" t="s">
        <v>254</v>
      </c>
      <c r="H436" s="203">
        <v>452.55</v>
      </c>
      <c r="I436" s="108"/>
      <c r="J436" s="204">
        <f>ROUND(I436*H436,2)</f>
        <v>0</v>
      </c>
      <c r="K436" s="201" t="s">
        <v>1</v>
      </c>
      <c r="L436" s="29"/>
      <c r="M436" s="109" t="s">
        <v>1</v>
      </c>
      <c r="N436" s="110" t="s">
        <v>42</v>
      </c>
      <c r="O436" s="52"/>
      <c r="P436" s="111">
        <f>O436*H436</f>
        <v>0</v>
      </c>
      <c r="Q436" s="111">
        <v>0.02</v>
      </c>
      <c r="R436" s="111">
        <f>Q436*H436</f>
        <v>9.0510000000000002</v>
      </c>
      <c r="S436" s="111">
        <v>0</v>
      </c>
      <c r="T436" s="112">
        <f>S436*H436</f>
        <v>0</v>
      </c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R436" s="113" t="s">
        <v>129</v>
      </c>
      <c r="AT436" s="113" t="s">
        <v>242</v>
      </c>
      <c r="AU436" s="113" t="s">
        <v>85</v>
      </c>
      <c r="AY436" s="14" t="s">
        <v>237</v>
      </c>
      <c r="BE436" s="114">
        <f>IF(N436="základní",J436,0)</f>
        <v>0</v>
      </c>
      <c r="BF436" s="114">
        <f>IF(N436="snížená",J436,0)</f>
        <v>0</v>
      </c>
      <c r="BG436" s="114">
        <f>IF(N436="zákl. přenesená",J436,0)</f>
        <v>0</v>
      </c>
      <c r="BH436" s="114">
        <f>IF(N436="sníž. přenesená",J436,0)</f>
        <v>0</v>
      </c>
      <c r="BI436" s="114">
        <f>IF(N436="nulová",J436,0)</f>
        <v>0</v>
      </c>
      <c r="BJ436" s="14" t="s">
        <v>85</v>
      </c>
      <c r="BK436" s="114">
        <f>ROUND(I436*H436,2)</f>
        <v>0</v>
      </c>
      <c r="BL436" s="14" t="s">
        <v>129</v>
      </c>
      <c r="BM436" s="113" t="s">
        <v>1237</v>
      </c>
    </row>
    <row r="437" spans="1:65" s="2" customFormat="1" ht="19.5">
      <c r="A437" s="28"/>
      <c r="B437" s="138"/>
      <c r="C437" s="139"/>
      <c r="D437" s="211" t="s">
        <v>709</v>
      </c>
      <c r="E437" s="139"/>
      <c r="F437" s="212" t="s">
        <v>1238</v>
      </c>
      <c r="G437" s="139"/>
      <c r="H437" s="139"/>
      <c r="I437" s="88"/>
      <c r="J437" s="139"/>
      <c r="K437" s="139"/>
      <c r="L437" s="29"/>
      <c r="M437" s="119"/>
      <c r="N437" s="120"/>
      <c r="O437" s="52"/>
      <c r="P437" s="52"/>
      <c r="Q437" s="52"/>
      <c r="R437" s="52"/>
      <c r="S437" s="52"/>
      <c r="T437" s="53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T437" s="14" t="s">
        <v>709</v>
      </c>
      <c r="AU437" s="14" t="s">
        <v>85</v>
      </c>
    </row>
    <row r="438" spans="1:65" s="2" customFormat="1" ht="16.5" customHeight="1">
      <c r="A438" s="28"/>
      <c r="B438" s="138"/>
      <c r="C438" s="199" t="s">
        <v>1239</v>
      </c>
      <c r="D438" s="199" t="s">
        <v>242</v>
      </c>
      <c r="E438" s="200" t="s">
        <v>1240</v>
      </c>
      <c r="F438" s="201" t="s">
        <v>1241</v>
      </c>
      <c r="G438" s="202" t="s">
        <v>306</v>
      </c>
      <c r="H438" s="203">
        <v>35.381999999999998</v>
      </c>
      <c r="I438" s="108"/>
      <c r="J438" s="204">
        <f>ROUND(I438*H438,2)</f>
        <v>0</v>
      </c>
      <c r="K438" s="201" t="s">
        <v>1</v>
      </c>
      <c r="L438" s="29"/>
      <c r="M438" s="109" t="s">
        <v>1</v>
      </c>
      <c r="N438" s="110" t="s">
        <v>42</v>
      </c>
      <c r="O438" s="52"/>
      <c r="P438" s="111">
        <f>O438*H438</f>
        <v>0</v>
      </c>
      <c r="Q438" s="111">
        <v>0</v>
      </c>
      <c r="R438" s="111">
        <f>Q438*H438</f>
        <v>0</v>
      </c>
      <c r="S438" s="111">
        <v>0</v>
      </c>
      <c r="T438" s="112">
        <f>S438*H438</f>
        <v>0</v>
      </c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R438" s="113" t="s">
        <v>129</v>
      </c>
      <c r="AT438" s="113" t="s">
        <v>242</v>
      </c>
      <c r="AU438" s="113" t="s">
        <v>85</v>
      </c>
      <c r="AY438" s="14" t="s">
        <v>237</v>
      </c>
      <c r="BE438" s="114">
        <f>IF(N438="základní",J438,0)</f>
        <v>0</v>
      </c>
      <c r="BF438" s="114">
        <f>IF(N438="snížená",J438,0)</f>
        <v>0</v>
      </c>
      <c r="BG438" s="114">
        <f>IF(N438="zákl. přenesená",J438,0)</f>
        <v>0</v>
      </c>
      <c r="BH438" s="114">
        <f>IF(N438="sníž. přenesená",J438,0)</f>
        <v>0</v>
      </c>
      <c r="BI438" s="114">
        <f>IF(N438="nulová",J438,0)</f>
        <v>0</v>
      </c>
      <c r="BJ438" s="14" t="s">
        <v>85</v>
      </c>
      <c r="BK438" s="114">
        <f>ROUND(I438*H438,2)</f>
        <v>0</v>
      </c>
      <c r="BL438" s="14" t="s">
        <v>129</v>
      </c>
      <c r="BM438" s="113" t="s">
        <v>1242</v>
      </c>
    </row>
    <row r="439" spans="1:65" s="12" customFormat="1" ht="25.9" customHeight="1">
      <c r="B439" s="192"/>
      <c r="C439" s="193"/>
      <c r="D439" s="194" t="s">
        <v>76</v>
      </c>
      <c r="E439" s="195" t="s">
        <v>1243</v>
      </c>
      <c r="F439" s="195" t="s">
        <v>1244</v>
      </c>
      <c r="G439" s="193"/>
      <c r="H439" s="193"/>
      <c r="I439" s="101"/>
      <c r="J439" s="196">
        <f>BK439</f>
        <v>0</v>
      </c>
      <c r="K439" s="193"/>
      <c r="L439" s="99"/>
      <c r="M439" s="102"/>
      <c r="N439" s="103"/>
      <c r="O439" s="103"/>
      <c r="P439" s="104">
        <f>SUM(P440:P442)</f>
        <v>0</v>
      </c>
      <c r="Q439" s="103"/>
      <c r="R439" s="104">
        <f>SUM(R440:R442)</f>
        <v>8.8528500000000001</v>
      </c>
      <c r="S439" s="103"/>
      <c r="T439" s="105">
        <f>SUM(T440:T442)</f>
        <v>0</v>
      </c>
      <c r="AR439" s="100" t="s">
        <v>87</v>
      </c>
      <c r="AT439" s="106" t="s">
        <v>76</v>
      </c>
      <c r="AU439" s="106" t="s">
        <v>77</v>
      </c>
      <c r="AY439" s="100" t="s">
        <v>237</v>
      </c>
      <c r="BK439" s="107">
        <f>SUM(BK440:BK442)</f>
        <v>0</v>
      </c>
    </row>
    <row r="440" spans="1:65" s="2" customFormat="1" ht="16.5" customHeight="1">
      <c r="A440" s="28"/>
      <c r="B440" s="138"/>
      <c r="C440" s="199" t="s">
        <v>1245</v>
      </c>
      <c r="D440" s="199" t="s">
        <v>242</v>
      </c>
      <c r="E440" s="200" t="s">
        <v>1246</v>
      </c>
      <c r="F440" s="201" t="s">
        <v>1247</v>
      </c>
      <c r="G440" s="202" t="s">
        <v>254</v>
      </c>
      <c r="H440" s="203">
        <v>45</v>
      </c>
      <c r="I440" s="108"/>
      <c r="J440" s="204">
        <f>ROUND(I440*H440,2)</f>
        <v>0</v>
      </c>
      <c r="K440" s="201" t="s">
        <v>1</v>
      </c>
      <c r="L440" s="29"/>
      <c r="M440" s="109" t="s">
        <v>1</v>
      </c>
      <c r="N440" s="110" t="s">
        <v>42</v>
      </c>
      <c r="O440" s="52"/>
      <c r="P440" s="111">
        <f>O440*H440</f>
        <v>0</v>
      </c>
      <c r="Q440" s="111">
        <v>0.13325000000000001</v>
      </c>
      <c r="R440" s="111">
        <f>Q440*H440</f>
        <v>5.9962500000000007</v>
      </c>
      <c r="S440" s="111">
        <v>0</v>
      </c>
      <c r="T440" s="112">
        <f>S440*H440</f>
        <v>0</v>
      </c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R440" s="113" t="s">
        <v>129</v>
      </c>
      <c r="AT440" s="113" t="s">
        <v>242</v>
      </c>
      <c r="AU440" s="113" t="s">
        <v>85</v>
      </c>
      <c r="AY440" s="14" t="s">
        <v>237</v>
      </c>
      <c r="BE440" s="114">
        <f>IF(N440="základní",J440,0)</f>
        <v>0</v>
      </c>
      <c r="BF440" s="114">
        <f>IF(N440="snížená",J440,0)</f>
        <v>0</v>
      </c>
      <c r="BG440" s="114">
        <f>IF(N440="zákl. přenesená",J440,0)</f>
        <v>0</v>
      </c>
      <c r="BH440" s="114">
        <f>IF(N440="sníž. přenesená",J440,0)</f>
        <v>0</v>
      </c>
      <c r="BI440" s="114">
        <f>IF(N440="nulová",J440,0)</f>
        <v>0</v>
      </c>
      <c r="BJ440" s="14" t="s">
        <v>85</v>
      </c>
      <c r="BK440" s="114">
        <f>ROUND(I440*H440,2)</f>
        <v>0</v>
      </c>
      <c r="BL440" s="14" t="s">
        <v>129</v>
      </c>
      <c r="BM440" s="113" t="s">
        <v>1248</v>
      </c>
    </row>
    <row r="441" spans="1:65" s="2" customFormat="1" ht="16.5" customHeight="1">
      <c r="A441" s="28"/>
      <c r="B441" s="138"/>
      <c r="C441" s="205" t="s">
        <v>1249</v>
      </c>
      <c r="D441" s="205" t="s">
        <v>290</v>
      </c>
      <c r="E441" s="206" t="s">
        <v>1250</v>
      </c>
      <c r="F441" s="207" t="s">
        <v>1251</v>
      </c>
      <c r="G441" s="208" t="s">
        <v>254</v>
      </c>
      <c r="H441" s="209">
        <v>51.75</v>
      </c>
      <c r="I441" s="115"/>
      <c r="J441" s="210">
        <f>ROUND(I441*H441,2)</f>
        <v>0</v>
      </c>
      <c r="K441" s="207" t="s">
        <v>1</v>
      </c>
      <c r="L441" s="116"/>
      <c r="M441" s="117" t="s">
        <v>1</v>
      </c>
      <c r="N441" s="118" t="s">
        <v>42</v>
      </c>
      <c r="O441" s="52"/>
      <c r="P441" s="111">
        <f>O441*H441</f>
        <v>0</v>
      </c>
      <c r="Q441" s="111">
        <v>5.5199999999999999E-2</v>
      </c>
      <c r="R441" s="111">
        <f>Q441*H441</f>
        <v>2.8565999999999998</v>
      </c>
      <c r="S441" s="111">
        <v>0</v>
      </c>
      <c r="T441" s="112">
        <f>S441*H441</f>
        <v>0</v>
      </c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R441" s="113" t="s">
        <v>356</v>
      </c>
      <c r="AT441" s="113" t="s">
        <v>290</v>
      </c>
      <c r="AU441" s="113" t="s">
        <v>85</v>
      </c>
      <c r="AY441" s="14" t="s">
        <v>237</v>
      </c>
      <c r="BE441" s="114">
        <f>IF(N441="základní",J441,0)</f>
        <v>0</v>
      </c>
      <c r="BF441" s="114">
        <f>IF(N441="snížená",J441,0)</f>
        <v>0</v>
      </c>
      <c r="BG441" s="114">
        <f>IF(N441="zákl. přenesená",J441,0)</f>
        <v>0</v>
      </c>
      <c r="BH441" s="114">
        <f>IF(N441="sníž. přenesená",J441,0)</f>
        <v>0</v>
      </c>
      <c r="BI441" s="114">
        <f>IF(N441="nulová",J441,0)</f>
        <v>0</v>
      </c>
      <c r="BJ441" s="14" t="s">
        <v>85</v>
      </c>
      <c r="BK441" s="114">
        <f>ROUND(I441*H441,2)</f>
        <v>0</v>
      </c>
      <c r="BL441" s="14" t="s">
        <v>129</v>
      </c>
      <c r="BM441" s="113" t="s">
        <v>1252</v>
      </c>
    </row>
    <row r="442" spans="1:65" s="2" customFormat="1" ht="16.5" customHeight="1">
      <c r="A442" s="28"/>
      <c r="B442" s="138"/>
      <c r="C442" s="199" t="s">
        <v>1253</v>
      </c>
      <c r="D442" s="199" t="s">
        <v>242</v>
      </c>
      <c r="E442" s="200" t="s">
        <v>1254</v>
      </c>
      <c r="F442" s="201" t="s">
        <v>1255</v>
      </c>
      <c r="G442" s="202" t="s">
        <v>306</v>
      </c>
      <c r="H442" s="203">
        <v>8.8529999999999998</v>
      </c>
      <c r="I442" s="108"/>
      <c r="J442" s="204">
        <f>ROUND(I442*H442,2)</f>
        <v>0</v>
      </c>
      <c r="K442" s="201" t="s">
        <v>1</v>
      </c>
      <c r="L442" s="29"/>
      <c r="M442" s="109" t="s">
        <v>1</v>
      </c>
      <c r="N442" s="110" t="s">
        <v>42</v>
      </c>
      <c r="O442" s="52"/>
      <c r="P442" s="111">
        <f>O442*H442</f>
        <v>0</v>
      </c>
      <c r="Q442" s="111">
        <v>0</v>
      </c>
      <c r="R442" s="111">
        <f>Q442*H442</f>
        <v>0</v>
      </c>
      <c r="S442" s="111">
        <v>0</v>
      </c>
      <c r="T442" s="112">
        <f>S442*H442</f>
        <v>0</v>
      </c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R442" s="113" t="s">
        <v>129</v>
      </c>
      <c r="AT442" s="113" t="s">
        <v>242</v>
      </c>
      <c r="AU442" s="113" t="s">
        <v>85</v>
      </c>
      <c r="AY442" s="14" t="s">
        <v>237</v>
      </c>
      <c r="BE442" s="114">
        <f>IF(N442="základní",J442,0)</f>
        <v>0</v>
      </c>
      <c r="BF442" s="114">
        <f>IF(N442="snížená",J442,0)</f>
        <v>0</v>
      </c>
      <c r="BG442" s="114">
        <f>IF(N442="zákl. přenesená",J442,0)</f>
        <v>0</v>
      </c>
      <c r="BH442" s="114">
        <f>IF(N442="sníž. přenesená",J442,0)</f>
        <v>0</v>
      </c>
      <c r="BI442" s="114">
        <f>IF(N442="nulová",J442,0)</f>
        <v>0</v>
      </c>
      <c r="BJ442" s="14" t="s">
        <v>85</v>
      </c>
      <c r="BK442" s="114">
        <f>ROUND(I442*H442,2)</f>
        <v>0</v>
      </c>
      <c r="BL442" s="14" t="s">
        <v>129</v>
      </c>
      <c r="BM442" s="113" t="s">
        <v>1256</v>
      </c>
    </row>
    <row r="443" spans="1:65" s="12" customFormat="1" ht="25.9" customHeight="1">
      <c r="B443" s="192"/>
      <c r="C443" s="193"/>
      <c r="D443" s="194" t="s">
        <v>76</v>
      </c>
      <c r="E443" s="195" t="s">
        <v>1257</v>
      </c>
      <c r="F443" s="195" t="s">
        <v>1258</v>
      </c>
      <c r="G443" s="193"/>
      <c r="H443" s="193"/>
      <c r="I443" s="101"/>
      <c r="J443" s="196">
        <f>BK443</f>
        <v>0</v>
      </c>
      <c r="K443" s="193"/>
      <c r="L443" s="99"/>
      <c r="M443" s="102"/>
      <c r="N443" s="103"/>
      <c r="O443" s="103"/>
      <c r="P443" s="104">
        <f>SUM(P444:P447)</f>
        <v>0</v>
      </c>
      <c r="Q443" s="103"/>
      <c r="R443" s="104">
        <f>SUM(R444:R447)</f>
        <v>5.1744200000000005</v>
      </c>
      <c r="S443" s="103"/>
      <c r="T443" s="105">
        <f>SUM(T444:T447)</f>
        <v>0</v>
      </c>
      <c r="AR443" s="100" t="s">
        <v>87</v>
      </c>
      <c r="AT443" s="106" t="s">
        <v>76</v>
      </c>
      <c r="AU443" s="106" t="s">
        <v>77</v>
      </c>
      <c r="AY443" s="100" t="s">
        <v>237</v>
      </c>
      <c r="BK443" s="107">
        <f>SUM(BK444:BK447)</f>
        <v>0</v>
      </c>
    </row>
    <row r="444" spans="1:65" s="2" customFormat="1" ht="16.5" customHeight="1">
      <c r="A444" s="28"/>
      <c r="B444" s="138"/>
      <c r="C444" s="199" t="s">
        <v>1259</v>
      </c>
      <c r="D444" s="199" t="s">
        <v>242</v>
      </c>
      <c r="E444" s="200" t="s">
        <v>1260</v>
      </c>
      <c r="F444" s="201" t="s">
        <v>1261</v>
      </c>
      <c r="G444" s="202" t="s">
        <v>254</v>
      </c>
      <c r="H444" s="203">
        <v>45</v>
      </c>
      <c r="I444" s="108"/>
      <c r="J444" s="204">
        <f>ROUND(I444*H444,2)</f>
        <v>0</v>
      </c>
      <c r="K444" s="201" t="s">
        <v>1</v>
      </c>
      <c r="L444" s="29"/>
      <c r="M444" s="109" t="s">
        <v>1</v>
      </c>
      <c r="N444" s="110" t="s">
        <v>42</v>
      </c>
      <c r="O444" s="52"/>
      <c r="P444" s="111">
        <f>O444*H444</f>
        <v>0</v>
      </c>
      <c r="Q444" s="111">
        <v>6.7430000000000004E-2</v>
      </c>
      <c r="R444" s="111">
        <f>Q444*H444</f>
        <v>3.0343500000000003</v>
      </c>
      <c r="S444" s="111">
        <v>0</v>
      </c>
      <c r="T444" s="112">
        <f>S444*H444</f>
        <v>0</v>
      </c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R444" s="113" t="s">
        <v>129</v>
      </c>
      <c r="AT444" s="113" t="s">
        <v>242</v>
      </c>
      <c r="AU444" s="113" t="s">
        <v>85</v>
      </c>
      <c r="AY444" s="14" t="s">
        <v>237</v>
      </c>
      <c r="BE444" s="114">
        <f>IF(N444="základní",J444,0)</f>
        <v>0</v>
      </c>
      <c r="BF444" s="114">
        <f>IF(N444="snížená",J444,0)</f>
        <v>0</v>
      </c>
      <c r="BG444" s="114">
        <f>IF(N444="zákl. přenesená",J444,0)</f>
        <v>0</v>
      </c>
      <c r="BH444" s="114">
        <f>IF(N444="sníž. přenesená",J444,0)</f>
        <v>0</v>
      </c>
      <c r="BI444" s="114">
        <f>IF(N444="nulová",J444,0)</f>
        <v>0</v>
      </c>
      <c r="BJ444" s="14" t="s">
        <v>85</v>
      </c>
      <c r="BK444" s="114">
        <f>ROUND(I444*H444,2)</f>
        <v>0</v>
      </c>
      <c r="BL444" s="14" t="s">
        <v>129</v>
      </c>
      <c r="BM444" s="113" t="s">
        <v>1262</v>
      </c>
    </row>
    <row r="445" spans="1:65" s="2" customFormat="1" ht="16.5" customHeight="1">
      <c r="A445" s="28"/>
      <c r="B445" s="138"/>
      <c r="C445" s="199" t="s">
        <v>1263</v>
      </c>
      <c r="D445" s="199" t="s">
        <v>242</v>
      </c>
      <c r="E445" s="200" t="s">
        <v>1264</v>
      </c>
      <c r="F445" s="201" t="s">
        <v>1265</v>
      </c>
      <c r="G445" s="202" t="s">
        <v>290</v>
      </c>
      <c r="H445" s="203">
        <v>125</v>
      </c>
      <c r="I445" s="108"/>
      <c r="J445" s="204">
        <f>ROUND(I445*H445,2)</f>
        <v>0</v>
      </c>
      <c r="K445" s="201" t="s">
        <v>1</v>
      </c>
      <c r="L445" s="29"/>
      <c r="M445" s="109" t="s">
        <v>1</v>
      </c>
      <c r="N445" s="110" t="s">
        <v>42</v>
      </c>
      <c r="O445" s="52"/>
      <c r="P445" s="111">
        <f>O445*H445</f>
        <v>0</v>
      </c>
      <c r="Q445" s="111">
        <v>8.2299999999999995E-3</v>
      </c>
      <c r="R445" s="111">
        <f>Q445*H445</f>
        <v>1.0287499999999998</v>
      </c>
      <c r="S445" s="111">
        <v>0</v>
      </c>
      <c r="T445" s="112">
        <f>S445*H445</f>
        <v>0</v>
      </c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R445" s="113" t="s">
        <v>129</v>
      </c>
      <c r="AT445" s="113" t="s">
        <v>242</v>
      </c>
      <c r="AU445" s="113" t="s">
        <v>85</v>
      </c>
      <c r="AY445" s="14" t="s">
        <v>237</v>
      </c>
      <c r="BE445" s="114">
        <f>IF(N445="základní",J445,0)</f>
        <v>0</v>
      </c>
      <c r="BF445" s="114">
        <f>IF(N445="snížená",J445,0)</f>
        <v>0</v>
      </c>
      <c r="BG445" s="114">
        <f>IF(N445="zákl. přenesená",J445,0)</f>
        <v>0</v>
      </c>
      <c r="BH445" s="114">
        <f>IF(N445="sníž. přenesená",J445,0)</f>
        <v>0</v>
      </c>
      <c r="BI445" s="114">
        <f>IF(N445="nulová",J445,0)</f>
        <v>0</v>
      </c>
      <c r="BJ445" s="14" t="s">
        <v>85</v>
      </c>
      <c r="BK445" s="114">
        <f>ROUND(I445*H445,2)</f>
        <v>0</v>
      </c>
      <c r="BL445" s="14" t="s">
        <v>129</v>
      </c>
      <c r="BM445" s="113" t="s">
        <v>1266</v>
      </c>
    </row>
    <row r="446" spans="1:65" s="2" customFormat="1" ht="16.5" customHeight="1">
      <c r="A446" s="28"/>
      <c r="B446" s="138"/>
      <c r="C446" s="199" t="s">
        <v>1267</v>
      </c>
      <c r="D446" s="199" t="s">
        <v>242</v>
      </c>
      <c r="E446" s="200" t="s">
        <v>1268</v>
      </c>
      <c r="F446" s="201" t="s">
        <v>1269</v>
      </c>
      <c r="G446" s="202" t="s">
        <v>254</v>
      </c>
      <c r="H446" s="203">
        <v>21</v>
      </c>
      <c r="I446" s="108"/>
      <c r="J446" s="204">
        <f>ROUND(I446*H446,2)</f>
        <v>0</v>
      </c>
      <c r="K446" s="201" t="s">
        <v>1</v>
      </c>
      <c r="L446" s="29"/>
      <c r="M446" s="109" t="s">
        <v>1</v>
      </c>
      <c r="N446" s="110" t="s">
        <v>42</v>
      </c>
      <c r="O446" s="52"/>
      <c r="P446" s="111">
        <f>O446*H446</f>
        <v>0</v>
      </c>
      <c r="Q446" s="111">
        <v>5.2920000000000002E-2</v>
      </c>
      <c r="R446" s="111">
        <f>Q446*H446</f>
        <v>1.1113200000000001</v>
      </c>
      <c r="S446" s="111">
        <v>0</v>
      </c>
      <c r="T446" s="112">
        <f>S446*H446</f>
        <v>0</v>
      </c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R446" s="113" t="s">
        <v>129</v>
      </c>
      <c r="AT446" s="113" t="s">
        <v>242</v>
      </c>
      <c r="AU446" s="113" t="s">
        <v>85</v>
      </c>
      <c r="AY446" s="14" t="s">
        <v>237</v>
      </c>
      <c r="BE446" s="114">
        <f>IF(N446="základní",J446,0)</f>
        <v>0</v>
      </c>
      <c r="BF446" s="114">
        <f>IF(N446="snížená",J446,0)</f>
        <v>0</v>
      </c>
      <c r="BG446" s="114">
        <f>IF(N446="zákl. přenesená",J446,0)</f>
        <v>0</v>
      </c>
      <c r="BH446" s="114">
        <f>IF(N446="sníž. přenesená",J446,0)</f>
        <v>0</v>
      </c>
      <c r="BI446" s="114">
        <f>IF(N446="nulová",J446,0)</f>
        <v>0</v>
      </c>
      <c r="BJ446" s="14" t="s">
        <v>85</v>
      </c>
      <c r="BK446" s="114">
        <f>ROUND(I446*H446,2)</f>
        <v>0</v>
      </c>
      <c r="BL446" s="14" t="s">
        <v>129</v>
      </c>
      <c r="BM446" s="113" t="s">
        <v>1270</v>
      </c>
    </row>
    <row r="447" spans="1:65" s="2" customFormat="1" ht="16.5" customHeight="1">
      <c r="A447" s="28"/>
      <c r="B447" s="138"/>
      <c r="C447" s="199" t="s">
        <v>1271</v>
      </c>
      <c r="D447" s="199" t="s">
        <v>242</v>
      </c>
      <c r="E447" s="200" t="s">
        <v>1272</v>
      </c>
      <c r="F447" s="201" t="s">
        <v>1273</v>
      </c>
      <c r="G447" s="202" t="s">
        <v>306</v>
      </c>
      <c r="H447" s="203">
        <v>5.1740000000000004</v>
      </c>
      <c r="I447" s="108"/>
      <c r="J447" s="204">
        <f>ROUND(I447*H447,2)</f>
        <v>0</v>
      </c>
      <c r="K447" s="201" t="s">
        <v>1</v>
      </c>
      <c r="L447" s="29"/>
      <c r="M447" s="109" t="s">
        <v>1</v>
      </c>
      <c r="N447" s="110" t="s">
        <v>42</v>
      </c>
      <c r="O447" s="52"/>
      <c r="P447" s="111">
        <f>O447*H447</f>
        <v>0</v>
      </c>
      <c r="Q447" s="111">
        <v>0</v>
      </c>
      <c r="R447" s="111">
        <f>Q447*H447</f>
        <v>0</v>
      </c>
      <c r="S447" s="111">
        <v>0</v>
      </c>
      <c r="T447" s="112">
        <f>S447*H447</f>
        <v>0</v>
      </c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R447" s="113" t="s">
        <v>129</v>
      </c>
      <c r="AT447" s="113" t="s">
        <v>242</v>
      </c>
      <c r="AU447" s="113" t="s">
        <v>85</v>
      </c>
      <c r="AY447" s="14" t="s">
        <v>237</v>
      </c>
      <c r="BE447" s="114">
        <f>IF(N447="základní",J447,0)</f>
        <v>0</v>
      </c>
      <c r="BF447" s="114">
        <f>IF(N447="snížená",J447,0)</f>
        <v>0</v>
      </c>
      <c r="BG447" s="114">
        <f>IF(N447="zákl. přenesená",J447,0)</f>
        <v>0</v>
      </c>
      <c r="BH447" s="114">
        <f>IF(N447="sníž. přenesená",J447,0)</f>
        <v>0</v>
      </c>
      <c r="BI447" s="114">
        <f>IF(N447="nulová",J447,0)</f>
        <v>0</v>
      </c>
      <c r="BJ447" s="14" t="s">
        <v>85</v>
      </c>
      <c r="BK447" s="114">
        <f>ROUND(I447*H447,2)</f>
        <v>0</v>
      </c>
      <c r="BL447" s="14" t="s">
        <v>129</v>
      </c>
      <c r="BM447" s="113" t="s">
        <v>1274</v>
      </c>
    </row>
    <row r="448" spans="1:65" s="12" customFormat="1" ht="25.9" customHeight="1">
      <c r="B448" s="192"/>
      <c r="C448" s="193"/>
      <c r="D448" s="194" t="s">
        <v>76</v>
      </c>
      <c r="E448" s="195" t="s">
        <v>1275</v>
      </c>
      <c r="F448" s="195" t="s">
        <v>1276</v>
      </c>
      <c r="G448" s="193"/>
      <c r="H448" s="193"/>
      <c r="I448" s="101"/>
      <c r="J448" s="196">
        <f>BK448</f>
        <v>0</v>
      </c>
      <c r="K448" s="193"/>
      <c r="L448" s="99"/>
      <c r="M448" s="102"/>
      <c r="N448" s="103"/>
      <c r="O448" s="103"/>
      <c r="P448" s="104">
        <f>SUM(P449:P452)</f>
        <v>0</v>
      </c>
      <c r="Q448" s="103"/>
      <c r="R448" s="104">
        <f>SUM(R449:R452)</f>
        <v>0.90580000000000005</v>
      </c>
      <c r="S448" s="103"/>
      <c r="T448" s="105">
        <f>SUM(T449:T452)</f>
        <v>0</v>
      </c>
      <c r="AR448" s="100" t="s">
        <v>87</v>
      </c>
      <c r="AT448" s="106" t="s">
        <v>76</v>
      </c>
      <c r="AU448" s="106" t="s">
        <v>77</v>
      </c>
      <c r="AY448" s="100" t="s">
        <v>237</v>
      </c>
      <c r="BK448" s="107">
        <f>SUM(BK449:BK452)</f>
        <v>0</v>
      </c>
    </row>
    <row r="449" spans="1:65" s="2" customFormat="1" ht="16.5" customHeight="1">
      <c r="A449" s="28"/>
      <c r="B449" s="138"/>
      <c r="C449" s="199" t="s">
        <v>1277</v>
      </c>
      <c r="D449" s="199" t="s">
        <v>242</v>
      </c>
      <c r="E449" s="200" t="s">
        <v>1278</v>
      </c>
      <c r="F449" s="201" t="s">
        <v>1279</v>
      </c>
      <c r="G449" s="202" t="s">
        <v>254</v>
      </c>
      <c r="H449" s="203">
        <v>2280</v>
      </c>
      <c r="I449" s="108"/>
      <c r="J449" s="204">
        <f>ROUND(I449*H449,2)</f>
        <v>0</v>
      </c>
      <c r="K449" s="201" t="s">
        <v>1</v>
      </c>
      <c r="L449" s="29"/>
      <c r="M449" s="109" t="s">
        <v>1</v>
      </c>
      <c r="N449" s="110" t="s">
        <v>42</v>
      </c>
      <c r="O449" s="52"/>
      <c r="P449" s="111">
        <f>O449*H449</f>
        <v>0</v>
      </c>
      <c r="Q449" s="111">
        <v>3.8000000000000002E-4</v>
      </c>
      <c r="R449" s="111">
        <f>Q449*H449</f>
        <v>0.86640000000000006</v>
      </c>
      <c r="S449" s="111">
        <v>0</v>
      </c>
      <c r="T449" s="112">
        <f>S449*H449</f>
        <v>0</v>
      </c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R449" s="113" t="s">
        <v>129</v>
      </c>
      <c r="AT449" s="113" t="s">
        <v>242</v>
      </c>
      <c r="AU449" s="113" t="s">
        <v>85</v>
      </c>
      <c r="AY449" s="14" t="s">
        <v>237</v>
      </c>
      <c r="BE449" s="114">
        <f>IF(N449="základní",J449,0)</f>
        <v>0</v>
      </c>
      <c r="BF449" s="114">
        <f>IF(N449="snížená",J449,0)</f>
        <v>0</v>
      </c>
      <c r="BG449" s="114">
        <f>IF(N449="zákl. přenesená",J449,0)</f>
        <v>0</v>
      </c>
      <c r="BH449" s="114">
        <f>IF(N449="sníž. přenesená",J449,0)</f>
        <v>0</v>
      </c>
      <c r="BI449" s="114">
        <f>IF(N449="nulová",J449,0)</f>
        <v>0</v>
      </c>
      <c r="BJ449" s="14" t="s">
        <v>85</v>
      </c>
      <c r="BK449" s="114">
        <f>ROUND(I449*H449,2)</f>
        <v>0</v>
      </c>
      <c r="BL449" s="14" t="s">
        <v>129</v>
      </c>
      <c r="BM449" s="113" t="s">
        <v>1280</v>
      </c>
    </row>
    <row r="450" spans="1:65" s="2" customFormat="1" ht="16.5" customHeight="1">
      <c r="A450" s="28"/>
      <c r="B450" s="138"/>
      <c r="C450" s="199" t="s">
        <v>1281</v>
      </c>
      <c r="D450" s="199" t="s">
        <v>242</v>
      </c>
      <c r="E450" s="200" t="s">
        <v>1282</v>
      </c>
      <c r="F450" s="201" t="s">
        <v>1283</v>
      </c>
      <c r="G450" s="202" t="s">
        <v>290</v>
      </c>
      <c r="H450" s="203">
        <v>985</v>
      </c>
      <c r="I450" s="108"/>
      <c r="J450" s="204">
        <f>ROUND(I450*H450,2)</f>
        <v>0</v>
      </c>
      <c r="K450" s="201" t="s">
        <v>1</v>
      </c>
      <c r="L450" s="29"/>
      <c r="M450" s="109" t="s">
        <v>1</v>
      </c>
      <c r="N450" s="110" t="s">
        <v>42</v>
      </c>
      <c r="O450" s="52"/>
      <c r="P450" s="111">
        <f>O450*H450</f>
        <v>0</v>
      </c>
      <c r="Q450" s="111">
        <v>4.0000000000000003E-5</v>
      </c>
      <c r="R450" s="111">
        <f>Q450*H450</f>
        <v>3.9400000000000004E-2</v>
      </c>
      <c r="S450" s="111">
        <v>0</v>
      </c>
      <c r="T450" s="112">
        <f>S450*H450</f>
        <v>0</v>
      </c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R450" s="113" t="s">
        <v>129</v>
      </c>
      <c r="AT450" s="113" t="s">
        <v>242</v>
      </c>
      <c r="AU450" s="113" t="s">
        <v>85</v>
      </c>
      <c r="AY450" s="14" t="s">
        <v>237</v>
      </c>
      <c r="BE450" s="114">
        <f>IF(N450="základní",J450,0)</f>
        <v>0</v>
      </c>
      <c r="BF450" s="114">
        <f>IF(N450="snížená",J450,0)</f>
        <v>0</v>
      </c>
      <c r="BG450" s="114">
        <f>IF(N450="zákl. přenesená",J450,0)</f>
        <v>0</v>
      </c>
      <c r="BH450" s="114">
        <f>IF(N450="sníž. přenesená",J450,0)</f>
        <v>0</v>
      </c>
      <c r="BI450" s="114">
        <f>IF(N450="nulová",J450,0)</f>
        <v>0</v>
      </c>
      <c r="BJ450" s="14" t="s">
        <v>85</v>
      </c>
      <c r="BK450" s="114">
        <f>ROUND(I450*H450,2)</f>
        <v>0</v>
      </c>
      <c r="BL450" s="14" t="s">
        <v>129</v>
      </c>
      <c r="BM450" s="113" t="s">
        <v>1284</v>
      </c>
    </row>
    <row r="451" spans="1:65" s="2" customFormat="1" ht="33" customHeight="1">
      <c r="A451" s="28"/>
      <c r="B451" s="138"/>
      <c r="C451" s="199" t="s">
        <v>1285</v>
      </c>
      <c r="D451" s="199" t="s">
        <v>242</v>
      </c>
      <c r="E451" s="200" t="s">
        <v>1286</v>
      </c>
      <c r="F451" s="201" t="s">
        <v>1287</v>
      </c>
      <c r="G451" s="202" t="s">
        <v>254</v>
      </c>
      <c r="H451" s="203">
        <v>2508</v>
      </c>
      <c r="I451" s="108"/>
      <c r="J451" s="204">
        <f>ROUND(I451*H451,2)</f>
        <v>0</v>
      </c>
      <c r="K451" s="201" t="s">
        <v>1</v>
      </c>
      <c r="L451" s="29"/>
      <c r="M451" s="109" t="s">
        <v>1</v>
      </c>
      <c r="N451" s="110" t="s">
        <v>42</v>
      </c>
      <c r="O451" s="52"/>
      <c r="P451" s="111">
        <f>O451*H451</f>
        <v>0</v>
      </c>
      <c r="Q451" s="111">
        <v>0</v>
      </c>
      <c r="R451" s="111">
        <f>Q451*H451</f>
        <v>0</v>
      </c>
      <c r="S451" s="111">
        <v>0</v>
      </c>
      <c r="T451" s="112">
        <f>S451*H451</f>
        <v>0</v>
      </c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R451" s="113" t="s">
        <v>129</v>
      </c>
      <c r="AT451" s="113" t="s">
        <v>242</v>
      </c>
      <c r="AU451" s="113" t="s">
        <v>85</v>
      </c>
      <c r="AY451" s="14" t="s">
        <v>237</v>
      </c>
      <c r="BE451" s="114">
        <f>IF(N451="základní",J451,0)</f>
        <v>0</v>
      </c>
      <c r="BF451" s="114">
        <f>IF(N451="snížená",J451,0)</f>
        <v>0</v>
      </c>
      <c r="BG451" s="114">
        <f>IF(N451="zákl. přenesená",J451,0)</f>
        <v>0</v>
      </c>
      <c r="BH451" s="114">
        <f>IF(N451="sníž. přenesená",J451,0)</f>
        <v>0</v>
      </c>
      <c r="BI451" s="114">
        <f>IF(N451="nulová",J451,0)</f>
        <v>0</v>
      </c>
      <c r="BJ451" s="14" t="s">
        <v>85</v>
      </c>
      <c r="BK451" s="114">
        <f>ROUND(I451*H451,2)</f>
        <v>0</v>
      </c>
      <c r="BL451" s="14" t="s">
        <v>129</v>
      </c>
      <c r="BM451" s="113" t="s">
        <v>1288</v>
      </c>
    </row>
    <row r="452" spans="1:65" s="2" customFormat="1" ht="16.5" customHeight="1">
      <c r="A452" s="28"/>
      <c r="B452" s="138"/>
      <c r="C452" s="199" t="s">
        <v>1289</v>
      </c>
      <c r="D452" s="199" t="s">
        <v>242</v>
      </c>
      <c r="E452" s="200" t="s">
        <v>1290</v>
      </c>
      <c r="F452" s="201" t="s">
        <v>1291</v>
      </c>
      <c r="G452" s="202" t="s">
        <v>306</v>
      </c>
      <c r="H452" s="203">
        <v>7.5</v>
      </c>
      <c r="I452" s="108"/>
      <c r="J452" s="204">
        <f>ROUND(I452*H452,2)</f>
        <v>0</v>
      </c>
      <c r="K452" s="201" t="s">
        <v>1</v>
      </c>
      <c r="L452" s="29"/>
      <c r="M452" s="109" t="s">
        <v>1</v>
      </c>
      <c r="N452" s="110" t="s">
        <v>42</v>
      </c>
      <c r="O452" s="52"/>
      <c r="P452" s="111">
        <f>O452*H452</f>
        <v>0</v>
      </c>
      <c r="Q452" s="111">
        <v>0</v>
      </c>
      <c r="R452" s="111">
        <f>Q452*H452</f>
        <v>0</v>
      </c>
      <c r="S452" s="111">
        <v>0</v>
      </c>
      <c r="T452" s="112">
        <f>S452*H452</f>
        <v>0</v>
      </c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R452" s="113" t="s">
        <v>129</v>
      </c>
      <c r="AT452" s="113" t="s">
        <v>242</v>
      </c>
      <c r="AU452" s="113" t="s">
        <v>85</v>
      </c>
      <c r="AY452" s="14" t="s">
        <v>237</v>
      </c>
      <c r="BE452" s="114">
        <f>IF(N452="základní",J452,0)</f>
        <v>0</v>
      </c>
      <c r="BF452" s="114">
        <f>IF(N452="snížená",J452,0)</f>
        <v>0</v>
      </c>
      <c r="BG452" s="114">
        <f>IF(N452="zákl. přenesená",J452,0)</f>
        <v>0</v>
      </c>
      <c r="BH452" s="114">
        <f>IF(N452="sníž. přenesená",J452,0)</f>
        <v>0</v>
      </c>
      <c r="BI452" s="114">
        <f>IF(N452="nulová",J452,0)</f>
        <v>0</v>
      </c>
      <c r="BJ452" s="14" t="s">
        <v>85</v>
      </c>
      <c r="BK452" s="114">
        <f>ROUND(I452*H452,2)</f>
        <v>0</v>
      </c>
      <c r="BL452" s="14" t="s">
        <v>129</v>
      </c>
      <c r="BM452" s="113" t="s">
        <v>1292</v>
      </c>
    </row>
    <row r="453" spans="1:65" s="12" customFormat="1" ht="25.9" customHeight="1">
      <c r="B453" s="192"/>
      <c r="C453" s="193"/>
      <c r="D453" s="194" t="s">
        <v>76</v>
      </c>
      <c r="E453" s="195" t="s">
        <v>1293</v>
      </c>
      <c r="F453" s="195" t="s">
        <v>1294</v>
      </c>
      <c r="G453" s="193"/>
      <c r="H453" s="193"/>
      <c r="I453" s="101"/>
      <c r="J453" s="196">
        <f>BK453</f>
        <v>0</v>
      </c>
      <c r="K453" s="193"/>
      <c r="L453" s="99"/>
      <c r="M453" s="102"/>
      <c r="N453" s="103"/>
      <c r="O453" s="103"/>
      <c r="P453" s="104">
        <f>SUM(P454:P456)</f>
        <v>0</v>
      </c>
      <c r="Q453" s="103"/>
      <c r="R453" s="104">
        <f>SUM(R454:R456)</f>
        <v>18.8522</v>
      </c>
      <c r="S453" s="103"/>
      <c r="T453" s="105">
        <f>SUM(T454:T456)</f>
        <v>0</v>
      </c>
      <c r="AR453" s="100" t="s">
        <v>87</v>
      </c>
      <c r="AT453" s="106" t="s">
        <v>76</v>
      </c>
      <c r="AU453" s="106" t="s">
        <v>77</v>
      </c>
      <c r="AY453" s="100" t="s">
        <v>237</v>
      </c>
      <c r="BK453" s="107">
        <f>SUM(BK454:BK456)</f>
        <v>0</v>
      </c>
    </row>
    <row r="454" spans="1:65" s="2" customFormat="1" ht="16.5" customHeight="1">
      <c r="A454" s="28"/>
      <c r="B454" s="138"/>
      <c r="C454" s="199" t="s">
        <v>1295</v>
      </c>
      <c r="D454" s="199" t="s">
        <v>242</v>
      </c>
      <c r="E454" s="200" t="s">
        <v>1296</v>
      </c>
      <c r="F454" s="201" t="s">
        <v>1297</v>
      </c>
      <c r="G454" s="202" t="s">
        <v>254</v>
      </c>
      <c r="H454" s="203">
        <v>770</v>
      </c>
      <c r="I454" s="108"/>
      <c r="J454" s="204">
        <f>ROUND(I454*H454,2)</f>
        <v>0</v>
      </c>
      <c r="K454" s="201" t="s">
        <v>1</v>
      </c>
      <c r="L454" s="29"/>
      <c r="M454" s="109" t="s">
        <v>1</v>
      </c>
      <c r="N454" s="110" t="s">
        <v>42</v>
      </c>
      <c r="O454" s="52"/>
      <c r="P454" s="111">
        <f>O454*H454</f>
        <v>0</v>
      </c>
      <c r="Q454" s="111">
        <v>1.486E-2</v>
      </c>
      <c r="R454" s="111">
        <f>Q454*H454</f>
        <v>11.4422</v>
      </c>
      <c r="S454" s="111">
        <v>0</v>
      </c>
      <c r="T454" s="112">
        <f>S454*H454</f>
        <v>0</v>
      </c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R454" s="113" t="s">
        <v>129</v>
      </c>
      <c r="AT454" s="113" t="s">
        <v>242</v>
      </c>
      <c r="AU454" s="113" t="s">
        <v>85</v>
      </c>
      <c r="AY454" s="14" t="s">
        <v>237</v>
      </c>
      <c r="BE454" s="114">
        <f>IF(N454="základní",J454,0)</f>
        <v>0</v>
      </c>
      <c r="BF454" s="114">
        <f>IF(N454="snížená",J454,0)</f>
        <v>0</v>
      </c>
      <c r="BG454" s="114">
        <f>IF(N454="zákl. přenesená",J454,0)</f>
        <v>0</v>
      </c>
      <c r="BH454" s="114">
        <f>IF(N454="sníž. přenesená",J454,0)</f>
        <v>0</v>
      </c>
      <c r="BI454" s="114">
        <f>IF(N454="nulová",J454,0)</f>
        <v>0</v>
      </c>
      <c r="BJ454" s="14" t="s">
        <v>85</v>
      </c>
      <c r="BK454" s="114">
        <f>ROUND(I454*H454,2)</f>
        <v>0</v>
      </c>
      <c r="BL454" s="14" t="s">
        <v>129</v>
      </c>
      <c r="BM454" s="113" t="s">
        <v>1298</v>
      </c>
    </row>
    <row r="455" spans="1:65" s="2" customFormat="1" ht="16.5" customHeight="1">
      <c r="A455" s="28"/>
      <c r="B455" s="138"/>
      <c r="C455" s="199" t="s">
        <v>1299</v>
      </c>
      <c r="D455" s="199" t="s">
        <v>242</v>
      </c>
      <c r="E455" s="200" t="s">
        <v>1300</v>
      </c>
      <c r="F455" s="201" t="s">
        <v>1301</v>
      </c>
      <c r="G455" s="202" t="s">
        <v>254</v>
      </c>
      <c r="H455" s="203">
        <v>2280</v>
      </c>
      <c r="I455" s="108"/>
      <c r="J455" s="204">
        <f>ROUND(I455*H455,2)</f>
        <v>0</v>
      </c>
      <c r="K455" s="201" t="s">
        <v>1</v>
      </c>
      <c r="L455" s="29"/>
      <c r="M455" s="109" t="s">
        <v>1</v>
      </c>
      <c r="N455" s="110" t="s">
        <v>42</v>
      </c>
      <c r="O455" s="52"/>
      <c r="P455" s="111">
        <f>O455*H455</f>
        <v>0</v>
      </c>
      <c r="Q455" s="111">
        <v>3.2499999999999999E-3</v>
      </c>
      <c r="R455" s="111">
        <f>Q455*H455</f>
        <v>7.4099999999999993</v>
      </c>
      <c r="S455" s="111">
        <v>0</v>
      </c>
      <c r="T455" s="112">
        <f>S455*H455</f>
        <v>0</v>
      </c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R455" s="113" t="s">
        <v>129</v>
      </c>
      <c r="AT455" s="113" t="s">
        <v>242</v>
      </c>
      <c r="AU455" s="113" t="s">
        <v>85</v>
      </c>
      <c r="AY455" s="14" t="s">
        <v>237</v>
      </c>
      <c r="BE455" s="114">
        <f>IF(N455="základní",J455,0)</f>
        <v>0</v>
      </c>
      <c r="BF455" s="114">
        <f>IF(N455="snížená",J455,0)</f>
        <v>0</v>
      </c>
      <c r="BG455" s="114">
        <f>IF(N455="zákl. přenesená",J455,0)</f>
        <v>0</v>
      </c>
      <c r="BH455" s="114">
        <f>IF(N455="sníž. přenesená",J455,0)</f>
        <v>0</v>
      </c>
      <c r="BI455" s="114">
        <f>IF(N455="nulová",J455,0)</f>
        <v>0</v>
      </c>
      <c r="BJ455" s="14" t="s">
        <v>85</v>
      </c>
      <c r="BK455" s="114">
        <f>ROUND(I455*H455,2)</f>
        <v>0</v>
      </c>
      <c r="BL455" s="14" t="s">
        <v>129</v>
      </c>
      <c r="BM455" s="113" t="s">
        <v>1302</v>
      </c>
    </row>
    <row r="456" spans="1:65" s="2" customFormat="1" ht="16.5" customHeight="1">
      <c r="A456" s="28"/>
      <c r="B456" s="138"/>
      <c r="C456" s="199" t="s">
        <v>1303</v>
      </c>
      <c r="D456" s="199" t="s">
        <v>242</v>
      </c>
      <c r="E456" s="200" t="s">
        <v>1304</v>
      </c>
      <c r="F456" s="201" t="s">
        <v>1305</v>
      </c>
      <c r="G456" s="202" t="s">
        <v>306</v>
      </c>
      <c r="H456" s="203">
        <v>18.853000000000002</v>
      </c>
      <c r="I456" s="108"/>
      <c r="J456" s="204">
        <f>ROUND(I456*H456,2)</f>
        <v>0</v>
      </c>
      <c r="K456" s="201" t="s">
        <v>1</v>
      </c>
      <c r="L456" s="29"/>
      <c r="M456" s="109" t="s">
        <v>1</v>
      </c>
      <c r="N456" s="110" t="s">
        <v>42</v>
      </c>
      <c r="O456" s="52"/>
      <c r="P456" s="111">
        <f>O456*H456</f>
        <v>0</v>
      </c>
      <c r="Q456" s="111">
        <v>0</v>
      </c>
      <c r="R456" s="111">
        <f>Q456*H456</f>
        <v>0</v>
      </c>
      <c r="S456" s="111">
        <v>0</v>
      </c>
      <c r="T456" s="112">
        <f>S456*H456</f>
        <v>0</v>
      </c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R456" s="113" t="s">
        <v>129</v>
      </c>
      <c r="AT456" s="113" t="s">
        <v>242</v>
      </c>
      <c r="AU456" s="113" t="s">
        <v>85</v>
      </c>
      <c r="AY456" s="14" t="s">
        <v>237</v>
      </c>
      <c r="BE456" s="114">
        <f>IF(N456="základní",J456,0)</f>
        <v>0</v>
      </c>
      <c r="BF456" s="114">
        <f>IF(N456="snížená",J456,0)</f>
        <v>0</v>
      </c>
      <c r="BG456" s="114">
        <f>IF(N456="zákl. přenesená",J456,0)</f>
        <v>0</v>
      </c>
      <c r="BH456" s="114">
        <f>IF(N456="sníž. přenesená",J456,0)</f>
        <v>0</v>
      </c>
      <c r="BI456" s="114">
        <f>IF(N456="nulová",J456,0)</f>
        <v>0</v>
      </c>
      <c r="BJ456" s="14" t="s">
        <v>85</v>
      </c>
      <c r="BK456" s="114">
        <f>ROUND(I456*H456,2)</f>
        <v>0</v>
      </c>
      <c r="BL456" s="14" t="s">
        <v>129</v>
      </c>
      <c r="BM456" s="113" t="s">
        <v>1306</v>
      </c>
    </row>
    <row r="457" spans="1:65" s="12" customFormat="1" ht="25.9" customHeight="1">
      <c r="B457" s="192"/>
      <c r="C457" s="193"/>
      <c r="D457" s="194" t="s">
        <v>76</v>
      </c>
      <c r="E457" s="195" t="s">
        <v>1307</v>
      </c>
      <c r="F457" s="195" t="s">
        <v>1308</v>
      </c>
      <c r="G457" s="193"/>
      <c r="H457" s="193"/>
      <c r="I457" s="101"/>
      <c r="J457" s="196">
        <f>BK457</f>
        <v>0</v>
      </c>
      <c r="K457" s="193"/>
      <c r="L457" s="99"/>
      <c r="M457" s="102"/>
      <c r="N457" s="103"/>
      <c r="O457" s="103"/>
      <c r="P457" s="104">
        <f>SUM(P458:P461)</f>
        <v>0</v>
      </c>
      <c r="Q457" s="103"/>
      <c r="R457" s="104">
        <f>SUM(R458:R461)</f>
        <v>30.006692000000005</v>
      </c>
      <c r="S457" s="103"/>
      <c r="T457" s="105">
        <f>SUM(T458:T461)</f>
        <v>0</v>
      </c>
      <c r="AR457" s="100" t="s">
        <v>87</v>
      </c>
      <c r="AT457" s="106" t="s">
        <v>76</v>
      </c>
      <c r="AU457" s="106" t="s">
        <v>77</v>
      </c>
      <c r="AY457" s="100" t="s">
        <v>237</v>
      </c>
      <c r="BK457" s="107">
        <f>SUM(BK458:BK461)</f>
        <v>0</v>
      </c>
    </row>
    <row r="458" spans="1:65" s="2" customFormat="1" ht="16.5" customHeight="1">
      <c r="A458" s="28"/>
      <c r="B458" s="138"/>
      <c r="C458" s="199" t="s">
        <v>1309</v>
      </c>
      <c r="D458" s="199" t="s">
        <v>242</v>
      </c>
      <c r="E458" s="200" t="s">
        <v>1310</v>
      </c>
      <c r="F458" s="201" t="s">
        <v>1311</v>
      </c>
      <c r="G458" s="202" t="s">
        <v>254</v>
      </c>
      <c r="H458" s="203">
        <v>1208.5999999999999</v>
      </c>
      <c r="I458" s="108"/>
      <c r="J458" s="204">
        <f>ROUND(I458*H458,2)</f>
        <v>0</v>
      </c>
      <c r="K458" s="201" t="s">
        <v>1</v>
      </c>
      <c r="L458" s="29"/>
      <c r="M458" s="109" t="s">
        <v>1</v>
      </c>
      <c r="N458" s="110" t="s">
        <v>42</v>
      </c>
      <c r="O458" s="52"/>
      <c r="P458" s="111">
        <f>O458*H458</f>
        <v>0</v>
      </c>
      <c r="Q458" s="111">
        <v>1.72E-3</v>
      </c>
      <c r="R458" s="111">
        <f>Q458*H458</f>
        <v>2.078792</v>
      </c>
      <c r="S458" s="111">
        <v>0</v>
      </c>
      <c r="T458" s="112">
        <f>S458*H458</f>
        <v>0</v>
      </c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R458" s="113" t="s">
        <v>129</v>
      </c>
      <c r="AT458" s="113" t="s">
        <v>242</v>
      </c>
      <c r="AU458" s="113" t="s">
        <v>85</v>
      </c>
      <c r="AY458" s="14" t="s">
        <v>237</v>
      </c>
      <c r="BE458" s="114">
        <f>IF(N458="základní",J458,0)</f>
        <v>0</v>
      </c>
      <c r="BF458" s="114">
        <f>IF(N458="snížená",J458,0)</f>
        <v>0</v>
      </c>
      <c r="BG458" s="114">
        <f>IF(N458="zákl. přenesená",J458,0)</f>
        <v>0</v>
      </c>
      <c r="BH458" s="114">
        <f>IF(N458="sníž. přenesená",J458,0)</f>
        <v>0</v>
      </c>
      <c r="BI458" s="114">
        <f>IF(N458="nulová",J458,0)</f>
        <v>0</v>
      </c>
      <c r="BJ458" s="14" t="s">
        <v>85</v>
      </c>
      <c r="BK458" s="114">
        <f>ROUND(I458*H458,2)</f>
        <v>0</v>
      </c>
      <c r="BL458" s="14" t="s">
        <v>129</v>
      </c>
      <c r="BM458" s="113" t="s">
        <v>1312</v>
      </c>
    </row>
    <row r="459" spans="1:65" s="2" customFormat="1" ht="16.5" customHeight="1">
      <c r="A459" s="28"/>
      <c r="B459" s="138"/>
      <c r="C459" s="199" t="s">
        <v>1313</v>
      </c>
      <c r="D459" s="199" t="s">
        <v>242</v>
      </c>
      <c r="E459" s="200" t="s">
        <v>1314</v>
      </c>
      <c r="F459" s="201" t="s">
        <v>1315</v>
      </c>
      <c r="G459" s="202" t="s">
        <v>254</v>
      </c>
      <c r="H459" s="203">
        <v>1329.9</v>
      </c>
      <c r="I459" s="108"/>
      <c r="J459" s="204">
        <f>ROUND(I459*H459,2)</f>
        <v>0</v>
      </c>
      <c r="K459" s="201" t="s">
        <v>1</v>
      </c>
      <c r="L459" s="29"/>
      <c r="M459" s="109" t="s">
        <v>1</v>
      </c>
      <c r="N459" s="110" t="s">
        <v>42</v>
      </c>
      <c r="O459" s="52"/>
      <c r="P459" s="111">
        <f>O459*H459</f>
        <v>0</v>
      </c>
      <c r="Q459" s="111">
        <v>2.1000000000000001E-2</v>
      </c>
      <c r="R459" s="111">
        <f>Q459*H459</f>
        <v>27.927900000000005</v>
      </c>
      <c r="S459" s="111">
        <v>0</v>
      </c>
      <c r="T459" s="112">
        <f>S459*H459</f>
        <v>0</v>
      </c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R459" s="113" t="s">
        <v>129</v>
      </c>
      <c r="AT459" s="113" t="s">
        <v>242</v>
      </c>
      <c r="AU459" s="113" t="s">
        <v>85</v>
      </c>
      <c r="AY459" s="14" t="s">
        <v>237</v>
      </c>
      <c r="BE459" s="114">
        <f>IF(N459="základní",J459,0)</f>
        <v>0</v>
      </c>
      <c r="BF459" s="114">
        <f>IF(N459="snížená",J459,0)</f>
        <v>0</v>
      </c>
      <c r="BG459" s="114">
        <f>IF(N459="zákl. přenesená",J459,0)</f>
        <v>0</v>
      </c>
      <c r="BH459" s="114">
        <f>IF(N459="sníž. přenesená",J459,0)</f>
        <v>0</v>
      </c>
      <c r="BI459" s="114">
        <f>IF(N459="nulová",J459,0)</f>
        <v>0</v>
      </c>
      <c r="BJ459" s="14" t="s">
        <v>85</v>
      </c>
      <c r="BK459" s="114">
        <f>ROUND(I459*H459,2)</f>
        <v>0</v>
      </c>
      <c r="BL459" s="14" t="s">
        <v>129</v>
      </c>
      <c r="BM459" s="113" t="s">
        <v>1316</v>
      </c>
    </row>
    <row r="460" spans="1:65" s="2" customFormat="1" ht="19.5">
      <c r="A460" s="28"/>
      <c r="B460" s="138"/>
      <c r="C460" s="139"/>
      <c r="D460" s="211" t="s">
        <v>709</v>
      </c>
      <c r="E460" s="139"/>
      <c r="F460" s="212" t="s">
        <v>1317</v>
      </c>
      <c r="G460" s="139"/>
      <c r="H460" s="139"/>
      <c r="I460" s="88"/>
      <c r="J460" s="139"/>
      <c r="K460" s="139"/>
      <c r="L460" s="29"/>
      <c r="M460" s="119"/>
      <c r="N460" s="120"/>
      <c r="O460" s="52"/>
      <c r="P460" s="52"/>
      <c r="Q460" s="52"/>
      <c r="R460" s="52"/>
      <c r="S460" s="52"/>
      <c r="T460" s="53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T460" s="14" t="s">
        <v>709</v>
      </c>
      <c r="AU460" s="14" t="s">
        <v>85</v>
      </c>
    </row>
    <row r="461" spans="1:65" s="2" customFormat="1" ht="16.5" customHeight="1">
      <c r="A461" s="28"/>
      <c r="B461" s="138"/>
      <c r="C461" s="199" t="s">
        <v>1318</v>
      </c>
      <c r="D461" s="199" t="s">
        <v>242</v>
      </c>
      <c r="E461" s="200" t="s">
        <v>1319</v>
      </c>
      <c r="F461" s="201" t="s">
        <v>1320</v>
      </c>
      <c r="G461" s="202" t="s">
        <v>306</v>
      </c>
      <c r="H461" s="203">
        <v>30.007999999999999</v>
      </c>
      <c r="I461" s="108"/>
      <c r="J461" s="204">
        <f>ROUND(I461*H461,2)</f>
        <v>0</v>
      </c>
      <c r="K461" s="201" t="s">
        <v>1</v>
      </c>
      <c r="L461" s="29"/>
      <c r="M461" s="109" t="s">
        <v>1</v>
      </c>
      <c r="N461" s="110" t="s">
        <v>42</v>
      </c>
      <c r="O461" s="52"/>
      <c r="P461" s="111">
        <f>O461*H461</f>
        <v>0</v>
      </c>
      <c r="Q461" s="111">
        <v>0</v>
      </c>
      <c r="R461" s="111">
        <f>Q461*H461</f>
        <v>0</v>
      </c>
      <c r="S461" s="111">
        <v>0</v>
      </c>
      <c r="T461" s="112">
        <f>S461*H461</f>
        <v>0</v>
      </c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R461" s="113" t="s">
        <v>129</v>
      </c>
      <c r="AT461" s="113" t="s">
        <v>242</v>
      </c>
      <c r="AU461" s="113" t="s">
        <v>85</v>
      </c>
      <c r="AY461" s="14" t="s">
        <v>237</v>
      </c>
      <c r="BE461" s="114">
        <f>IF(N461="základní",J461,0)</f>
        <v>0</v>
      </c>
      <c r="BF461" s="114">
        <f>IF(N461="snížená",J461,0)</f>
        <v>0</v>
      </c>
      <c r="BG461" s="114">
        <f>IF(N461="zákl. přenesená",J461,0)</f>
        <v>0</v>
      </c>
      <c r="BH461" s="114">
        <f>IF(N461="sníž. přenesená",J461,0)</f>
        <v>0</v>
      </c>
      <c r="BI461" s="114">
        <f>IF(N461="nulová",J461,0)</f>
        <v>0</v>
      </c>
      <c r="BJ461" s="14" t="s">
        <v>85</v>
      </c>
      <c r="BK461" s="114">
        <f>ROUND(I461*H461,2)</f>
        <v>0</v>
      </c>
      <c r="BL461" s="14" t="s">
        <v>129</v>
      </c>
      <c r="BM461" s="113" t="s">
        <v>1321</v>
      </c>
    </row>
    <row r="462" spans="1:65" s="12" customFormat="1" ht="25.9" customHeight="1">
      <c r="B462" s="192"/>
      <c r="C462" s="193"/>
      <c r="D462" s="194" t="s">
        <v>76</v>
      </c>
      <c r="E462" s="195" t="s">
        <v>1322</v>
      </c>
      <c r="F462" s="195" t="s">
        <v>1323</v>
      </c>
      <c r="G462" s="193"/>
      <c r="H462" s="193"/>
      <c r="I462" s="101"/>
      <c r="J462" s="196">
        <f>BK462</f>
        <v>0</v>
      </c>
      <c r="K462" s="193"/>
      <c r="L462" s="99"/>
      <c r="M462" s="102"/>
      <c r="N462" s="103"/>
      <c r="O462" s="103"/>
      <c r="P462" s="104">
        <f>SUM(P463:P465)</f>
        <v>0</v>
      </c>
      <c r="Q462" s="103"/>
      <c r="R462" s="104">
        <f>SUM(R463:R465)</f>
        <v>6.5937000000000001</v>
      </c>
      <c r="S462" s="103"/>
      <c r="T462" s="105">
        <f>SUM(T463:T465)</f>
        <v>0</v>
      </c>
      <c r="AR462" s="100" t="s">
        <v>87</v>
      </c>
      <c r="AT462" s="106" t="s">
        <v>76</v>
      </c>
      <c r="AU462" s="106" t="s">
        <v>77</v>
      </c>
      <c r="AY462" s="100" t="s">
        <v>237</v>
      </c>
      <c r="BK462" s="107">
        <f>SUM(BK463:BK465)</f>
        <v>0</v>
      </c>
    </row>
    <row r="463" spans="1:65" s="2" customFormat="1" ht="16.5" customHeight="1">
      <c r="A463" s="28"/>
      <c r="B463" s="138"/>
      <c r="C463" s="199" t="s">
        <v>1324</v>
      </c>
      <c r="D463" s="199" t="s">
        <v>242</v>
      </c>
      <c r="E463" s="200" t="s">
        <v>1325</v>
      </c>
      <c r="F463" s="201" t="s">
        <v>1326</v>
      </c>
      <c r="G463" s="202" t="s">
        <v>254</v>
      </c>
      <c r="H463" s="203">
        <v>10260</v>
      </c>
      <c r="I463" s="108"/>
      <c r="J463" s="204">
        <f>ROUND(I463*H463,2)</f>
        <v>0</v>
      </c>
      <c r="K463" s="201" t="s">
        <v>1</v>
      </c>
      <c r="L463" s="29"/>
      <c r="M463" s="109" t="s">
        <v>1</v>
      </c>
      <c r="N463" s="110" t="s">
        <v>42</v>
      </c>
      <c r="O463" s="52"/>
      <c r="P463" s="111">
        <f>O463*H463</f>
        <v>0</v>
      </c>
      <c r="Q463" s="111">
        <v>2.7999999999999998E-4</v>
      </c>
      <c r="R463" s="111">
        <f>Q463*H463</f>
        <v>2.8727999999999998</v>
      </c>
      <c r="S463" s="111">
        <v>0</v>
      </c>
      <c r="T463" s="112">
        <f>S463*H463</f>
        <v>0</v>
      </c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R463" s="113" t="s">
        <v>129</v>
      </c>
      <c r="AT463" s="113" t="s">
        <v>242</v>
      </c>
      <c r="AU463" s="113" t="s">
        <v>85</v>
      </c>
      <c r="AY463" s="14" t="s">
        <v>237</v>
      </c>
      <c r="BE463" s="114">
        <f>IF(N463="základní",J463,0)</f>
        <v>0</v>
      </c>
      <c r="BF463" s="114">
        <f>IF(N463="snížená",J463,0)</f>
        <v>0</v>
      </c>
      <c r="BG463" s="114">
        <f>IF(N463="zákl. přenesená",J463,0)</f>
        <v>0</v>
      </c>
      <c r="BH463" s="114">
        <f>IF(N463="sníž. přenesená",J463,0)</f>
        <v>0</v>
      </c>
      <c r="BI463" s="114">
        <f>IF(N463="nulová",J463,0)</f>
        <v>0</v>
      </c>
      <c r="BJ463" s="14" t="s">
        <v>85</v>
      </c>
      <c r="BK463" s="114">
        <f>ROUND(I463*H463,2)</f>
        <v>0</v>
      </c>
      <c r="BL463" s="14" t="s">
        <v>129</v>
      </c>
      <c r="BM463" s="113" t="s">
        <v>1327</v>
      </c>
    </row>
    <row r="464" spans="1:65" s="2" customFormat="1" ht="16.5" customHeight="1">
      <c r="A464" s="28"/>
      <c r="B464" s="138"/>
      <c r="C464" s="199" t="s">
        <v>1328</v>
      </c>
      <c r="D464" s="199" t="s">
        <v>242</v>
      </c>
      <c r="E464" s="200" t="s">
        <v>1329</v>
      </c>
      <c r="F464" s="201" t="s">
        <v>1330</v>
      </c>
      <c r="G464" s="202" t="s">
        <v>254</v>
      </c>
      <c r="H464" s="203">
        <v>10260</v>
      </c>
      <c r="I464" s="108"/>
      <c r="J464" s="204">
        <f>ROUND(I464*H464,2)</f>
        <v>0</v>
      </c>
      <c r="K464" s="201" t="s">
        <v>1</v>
      </c>
      <c r="L464" s="29"/>
      <c r="M464" s="109" t="s">
        <v>1</v>
      </c>
      <c r="N464" s="110" t="s">
        <v>42</v>
      </c>
      <c r="O464" s="52"/>
      <c r="P464" s="111">
        <f>O464*H464</f>
        <v>0</v>
      </c>
      <c r="Q464" s="111">
        <v>2.4000000000000001E-4</v>
      </c>
      <c r="R464" s="111">
        <f>Q464*H464</f>
        <v>2.4624000000000001</v>
      </c>
      <c r="S464" s="111">
        <v>0</v>
      </c>
      <c r="T464" s="112">
        <f>S464*H464</f>
        <v>0</v>
      </c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R464" s="113" t="s">
        <v>129</v>
      </c>
      <c r="AT464" s="113" t="s">
        <v>242</v>
      </c>
      <c r="AU464" s="113" t="s">
        <v>85</v>
      </c>
      <c r="AY464" s="14" t="s">
        <v>237</v>
      </c>
      <c r="BE464" s="114">
        <f>IF(N464="základní",J464,0)</f>
        <v>0</v>
      </c>
      <c r="BF464" s="114">
        <f>IF(N464="snížená",J464,0)</f>
        <v>0</v>
      </c>
      <c r="BG464" s="114">
        <f>IF(N464="zákl. přenesená",J464,0)</f>
        <v>0</v>
      </c>
      <c r="BH464" s="114">
        <f>IF(N464="sníž. přenesená",J464,0)</f>
        <v>0</v>
      </c>
      <c r="BI464" s="114">
        <f>IF(N464="nulová",J464,0)</f>
        <v>0</v>
      </c>
      <c r="BJ464" s="14" t="s">
        <v>85</v>
      </c>
      <c r="BK464" s="114">
        <f>ROUND(I464*H464,2)</f>
        <v>0</v>
      </c>
      <c r="BL464" s="14" t="s">
        <v>129</v>
      </c>
      <c r="BM464" s="113" t="s">
        <v>1331</v>
      </c>
    </row>
    <row r="465" spans="1:65" s="2" customFormat="1" ht="16.5" customHeight="1">
      <c r="A465" s="28"/>
      <c r="B465" s="138"/>
      <c r="C465" s="199" t="s">
        <v>1332</v>
      </c>
      <c r="D465" s="199" t="s">
        <v>242</v>
      </c>
      <c r="E465" s="200" t="s">
        <v>1333</v>
      </c>
      <c r="F465" s="201" t="s">
        <v>1334</v>
      </c>
      <c r="G465" s="202" t="s">
        <v>254</v>
      </c>
      <c r="H465" s="203">
        <v>4195</v>
      </c>
      <c r="I465" s="108"/>
      <c r="J465" s="204">
        <f>ROUND(I465*H465,2)</f>
        <v>0</v>
      </c>
      <c r="K465" s="201" t="s">
        <v>1</v>
      </c>
      <c r="L465" s="29"/>
      <c r="M465" s="109" t="s">
        <v>1</v>
      </c>
      <c r="N465" s="110" t="s">
        <v>42</v>
      </c>
      <c r="O465" s="52"/>
      <c r="P465" s="111">
        <f>O465*H465</f>
        <v>0</v>
      </c>
      <c r="Q465" s="111">
        <v>2.9999999999999997E-4</v>
      </c>
      <c r="R465" s="111">
        <f>Q465*H465</f>
        <v>1.2585</v>
      </c>
      <c r="S465" s="111">
        <v>0</v>
      </c>
      <c r="T465" s="112">
        <f>S465*H465</f>
        <v>0</v>
      </c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R465" s="113" t="s">
        <v>129</v>
      </c>
      <c r="AT465" s="113" t="s">
        <v>242</v>
      </c>
      <c r="AU465" s="113" t="s">
        <v>85</v>
      </c>
      <c r="AY465" s="14" t="s">
        <v>237</v>
      </c>
      <c r="BE465" s="114">
        <f>IF(N465="základní",J465,0)</f>
        <v>0</v>
      </c>
      <c r="BF465" s="114">
        <f>IF(N465="snížená",J465,0)</f>
        <v>0</v>
      </c>
      <c r="BG465" s="114">
        <f>IF(N465="zákl. přenesená",J465,0)</f>
        <v>0</v>
      </c>
      <c r="BH465" s="114">
        <f>IF(N465="sníž. přenesená",J465,0)</f>
        <v>0</v>
      </c>
      <c r="BI465" s="114">
        <f>IF(N465="nulová",J465,0)</f>
        <v>0</v>
      </c>
      <c r="BJ465" s="14" t="s">
        <v>85</v>
      </c>
      <c r="BK465" s="114">
        <f>ROUND(I465*H465,2)</f>
        <v>0</v>
      </c>
      <c r="BL465" s="14" t="s">
        <v>129</v>
      </c>
      <c r="BM465" s="113" t="s">
        <v>1335</v>
      </c>
    </row>
    <row r="466" spans="1:65" s="12" customFormat="1" ht="25.9" customHeight="1">
      <c r="B466" s="192"/>
      <c r="C466" s="193"/>
      <c r="D466" s="194" t="s">
        <v>76</v>
      </c>
      <c r="E466" s="195" t="s">
        <v>1336</v>
      </c>
      <c r="F466" s="195" t="s">
        <v>1337</v>
      </c>
      <c r="G466" s="193"/>
      <c r="H466" s="193"/>
      <c r="I466" s="101"/>
      <c r="J466" s="196">
        <f>BK466</f>
        <v>0</v>
      </c>
      <c r="K466" s="193"/>
      <c r="L466" s="99"/>
      <c r="M466" s="102"/>
      <c r="N466" s="103"/>
      <c r="O466" s="103"/>
      <c r="P466" s="104">
        <v>0</v>
      </c>
      <c r="Q466" s="103"/>
      <c r="R466" s="104">
        <v>0</v>
      </c>
      <c r="S466" s="103"/>
      <c r="T466" s="105">
        <v>0</v>
      </c>
      <c r="AR466" s="100" t="s">
        <v>87</v>
      </c>
      <c r="AT466" s="106" t="s">
        <v>76</v>
      </c>
      <c r="AU466" s="106" t="s">
        <v>77</v>
      </c>
      <c r="AY466" s="100" t="s">
        <v>237</v>
      </c>
      <c r="BK466" s="107">
        <v>0</v>
      </c>
    </row>
    <row r="467" spans="1:65" s="12" customFormat="1" ht="25.9" customHeight="1">
      <c r="B467" s="192"/>
      <c r="C467" s="193"/>
      <c r="D467" s="194" t="s">
        <v>76</v>
      </c>
      <c r="E467" s="195" t="s">
        <v>1338</v>
      </c>
      <c r="F467" s="195" t="s">
        <v>1339</v>
      </c>
      <c r="G467" s="193"/>
      <c r="H467" s="193"/>
      <c r="I467" s="101"/>
      <c r="J467" s="196">
        <f>BK467</f>
        <v>0</v>
      </c>
      <c r="K467" s="193"/>
      <c r="L467" s="99"/>
      <c r="M467" s="102"/>
      <c r="N467" s="103"/>
      <c r="O467" s="103"/>
      <c r="P467" s="104">
        <f>SUM(P468:P469)</f>
        <v>0</v>
      </c>
      <c r="Q467" s="103"/>
      <c r="R467" s="104">
        <f>SUM(R468:R469)</f>
        <v>3.9E-2</v>
      </c>
      <c r="S467" s="103"/>
      <c r="T467" s="105">
        <f>SUM(T468:T469)</f>
        <v>0</v>
      </c>
      <c r="AR467" s="100" t="s">
        <v>87</v>
      </c>
      <c r="AT467" s="106" t="s">
        <v>76</v>
      </c>
      <c r="AU467" s="106" t="s">
        <v>77</v>
      </c>
      <c r="AY467" s="100" t="s">
        <v>237</v>
      </c>
      <c r="BK467" s="107">
        <f>SUM(BK468:BK469)</f>
        <v>0</v>
      </c>
    </row>
    <row r="468" spans="1:65" s="2" customFormat="1" ht="16.5" customHeight="1">
      <c r="A468" s="28"/>
      <c r="B468" s="138"/>
      <c r="C468" s="199" t="s">
        <v>1340</v>
      </c>
      <c r="D468" s="199" t="s">
        <v>242</v>
      </c>
      <c r="E468" s="200" t="s">
        <v>1341</v>
      </c>
      <c r="F468" s="201" t="s">
        <v>1342</v>
      </c>
      <c r="G468" s="202" t="s">
        <v>319</v>
      </c>
      <c r="H468" s="203">
        <v>65</v>
      </c>
      <c r="I468" s="108"/>
      <c r="J468" s="204">
        <f>ROUND(I468*H468,2)</f>
        <v>0</v>
      </c>
      <c r="K468" s="201" t="s">
        <v>1</v>
      </c>
      <c r="L468" s="29"/>
      <c r="M468" s="109" t="s">
        <v>1</v>
      </c>
      <c r="N468" s="110" t="s">
        <v>42</v>
      </c>
      <c r="O468" s="52"/>
      <c r="P468" s="111">
        <f>O468*H468</f>
        <v>0</v>
      </c>
      <c r="Q468" s="111">
        <v>5.9999999999999995E-4</v>
      </c>
      <c r="R468" s="111">
        <f>Q468*H468</f>
        <v>3.9E-2</v>
      </c>
      <c r="S468" s="111">
        <v>0</v>
      </c>
      <c r="T468" s="112">
        <f>S468*H468</f>
        <v>0</v>
      </c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R468" s="113" t="s">
        <v>129</v>
      </c>
      <c r="AT468" s="113" t="s">
        <v>242</v>
      </c>
      <c r="AU468" s="113" t="s">
        <v>85</v>
      </c>
      <c r="AY468" s="14" t="s">
        <v>237</v>
      </c>
      <c r="BE468" s="114">
        <f>IF(N468="základní",J468,0)</f>
        <v>0</v>
      </c>
      <c r="BF468" s="114">
        <f>IF(N468="snížená",J468,0)</f>
        <v>0</v>
      </c>
      <c r="BG468" s="114">
        <f>IF(N468="zákl. přenesená",J468,0)</f>
        <v>0</v>
      </c>
      <c r="BH468" s="114">
        <f>IF(N468="sníž. přenesená",J468,0)</f>
        <v>0</v>
      </c>
      <c r="BI468" s="114">
        <f>IF(N468="nulová",J468,0)</f>
        <v>0</v>
      </c>
      <c r="BJ468" s="14" t="s">
        <v>85</v>
      </c>
      <c r="BK468" s="114">
        <f>ROUND(I468*H468,2)</f>
        <v>0</v>
      </c>
      <c r="BL468" s="14" t="s">
        <v>129</v>
      </c>
      <c r="BM468" s="113" t="s">
        <v>1343</v>
      </c>
    </row>
    <row r="469" spans="1:65" s="2" customFormat="1" ht="16.5" customHeight="1">
      <c r="A469" s="28"/>
      <c r="B469" s="138"/>
      <c r="C469" s="199" t="s">
        <v>1344</v>
      </c>
      <c r="D469" s="199" t="s">
        <v>242</v>
      </c>
      <c r="E469" s="200" t="s">
        <v>1345</v>
      </c>
      <c r="F469" s="201" t="s">
        <v>1346</v>
      </c>
      <c r="G469" s="202" t="s">
        <v>319</v>
      </c>
      <c r="H469" s="203">
        <v>85</v>
      </c>
      <c r="I469" s="108"/>
      <c r="J469" s="204">
        <f>ROUND(I469*H469,2)</f>
        <v>0</v>
      </c>
      <c r="K469" s="201" t="s">
        <v>1</v>
      </c>
      <c r="L469" s="29"/>
      <c r="M469" s="109" t="s">
        <v>1</v>
      </c>
      <c r="N469" s="110" t="s">
        <v>42</v>
      </c>
      <c r="O469" s="52"/>
      <c r="P469" s="111">
        <f>O469*H469</f>
        <v>0</v>
      </c>
      <c r="Q469" s="111">
        <v>0</v>
      </c>
      <c r="R469" s="111">
        <f>Q469*H469</f>
        <v>0</v>
      </c>
      <c r="S469" s="111">
        <v>0</v>
      </c>
      <c r="T469" s="112">
        <f>S469*H469</f>
        <v>0</v>
      </c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R469" s="113" t="s">
        <v>129</v>
      </c>
      <c r="AT469" s="113" t="s">
        <v>242</v>
      </c>
      <c r="AU469" s="113" t="s">
        <v>85</v>
      </c>
      <c r="AY469" s="14" t="s">
        <v>237</v>
      </c>
      <c r="BE469" s="114">
        <f>IF(N469="základní",J469,0)</f>
        <v>0</v>
      </c>
      <c r="BF469" s="114">
        <f>IF(N469="snížená",J469,0)</f>
        <v>0</v>
      </c>
      <c r="BG469" s="114">
        <f>IF(N469="zákl. přenesená",J469,0)</f>
        <v>0</v>
      </c>
      <c r="BH469" s="114">
        <f>IF(N469="sníž. přenesená",J469,0)</f>
        <v>0</v>
      </c>
      <c r="BI469" s="114">
        <f>IF(N469="nulová",J469,0)</f>
        <v>0</v>
      </c>
      <c r="BJ469" s="14" t="s">
        <v>85</v>
      </c>
      <c r="BK469" s="114">
        <f>ROUND(I469*H469,2)</f>
        <v>0</v>
      </c>
      <c r="BL469" s="14" t="s">
        <v>129</v>
      </c>
      <c r="BM469" s="113" t="s">
        <v>1347</v>
      </c>
    </row>
    <row r="470" spans="1:65" s="12" customFormat="1" ht="25.9" customHeight="1">
      <c r="B470" s="192"/>
      <c r="C470" s="193"/>
      <c r="D470" s="194" t="s">
        <v>76</v>
      </c>
      <c r="E470" s="195" t="s">
        <v>1348</v>
      </c>
      <c r="F470" s="195" t="s">
        <v>1349</v>
      </c>
      <c r="G470" s="193"/>
      <c r="H470" s="193"/>
      <c r="I470" s="101"/>
      <c r="J470" s="196">
        <f>BK470</f>
        <v>0</v>
      </c>
      <c r="K470" s="193"/>
      <c r="L470" s="99"/>
      <c r="M470" s="102"/>
      <c r="N470" s="103"/>
      <c r="O470" s="103"/>
      <c r="P470" s="104">
        <v>0</v>
      </c>
      <c r="Q470" s="103"/>
      <c r="R470" s="104">
        <v>0</v>
      </c>
      <c r="S470" s="103"/>
      <c r="T470" s="105">
        <v>0</v>
      </c>
      <c r="AR470" s="100" t="s">
        <v>247</v>
      </c>
      <c r="AT470" s="106" t="s">
        <v>76</v>
      </c>
      <c r="AU470" s="106" t="s">
        <v>77</v>
      </c>
      <c r="AY470" s="100" t="s">
        <v>237</v>
      </c>
      <c r="BK470" s="107">
        <v>0</v>
      </c>
    </row>
    <row r="471" spans="1:65" s="12" customFormat="1" ht="25.9" customHeight="1">
      <c r="B471" s="192"/>
      <c r="C471" s="193"/>
      <c r="D471" s="194" t="s">
        <v>76</v>
      </c>
      <c r="E471" s="195" t="s">
        <v>1350</v>
      </c>
      <c r="F471" s="195" t="s">
        <v>1351</v>
      </c>
      <c r="G471" s="193"/>
      <c r="H471" s="193"/>
      <c r="I471" s="101"/>
      <c r="J471" s="196">
        <f>BK471</f>
        <v>0</v>
      </c>
      <c r="K471" s="193"/>
      <c r="L471" s="99"/>
      <c r="M471" s="102"/>
      <c r="N471" s="103"/>
      <c r="O471" s="103"/>
      <c r="P471" s="104">
        <f>SUM(P472:P476)</f>
        <v>0</v>
      </c>
      <c r="Q471" s="103"/>
      <c r="R471" s="104">
        <f>SUM(R472:R476)</f>
        <v>0</v>
      </c>
      <c r="S471" s="103"/>
      <c r="T471" s="105">
        <f>SUM(T472:T476)</f>
        <v>0</v>
      </c>
      <c r="AR471" s="100" t="s">
        <v>247</v>
      </c>
      <c r="AT471" s="106" t="s">
        <v>76</v>
      </c>
      <c r="AU471" s="106" t="s">
        <v>77</v>
      </c>
      <c r="AY471" s="100" t="s">
        <v>237</v>
      </c>
      <c r="BK471" s="107">
        <f>SUM(BK472:BK476)</f>
        <v>0</v>
      </c>
    </row>
    <row r="472" spans="1:65" s="2" customFormat="1" ht="21.75" customHeight="1">
      <c r="A472" s="28"/>
      <c r="B472" s="138"/>
      <c r="C472" s="199" t="s">
        <v>1352</v>
      </c>
      <c r="D472" s="199" t="s">
        <v>242</v>
      </c>
      <c r="E472" s="200" t="s">
        <v>85</v>
      </c>
      <c r="F472" s="201" t="s">
        <v>1353</v>
      </c>
      <c r="G472" s="202" t="s">
        <v>319</v>
      </c>
      <c r="H472" s="203">
        <v>350</v>
      </c>
      <c r="I472" s="108"/>
      <c r="J472" s="204">
        <f>ROUND(I472*H472,2)</f>
        <v>0</v>
      </c>
      <c r="K472" s="201" t="s">
        <v>1</v>
      </c>
      <c r="L472" s="29"/>
      <c r="M472" s="109" t="s">
        <v>1</v>
      </c>
      <c r="N472" s="110" t="s">
        <v>42</v>
      </c>
      <c r="O472" s="52"/>
      <c r="P472" s="111">
        <f>O472*H472</f>
        <v>0</v>
      </c>
      <c r="Q472" s="111">
        <v>0</v>
      </c>
      <c r="R472" s="111">
        <f>Q472*H472</f>
        <v>0</v>
      </c>
      <c r="S472" s="111">
        <v>0</v>
      </c>
      <c r="T472" s="112">
        <f>S472*H472</f>
        <v>0</v>
      </c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R472" s="113" t="s">
        <v>490</v>
      </c>
      <c r="AT472" s="113" t="s">
        <v>242</v>
      </c>
      <c r="AU472" s="113" t="s">
        <v>85</v>
      </c>
      <c r="AY472" s="14" t="s">
        <v>237</v>
      </c>
      <c r="BE472" s="114">
        <f>IF(N472="základní",J472,0)</f>
        <v>0</v>
      </c>
      <c r="BF472" s="114">
        <f>IF(N472="snížená",J472,0)</f>
        <v>0</v>
      </c>
      <c r="BG472" s="114">
        <f>IF(N472="zákl. přenesená",J472,0)</f>
        <v>0</v>
      </c>
      <c r="BH472" s="114">
        <f>IF(N472="sníž. přenesená",J472,0)</f>
        <v>0</v>
      </c>
      <c r="BI472" s="114">
        <f>IF(N472="nulová",J472,0)</f>
        <v>0</v>
      </c>
      <c r="BJ472" s="14" t="s">
        <v>85</v>
      </c>
      <c r="BK472" s="114">
        <f>ROUND(I472*H472,2)</f>
        <v>0</v>
      </c>
      <c r="BL472" s="14" t="s">
        <v>490</v>
      </c>
      <c r="BM472" s="113" t="s">
        <v>1354</v>
      </c>
    </row>
    <row r="473" spans="1:65" s="2" customFormat="1" ht="16.5" customHeight="1">
      <c r="A473" s="28"/>
      <c r="B473" s="138"/>
      <c r="C473" s="199" t="s">
        <v>1355</v>
      </c>
      <c r="D473" s="199" t="s">
        <v>242</v>
      </c>
      <c r="E473" s="200" t="s">
        <v>87</v>
      </c>
      <c r="F473" s="201" t="s">
        <v>1356</v>
      </c>
      <c r="G473" s="202" t="s">
        <v>319</v>
      </c>
      <c r="H473" s="203">
        <v>55</v>
      </c>
      <c r="I473" s="108"/>
      <c r="J473" s="204">
        <f>ROUND(I473*H473,2)</f>
        <v>0</v>
      </c>
      <c r="K473" s="201" t="s">
        <v>1</v>
      </c>
      <c r="L473" s="29"/>
      <c r="M473" s="109" t="s">
        <v>1</v>
      </c>
      <c r="N473" s="110" t="s">
        <v>42</v>
      </c>
      <c r="O473" s="52"/>
      <c r="P473" s="111">
        <f>O473*H473</f>
        <v>0</v>
      </c>
      <c r="Q473" s="111">
        <v>0</v>
      </c>
      <c r="R473" s="111">
        <f>Q473*H473</f>
        <v>0</v>
      </c>
      <c r="S473" s="111">
        <v>0</v>
      </c>
      <c r="T473" s="112">
        <f>S473*H473</f>
        <v>0</v>
      </c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R473" s="113" t="s">
        <v>490</v>
      </c>
      <c r="AT473" s="113" t="s">
        <v>242</v>
      </c>
      <c r="AU473" s="113" t="s">
        <v>85</v>
      </c>
      <c r="AY473" s="14" t="s">
        <v>237</v>
      </c>
      <c r="BE473" s="114">
        <f>IF(N473="základní",J473,0)</f>
        <v>0</v>
      </c>
      <c r="BF473" s="114">
        <f>IF(N473="snížená",J473,0)</f>
        <v>0</v>
      </c>
      <c r="BG473" s="114">
        <f>IF(N473="zákl. přenesená",J473,0)</f>
        <v>0</v>
      </c>
      <c r="BH473" s="114">
        <f>IF(N473="sníž. přenesená",J473,0)</f>
        <v>0</v>
      </c>
      <c r="BI473" s="114">
        <f>IF(N473="nulová",J473,0)</f>
        <v>0</v>
      </c>
      <c r="BJ473" s="14" t="s">
        <v>85</v>
      </c>
      <c r="BK473" s="114">
        <f>ROUND(I473*H473,2)</f>
        <v>0</v>
      </c>
      <c r="BL473" s="14" t="s">
        <v>490</v>
      </c>
      <c r="BM473" s="113" t="s">
        <v>1357</v>
      </c>
    </row>
    <row r="474" spans="1:65" s="2" customFormat="1" ht="16.5" customHeight="1">
      <c r="A474" s="28"/>
      <c r="B474" s="138"/>
      <c r="C474" s="199" t="s">
        <v>1358</v>
      </c>
      <c r="D474" s="199" t="s">
        <v>242</v>
      </c>
      <c r="E474" s="200" t="s">
        <v>247</v>
      </c>
      <c r="F474" s="201" t="s">
        <v>1359</v>
      </c>
      <c r="G474" s="202" t="s">
        <v>1360</v>
      </c>
      <c r="H474" s="203">
        <v>1</v>
      </c>
      <c r="I474" s="108"/>
      <c r="J474" s="204">
        <f>ROUND(I474*H474,2)</f>
        <v>0</v>
      </c>
      <c r="K474" s="201" t="s">
        <v>1</v>
      </c>
      <c r="L474" s="29"/>
      <c r="M474" s="109" t="s">
        <v>1</v>
      </c>
      <c r="N474" s="110" t="s">
        <v>42</v>
      </c>
      <c r="O474" s="52"/>
      <c r="P474" s="111">
        <f>O474*H474</f>
        <v>0</v>
      </c>
      <c r="Q474" s="111">
        <v>0</v>
      </c>
      <c r="R474" s="111">
        <f>Q474*H474</f>
        <v>0</v>
      </c>
      <c r="S474" s="111">
        <v>0</v>
      </c>
      <c r="T474" s="112">
        <f>S474*H474</f>
        <v>0</v>
      </c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R474" s="113" t="s">
        <v>490</v>
      </c>
      <c r="AT474" s="113" t="s">
        <v>242</v>
      </c>
      <c r="AU474" s="113" t="s">
        <v>85</v>
      </c>
      <c r="AY474" s="14" t="s">
        <v>237</v>
      </c>
      <c r="BE474" s="114">
        <f>IF(N474="základní",J474,0)</f>
        <v>0</v>
      </c>
      <c r="BF474" s="114">
        <f>IF(N474="snížená",J474,0)</f>
        <v>0</v>
      </c>
      <c r="BG474" s="114">
        <f>IF(N474="zákl. přenesená",J474,0)</f>
        <v>0</v>
      </c>
      <c r="BH474" s="114">
        <f>IF(N474="sníž. přenesená",J474,0)</f>
        <v>0</v>
      </c>
      <c r="BI474" s="114">
        <f>IF(N474="nulová",J474,0)</f>
        <v>0</v>
      </c>
      <c r="BJ474" s="14" t="s">
        <v>85</v>
      </c>
      <c r="BK474" s="114">
        <f>ROUND(I474*H474,2)</f>
        <v>0</v>
      </c>
      <c r="BL474" s="14" t="s">
        <v>490</v>
      </c>
      <c r="BM474" s="113" t="s">
        <v>1361</v>
      </c>
    </row>
    <row r="475" spans="1:65" s="2" customFormat="1" ht="16.5" customHeight="1">
      <c r="A475" s="28"/>
      <c r="B475" s="138"/>
      <c r="C475" s="199" t="s">
        <v>1362</v>
      </c>
      <c r="D475" s="199" t="s">
        <v>242</v>
      </c>
      <c r="E475" s="200" t="s">
        <v>246</v>
      </c>
      <c r="F475" s="201" t="s">
        <v>1363</v>
      </c>
      <c r="G475" s="202" t="s">
        <v>1360</v>
      </c>
      <c r="H475" s="203">
        <v>1</v>
      </c>
      <c r="I475" s="108"/>
      <c r="J475" s="204">
        <f>ROUND(I475*H475,2)</f>
        <v>0</v>
      </c>
      <c r="K475" s="201" t="s">
        <v>1</v>
      </c>
      <c r="L475" s="29"/>
      <c r="M475" s="109" t="s">
        <v>1</v>
      </c>
      <c r="N475" s="110" t="s">
        <v>42</v>
      </c>
      <c r="O475" s="52"/>
      <c r="P475" s="111">
        <f>O475*H475</f>
        <v>0</v>
      </c>
      <c r="Q475" s="111">
        <v>0</v>
      </c>
      <c r="R475" s="111">
        <f>Q475*H475</f>
        <v>0</v>
      </c>
      <c r="S475" s="111">
        <v>0</v>
      </c>
      <c r="T475" s="112">
        <f>S475*H475</f>
        <v>0</v>
      </c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R475" s="113" t="s">
        <v>490</v>
      </c>
      <c r="AT475" s="113" t="s">
        <v>242</v>
      </c>
      <c r="AU475" s="113" t="s">
        <v>85</v>
      </c>
      <c r="AY475" s="14" t="s">
        <v>237</v>
      </c>
      <c r="BE475" s="114">
        <f>IF(N475="základní",J475,0)</f>
        <v>0</v>
      </c>
      <c r="BF475" s="114">
        <f>IF(N475="snížená",J475,0)</f>
        <v>0</v>
      </c>
      <c r="BG475" s="114">
        <f>IF(N475="zákl. přenesená",J475,0)</f>
        <v>0</v>
      </c>
      <c r="BH475" s="114">
        <f>IF(N475="sníž. přenesená",J475,0)</f>
        <v>0</v>
      </c>
      <c r="BI475" s="114">
        <f>IF(N475="nulová",J475,0)</f>
        <v>0</v>
      </c>
      <c r="BJ475" s="14" t="s">
        <v>85</v>
      </c>
      <c r="BK475" s="114">
        <f>ROUND(I475*H475,2)</f>
        <v>0</v>
      </c>
      <c r="BL475" s="14" t="s">
        <v>490</v>
      </c>
      <c r="BM475" s="113" t="s">
        <v>1364</v>
      </c>
    </row>
    <row r="476" spans="1:65" s="2" customFormat="1" ht="16.5" customHeight="1">
      <c r="A476" s="28"/>
      <c r="B476" s="138"/>
      <c r="C476" s="199" t="s">
        <v>1365</v>
      </c>
      <c r="D476" s="199" t="s">
        <v>242</v>
      </c>
      <c r="E476" s="200" t="s">
        <v>259</v>
      </c>
      <c r="F476" s="201" t="s">
        <v>1366</v>
      </c>
      <c r="G476" s="202" t="s">
        <v>1360</v>
      </c>
      <c r="H476" s="203">
        <v>1</v>
      </c>
      <c r="I476" s="108"/>
      <c r="J476" s="204">
        <f>ROUND(I476*H476,2)</f>
        <v>0</v>
      </c>
      <c r="K476" s="201" t="s">
        <v>1</v>
      </c>
      <c r="L476" s="29"/>
      <c r="M476" s="109" t="s">
        <v>1</v>
      </c>
      <c r="N476" s="110" t="s">
        <v>42</v>
      </c>
      <c r="O476" s="52"/>
      <c r="P476" s="111">
        <f>O476*H476</f>
        <v>0</v>
      </c>
      <c r="Q476" s="111">
        <v>0</v>
      </c>
      <c r="R476" s="111">
        <f>Q476*H476</f>
        <v>0</v>
      </c>
      <c r="S476" s="111">
        <v>0</v>
      </c>
      <c r="T476" s="112">
        <f>S476*H476</f>
        <v>0</v>
      </c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R476" s="113" t="s">
        <v>490</v>
      </c>
      <c r="AT476" s="113" t="s">
        <v>242</v>
      </c>
      <c r="AU476" s="113" t="s">
        <v>85</v>
      </c>
      <c r="AY476" s="14" t="s">
        <v>237</v>
      </c>
      <c r="BE476" s="114">
        <f>IF(N476="základní",J476,0)</f>
        <v>0</v>
      </c>
      <c r="BF476" s="114">
        <f>IF(N476="snížená",J476,0)</f>
        <v>0</v>
      </c>
      <c r="BG476" s="114">
        <f>IF(N476="zákl. přenesená",J476,0)</f>
        <v>0</v>
      </c>
      <c r="BH476" s="114">
        <f>IF(N476="sníž. přenesená",J476,0)</f>
        <v>0</v>
      </c>
      <c r="BI476" s="114">
        <f>IF(N476="nulová",J476,0)</f>
        <v>0</v>
      </c>
      <c r="BJ476" s="14" t="s">
        <v>85</v>
      </c>
      <c r="BK476" s="114">
        <f>ROUND(I476*H476,2)</f>
        <v>0</v>
      </c>
      <c r="BL476" s="14" t="s">
        <v>490</v>
      </c>
      <c r="BM476" s="113" t="s">
        <v>1367</v>
      </c>
    </row>
    <row r="477" spans="1:65" s="12" customFormat="1" ht="25.9" customHeight="1">
      <c r="B477" s="192"/>
      <c r="C477" s="193"/>
      <c r="D477" s="194" t="s">
        <v>76</v>
      </c>
      <c r="E477" s="195" t="s">
        <v>1368</v>
      </c>
      <c r="F477" s="195" t="s">
        <v>1369</v>
      </c>
      <c r="G477" s="193"/>
      <c r="H477" s="193"/>
      <c r="I477" s="101"/>
      <c r="J477" s="196">
        <f>BK477</f>
        <v>0</v>
      </c>
      <c r="K477" s="193"/>
      <c r="L477" s="99"/>
      <c r="M477" s="102"/>
      <c r="N477" s="103"/>
      <c r="O477" s="103"/>
      <c r="P477" s="104">
        <f>SUM(P478:P482)</f>
        <v>0</v>
      </c>
      <c r="Q477" s="103"/>
      <c r="R477" s="104">
        <f>SUM(R478:R482)</f>
        <v>0</v>
      </c>
      <c r="S477" s="103"/>
      <c r="T477" s="105">
        <f>SUM(T478:T482)</f>
        <v>0</v>
      </c>
      <c r="AR477" s="100" t="s">
        <v>247</v>
      </c>
      <c r="AT477" s="106" t="s">
        <v>76</v>
      </c>
      <c r="AU477" s="106" t="s">
        <v>77</v>
      </c>
      <c r="AY477" s="100" t="s">
        <v>237</v>
      </c>
      <c r="BK477" s="107">
        <f>SUM(BK478:BK482)</f>
        <v>0</v>
      </c>
    </row>
    <row r="478" spans="1:65" s="2" customFormat="1" ht="21.75" customHeight="1">
      <c r="A478" s="28"/>
      <c r="B478" s="138"/>
      <c r="C478" s="199" t="s">
        <v>1370</v>
      </c>
      <c r="D478" s="199" t="s">
        <v>242</v>
      </c>
      <c r="E478" s="200" t="s">
        <v>1371</v>
      </c>
      <c r="F478" s="201" t="s">
        <v>1372</v>
      </c>
      <c r="G478" s="202" t="s">
        <v>738</v>
      </c>
      <c r="H478" s="203">
        <v>58027</v>
      </c>
      <c r="I478" s="108"/>
      <c r="J478" s="204">
        <f>ROUND(I478*H478,2)</f>
        <v>0</v>
      </c>
      <c r="K478" s="201" t="s">
        <v>1</v>
      </c>
      <c r="L478" s="29"/>
      <c r="M478" s="109" t="s">
        <v>1</v>
      </c>
      <c r="N478" s="110" t="s">
        <v>42</v>
      </c>
      <c r="O478" s="52"/>
      <c r="P478" s="111">
        <f>O478*H478</f>
        <v>0</v>
      </c>
      <c r="Q478" s="111">
        <v>0</v>
      </c>
      <c r="R478" s="111">
        <f>Q478*H478</f>
        <v>0</v>
      </c>
      <c r="S478" s="111">
        <v>0</v>
      </c>
      <c r="T478" s="112">
        <f>S478*H478</f>
        <v>0</v>
      </c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R478" s="113" t="s">
        <v>490</v>
      </c>
      <c r="AT478" s="113" t="s">
        <v>242</v>
      </c>
      <c r="AU478" s="113" t="s">
        <v>85</v>
      </c>
      <c r="AY478" s="14" t="s">
        <v>237</v>
      </c>
      <c r="BE478" s="114">
        <f>IF(N478="základní",J478,0)</f>
        <v>0</v>
      </c>
      <c r="BF478" s="114">
        <f>IF(N478="snížená",J478,0)</f>
        <v>0</v>
      </c>
      <c r="BG478" s="114">
        <f>IF(N478="zákl. přenesená",J478,0)</f>
        <v>0</v>
      </c>
      <c r="BH478" s="114">
        <f>IF(N478="sníž. přenesená",J478,0)</f>
        <v>0</v>
      </c>
      <c r="BI478" s="114">
        <f>IF(N478="nulová",J478,0)</f>
        <v>0</v>
      </c>
      <c r="BJ478" s="14" t="s">
        <v>85</v>
      </c>
      <c r="BK478" s="114">
        <f>ROUND(I478*H478,2)</f>
        <v>0</v>
      </c>
      <c r="BL478" s="14" t="s">
        <v>490</v>
      </c>
      <c r="BM478" s="113" t="s">
        <v>1373</v>
      </c>
    </row>
    <row r="479" spans="1:65" s="2" customFormat="1" ht="21.75" customHeight="1">
      <c r="A479" s="28"/>
      <c r="B479" s="138"/>
      <c r="C479" s="199" t="s">
        <v>1374</v>
      </c>
      <c r="D479" s="199" t="s">
        <v>242</v>
      </c>
      <c r="E479" s="200" t="s">
        <v>1375</v>
      </c>
      <c r="F479" s="201" t="s">
        <v>1376</v>
      </c>
      <c r="G479" s="202" t="s">
        <v>738</v>
      </c>
      <c r="H479" s="203">
        <v>2760</v>
      </c>
      <c r="I479" s="108"/>
      <c r="J479" s="204">
        <f>ROUND(I479*H479,2)</f>
        <v>0</v>
      </c>
      <c r="K479" s="201" t="s">
        <v>1</v>
      </c>
      <c r="L479" s="29"/>
      <c r="M479" s="109" t="s">
        <v>1</v>
      </c>
      <c r="N479" s="110" t="s">
        <v>42</v>
      </c>
      <c r="O479" s="52"/>
      <c r="P479" s="111">
        <f>O479*H479</f>
        <v>0</v>
      </c>
      <c r="Q479" s="111">
        <v>0</v>
      </c>
      <c r="R479" s="111">
        <f>Q479*H479</f>
        <v>0</v>
      </c>
      <c r="S479" s="111">
        <v>0</v>
      </c>
      <c r="T479" s="112">
        <f>S479*H479</f>
        <v>0</v>
      </c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R479" s="113" t="s">
        <v>490</v>
      </c>
      <c r="AT479" s="113" t="s">
        <v>242</v>
      </c>
      <c r="AU479" s="113" t="s">
        <v>85</v>
      </c>
      <c r="AY479" s="14" t="s">
        <v>237</v>
      </c>
      <c r="BE479" s="114">
        <f>IF(N479="základní",J479,0)</f>
        <v>0</v>
      </c>
      <c r="BF479" s="114">
        <f>IF(N479="snížená",J479,0)</f>
        <v>0</v>
      </c>
      <c r="BG479" s="114">
        <f>IF(N479="zákl. přenesená",J479,0)</f>
        <v>0</v>
      </c>
      <c r="BH479" s="114">
        <f>IF(N479="sníž. přenesená",J479,0)</f>
        <v>0</v>
      </c>
      <c r="BI479" s="114">
        <f>IF(N479="nulová",J479,0)</f>
        <v>0</v>
      </c>
      <c r="BJ479" s="14" t="s">
        <v>85</v>
      </c>
      <c r="BK479" s="114">
        <f>ROUND(I479*H479,2)</f>
        <v>0</v>
      </c>
      <c r="BL479" s="14" t="s">
        <v>490</v>
      </c>
      <c r="BM479" s="113" t="s">
        <v>1377</v>
      </c>
    </row>
    <row r="480" spans="1:65" s="2" customFormat="1" ht="21.75" customHeight="1">
      <c r="A480" s="28"/>
      <c r="B480" s="138"/>
      <c r="C480" s="199" t="s">
        <v>1378</v>
      </c>
      <c r="D480" s="199" t="s">
        <v>242</v>
      </c>
      <c r="E480" s="200" t="s">
        <v>1379</v>
      </c>
      <c r="F480" s="201" t="s">
        <v>1380</v>
      </c>
      <c r="G480" s="202" t="s">
        <v>738</v>
      </c>
      <c r="H480" s="203">
        <v>4500</v>
      </c>
      <c r="I480" s="108"/>
      <c r="J480" s="204">
        <f>ROUND(I480*H480,2)</f>
        <v>0</v>
      </c>
      <c r="K480" s="201" t="s">
        <v>1</v>
      </c>
      <c r="L480" s="29"/>
      <c r="M480" s="109" t="s">
        <v>1</v>
      </c>
      <c r="N480" s="110" t="s">
        <v>42</v>
      </c>
      <c r="O480" s="52"/>
      <c r="P480" s="111">
        <f>O480*H480</f>
        <v>0</v>
      </c>
      <c r="Q480" s="111">
        <v>0</v>
      </c>
      <c r="R480" s="111">
        <f>Q480*H480</f>
        <v>0</v>
      </c>
      <c r="S480" s="111">
        <v>0</v>
      </c>
      <c r="T480" s="112">
        <f>S480*H480</f>
        <v>0</v>
      </c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R480" s="113" t="s">
        <v>490</v>
      </c>
      <c r="AT480" s="113" t="s">
        <v>242</v>
      </c>
      <c r="AU480" s="113" t="s">
        <v>85</v>
      </c>
      <c r="AY480" s="14" t="s">
        <v>237</v>
      </c>
      <c r="BE480" s="114">
        <f>IF(N480="základní",J480,0)</f>
        <v>0</v>
      </c>
      <c r="BF480" s="114">
        <f>IF(N480="snížená",J480,0)</f>
        <v>0</v>
      </c>
      <c r="BG480" s="114">
        <f>IF(N480="zákl. přenesená",J480,0)</f>
        <v>0</v>
      </c>
      <c r="BH480" s="114">
        <f>IF(N480="sníž. přenesená",J480,0)</f>
        <v>0</v>
      </c>
      <c r="BI480" s="114">
        <f>IF(N480="nulová",J480,0)</f>
        <v>0</v>
      </c>
      <c r="BJ480" s="14" t="s">
        <v>85</v>
      </c>
      <c r="BK480" s="114">
        <f>ROUND(I480*H480,2)</f>
        <v>0</v>
      </c>
      <c r="BL480" s="14" t="s">
        <v>490</v>
      </c>
      <c r="BM480" s="113" t="s">
        <v>1381</v>
      </c>
    </row>
    <row r="481" spans="1:65" s="2" customFormat="1" ht="33" customHeight="1">
      <c r="A481" s="28"/>
      <c r="B481" s="138"/>
      <c r="C481" s="199" t="s">
        <v>1382</v>
      </c>
      <c r="D481" s="199" t="s">
        <v>242</v>
      </c>
      <c r="E481" s="200" t="s">
        <v>1383</v>
      </c>
      <c r="F481" s="201" t="s">
        <v>1384</v>
      </c>
      <c r="G481" s="202" t="s">
        <v>319</v>
      </c>
      <c r="H481" s="203">
        <v>1</v>
      </c>
      <c r="I481" s="108"/>
      <c r="J481" s="204">
        <f>ROUND(I481*H481,2)</f>
        <v>0</v>
      </c>
      <c r="K481" s="201" t="s">
        <v>1</v>
      </c>
      <c r="L481" s="29"/>
      <c r="M481" s="109" t="s">
        <v>1</v>
      </c>
      <c r="N481" s="110" t="s">
        <v>42</v>
      </c>
      <c r="O481" s="52"/>
      <c r="P481" s="111">
        <f>O481*H481</f>
        <v>0</v>
      </c>
      <c r="Q481" s="111">
        <v>0</v>
      </c>
      <c r="R481" s="111">
        <f>Q481*H481</f>
        <v>0</v>
      </c>
      <c r="S481" s="111">
        <v>0</v>
      </c>
      <c r="T481" s="112">
        <f>S481*H481</f>
        <v>0</v>
      </c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R481" s="113" t="s">
        <v>490</v>
      </c>
      <c r="AT481" s="113" t="s">
        <v>242</v>
      </c>
      <c r="AU481" s="113" t="s">
        <v>85</v>
      </c>
      <c r="AY481" s="14" t="s">
        <v>237</v>
      </c>
      <c r="BE481" s="114">
        <f>IF(N481="základní",J481,0)</f>
        <v>0</v>
      </c>
      <c r="BF481" s="114">
        <f>IF(N481="snížená",J481,0)</f>
        <v>0</v>
      </c>
      <c r="BG481" s="114">
        <f>IF(N481="zákl. přenesená",J481,0)</f>
        <v>0</v>
      </c>
      <c r="BH481" s="114">
        <f>IF(N481="sníž. přenesená",J481,0)</f>
        <v>0</v>
      </c>
      <c r="BI481" s="114">
        <f>IF(N481="nulová",J481,0)</f>
        <v>0</v>
      </c>
      <c r="BJ481" s="14" t="s">
        <v>85</v>
      </c>
      <c r="BK481" s="114">
        <f>ROUND(I481*H481,2)</f>
        <v>0</v>
      </c>
      <c r="BL481" s="14" t="s">
        <v>490</v>
      </c>
      <c r="BM481" s="113" t="s">
        <v>1385</v>
      </c>
    </row>
    <row r="482" spans="1:65" s="2" customFormat="1" ht="21.75" customHeight="1">
      <c r="A482" s="28"/>
      <c r="B482" s="138"/>
      <c r="C482" s="199" t="s">
        <v>1386</v>
      </c>
      <c r="D482" s="199" t="s">
        <v>242</v>
      </c>
      <c r="E482" s="200" t="s">
        <v>1387</v>
      </c>
      <c r="F482" s="201" t="s">
        <v>1388</v>
      </c>
      <c r="G482" s="202" t="s">
        <v>738</v>
      </c>
      <c r="H482" s="203">
        <v>450</v>
      </c>
      <c r="I482" s="108"/>
      <c r="J482" s="204">
        <f>ROUND(I482*H482,2)</f>
        <v>0</v>
      </c>
      <c r="K482" s="201" t="s">
        <v>1</v>
      </c>
      <c r="L482" s="29"/>
      <c r="M482" s="121" t="s">
        <v>1</v>
      </c>
      <c r="N482" s="122" t="s">
        <v>42</v>
      </c>
      <c r="O482" s="123"/>
      <c r="P482" s="124">
        <f>O482*H482</f>
        <v>0</v>
      </c>
      <c r="Q482" s="124">
        <v>0</v>
      </c>
      <c r="R482" s="124">
        <f>Q482*H482</f>
        <v>0</v>
      </c>
      <c r="S482" s="124">
        <v>0</v>
      </c>
      <c r="T482" s="125">
        <f>S482*H482</f>
        <v>0</v>
      </c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R482" s="113" t="s">
        <v>490</v>
      </c>
      <c r="AT482" s="113" t="s">
        <v>242</v>
      </c>
      <c r="AU482" s="113" t="s">
        <v>85</v>
      </c>
      <c r="AY482" s="14" t="s">
        <v>237</v>
      </c>
      <c r="BE482" s="114">
        <f>IF(N482="základní",J482,0)</f>
        <v>0</v>
      </c>
      <c r="BF482" s="114">
        <f>IF(N482="snížená",J482,0)</f>
        <v>0</v>
      </c>
      <c r="BG482" s="114">
        <f>IF(N482="zákl. přenesená",J482,0)</f>
        <v>0</v>
      </c>
      <c r="BH482" s="114">
        <f>IF(N482="sníž. přenesená",J482,0)</f>
        <v>0</v>
      </c>
      <c r="BI482" s="114">
        <f>IF(N482="nulová",J482,0)</f>
        <v>0</v>
      </c>
      <c r="BJ482" s="14" t="s">
        <v>85</v>
      </c>
      <c r="BK482" s="114">
        <f>ROUND(I482*H482,2)</f>
        <v>0</v>
      </c>
      <c r="BL482" s="14" t="s">
        <v>490</v>
      </c>
      <c r="BM482" s="113" t="s">
        <v>1389</v>
      </c>
    </row>
    <row r="483" spans="1:65" s="2" customFormat="1" ht="6.95" customHeight="1">
      <c r="A483" s="28"/>
      <c r="B483" s="168"/>
      <c r="C483" s="169"/>
      <c r="D483" s="169"/>
      <c r="E483" s="169"/>
      <c r="F483" s="169"/>
      <c r="G483" s="169"/>
      <c r="H483" s="169"/>
      <c r="I483" s="169"/>
      <c r="J483" s="169"/>
      <c r="K483" s="169"/>
      <c r="L483" s="29"/>
      <c r="M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</row>
  </sheetData>
  <sheetProtection algorithmName="SHA-512" hashValue="1tTjN3wX5lFuJdchtbcysWrbdJIXyZSDDVTAjlbCBEWh1TThp8tOuvsXUAMOIxlyEvrG2FDr2oSaCtn9KIL7Wg==" saltValue="DDhi0yDftup+gtXGe9JzhQ==" spinCount="100000" sheet="1" objects="1" scenarios="1"/>
  <autoFilter ref="C159:K482" xr:uid="{00000000-0009-0000-0000-000001000000}"/>
  <mergeCells count="9">
    <mergeCell ref="E87:H87"/>
    <mergeCell ref="E150:H150"/>
    <mergeCell ref="E152:H15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BM165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140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5624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ROUND(J117,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ROUND((SUM(BE117:BE164)),  2)</f>
        <v>0</v>
      </c>
      <c r="G33" s="139"/>
      <c r="H33" s="139"/>
      <c r="I33" s="151">
        <v>0.21</v>
      </c>
      <c r="J33" s="150">
        <f>ROUND(((SUM(BE117:BE164))*I33),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ROUND((SUM(BF117:BF164)),  2)</f>
        <v>0</v>
      </c>
      <c r="G34" s="139"/>
      <c r="H34" s="139"/>
      <c r="I34" s="151">
        <v>0.15</v>
      </c>
      <c r="J34" s="150">
        <f>ROUND(((SUM(BF117:BF164))*I34),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ROUND((SUM(BG117:BG164)),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ROUND((SUM(BH117:BH164)),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ROUND((SUM(BI117:BI164)),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19 - VZT_ZC_8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J117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5625</v>
      </c>
      <c r="E97" s="179"/>
      <c r="F97" s="179"/>
      <c r="G97" s="179"/>
      <c r="H97" s="179"/>
      <c r="I97" s="179"/>
      <c r="J97" s="180">
        <f>J118</f>
        <v>0</v>
      </c>
      <c r="K97" s="177"/>
      <c r="L97" s="92"/>
    </row>
    <row r="98" spans="1:31" s="2" customFormat="1" ht="21.75" customHeight="1">
      <c r="A98" s="28"/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3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s="2" customFormat="1" ht="6.95" customHeight="1">
      <c r="A99" s="28"/>
      <c r="B99" s="168"/>
      <c r="C99" s="169"/>
      <c r="D99" s="169"/>
      <c r="E99" s="169"/>
      <c r="F99" s="169"/>
      <c r="G99" s="169"/>
      <c r="H99" s="169"/>
      <c r="I99" s="169"/>
      <c r="J99" s="169"/>
      <c r="K99" s="169"/>
      <c r="L99" s="3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31" s="2" customFormat="1" ht="6.95" customHeight="1">
      <c r="A103" s="28"/>
      <c r="B103" s="170"/>
      <c r="C103" s="171"/>
      <c r="D103" s="171"/>
      <c r="E103" s="171"/>
      <c r="F103" s="171"/>
      <c r="G103" s="171"/>
      <c r="H103" s="171"/>
      <c r="I103" s="171"/>
      <c r="J103" s="171"/>
      <c r="K103" s="171"/>
      <c r="L103" s="3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4.95" customHeight="1">
      <c r="A104" s="28"/>
      <c r="B104" s="138"/>
      <c r="C104" s="136" t="s">
        <v>222</v>
      </c>
      <c r="D104" s="139"/>
      <c r="E104" s="139"/>
      <c r="F104" s="139"/>
      <c r="G104" s="139"/>
      <c r="H104" s="139"/>
      <c r="I104" s="139"/>
      <c r="J104" s="139"/>
      <c r="K104" s="139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2" customHeight="1">
      <c r="A106" s="28"/>
      <c r="B106" s="138"/>
      <c r="C106" s="137" t="s">
        <v>16</v>
      </c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6.5" customHeight="1">
      <c r="A107" s="28"/>
      <c r="B107" s="138"/>
      <c r="C107" s="139"/>
      <c r="D107" s="139"/>
      <c r="E107" s="254" t="str">
        <f>E7</f>
        <v>STAVEBNÍ ÚPRAVY OBJEKTU PODNIKOVÉHO ŘEDITELSTVÍ DOPRAVNÍHO PODNIKU OSTRAVA a.s</v>
      </c>
      <c r="F107" s="255"/>
      <c r="G107" s="255"/>
      <c r="H107" s="255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138"/>
      <c r="C108" s="137" t="s">
        <v>171</v>
      </c>
      <c r="D108" s="139"/>
      <c r="E108" s="139"/>
      <c r="F108" s="139"/>
      <c r="G108" s="139"/>
      <c r="H108" s="139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138"/>
      <c r="C109" s="139"/>
      <c r="D109" s="139"/>
      <c r="E109" s="252" t="str">
        <f>E9</f>
        <v>19 - VZT_ZC_8</v>
      </c>
      <c r="F109" s="253"/>
      <c r="G109" s="253"/>
      <c r="H109" s="253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138"/>
      <c r="C111" s="137" t="s">
        <v>20</v>
      </c>
      <c r="D111" s="139"/>
      <c r="E111" s="139"/>
      <c r="F111" s="140" t="str">
        <f>F12</f>
        <v xml:space="preserve"> </v>
      </c>
      <c r="G111" s="139"/>
      <c r="H111" s="139"/>
      <c r="I111" s="137" t="s">
        <v>22</v>
      </c>
      <c r="J111" s="141" t="str">
        <f>IF(J12="","",J12)</f>
        <v>15. 1. 2020</v>
      </c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138"/>
      <c r="C113" s="137" t="s">
        <v>24</v>
      </c>
      <c r="D113" s="139"/>
      <c r="E113" s="139"/>
      <c r="F113" s="140" t="str">
        <f>E15</f>
        <v>Dopravní podnik Ostrava a.s.</v>
      </c>
      <c r="G113" s="139"/>
      <c r="H113" s="139"/>
      <c r="I113" s="137" t="s">
        <v>30</v>
      </c>
      <c r="J113" s="172" t="str">
        <f>E21</f>
        <v>SPAN s.r.o.</v>
      </c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138"/>
      <c r="C114" s="137" t="s">
        <v>28</v>
      </c>
      <c r="D114" s="139"/>
      <c r="E114" s="139"/>
      <c r="F114" s="140" t="str">
        <f>IF(E18="","",E18)</f>
        <v>Vyplň údaj</v>
      </c>
      <c r="G114" s="139"/>
      <c r="H114" s="139"/>
      <c r="I114" s="137" t="s">
        <v>33</v>
      </c>
      <c r="J114" s="172" t="str">
        <f>E24</f>
        <v>SPAN s.r.o.</v>
      </c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0.35" customHeight="1">
      <c r="A115" s="28"/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1" customFormat="1" ht="29.25" customHeight="1">
      <c r="A116" s="94"/>
      <c r="B116" s="186"/>
      <c r="C116" s="187" t="s">
        <v>223</v>
      </c>
      <c r="D116" s="188" t="s">
        <v>62</v>
      </c>
      <c r="E116" s="188" t="s">
        <v>58</v>
      </c>
      <c r="F116" s="188" t="s">
        <v>59</v>
      </c>
      <c r="G116" s="188" t="s">
        <v>224</v>
      </c>
      <c r="H116" s="188" t="s">
        <v>225</v>
      </c>
      <c r="I116" s="188" t="s">
        <v>226</v>
      </c>
      <c r="J116" s="188" t="s">
        <v>175</v>
      </c>
      <c r="K116" s="189" t="s">
        <v>227</v>
      </c>
      <c r="L116" s="95"/>
      <c r="M116" s="56" t="s">
        <v>1</v>
      </c>
      <c r="N116" s="57" t="s">
        <v>41</v>
      </c>
      <c r="O116" s="57" t="s">
        <v>228</v>
      </c>
      <c r="P116" s="57" t="s">
        <v>229</v>
      </c>
      <c r="Q116" s="57" t="s">
        <v>230</v>
      </c>
      <c r="R116" s="57" t="s">
        <v>231</v>
      </c>
      <c r="S116" s="57" t="s">
        <v>232</v>
      </c>
      <c r="T116" s="58" t="s">
        <v>233</v>
      </c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spans="1:65" s="2" customFormat="1" ht="22.9" customHeight="1">
      <c r="A117" s="28"/>
      <c r="B117" s="138"/>
      <c r="C117" s="190" t="s">
        <v>234</v>
      </c>
      <c r="D117" s="139"/>
      <c r="E117" s="139"/>
      <c r="F117" s="139"/>
      <c r="G117" s="139"/>
      <c r="H117" s="139"/>
      <c r="I117" s="139"/>
      <c r="J117" s="191">
        <f>BK117</f>
        <v>0</v>
      </c>
      <c r="K117" s="139"/>
      <c r="L117" s="29"/>
      <c r="M117" s="59"/>
      <c r="N117" s="50"/>
      <c r="O117" s="60"/>
      <c r="P117" s="96">
        <f>P118</f>
        <v>0</v>
      </c>
      <c r="Q117" s="60"/>
      <c r="R117" s="96">
        <f>R118</f>
        <v>0</v>
      </c>
      <c r="S117" s="60"/>
      <c r="T117" s="97">
        <f>T118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T117" s="14" t="s">
        <v>76</v>
      </c>
      <c r="AU117" s="14" t="s">
        <v>177</v>
      </c>
      <c r="BK117" s="98">
        <f>BK118</f>
        <v>0</v>
      </c>
    </row>
    <row r="118" spans="1:65" s="12" customFormat="1" ht="25.9" customHeight="1">
      <c r="B118" s="192"/>
      <c r="C118" s="193"/>
      <c r="D118" s="194" t="s">
        <v>76</v>
      </c>
      <c r="E118" s="195" t="s">
        <v>238</v>
      </c>
      <c r="F118" s="195" t="s">
        <v>5626</v>
      </c>
      <c r="G118" s="193"/>
      <c r="H118" s="193"/>
      <c r="I118" s="193"/>
      <c r="J118" s="196">
        <f>BK118</f>
        <v>0</v>
      </c>
      <c r="K118" s="193"/>
      <c r="L118" s="99"/>
      <c r="M118" s="102"/>
      <c r="N118" s="103"/>
      <c r="O118" s="103"/>
      <c r="P118" s="104">
        <f>SUM(P119:P164)</f>
        <v>0</v>
      </c>
      <c r="Q118" s="103"/>
      <c r="R118" s="104">
        <f>SUM(R119:R164)</f>
        <v>0</v>
      </c>
      <c r="S118" s="103"/>
      <c r="T118" s="105">
        <f>SUM(T119:T164)</f>
        <v>0</v>
      </c>
      <c r="AR118" s="100" t="s">
        <v>247</v>
      </c>
      <c r="AT118" s="106" t="s">
        <v>76</v>
      </c>
      <c r="AU118" s="106" t="s">
        <v>77</v>
      </c>
      <c r="AY118" s="100" t="s">
        <v>237</v>
      </c>
      <c r="BK118" s="107">
        <f>SUM(BK119:BK164)</f>
        <v>0</v>
      </c>
    </row>
    <row r="119" spans="1:65" s="2" customFormat="1" ht="21.75" customHeight="1">
      <c r="A119" s="28"/>
      <c r="B119" s="138"/>
      <c r="C119" s="199" t="s">
        <v>85</v>
      </c>
      <c r="D119" s="199" t="s">
        <v>242</v>
      </c>
      <c r="E119" s="200" t="s">
        <v>5627</v>
      </c>
      <c r="F119" s="201" t="s">
        <v>5628</v>
      </c>
      <c r="G119" s="202" t="s">
        <v>2072</v>
      </c>
      <c r="H119" s="203">
        <v>21</v>
      </c>
      <c r="I119" s="108"/>
      <c r="J119" s="204">
        <f t="shared" ref="J119:J164" si="0">ROUND(I119*H119,2)</f>
        <v>0</v>
      </c>
      <c r="K119" s="201" t="s">
        <v>1709</v>
      </c>
      <c r="L119" s="29"/>
      <c r="M119" s="109" t="s">
        <v>1</v>
      </c>
      <c r="N119" s="110" t="s">
        <v>42</v>
      </c>
      <c r="O119" s="52"/>
      <c r="P119" s="111">
        <f t="shared" ref="P119:P164" si="1">O119*H119</f>
        <v>0</v>
      </c>
      <c r="Q119" s="111">
        <v>0</v>
      </c>
      <c r="R119" s="111">
        <f t="shared" ref="R119:R164" si="2">Q119*H119</f>
        <v>0</v>
      </c>
      <c r="S119" s="111">
        <v>0</v>
      </c>
      <c r="T119" s="112">
        <f t="shared" ref="T119:T164" si="3"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13" t="s">
        <v>490</v>
      </c>
      <c r="AT119" s="113" t="s">
        <v>242</v>
      </c>
      <c r="AU119" s="113" t="s">
        <v>85</v>
      </c>
      <c r="AY119" s="14" t="s">
        <v>237</v>
      </c>
      <c r="BE119" s="114">
        <f t="shared" ref="BE119:BE164" si="4">IF(N119="základní",J119,0)</f>
        <v>0</v>
      </c>
      <c r="BF119" s="114">
        <f t="shared" ref="BF119:BF164" si="5">IF(N119="snížená",J119,0)</f>
        <v>0</v>
      </c>
      <c r="BG119" s="114">
        <f t="shared" ref="BG119:BG164" si="6">IF(N119="zákl. přenesená",J119,0)</f>
        <v>0</v>
      </c>
      <c r="BH119" s="114">
        <f t="shared" ref="BH119:BH164" si="7">IF(N119="sníž. přenesená",J119,0)</f>
        <v>0</v>
      </c>
      <c r="BI119" s="114">
        <f t="shared" ref="BI119:BI164" si="8">IF(N119="nulová",J119,0)</f>
        <v>0</v>
      </c>
      <c r="BJ119" s="14" t="s">
        <v>85</v>
      </c>
      <c r="BK119" s="114">
        <f t="shared" ref="BK119:BK164" si="9">ROUND(I119*H119,2)</f>
        <v>0</v>
      </c>
      <c r="BL119" s="14" t="s">
        <v>490</v>
      </c>
      <c r="BM119" s="113" t="s">
        <v>5629</v>
      </c>
    </row>
    <row r="120" spans="1:65" s="2" customFormat="1" ht="21.75" customHeight="1">
      <c r="A120" s="28"/>
      <c r="B120" s="138"/>
      <c r="C120" s="205" t="s">
        <v>87</v>
      </c>
      <c r="D120" s="205" t="s">
        <v>290</v>
      </c>
      <c r="E120" s="206" t="s">
        <v>5630</v>
      </c>
      <c r="F120" s="207" t="s">
        <v>5628</v>
      </c>
      <c r="G120" s="208" t="s">
        <v>2072</v>
      </c>
      <c r="H120" s="209">
        <v>21</v>
      </c>
      <c r="I120" s="115"/>
      <c r="J120" s="210">
        <f t="shared" si="0"/>
        <v>0</v>
      </c>
      <c r="K120" s="207" t="s">
        <v>1709</v>
      </c>
      <c r="L120" s="116"/>
      <c r="M120" s="117" t="s">
        <v>1</v>
      </c>
      <c r="N120" s="118" t="s">
        <v>42</v>
      </c>
      <c r="O120" s="52"/>
      <c r="P120" s="111">
        <f t="shared" si="1"/>
        <v>0</v>
      </c>
      <c r="Q120" s="111">
        <v>0</v>
      </c>
      <c r="R120" s="111">
        <f t="shared" si="2"/>
        <v>0</v>
      </c>
      <c r="S120" s="111">
        <v>0</v>
      </c>
      <c r="T120" s="112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1303</v>
      </c>
      <c r="AT120" s="113" t="s">
        <v>290</v>
      </c>
      <c r="AU120" s="113" t="s">
        <v>85</v>
      </c>
      <c r="AY120" s="14" t="s">
        <v>237</v>
      </c>
      <c r="BE120" s="114">
        <f t="shared" si="4"/>
        <v>0</v>
      </c>
      <c r="BF120" s="114">
        <f t="shared" si="5"/>
        <v>0</v>
      </c>
      <c r="BG120" s="114">
        <f t="shared" si="6"/>
        <v>0</v>
      </c>
      <c r="BH120" s="114">
        <f t="shared" si="7"/>
        <v>0</v>
      </c>
      <c r="BI120" s="114">
        <f t="shared" si="8"/>
        <v>0</v>
      </c>
      <c r="BJ120" s="14" t="s">
        <v>85</v>
      </c>
      <c r="BK120" s="114">
        <f t="shared" si="9"/>
        <v>0</v>
      </c>
      <c r="BL120" s="14" t="s">
        <v>490</v>
      </c>
      <c r="BM120" s="113" t="s">
        <v>5631</v>
      </c>
    </row>
    <row r="121" spans="1:65" s="2" customFormat="1" ht="21.75" customHeight="1">
      <c r="A121" s="28"/>
      <c r="B121" s="138"/>
      <c r="C121" s="199" t="s">
        <v>247</v>
      </c>
      <c r="D121" s="199" t="s">
        <v>242</v>
      </c>
      <c r="E121" s="200" t="s">
        <v>5632</v>
      </c>
      <c r="F121" s="201" t="s">
        <v>5633</v>
      </c>
      <c r="G121" s="202" t="s">
        <v>2072</v>
      </c>
      <c r="H121" s="203">
        <v>14</v>
      </c>
      <c r="I121" s="108"/>
      <c r="J121" s="204">
        <f t="shared" si="0"/>
        <v>0</v>
      </c>
      <c r="K121" s="201" t="s">
        <v>1709</v>
      </c>
      <c r="L121" s="29"/>
      <c r="M121" s="109" t="s">
        <v>1</v>
      </c>
      <c r="N121" s="110" t="s">
        <v>42</v>
      </c>
      <c r="O121" s="52"/>
      <c r="P121" s="111">
        <f t="shared" si="1"/>
        <v>0</v>
      </c>
      <c r="Q121" s="111">
        <v>0</v>
      </c>
      <c r="R121" s="111">
        <f t="shared" si="2"/>
        <v>0</v>
      </c>
      <c r="S121" s="111">
        <v>0</v>
      </c>
      <c r="T121" s="112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490</v>
      </c>
      <c r="AT121" s="113" t="s">
        <v>242</v>
      </c>
      <c r="AU121" s="113" t="s">
        <v>85</v>
      </c>
      <c r="AY121" s="14" t="s">
        <v>237</v>
      </c>
      <c r="BE121" s="114">
        <f t="shared" si="4"/>
        <v>0</v>
      </c>
      <c r="BF121" s="114">
        <f t="shared" si="5"/>
        <v>0</v>
      </c>
      <c r="BG121" s="114">
        <f t="shared" si="6"/>
        <v>0</v>
      </c>
      <c r="BH121" s="114">
        <f t="shared" si="7"/>
        <v>0</v>
      </c>
      <c r="BI121" s="114">
        <f t="shared" si="8"/>
        <v>0</v>
      </c>
      <c r="BJ121" s="14" t="s">
        <v>85</v>
      </c>
      <c r="BK121" s="114">
        <f t="shared" si="9"/>
        <v>0</v>
      </c>
      <c r="BL121" s="14" t="s">
        <v>490</v>
      </c>
      <c r="BM121" s="113" t="s">
        <v>5634</v>
      </c>
    </row>
    <row r="122" spans="1:65" s="2" customFormat="1" ht="21.75" customHeight="1">
      <c r="A122" s="28"/>
      <c r="B122" s="138"/>
      <c r="C122" s="205" t="s">
        <v>246</v>
      </c>
      <c r="D122" s="205" t="s">
        <v>290</v>
      </c>
      <c r="E122" s="206" t="s">
        <v>5635</v>
      </c>
      <c r="F122" s="207" t="s">
        <v>5636</v>
      </c>
      <c r="G122" s="208" t="s">
        <v>2072</v>
      </c>
      <c r="H122" s="209">
        <v>14</v>
      </c>
      <c r="I122" s="115"/>
      <c r="J122" s="210">
        <f t="shared" si="0"/>
        <v>0</v>
      </c>
      <c r="K122" s="207" t="s">
        <v>1709</v>
      </c>
      <c r="L122" s="116"/>
      <c r="M122" s="117" t="s">
        <v>1</v>
      </c>
      <c r="N122" s="118" t="s">
        <v>42</v>
      </c>
      <c r="O122" s="52"/>
      <c r="P122" s="111">
        <f t="shared" si="1"/>
        <v>0</v>
      </c>
      <c r="Q122" s="111">
        <v>0</v>
      </c>
      <c r="R122" s="111">
        <f t="shared" si="2"/>
        <v>0</v>
      </c>
      <c r="S122" s="111">
        <v>0</v>
      </c>
      <c r="T122" s="112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1303</v>
      </c>
      <c r="AT122" s="113" t="s">
        <v>290</v>
      </c>
      <c r="AU122" s="113" t="s">
        <v>85</v>
      </c>
      <c r="AY122" s="14" t="s">
        <v>237</v>
      </c>
      <c r="BE122" s="114">
        <f t="shared" si="4"/>
        <v>0</v>
      </c>
      <c r="BF122" s="114">
        <f t="shared" si="5"/>
        <v>0</v>
      </c>
      <c r="BG122" s="114">
        <f t="shared" si="6"/>
        <v>0</v>
      </c>
      <c r="BH122" s="114">
        <f t="shared" si="7"/>
        <v>0</v>
      </c>
      <c r="BI122" s="114">
        <f t="shared" si="8"/>
        <v>0</v>
      </c>
      <c r="BJ122" s="14" t="s">
        <v>85</v>
      </c>
      <c r="BK122" s="114">
        <f t="shared" si="9"/>
        <v>0</v>
      </c>
      <c r="BL122" s="14" t="s">
        <v>490</v>
      </c>
      <c r="BM122" s="113" t="s">
        <v>5637</v>
      </c>
    </row>
    <row r="123" spans="1:65" s="2" customFormat="1" ht="16.5" customHeight="1">
      <c r="A123" s="28"/>
      <c r="B123" s="138"/>
      <c r="C123" s="199" t="s">
        <v>259</v>
      </c>
      <c r="D123" s="199" t="s">
        <v>242</v>
      </c>
      <c r="E123" s="200" t="s">
        <v>5638</v>
      </c>
      <c r="F123" s="201" t="s">
        <v>5639</v>
      </c>
      <c r="G123" s="202" t="s">
        <v>2072</v>
      </c>
      <c r="H123" s="203">
        <v>42</v>
      </c>
      <c r="I123" s="108"/>
      <c r="J123" s="204">
        <f t="shared" si="0"/>
        <v>0</v>
      </c>
      <c r="K123" s="201" t="s">
        <v>1709</v>
      </c>
      <c r="L123" s="29"/>
      <c r="M123" s="109" t="s">
        <v>1</v>
      </c>
      <c r="N123" s="110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490</v>
      </c>
      <c r="AT123" s="113" t="s">
        <v>242</v>
      </c>
      <c r="AU123" s="113" t="s">
        <v>85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490</v>
      </c>
      <c r="BM123" s="113" t="s">
        <v>5640</v>
      </c>
    </row>
    <row r="124" spans="1:65" s="2" customFormat="1" ht="16.5" customHeight="1">
      <c r="A124" s="28"/>
      <c r="B124" s="138"/>
      <c r="C124" s="205" t="s">
        <v>263</v>
      </c>
      <c r="D124" s="205" t="s">
        <v>290</v>
      </c>
      <c r="E124" s="206" t="s">
        <v>5641</v>
      </c>
      <c r="F124" s="207" t="s">
        <v>5639</v>
      </c>
      <c r="G124" s="208" t="s">
        <v>2072</v>
      </c>
      <c r="H124" s="209">
        <v>42</v>
      </c>
      <c r="I124" s="115"/>
      <c r="J124" s="210">
        <f t="shared" si="0"/>
        <v>0</v>
      </c>
      <c r="K124" s="207" t="s">
        <v>1709</v>
      </c>
      <c r="L124" s="116"/>
      <c r="M124" s="117" t="s">
        <v>1</v>
      </c>
      <c r="N124" s="118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1303</v>
      </c>
      <c r="AT124" s="113" t="s">
        <v>290</v>
      </c>
      <c r="AU124" s="113" t="s">
        <v>85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490</v>
      </c>
      <c r="BM124" s="113" t="s">
        <v>5642</v>
      </c>
    </row>
    <row r="125" spans="1:65" s="2" customFormat="1" ht="16.5" customHeight="1">
      <c r="A125" s="28"/>
      <c r="B125" s="138"/>
      <c r="C125" s="199" t="s">
        <v>267</v>
      </c>
      <c r="D125" s="199" t="s">
        <v>242</v>
      </c>
      <c r="E125" s="200" t="s">
        <v>5643</v>
      </c>
      <c r="F125" s="201" t="s">
        <v>5644</v>
      </c>
      <c r="G125" s="202" t="s">
        <v>2072</v>
      </c>
      <c r="H125" s="203">
        <v>28</v>
      </c>
      <c r="I125" s="108"/>
      <c r="J125" s="204">
        <f t="shared" si="0"/>
        <v>0</v>
      </c>
      <c r="K125" s="201" t="s">
        <v>1709</v>
      </c>
      <c r="L125" s="29"/>
      <c r="M125" s="109" t="s">
        <v>1</v>
      </c>
      <c r="N125" s="110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490</v>
      </c>
      <c r="AT125" s="113" t="s">
        <v>242</v>
      </c>
      <c r="AU125" s="113" t="s">
        <v>85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490</v>
      </c>
      <c r="BM125" s="113" t="s">
        <v>5645</v>
      </c>
    </row>
    <row r="126" spans="1:65" s="2" customFormat="1" ht="16.5" customHeight="1">
      <c r="A126" s="28"/>
      <c r="B126" s="138"/>
      <c r="C126" s="205" t="s">
        <v>271</v>
      </c>
      <c r="D126" s="205" t="s">
        <v>290</v>
      </c>
      <c r="E126" s="206" t="s">
        <v>5646</v>
      </c>
      <c r="F126" s="207" t="s">
        <v>5644</v>
      </c>
      <c r="G126" s="208" t="s">
        <v>2072</v>
      </c>
      <c r="H126" s="209">
        <v>28</v>
      </c>
      <c r="I126" s="115"/>
      <c r="J126" s="210">
        <f t="shared" si="0"/>
        <v>0</v>
      </c>
      <c r="K126" s="207" t="s">
        <v>1709</v>
      </c>
      <c r="L126" s="116"/>
      <c r="M126" s="117" t="s">
        <v>1</v>
      </c>
      <c r="N126" s="118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1303</v>
      </c>
      <c r="AT126" s="113" t="s">
        <v>290</v>
      </c>
      <c r="AU126" s="113" t="s">
        <v>85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490</v>
      </c>
      <c r="BM126" s="113" t="s">
        <v>5647</v>
      </c>
    </row>
    <row r="127" spans="1:65" s="2" customFormat="1" ht="16.5" customHeight="1">
      <c r="A127" s="28"/>
      <c r="B127" s="138"/>
      <c r="C127" s="199" t="s">
        <v>275</v>
      </c>
      <c r="D127" s="199" t="s">
        <v>242</v>
      </c>
      <c r="E127" s="200" t="s">
        <v>5648</v>
      </c>
      <c r="F127" s="201" t="s">
        <v>5649</v>
      </c>
      <c r="G127" s="202" t="s">
        <v>2072</v>
      </c>
      <c r="H127" s="203">
        <v>21</v>
      </c>
      <c r="I127" s="108"/>
      <c r="J127" s="204">
        <f t="shared" si="0"/>
        <v>0</v>
      </c>
      <c r="K127" s="201" t="s">
        <v>1709</v>
      </c>
      <c r="L127" s="29"/>
      <c r="M127" s="109" t="s">
        <v>1</v>
      </c>
      <c r="N127" s="110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490</v>
      </c>
      <c r="AT127" s="113" t="s">
        <v>242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490</v>
      </c>
      <c r="BM127" s="113" t="s">
        <v>5650</v>
      </c>
    </row>
    <row r="128" spans="1:65" s="2" customFormat="1" ht="16.5" customHeight="1">
      <c r="A128" s="28"/>
      <c r="B128" s="138"/>
      <c r="C128" s="205" t="s">
        <v>112</v>
      </c>
      <c r="D128" s="205" t="s">
        <v>290</v>
      </c>
      <c r="E128" s="206" t="s">
        <v>5651</v>
      </c>
      <c r="F128" s="207" t="s">
        <v>5649</v>
      </c>
      <c r="G128" s="208" t="s">
        <v>2072</v>
      </c>
      <c r="H128" s="209">
        <v>21</v>
      </c>
      <c r="I128" s="115"/>
      <c r="J128" s="210">
        <f t="shared" si="0"/>
        <v>0</v>
      </c>
      <c r="K128" s="207" t="s">
        <v>1709</v>
      </c>
      <c r="L128" s="116"/>
      <c r="M128" s="117" t="s">
        <v>1</v>
      </c>
      <c r="N128" s="118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1303</v>
      </c>
      <c r="AT128" s="113" t="s">
        <v>290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5652</v>
      </c>
    </row>
    <row r="129" spans="1:65" s="2" customFormat="1" ht="16.5" customHeight="1">
      <c r="A129" s="28"/>
      <c r="B129" s="138"/>
      <c r="C129" s="199" t="s">
        <v>115</v>
      </c>
      <c r="D129" s="199" t="s">
        <v>242</v>
      </c>
      <c r="E129" s="200" t="s">
        <v>5653</v>
      </c>
      <c r="F129" s="201" t="s">
        <v>5654</v>
      </c>
      <c r="G129" s="202" t="s">
        <v>2072</v>
      </c>
      <c r="H129" s="203">
        <v>14</v>
      </c>
      <c r="I129" s="108"/>
      <c r="J129" s="204">
        <f t="shared" si="0"/>
        <v>0</v>
      </c>
      <c r="K129" s="201" t="s">
        <v>1709</v>
      </c>
      <c r="L129" s="29"/>
      <c r="M129" s="109" t="s">
        <v>1</v>
      </c>
      <c r="N129" s="110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490</v>
      </c>
      <c r="AT129" s="113" t="s">
        <v>242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5655</v>
      </c>
    </row>
    <row r="130" spans="1:65" s="2" customFormat="1" ht="16.5" customHeight="1">
      <c r="A130" s="28"/>
      <c r="B130" s="138"/>
      <c r="C130" s="205" t="s">
        <v>118</v>
      </c>
      <c r="D130" s="205" t="s">
        <v>290</v>
      </c>
      <c r="E130" s="206" t="s">
        <v>5656</v>
      </c>
      <c r="F130" s="207" t="s">
        <v>5654</v>
      </c>
      <c r="G130" s="208" t="s">
        <v>2072</v>
      </c>
      <c r="H130" s="209">
        <v>14</v>
      </c>
      <c r="I130" s="115"/>
      <c r="J130" s="210">
        <f t="shared" si="0"/>
        <v>0</v>
      </c>
      <c r="K130" s="207" t="s">
        <v>1709</v>
      </c>
      <c r="L130" s="116"/>
      <c r="M130" s="117" t="s">
        <v>1</v>
      </c>
      <c r="N130" s="118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1303</v>
      </c>
      <c r="AT130" s="113" t="s">
        <v>290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5657</v>
      </c>
    </row>
    <row r="131" spans="1:65" s="2" customFormat="1" ht="16.5" customHeight="1">
      <c r="A131" s="28"/>
      <c r="B131" s="138"/>
      <c r="C131" s="199" t="s">
        <v>121</v>
      </c>
      <c r="D131" s="199" t="s">
        <v>242</v>
      </c>
      <c r="E131" s="200" t="s">
        <v>5658</v>
      </c>
      <c r="F131" s="201" t="s">
        <v>5659</v>
      </c>
      <c r="G131" s="202" t="s">
        <v>2072</v>
      </c>
      <c r="H131" s="203">
        <v>3</v>
      </c>
      <c r="I131" s="108"/>
      <c r="J131" s="204">
        <f t="shared" si="0"/>
        <v>0</v>
      </c>
      <c r="K131" s="201" t="s">
        <v>1709</v>
      </c>
      <c r="L131" s="29"/>
      <c r="M131" s="109" t="s">
        <v>1</v>
      </c>
      <c r="N131" s="110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490</v>
      </c>
      <c r="AT131" s="113" t="s">
        <v>242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5660</v>
      </c>
    </row>
    <row r="132" spans="1:65" s="2" customFormat="1" ht="16.5" customHeight="1">
      <c r="A132" s="28"/>
      <c r="B132" s="138"/>
      <c r="C132" s="205" t="s">
        <v>124</v>
      </c>
      <c r="D132" s="205" t="s">
        <v>290</v>
      </c>
      <c r="E132" s="206" t="s">
        <v>5661</v>
      </c>
      <c r="F132" s="207" t="s">
        <v>5659</v>
      </c>
      <c r="G132" s="208" t="s">
        <v>2072</v>
      </c>
      <c r="H132" s="209">
        <v>1</v>
      </c>
      <c r="I132" s="115"/>
      <c r="J132" s="210">
        <f t="shared" si="0"/>
        <v>0</v>
      </c>
      <c r="K132" s="207" t="s">
        <v>1709</v>
      </c>
      <c r="L132" s="116"/>
      <c r="M132" s="117" t="s">
        <v>1</v>
      </c>
      <c r="N132" s="118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1303</v>
      </c>
      <c r="AT132" s="113" t="s">
        <v>290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5662</v>
      </c>
    </row>
    <row r="133" spans="1:65" s="2" customFormat="1" ht="16.5" customHeight="1">
      <c r="A133" s="28"/>
      <c r="B133" s="138"/>
      <c r="C133" s="199" t="s">
        <v>8</v>
      </c>
      <c r="D133" s="199" t="s">
        <v>242</v>
      </c>
      <c r="E133" s="200" t="s">
        <v>5663</v>
      </c>
      <c r="F133" s="201" t="s">
        <v>5664</v>
      </c>
      <c r="G133" s="202" t="s">
        <v>2072</v>
      </c>
      <c r="H133" s="203">
        <v>1</v>
      </c>
      <c r="I133" s="108"/>
      <c r="J133" s="204">
        <f t="shared" si="0"/>
        <v>0</v>
      </c>
      <c r="K133" s="201" t="s">
        <v>1709</v>
      </c>
      <c r="L133" s="29"/>
      <c r="M133" s="109" t="s">
        <v>1</v>
      </c>
      <c r="N133" s="110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490</v>
      </c>
      <c r="AT133" s="113" t="s">
        <v>242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5665</v>
      </c>
    </row>
    <row r="134" spans="1:65" s="2" customFormat="1" ht="16.5" customHeight="1">
      <c r="A134" s="28"/>
      <c r="B134" s="138"/>
      <c r="C134" s="205" t="s">
        <v>129</v>
      </c>
      <c r="D134" s="205" t="s">
        <v>290</v>
      </c>
      <c r="E134" s="206" t="s">
        <v>5666</v>
      </c>
      <c r="F134" s="207" t="s">
        <v>5664</v>
      </c>
      <c r="G134" s="208" t="s">
        <v>2072</v>
      </c>
      <c r="H134" s="209">
        <v>1</v>
      </c>
      <c r="I134" s="115"/>
      <c r="J134" s="210">
        <f t="shared" si="0"/>
        <v>0</v>
      </c>
      <c r="K134" s="207" t="s">
        <v>1709</v>
      </c>
      <c r="L134" s="116"/>
      <c r="M134" s="117" t="s">
        <v>1</v>
      </c>
      <c r="N134" s="118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1303</v>
      </c>
      <c r="AT134" s="113" t="s">
        <v>290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5667</v>
      </c>
    </row>
    <row r="135" spans="1:65" s="2" customFormat="1" ht="16.5" customHeight="1">
      <c r="A135" s="28"/>
      <c r="B135" s="138"/>
      <c r="C135" s="199" t="s">
        <v>132</v>
      </c>
      <c r="D135" s="199" t="s">
        <v>242</v>
      </c>
      <c r="E135" s="200" t="s">
        <v>5668</v>
      </c>
      <c r="F135" s="201" t="s">
        <v>5669</v>
      </c>
      <c r="G135" s="202" t="s">
        <v>2072</v>
      </c>
      <c r="H135" s="203">
        <v>3</v>
      </c>
      <c r="I135" s="108"/>
      <c r="J135" s="204">
        <f t="shared" si="0"/>
        <v>0</v>
      </c>
      <c r="K135" s="201" t="s">
        <v>1709</v>
      </c>
      <c r="L135" s="29"/>
      <c r="M135" s="109" t="s">
        <v>1</v>
      </c>
      <c r="N135" s="110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490</v>
      </c>
      <c r="AT135" s="113" t="s">
        <v>242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5670</v>
      </c>
    </row>
    <row r="136" spans="1:65" s="2" customFormat="1" ht="16.5" customHeight="1">
      <c r="A136" s="28"/>
      <c r="B136" s="138"/>
      <c r="C136" s="205" t="s">
        <v>135</v>
      </c>
      <c r="D136" s="205" t="s">
        <v>290</v>
      </c>
      <c r="E136" s="206" t="s">
        <v>5671</v>
      </c>
      <c r="F136" s="207" t="s">
        <v>5669</v>
      </c>
      <c r="G136" s="208" t="s">
        <v>2072</v>
      </c>
      <c r="H136" s="209">
        <v>3</v>
      </c>
      <c r="I136" s="115"/>
      <c r="J136" s="210">
        <f t="shared" si="0"/>
        <v>0</v>
      </c>
      <c r="K136" s="207" t="s">
        <v>1709</v>
      </c>
      <c r="L136" s="116"/>
      <c r="M136" s="117" t="s">
        <v>1</v>
      </c>
      <c r="N136" s="118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1303</v>
      </c>
      <c r="AT136" s="113" t="s">
        <v>290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5672</v>
      </c>
    </row>
    <row r="137" spans="1:65" s="2" customFormat="1" ht="16.5" customHeight="1">
      <c r="A137" s="28"/>
      <c r="B137" s="138"/>
      <c r="C137" s="199" t="s">
        <v>138</v>
      </c>
      <c r="D137" s="199" t="s">
        <v>242</v>
      </c>
      <c r="E137" s="200" t="s">
        <v>5673</v>
      </c>
      <c r="F137" s="201" t="s">
        <v>5674</v>
      </c>
      <c r="G137" s="202" t="s">
        <v>2072</v>
      </c>
      <c r="H137" s="203">
        <v>3</v>
      </c>
      <c r="I137" s="108"/>
      <c r="J137" s="204">
        <f t="shared" si="0"/>
        <v>0</v>
      </c>
      <c r="K137" s="201" t="s">
        <v>1709</v>
      </c>
      <c r="L137" s="29"/>
      <c r="M137" s="109" t="s">
        <v>1</v>
      </c>
      <c r="N137" s="110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490</v>
      </c>
      <c r="AT137" s="113" t="s">
        <v>242</v>
      </c>
      <c r="AU137" s="113" t="s">
        <v>85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490</v>
      </c>
      <c r="BM137" s="113" t="s">
        <v>5675</v>
      </c>
    </row>
    <row r="138" spans="1:65" s="2" customFormat="1" ht="16.5" customHeight="1">
      <c r="A138" s="28"/>
      <c r="B138" s="138"/>
      <c r="C138" s="205" t="s">
        <v>141</v>
      </c>
      <c r="D138" s="205" t="s">
        <v>290</v>
      </c>
      <c r="E138" s="206" t="s">
        <v>5676</v>
      </c>
      <c r="F138" s="207" t="s">
        <v>5674</v>
      </c>
      <c r="G138" s="208" t="s">
        <v>2072</v>
      </c>
      <c r="H138" s="209">
        <v>3</v>
      </c>
      <c r="I138" s="115"/>
      <c r="J138" s="210">
        <f t="shared" si="0"/>
        <v>0</v>
      </c>
      <c r="K138" s="207" t="s">
        <v>1709</v>
      </c>
      <c r="L138" s="116"/>
      <c r="M138" s="117" t="s">
        <v>1</v>
      </c>
      <c r="N138" s="118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1303</v>
      </c>
      <c r="AT138" s="113" t="s">
        <v>290</v>
      </c>
      <c r="AU138" s="113" t="s">
        <v>85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490</v>
      </c>
      <c r="BM138" s="113" t="s">
        <v>5677</v>
      </c>
    </row>
    <row r="139" spans="1:65" s="2" customFormat="1" ht="16.5" customHeight="1">
      <c r="A139" s="28"/>
      <c r="B139" s="138"/>
      <c r="C139" s="199" t="s">
        <v>7</v>
      </c>
      <c r="D139" s="199" t="s">
        <v>242</v>
      </c>
      <c r="E139" s="200" t="s">
        <v>5678</v>
      </c>
      <c r="F139" s="201" t="s">
        <v>5679</v>
      </c>
      <c r="G139" s="202" t="s">
        <v>2072</v>
      </c>
      <c r="H139" s="203">
        <v>1</v>
      </c>
      <c r="I139" s="108"/>
      <c r="J139" s="204">
        <f t="shared" si="0"/>
        <v>0</v>
      </c>
      <c r="K139" s="201" t="s">
        <v>1709</v>
      </c>
      <c r="L139" s="29"/>
      <c r="M139" s="109" t="s">
        <v>1</v>
      </c>
      <c r="N139" s="110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490</v>
      </c>
      <c r="AT139" s="113" t="s">
        <v>242</v>
      </c>
      <c r="AU139" s="113" t="s">
        <v>85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490</v>
      </c>
      <c r="BM139" s="113" t="s">
        <v>5680</v>
      </c>
    </row>
    <row r="140" spans="1:65" s="2" customFormat="1" ht="16.5" customHeight="1">
      <c r="A140" s="28"/>
      <c r="B140" s="138"/>
      <c r="C140" s="205" t="s">
        <v>146</v>
      </c>
      <c r="D140" s="205" t="s">
        <v>290</v>
      </c>
      <c r="E140" s="206" t="s">
        <v>5681</v>
      </c>
      <c r="F140" s="207" t="s">
        <v>5679</v>
      </c>
      <c r="G140" s="208" t="s">
        <v>2072</v>
      </c>
      <c r="H140" s="209">
        <v>1</v>
      </c>
      <c r="I140" s="115"/>
      <c r="J140" s="210">
        <f t="shared" si="0"/>
        <v>0</v>
      </c>
      <c r="K140" s="207" t="s">
        <v>1709</v>
      </c>
      <c r="L140" s="116"/>
      <c r="M140" s="117" t="s">
        <v>1</v>
      </c>
      <c r="N140" s="118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1303</v>
      </c>
      <c r="AT140" s="113" t="s">
        <v>290</v>
      </c>
      <c r="AU140" s="113" t="s">
        <v>85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490</v>
      </c>
      <c r="BM140" s="113" t="s">
        <v>5682</v>
      </c>
    </row>
    <row r="141" spans="1:65" s="2" customFormat="1" ht="16.5" customHeight="1">
      <c r="A141" s="28"/>
      <c r="B141" s="138"/>
      <c r="C141" s="199" t="s">
        <v>149</v>
      </c>
      <c r="D141" s="199" t="s">
        <v>242</v>
      </c>
      <c r="E141" s="200" t="s">
        <v>5683</v>
      </c>
      <c r="F141" s="201" t="s">
        <v>5684</v>
      </c>
      <c r="G141" s="202" t="s">
        <v>2072</v>
      </c>
      <c r="H141" s="203">
        <v>3</v>
      </c>
      <c r="I141" s="108"/>
      <c r="J141" s="204">
        <f t="shared" si="0"/>
        <v>0</v>
      </c>
      <c r="K141" s="201" t="s">
        <v>1709</v>
      </c>
      <c r="L141" s="29"/>
      <c r="M141" s="109" t="s">
        <v>1</v>
      </c>
      <c r="N141" s="110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490</v>
      </c>
      <c r="AT141" s="113" t="s">
        <v>242</v>
      </c>
      <c r="AU141" s="113" t="s">
        <v>85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490</v>
      </c>
      <c r="BM141" s="113" t="s">
        <v>5685</v>
      </c>
    </row>
    <row r="142" spans="1:65" s="2" customFormat="1" ht="16.5" customHeight="1">
      <c r="A142" s="28"/>
      <c r="B142" s="138"/>
      <c r="C142" s="205" t="s">
        <v>152</v>
      </c>
      <c r="D142" s="205" t="s">
        <v>290</v>
      </c>
      <c r="E142" s="206" t="s">
        <v>5686</v>
      </c>
      <c r="F142" s="207" t="s">
        <v>5684</v>
      </c>
      <c r="G142" s="208" t="s">
        <v>2072</v>
      </c>
      <c r="H142" s="209">
        <v>3</v>
      </c>
      <c r="I142" s="115"/>
      <c r="J142" s="210">
        <f t="shared" si="0"/>
        <v>0</v>
      </c>
      <c r="K142" s="207" t="s">
        <v>1709</v>
      </c>
      <c r="L142" s="116"/>
      <c r="M142" s="117" t="s">
        <v>1</v>
      </c>
      <c r="N142" s="118" t="s">
        <v>42</v>
      </c>
      <c r="O142" s="52"/>
      <c r="P142" s="111">
        <f t="shared" si="1"/>
        <v>0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1303</v>
      </c>
      <c r="AT142" s="113" t="s">
        <v>290</v>
      </c>
      <c r="AU142" s="113" t="s">
        <v>85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490</v>
      </c>
      <c r="BM142" s="113" t="s">
        <v>5687</v>
      </c>
    </row>
    <row r="143" spans="1:65" s="2" customFormat="1" ht="16.5" customHeight="1">
      <c r="A143" s="28"/>
      <c r="B143" s="138"/>
      <c r="C143" s="199" t="s">
        <v>155</v>
      </c>
      <c r="D143" s="199" t="s">
        <v>242</v>
      </c>
      <c r="E143" s="200" t="s">
        <v>5688</v>
      </c>
      <c r="F143" s="201" t="s">
        <v>4934</v>
      </c>
      <c r="G143" s="202" t="s">
        <v>2072</v>
      </c>
      <c r="H143" s="203">
        <v>3</v>
      </c>
      <c r="I143" s="108"/>
      <c r="J143" s="204">
        <f t="shared" si="0"/>
        <v>0</v>
      </c>
      <c r="K143" s="201" t="s">
        <v>1709</v>
      </c>
      <c r="L143" s="29"/>
      <c r="M143" s="109" t="s">
        <v>1</v>
      </c>
      <c r="N143" s="110" t="s">
        <v>42</v>
      </c>
      <c r="O143" s="52"/>
      <c r="P143" s="111">
        <f t="shared" si="1"/>
        <v>0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490</v>
      </c>
      <c r="AT143" s="113" t="s">
        <v>242</v>
      </c>
      <c r="AU143" s="113" t="s">
        <v>85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490</v>
      </c>
      <c r="BM143" s="113" t="s">
        <v>5689</v>
      </c>
    </row>
    <row r="144" spans="1:65" s="2" customFormat="1" ht="16.5" customHeight="1">
      <c r="A144" s="28"/>
      <c r="B144" s="138"/>
      <c r="C144" s="205" t="s">
        <v>158</v>
      </c>
      <c r="D144" s="205" t="s">
        <v>290</v>
      </c>
      <c r="E144" s="206" t="s">
        <v>5690</v>
      </c>
      <c r="F144" s="207" t="s">
        <v>4934</v>
      </c>
      <c r="G144" s="208" t="s">
        <v>2072</v>
      </c>
      <c r="H144" s="209">
        <v>3</v>
      </c>
      <c r="I144" s="115"/>
      <c r="J144" s="210">
        <f t="shared" si="0"/>
        <v>0</v>
      </c>
      <c r="K144" s="207" t="s">
        <v>1709</v>
      </c>
      <c r="L144" s="116"/>
      <c r="M144" s="117" t="s">
        <v>1</v>
      </c>
      <c r="N144" s="118" t="s">
        <v>42</v>
      </c>
      <c r="O144" s="52"/>
      <c r="P144" s="111">
        <f t="shared" si="1"/>
        <v>0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1303</v>
      </c>
      <c r="AT144" s="113" t="s">
        <v>290</v>
      </c>
      <c r="AU144" s="113" t="s">
        <v>85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490</v>
      </c>
      <c r="BM144" s="113" t="s">
        <v>5691</v>
      </c>
    </row>
    <row r="145" spans="1:65" s="2" customFormat="1" ht="16.5" customHeight="1">
      <c r="A145" s="28"/>
      <c r="B145" s="138"/>
      <c r="C145" s="199" t="s">
        <v>161</v>
      </c>
      <c r="D145" s="199" t="s">
        <v>242</v>
      </c>
      <c r="E145" s="200" t="s">
        <v>5692</v>
      </c>
      <c r="F145" s="201" t="s">
        <v>4939</v>
      </c>
      <c r="G145" s="202" t="s">
        <v>2072</v>
      </c>
      <c r="H145" s="203">
        <v>81</v>
      </c>
      <c r="I145" s="108"/>
      <c r="J145" s="204">
        <f t="shared" si="0"/>
        <v>0</v>
      </c>
      <c r="K145" s="201" t="s">
        <v>1709</v>
      </c>
      <c r="L145" s="29"/>
      <c r="M145" s="109" t="s">
        <v>1</v>
      </c>
      <c r="N145" s="110" t="s">
        <v>42</v>
      </c>
      <c r="O145" s="52"/>
      <c r="P145" s="111">
        <f t="shared" si="1"/>
        <v>0</v>
      </c>
      <c r="Q145" s="111">
        <v>0</v>
      </c>
      <c r="R145" s="111">
        <f t="shared" si="2"/>
        <v>0</v>
      </c>
      <c r="S145" s="111">
        <v>0</v>
      </c>
      <c r="T145" s="11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490</v>
      </c>
      <c r="AT145" s="113" t="s">
        <v>242</v>
      </c>
      <c r="AU145" s="113" t="s">
        <v>85</v>
      </c>
      <c r="AY145" s="14" t="s">
        <v>237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4" t="s">
        <v>85</v>
      </c>
      <c r="BK145" s="114">
        <f t="shared" si="9"/>
        <v>0</v>
      </c>
      <c r="BL145" s="14" t="s">
        <v>490</v>
      </c>
      <c r="BM145" s="113" t="s">
        <v>5693</v>
      </c>
    </row>
    <row r="146" spans="1:65" s="2" customFormat="1" ht="16.5" customHeight="1">
      <c r="A146" s="28"/>
      <c r="B146" s="138"/>
      <c r="C146" s="205" t="s">
        <v>164</v>
      </c>
      <c r="D146" s="205" t="s">
        <v>290</v>
      </c>
      <c r="E146" s="206" t="s">
        <v>5694</v>
      </c>
      <c r="F146" s="207" t="s">
        <v>4939</v>
      </c>
      <c r="G146" s="208" t="s">
        <v>2072</v>
      </c>
      <c r="H146" s="209">
        <v>81</v>
      </c>
      <c r="I146" s="115"/>
      <c r="J146" s="210">
        <f t="shared" si="0"/>
        <v>0</v>
      </c>
      <c r="K146" s="207" t="s">
        <v>1709</v>
      </c>
      <c r="L146" s="116"/>
      <c r="M146" s="117" t="s">
        <v>1</v>
      </c>
      <c r="N146" s="118" t="s">
        <v>42</v>
      </c>
      <c r="O146" s="52"/>
      <c r="P146" s="111">
        <f t="shared" si="1"/>
        <v>0</v>
      </c>
      <c r="Q146" s="111">
        <v>0</v>
      </c>
      <c r="R146" s="111">
        <f t="shared" si="2"/>
        <v>0</v>
      </c>
      <c r="S146" s="111">
        <v>0</v>
      </c>
      <c r="T146" s="11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1303</v>
      </c>
      <c r="AT146" s="113" t="s">
        <v>290</v>
      </c>
      <c r="AU146" s="113" t="s">
        <v>85</v>
      </c>
      <c r="AY146" s="14" t="s">
        <v>237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4" t="s">
        <v>85</v>
      </c>
      <c r="BK146" s="114">
        <f t="shared" si="9"/>
        <v>0</v>
      </c>
      <c r="BL146" s="14" t="s">
        <v>490</v>
      </c>
      <c r="BM146" s="113" t="s">
        <v>5695</v>
      </c>
    </row>
    <row r="147" spans="1:65" s="2" customFormat="1" ht="16.5" customHeight="1">
      <c r="A147" s="28"/>
      <c r="B147" s="138"/>
      <c r="C147" s="199" t="s">
        <v>167</v>
      </c>
      <c r="D147" s="199" t="s">
        <v>242</v>
      </c>
      <c r="E147" s="200" t="s">
        <v>5696</v>
      </c>
      <c r="F147" s="201" t="s">
        <v>4956</v>
      </c>
      <c r="G147" s="202" t="s">
        <v>2072</v>
      </c>
      <c r="H147" s="203">
        <v>61</v>
      </c>
      <c r="I147" s="108"/>
      <c r="J147" s="204">
        <f t="shared" si="0"/>
        <v>0</v>
      </c>
      <c r="K147" s="201" t="s">
        <v>1709</v>
      </c>
      <c r="L147" s="29"/>
      <c r="M147" s="109" t="s">
        <v>1</v>
      </c>
      <c r="N147" s="110" t="s">
        <v>42</v>
      </c>
      <c r="O147" s="52"/>
      <c r="P147" s="111">
        <f t="shared" si="1"/>
        <v>0</v>
      </c>
      <c r="Q147" s="111">
        <v>0</v>
      </c>
      <c r="R147" s="111">
        <f t="shared" si="2"/>
        <v>0</v>
      </c>
      <c r="S147" s="111">
        <v>0</v>
      </c>
      <c r="T147" s="11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490</v>
      </c>
      <c r="AT147" s="113" t="s">
        <v>242</v>
      </c>
      <c r="AU147" s="113" t="s">
        <v>85</v>
      </c>
      <c r="AY147" s="14" t="s">
        <v>237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4" t="s">
        <v>85</v>
      </c>
      <c r="BK147" s="114">
        <f t="shared" si="9"/>
        <v>0</v>
      </c>
      <c r="BL147" s="14" t="s">
        <v>490</v>
      </c>
      <c r="BM147" s="113" t="s">
        <v>5697</v>
      </c>
    </row>
    <row r="148" spans="1:65" s="2" customFormat="1" ht="16.5" customHeight="1">
      <c r="A148" s="28"/>
      <c r="B148" s="138"/>
      <c r="C148" s="205" t="s">
        <v>348</v>
      </c>
      <c r="D148" s="205" t="s">
        <v>290</v>
      </c>
      <c r="E148" s="206" t="s">
        <v>5698</v>
      </c>
      <c r="F148" s="207" t="s">
        <v>4956</v>
      </c>
      <c r="G148" s="208" t="s">
        <v>2072</v>
      </c>
      <c r="H148" s="209">
        <v>61</v>
      </c>
      <c r="I148" s="115"/>
      <c r="J148" s="210">
        <f t="shared" si="0"/>
        <v>0</v>
      </c>
      <c r="K148" s="207" t="s">
        <v>1709</v>
      </c>
      <c r="L148" s="116"/>
      <c r="M148" s="117" t="s">
        <v>1</v>
      </c>
      <c r="N148" s="118" t="s">
        <v>42</v>
      </c>
      <c r="O148" s="52"/>
      <c r="P148" s="111">
        <f t="shared" si="1"/>
        <v>0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1303</v>
      </c>
      <c r="AT148" s="113" t="s">
        <v>290</v>
      </c>
      <c r="AU148" s="113" t="s">
        <v>85</v>
      </c>
      <c r="AY148" s="14" t="s">
        <v>237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4" t="s">
        <v>85</v>
      </c>
      <c r="BK148" s="114">
        <f t="shared" si="9"/>
        <v>0</v>
      </c>
      <c r="BL148" s="14" t="s">
        <v>490</v>
      </c>
      <c r="BM148" s="113" t="s">
        <v>5699</v>
      </c>
    </row>
    <row r="149" spans="1:65" s="2" customFormat="1" ht="16.5" customHeight="1">
      <c r="A149" s="28"/>
      <c r="B149" s="138"/>
      <c r="C149" s="199" t="s">
        <v>352</v>
      </c>
      <c r="D149" s="199" t="s">
        <v>242</v>
      </c>
      <c r="E149" s="200" t="s">
        <v>5700</v>
      </c>
      <c r="F149" s="201" t="s">
        <v>5701</v>
      </c>
      <c r="G149" s="202" t="s">
        <v>2072</v>
      </c>
      <c r="H149" s="203">
        <v>16</v>
      </c>
      <c r="I149" s="108"/>
      <c r="J149" s="204">
        <f t="shared" si="0"/>
        <v>0</v>
      </c>
      <c r="K149" s="201" t="s">
        <v>1709</v>
      </c>
      <c r="L149" s="29"/>
      <c r="M149" s="109" t="s">
        <v>1</v>
      </c>
      <c r="N149" s="110" t="s">
        <v>42</v>
      </c>
      <c r="O149" s="52"/>
      <c r="P149" s="111">
        <f t="shared" si="1"/>
        <v>0</v>
      </c>
      <c r="Q149" s="111">
        <v>0</v>
      </c>
      <c r="R149" s="111">
        <f t="shared" si="2"/>
        <v>0</v>
      </c>
      <c r="S149" s="111">
        <v>0</v>
      </c>
      <c r="T149" s="11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490</v>
      </c>
      <c r="AT149" s="113" t="s">
        <v>242</v>
      </c>
      <c r="AU149" s="113" t="s">
        <v>85</v>
      </c>
      <c r="AY149" s="14" t="s">
        <v>237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4" t="s">
        <v>85</v>
      </c>
      <c r="BK149" s="114">
        <f t="shared" si="9"/>
        <v>0</v>
      </c>
      <c r="BL149" s="14" t="s">
        <v>490</v>
      </c>
      <c r="BM149" s="113" t="s">
        <v>5702</v>
      </c>
    </row>
    <row r="150" spans="1:65" s="2" customFormat="1" ht="16.5" customHeight="1">
      <c r="A150" s="28"/>
      <c r="B150" s="138"/>
      <c r="C150" s="205" t="s">
        <v>356</v>
      </c>
      <c r="D150" s="205" t="s">
        <v>290</v>
      </c>
      <c r="E150" s="206" t="s">
        <v>5703</v>
      </c>
      <c r="F150" s="207" t="s">
        <v>5701</v>
      </c>
      <c r="G150" s="208" t="s">
        <v>2072</v>
      </c>
      <c r="H150" s="209">
        <v>16</v>
      </c>
      <c r="I150" s="115"/>
      <c r="J150" s="210">
        <f t="shared" si="0"/>
        <v>0</v>
      </c>
      <c r="K150" s="207" t="s">
        <v>1709</v>
      </c>
      <c r="L150" s="116"/>
      <c r="M150" s="117" t="s">
        <v>1</v>
      </c>
      <c r="N150" s="118" t="s">
        <v>42</v>
      </c>
      <c r="O150" s="52"/>
      <c r="P150" s="111">
        <f t="shared" si="1"/>
        <v>0</v>
      </c>
      <c r="Q150" s="111">
        <v>0</v>
      </c>
      <c r="R150" s="111">
        <f t="shared" si="2"/>
        <v>0</v>
      </c>
      <c r="S150" s="111">
        <v>0</v>
      </c>
      <c r="T150" s="11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1303</v>
      </c>
      <c r="AT150" s="113" t="s">
        <v>290</v>
      </c>
      <c r="AU150" s="113" t="s">
        <v>85</v>
      </c>
      <c r="AY150" s="14" t="s">
        <v>237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4" t="s">
        <v>85</v>
      </c>
      <c r="BK150" s="114">
        <f t="shared" si="9"/>
        <v>0</v>
      </c>
      <c r="BL150" s="14" t="s">
        <v>490</v>
      </c>
      <c r="BM150" s="113" t="s">
        <v>5704</v>
      </c>
    </row>
    <row r="151" spans="1:65" s="2" customFormat="1" ht="16.5" customHeight="1">
      <c r="A151" s="28"/>
      <c r="B151" s="138"/>
      <c r="C151" s="199" t="s">
        <v>360</v>
      </c>
      <c r="D151" s="199" t="s">
        <v>242</v>
      </c>
      <c r="E151" s="200" t="s">
        <v>5705</v>
      </c>
      <c r="F151" s="201" t="s">
        <v>5706</v>
      </c>
      <c r="G151" s="202" t="s">
        <v>2137</v>
      </c>
      <c r="H151" s="203">
        <v>160</v>
      </c>
      <c r="I151" s="108"/>
      <c r="J151" s="204">
        <f t="shared" si="0"/>
        <v>0</v>
      </c>
      <c r="K151" s="201" t="s">
        <v>1709</v>
      </c>
      <c r="L151" s="29"/>
      <c r="M151" s="109" t="s">
        <v>1</v>
      </c>
      <c r="N151" s="110" t="s">
        <v>42</v>
      </c>
      <c r="O151" s="52"/>
      <c r="P151" s="111">
        <f t="shared" si="1"/>
        <v>0</v>
      </c>
      <c r="Q151" s="111">
        <v>0</v>
      </c>
      <c r="R151" s="111">
        <f t="shared" si="2"/>
        <v>0</v>
      </c>
      <c r="S151" s="111">
        <v>0</v>
      </c>
      <c r="T151" s="112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490</v>
      </c>
      <c r="AT151" s="113" t="s">
        <v>242</v>
      </c>
      <c r="AU151" s="113" t="s">
        <v>85</v>
      </c>
      <c r="AY151" s="14" t="s">
        <v>237</v>
      </c>
      <c r="BE151" s="114">
        <f t="shared" si="4"/>
        <v>0</v>
      </c>
      <c r="BF151" s="114">
        <f t="shared" si="5"/>
        <v>0</v>
      </c>
      <c r="BG151" s="114">
        <f t="shared" si="6"/>
        <v>0</v>
      </c>
      <c r="BH151" s="114">
        <f t="shared" si="7"/>
        <v>0</v>
      </c>
      <c r="BI151" s="114">
        <f t="shared" si="8"/>
        <v>0</v>
      </c>
      <c r="BJ151" s="14" t="s">
        <v>85</v>
      </c>
      <c r="BK151" s="114">
        <f t="shared" si="9"/>
        <v>0</v>
      </c>
      <c r="BL151" s="14" t="s">
        <v>490</v>
      </c>
      <c r="BM151" s="113" t="s">
        <v>5707</v>
      </c>
    </row>
    <row r="152" spans="1:65" s="2" customFormat="1" ht="16.5" customHeight="1">
      <c r="A152" s="28"/>
      <c r="B152" s="138"/>
      <c r="C152" s="205" t="s">
        <v>364</v>
      </c>
      <c r="D152" s="205" t="s">
        <v>290</v>
      </c>
      <c r="E152" s="206" t="s">
        <v>5708</v>
      </c>
      <c r="F152" s="207" t="s">
        <v>5706</v>
      </c>
      <c r="G152" s="208" t="s">
        <v>2137</v>
      </c>
      <c r="H152" s="209">
        <v>160</v>
      </c>
      <c r="I152" s="115"/>
      <c r="J152" s="210">
        <f t="shared" si="0"/>
        <v>0</v>
      </c>
      <c r="K152" s="207" t="s">
        <v>1709</v>
      </c>
      <c r="L152" s="116"/>
      <c r="M152" s="117" t="s">
        <v>1</v>
      </c>
      <c r="N152" s="118" t="s">
        <v>42</v>
      </c>
      <c r="O152" s="52"/>
      <c r="P152" s="111">
        <f t="shared" si="1"/>
        <v>0</v>
      </c>
      <c r="Q152" s="111">
        <v>0</v>
      </c>
      <c r="R152" s="111">
        <f t="shared" si="2"/>
        <v>0</v>
      </c>
      <c r="S152" s="111">
        <v>0</v>
      </c>
      <c r="T152" s="112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1303</v>
      </c>
      <c r="AT152" s="113" t="s">
        <v>290</v>
      </c>
      <c r="AU152" s="113" t="s">
        <v>85</v>
      </c>
      <c r="AY152" s="14" t="s">
        <v>237</v>
      </c>
      <c r="BE152" s="114">
        <f t="shared" si="4"/>
        <v>0</v>
      </c>
      <c r="BF152" s="114">
        <f t="shared" si="5"/>
        <v>0</v>
      </c>
      <c r="BG152" s="114">
        <f t="shared" si="6"/>
        <v>0</v>
      </c>
      <c r="BH152" s="114">
        <f t="shared" si="7"/>
        <v>0</v>
      </c>
      <c r="BI152" s="114">
        <f t="shared" si="8"/>
        <v>0</v>
      </c>
      <c r="BJ152" s="14" t="s">
        <v>85</v>
      </c>
      <c r="BK152" s="114">
        <f t="shared" si="9"/>
        <v>0</v>
      </c>
      <c r="BL152" s="14" t="s">
        <v>490</v>
      </c>
      <c r="BM152" s="113" t="s">
        <v>5709</v>
      </c>
    </row>
    <row r="153" spans="1:65" s="2" customFormat="1" ht="16.5" customHeight="1">
      <c r="A153" s="28"/>
      <c r="B153" s="138"/>
      <c r="C153" s="199" t="s">
        <v>368</v>
      </c>
      <c r="D153" s="199" t="s">
        <v>242</v>
      </c>
      <c r="E153" s="200" t="s">
        <v>5710</v>
      </c>
      <c r="F153" s="201" t="s">
        <v>4966</v>
      </c>
      <c r="G153" s="202" t="s">
        <v>4760</v>
      </c>
      <c r="H153" s="203">
        <v>60</v>
      </c>
      <c r="I153" s="108"/>
      <c r="J153" s="204">
        <f t="shared" si="0"/>
        <v>0</v>
      </c>
      <c r="K153" s="201" t="s">
        <v>1709</v>
      </c>
      <c r="L153" s="29"/>
      <c r="M153" s="109" t="s">
        <v>1</v>
      </c>
      <c r="N153" s="110" t="s">
        <v>42</v>
      </c>
      <c r="O153" s="52"/>
      <c r="P153" s="111">
        <f t="shared" si="1"/>
        <v>0</v>
      </c>
      <c r="Q153" s="111">
        <v>0</v>
      </c>
      <c r="R153" s="111">
        <f t="shared" si="2"/>
        <v>0</v>
      </c>
      <c r="S153" s="111">
        <v>0</v>
      </c>
      <c r="T153" s="112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490</v>
      </c>
      <c r="AT153" s="113" t="s">
        <v>242</v>
      </c>
      <c r="AU153" s="113" t="s">
        <v>85</v>
      </c>
      <c r="AY153" s="14" t="s">
        <v>237</v>
      </c>
      <c r="BE153" s="114">
        <f t="shared" si="4"/>
        <v>0</v>
      </c>
      <c r="BF153" s="114">
        <f t="shared" si="5"/>
        <v>0</v>
      </c>
      <c r="BG153" s="114">
        <f t="shared" si="6"/>
        <v>0</v>
      </c>
      <c r="BH153" s="114">
        <f t="shared" si="7"/>
        <v>0</v>
      </c>
      <c r="BI153" s="114">
        <f t="shared" si="8"/>
        <v>0</v>
      </c>
      <c r="BJ153" s="14" t="s">
        <v>85</v>
      </c>
      <c r="BK153" s="114">
        <f t="shared" si="9"/>
        <v>0</v>
      </c>
      <c r="BL153" s="14" t="s">
        <v>490</v>
      </c>
      <c r="BM153" s="113" t="s">
        <v>5711</v>
      </c>
    </row>
    <row r="154" spans="1:65" s="2" customFormat="1" ht="16.5" customHeight="1">
      <c r="A154" s="28"/>
      <c r="B154" s="138"/>
      <c r="C154" s="205" t="s">
        <v>372</v>
      </c>
      <c r="D154" s="205" t="s">
        <v>290</v>
      </c>
      <c r="E154" s="206" t="s">
        <v>5712</v>
      </c>
      <c r="F154" s="207" t="s">
        <v>4966</v>
      </c>
      <c r="G154" s="208" t="s">
        <v>4760</v>
      </c>
      <c r="H154" s="209">
        <v>60</v>
      </c>
      <c r="I154" s="115"/>
      <c r="J154" s="210">
        <f t="shared" si="0"/>
        <v>0</v>
      </c>
      <c r="K154" s="207" t="s">
        <v>1709</v>
      </c>
      <c r="L154" s="116"/>
      <c r="M154" s="117" t="s">
        <v>1</v>
      </c>
      <c r="N154" s="118" t="s">
        <v>42</v>
      </c>
      <c r="O154" s="52"/>
      <c r="P154" s="111">
        <f t="shared" si="1"/>
        <v>0</v>
      </c>
      <c r="Q154" s="111">
        <v>0</v>
      </c>
      <c r="R154" s="111">
        <f t="shared" si="2"/>
        <v>0</v>
      </c>
      <c r="S154" s="111">
        <v>0</v>
      </c>
      <c r="T154" s="112">
        <f t="shared" si="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1303</v>
      </c>
      <c r="AT154" s="113" t="s">
        <v>290</v>
      </c>
      <c r="AU154" s="113" t="s">
        <v>85</v>
      </c>
      <c r="AY154" s="14" t="s">
        <v>237</v>
      </c>
      <c r="BE154" s="114">
        <f t="shared" si="4"/>
        <v>0</v>
      </c>
      <c r="BF154" s="114">
        <f t="shared" si="5"/>
        <v>0</v>
      </c>
      <c r="BG154" s="114">
        <f t="shared" si="6"/>
        <v>0</v>
      </c>
      <c r="BH154" s="114">
        <f t="shared" si="7"/>
        <v>0</v>
      </c>
      <c r="BI154" s="114">
        <f t="shared" si="8"/>
        <v>0</v>
      </c>
      <c r="BJ154" s="14" t="s">
        <v>85</v>
      </c>
      <c r="BK154" s="114">
        <f t="shared" si="9"/>
        <v>0</v>
      </c>
      <c r="BL154" s="14" t="s">
        <v>490</v>
      </c>
      <c r="BM154" s="113" t="s">
        <v>5713</v>
      </c>
    </row>
    <row r="155" spans="1:65" s="2" customFormat="1" ht="16.5" customHeight="1">
      <c r="A155" s="28"/>
      <c r="B155" s="138"/>
      <c r="C155" s="199" t="s">
        <v>376</v>
      </c>
      <c r="D155" s="199" t="s">
        <v>242</v>
      </c>
      <c r="E155" s="200" t="s">
        <v>5714</v>
      </c>
      <c r="F155" s="201" t="s">
        <v>4971</v>
      </c>
      <c r="G155" s="202" t="s">
        <v>4760</v>
      </c>
      <c r="H155" s="203">
        <v>120</v>
      </c>
      <c r="I155" s="108"/>
      <c r="J155" s="204">
        <f t="shared" si="0"/>
        <v>0</v>
      </c>
      <c r="K155" s="201" t="s">
        <v>1709</v>
      </c>
      <c r="L155" s="29"/>
      <c r="M155" s="109" t="s">
        <v>1</v>
      </c>
      <c r="N155" s="110" t="s">
        <v>42</v>
      </c>
      <c r="O155" s="52"/>
      <c r="P155" s="111">
        <f t="shared" si="1"/>
        <v>0</v>
      </c>
      <c r="Q155" s="111">
        <v>0</v>
      </c>
      <c r="R155" s="111">
        <f t="shared" si="2"/>
        <v>0</v>
      </c>
      <c r="S155" s="111">
        <v>0</v>
      </c>
      <c r="T155" s="112">
        <f t="shared" si="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490</v>
      </c>
      <c r="AT155" s="113" t="s">
        <v>242</v>
      </c>
      <c r="AU155" s="113" t="s">
        <v>85</v>
      </c>
      <c r="AY155" s="14" t="s">
        <v>237</v>
      </c>
      <c r="BE155" s="114">
        <f t="shared" si="4"/>
        <v>0</v>
      </c>
      <c r="BF155" s="114">
        <f t="shared" si="5"/>
        <v>0</v>
      </c>
      <c r="BG155" s="114">
        <f t="shared" si="6"/>
        <v>0</v>
      </c>
      <c r="BH155" s="114">
        <f t="shared" si="7"/>
        <v>0</v>
      </c>
      <c r="BI155" s="114">
        <f t="shared" si="8"/>
        <v>0</v>
      </c>
      <c r="BJ155" s="14" t="s">
        <v>85</v>
      </c>
      <c r="BK155" s="114">
        <f t="shared" si="9"/>
        <v>0</v>
      </c>
      <c r="BL155" s="14" t="s">
        <v>490</v>
      </c>
      <c r="BM155" s="113" t="s">
        <v>5715</v>
      </c>
    </row>
    <row r="156" spans="1:65" s="2" customFormat="1" ht="16.5" customHeight="1">
      <c r="A156" s="28"/>
      <c r="B156" s="138"/>
      <c r="C156" s="205" t="s">
        <v>380</v>
      </c>
      <c r="D156" s="205" t="s">
        <v>290</v>
      </c>
      <c r="E156" s="206" t="s">
        <v>5716</v>
      </c>
      <c r="F156" s="207" t="s">
        <v>4971</v>
      </c>
      <c r="G156" s="208" t="s">
        <v>4760</v>
      </c>
      <c r="H156" s="209">
        <v>120</v>
      </c>
      <c r="I156" s="115"/>
      <c r="J156" s="210">
        <f t="shared" si="0"/>
        <v>0</v>
      </c>
      <c r="K156" s="207" t="s">
        <v>1709</v>
      </c>
      <c r="L156" s="116"/>
      <c r="M156" s="117" t="s">
        <v>1</v>
      </c>
      <c r="N156" s="118" t="s">
        <v>42</v>
      </c>
      <c r="O156" s="52"/>
      <c r="P156" s="111">
        <f t="shared" si="1"/>
        <v>0</v>
      </c>
      <c r="Q156" s="111">
        <v>0</v>
      </c>
      <c r="R156" s="111">
        <f t="shared" si="2"/>
        <v>0</v>
      </c>
      <c r="S156" s="111">
        <v>0</v>
      </c>
      <c r="T156" s="112">
        <f t="shared" si="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1303</v>
      </c>
      <c r="AT156" s="113" t="s">
        <v>290</v>
      </c>
      <c r="AU156" s="113" t="s">
        <v>85</v>
      </c>
      <c r="AY156" s="14" t="s">
        <v>237</v>
      </c>
      <c r="BE156" s="114">
        <f t="shared" si="4"/>
        <v>0</v>
      </c>
      <c r="BF156" s="114">
        <f t="shared" si="5"/>
        <v>0</v>
      </c>
      <c r="BG156" s="114">
        <f t="shared" si="6"/>
        <v>0</v>
      </c>
      <c r="BH156" s="114">
        <f t="shared" si="7"/>
        <v>0</v>
      </c>
      <c r="BI156" s="114">
        <f t="shared" si="8"/>
        <v>0</v>
      </c>
      <c r="BJ156" s="14" t="s">
        <v>85</v>
      </c>
      <c r="BK156" s="114">
        <f t="shared" si="9"/>
        <v>0</v>
      </c>
      <c r="BL156" s="14" t="s">
        <v>490</v>
      </c>
      <c r="BM156" s="113" t="s">
        <v>5717</v>
      </c>
    </row>
    <row r="157" spans="1:65" s="2" customFormat="1" ht="16.5" customHeight="1">
      <c r="A157" s="28"/>
      <c r="B157" s="138"/>
      <c r="C157" s="199" t="s">
        <v>384</v>
      </c>
      <c r="D157" s="199" t="s">
        <v>242</v>
      </c>
      <c r="E157" s="200" t="s">
        <v>5718</v>
      </c>
      <c r="F157" s="201" t="s">
        <v>5719</v>
      </c>
      <c r="G157" s="202" t="s">
        <v>2137</v>
      </c>
      <c r="H157" s="203">
        <v>60</v>
      </c>
      <c r="I157" s="108"/>
      <c r="J157" s="204">
        <f t="shared" si="0"/>
        <v>0</v>
      </c>
      <c r="K157" s="201" t="s">
        <v>1709</v>
      </c>
      <c r="L157" s="29"/>
      <c r="M157" s="109" t="s">
        <v>1</v>
      </c>
      <c r="N157" s="110" t="s">
        <v>42</v>
      </c>
      <c r="O157" s="52"/>
      <c r="P157" s="111">
        <f t="shared" si="1"/>
        <v>0</v>
      </c>
      <c r="Q157" s="111">
        <v>0</v>
      </c>
      <c r="R157" s="111">
        <f t="shared" si="2"/>
        <v>0</v>
      </c>
      <c r="S157" s="111">
        <v>0</v>
      </c>
      <c r="T157" s="112">
        <f t="shared" si="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490</v>
      </c>
      <c r="AT157" s="113" t="s">
        <v>242</v>
      </c>
      <c r="AU157" s="113" t="s">
        <v>85</v>
      </c>
      <c r="AY157" s="14" t="s">
        <v>237</v>
      </c>
      <c r="BE157" s="114">
        <f t="shared" si="4"/>
        <v>0</v>
      </c>
      <c r="BF157" s="114">
        <f t="shared" si="5"/>
        <v>0</v>
      </c>
      <c r="BG157" s="114">
        <f t="shared" si="6"/>
        <v>0</v>
      </c>
      <c r="BH157" s="114">
        <f t="shared" si="7"/>
        <v>0</v>
      </c>
      <c r="BI157" s="114">
        <f t="shared" si="8"/>
        <v>0</v>
      </c>
      <c r="BJ157" s="14" t="s">
        <v>85</v>
      </c>
      <c r="BK157" s="114">
        <f t="shared" si="9"/>
        <v>0</v>
      </c>
      <c r="BL157" s="14" t="s">
        <v>490</v>
      </c>
      <c r="BM157" s="113" t="s">
        <v>5720</v>
      </c>
    </row>
    <row r="158" spans="1:65" s="2" customFormat="1" ht="16.5" customHeight="1">
      <c r="A158" s="28"/>
      <c r="B158" s="138"/>
      <c r="C158" s="205" t="s">
        <v>388</v>
      </c>
      <c r="D158" s="205" t="s">
        <v>290</v>
      </c>
      <c r="E158" s="206" t="s">
        <v>5721</v>
      </c>
      <c r="F158" s="207" t="s">
        <v>5719</v>
      </c>
      <c r="G158" s="208" t="s">
        <v>2137</v>
      </c>
      <c r="H158" s="209">
        <v>60</v>
      </c>
      <c r="I158" s="115"/>
      <c r="J158" s="210">
        <f t="shared" si="0"/>
        <v>0</v>
      </c>
      <c r="K158" s="207" t="s">
        <v>1709</v>
      </c>
      <c r="L158" s="116"/>
      <c r="M158" s="117" t="s">
        <v>1</v>
      </c>
      <c r="N158" s="118" t="s">
        <v>42</v>
      </c>
      <c r="O158" s="52"/>
      <c r="P158" s="111">
        <f t="shared" si="1"/>
        <v>0</v>
      </c>
      <c r="Q158" s="111">
        <v>0</v>
      </c>
      <c r="R158" s="111">
        <f t="shared" si="2"/>
        <v>0</v>
      </c>
      <c r="S158" s="111">
        <v>0</v>
      </c>
      <c r="T158" s="112">
        <f t="shared" si="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1303</v>
      </c>
      <c r="AT158" s="113" t="s">
        <v>290</v>
      </c>
      <c r="AU158" s="113" t="s">
        <v>85</v>
      </c>
      <c r="AY158" s="14" t="s">
        <v>237</v>
      </c>
      <c r="BE158" s="114">
        <f t="shared" si="4"/>
        <v>0</v>
      </c>
      <c r="BF158" s="114">
        <f t="shared" si="5"/>
        <v>0</v>
      </c>
      <c r="BG158" s="114">
        <f t="shared" si="6"/>
        <v>0</v>
      </c>
      <c r="BH158" s="114">
        <f t="shared" si="7"/>
        <v>0</v>
      </c>
      <c r="BI158" s="114">
        <f t="shared" si="8"/>
        <v>0</v>
      </c>
      <c r="BJ158" s="14" t="s">
        <v>85</v>
      </c>
      <c r="BK158" s="114">
        <f t="shared" si="9"/>
        <v>0</v>
      </c>
      <c r="BL158" s="14" t="s">
        <v>490</v>
      </c>
      <c r="BM158" s="113" t="s">
        <v>5722</v>
      </c>
    </row>
    <row r="159" spans="1:65" s="2" customFormat="1" ht="16.5" customHeight="1">
      <c r="A159" s="28"/>
      <c r="B159" s="138"/>
      <c r="C159" s="199" t="s">
        <v>392</v>
      </c>
      <c r="D159" s="199" t="s">
        <v>242</v>
      </c>
      <c r="E159" s="200" t="s">
        <v>5723</v>
      </c>
      <c r="F159" s="201" t="s">
        <v>4878</v>
      </c>
      <c r="G159" s="202" t="s">
        <v>2137</v>
      </c>
      <c r="H159" s="203">
        <v>70</v>
      </c>
      <c r="I159" s="108"/>
      <c r="J159" s="204">
        <f t="shared" si="0"/>
        <v>0</v>
      </c>
      <c r="K159" s="201" t="s">
        <v>1709</v>
      </c>
      <c r="L159" s="29"/>
      <c r="M159" s="109" t="s">
        <v>1</v>
      </c>
      <c r="N159" s="110" t="s">
        <v>42</v>
      </c>
      <c r="O159" s="52"/>
      <c r="P159" s="111">
        <f t="shared" si="1"/>
        <v>0</v>
      </c>
      <c r="Q159" s="111">
        <v>0</v>
      </c>
      <c r="R159" s="111">
        <f t="shared" si="2"/>
        <v>0</v>
      </c>
      <c r="S159" s="111">
        <v>0</v>
      </c>
      <c r="T159" s="112">
        <f t="shared" si="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490</v>
      </c>
      <c r="AT159" s="113" t="s">
        <v>242</v>
      </c>
      <c r="AU159" s="113" t="s">
        <v>85</v>
      </c>
      <c r="AY159" s="14" t="s">
        <v>237</v>
      </c>
      <c r="BE159" s="114">
        <f t="shared" si="4"/>
        <v>0</v>
      </c>
      <c r="BF159" s="114">
        <f t="shared" si="5"/>
        <v>0</v>
      </c>
      <c r="BG159" s="114">
        <f t="shared" si="6"/>
        <v>0</v>
      </c>
      <c r="BH159" s="114">
        <f t="shared" si="7"/>
        <v>0</v>
      </c>
      <c r="BI159" s="114">
        <f t="shared" si="8"/>
        <v>0</v>
      </c>
      <c r="BJ159" s="14" t="s">
        <v>85</v>
      </c>
      <c r="BK159" s="114">
        <f t="shared" si="9"/>
        <v>0</v>
      </c>
      <c r="BL159" s="14" t="s">
        <v>490</v>
      </c>
      <c r="BM159" s="113" t="s">
        <v>5724</v>
      </c>
    </row>
    <row r="160" spans="1:65" s="2" customFormat="1" ht="16.5" customHeight="1">
      <c r="A160" s="28"/>
      <c r="B160" s="138"/>
      <c r="C160" s="205" t="s">
        <v>396</v>
      </c>
      <c r="D160" s="205" t="s">
        <v>290</v>
      </c>
      <c r="E160" s="206" t="s">
        <v>5725</v>
      </c>
      <c r="F160" s="207" t="s">
        <v>4878</v>
      </c>
      <c r="G160" s="208" t="s">
        <v>2137</v>
      </c>
      <c r="H160" s="209">
        <v>70</v>
      </c>
      <c r="I160" s="115"/>
      <c r="J160" s="210">
        <f t="shared" si="0"/>
        <v>0</v>
      </c>
      <c r="K160" s="207" t="s">
        <v>1709</v>
      </c>
      <c r="L160" s="116"/>
      <c r="M160" s="117" t="s">
        <v>1</v>
      </c>
      <c r="N160" s="118" t="s">
        <v>42</v>
      </c>
      <c r="O160" s="52"/>
      <c r="P160" s="111">
        <f t="shared" si="1"/>
        <v>0</v>
      </c>
      <c r="Q160" s="111">
        <v>0</v>
      </c>
      <c r="R160" s="111">
        <f t="shared" si="2"/>
        <v>0</v>
      </c>
      <c r="S160" s="111">
        <v>0</v>
      </c>
      <c r="T160" s="112">
        <f t="shared" si="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1303</v>
      </c>
      <c r="AT160" s="113" t="s">
        <v>290</v>
      </c>
      <c r="AU160" s="113" t="s">
        <v>85</v>
      </c>
      <c r="AY160" s="14" t="s">
        <v>237</v>
      </c>
      <c r="BE160" s="114">
        <f t="shared" si="4"/>
        <v>0</v>
      </c>
      <c r="BF160" s="114">
        <f t="shared" si="5"/>
        <v>0</v>
      </c>
      <c r="BG160" s="114">
        <f t="shared" si="6"/>
        <v>0</v>
      </c>
      <c r="BH160" s="114">
        <f t="shared" si="7"/>
        <v>0</v>
      </c>
      <c r="BI160" s="114">
        <f t="shared" si="8"/>
        <v>0</v>
      </c>
      <c r="BJ160" s="14" t="s">
        <v>85</v>
      </c>
      <c r="BK160" s="114">
        <f t="shared" si="9"/>
        <v>0</v>
      </c>
      <c r="BL160" s="14" t="s">
        <v>490</v>
      </c>
      <c r="BM160" s="113" t="s">
        <v>5726</v>
      </c>
    </row>
    <row r="161" spans="1:65" s="2" customFormat="1" ht="21.75" customHeight="1">
      <c r="A161" s="28"/>
      <c r="B161" s="138"/>
      <c r="C161" s="199" t="s">
        <v>400</v>
      </c>
      <c r="D161" s="199" t="s">
        <v>242</v>
      </c>
      <c r="E161" s="200" t="s">
        <v>5727</v>
      </c>
      <c r="F161" s="201" t="s">
        <v>5110</v>
      </c>
      <c r="G161" s="202" t="s">
        <v>2072</v>
      </c>
      <c r="H161" s="203">
        <v>140</v>
      </c>
      <c r="I161" s="108"/>
      <c r="J161" s="204">
        <f t="shared" si="0"/>
        <v>0</v>
      </c>
      <c r="K161" s="201" t="s">
        <v>1709</v>
      </c>
      <c r="L161" s="29"/>
      <c r="M161" s="109" t="s">
        <v>1</v>
      </c>
      <c r="N161" s="110" t="s">
        <v>42</v>
      </c>
      <c r="O161" s="52"/>
      <c r="P161" s="111">
        <f t="shared" si="1"/>
        <v>0</v>
      </c>
      <c r="Q161" s="111">
        <v>0</v>
      </c>
      <c r="R161" s="111">
        <f t="shared" si="2"/>
        <v>0</v>
      </c>
      <c r="S161" s="111">
        <v>0</v>
      </c>
      <c r="T161" s="112">
        <f t="shared" si="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490</v>
      </c>
      <c r="AT161" s="113" t="s">
        <v>242</v>
      </c>
      <c r="AU161" s="113" t="s">
        <v>85</v>
      </c>
      <c r="AY161" s="14" t="s">
        <v>237</v>
      </c>
      <c r="BE161" s="114">
        <f t="shared" si="4"/>
        <v>0</v>
      </c>
      <c r="BF161" s="114">
        <f t="shared" si="5"/>
        <v>0</v>
      </c>
      <c r="BG161" s="114">
        <f t="shared" si="6"/>
        <v>0</v>
      </c>
      <c r="BH161" s="114">
        <f t="shared" si="7"/>
        <v>0</v>
      </c>
      <c r="BI161" s="114">
        <f t="shared" si="8"/>
        <v>0</v>
      </c>
      <c r="BJ161" s="14" t="s">
        <v>85</v>
      </c>
      <c r="BK161" s="114">
        <f t="shared" si="9"/>
        <v>0</v>
      </c>
      <c r="BL161" s="14" t="s">
        <v>490</v>
      </c>
      <c r="BM161" s="113" t="s">
        <v>5728</v>
      </c>
    </row>
    <row r="162" spans="1:65" s="2" customFormat="1" ht="21.75" customHeight="1">
      <c r="A162" s="28"/>
      <c r="B162" s="138"/>
      <c r="C162" s="205" t="s">
        <v>404</v>
      </c>
      <c r="D162" s="205" t="s">
        <v>290</v>
      </c>
      <c r="E162" s="206" t="s">
        <v>5729</v>
      </c>
      <c r="F162" s="207" t="s">
        <v>5110</v>
      </c>
      <c r="G162" s="208" t="s">
        <v>2072</v>
      </c>
      <c r="H162" s="209">
        <v>140</v>
      </c>
      <c r="I162" s="115"/>
      <c r="J162" s="210">
        <f t="shared" si="0"/>
        <v>0</v>
      </c>
      <c r="K162" s="207" t="s">
        <v>1709</v>
      </c>
      <c r="L162" s="116"/>
      <c r="M162" s="117" t="s">
        <v>1</v>
      </c>
      <c r="N162" s="118" t="s">
        <v>42</v>
      </c>
      <c r="O162" s="52"/>
      <c r="P162" s="111">
        <f t="shared" si="1"/>
        <v>0</v>
      </c>
      <c r="Q162" s="111">
        <v>0</v>
      </c>
      <c r="R162" s="111">
        <f t="shared" si="2"/>
        <v>0</v>
      </c>
      <c r="S162" s="111">
        <v>0</v>
      </c>
      <c r="T162" s="112">
        <f t="shared" si="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1303</v>
      </c>
      <c r="AT162" s="113" t="s">
        <v>290</v>
      </c>
      <c r="AU162" s="113" t="s">
        <v>85</v>
      </c>
      <c r="AY162" s="14" t="s">
        <v>237</v>
      </c>
      <c r="BE162" s="114">
        <f t="shared" si="4"/>
        <v>0</v>
      </c>
      <c r="BF162" s="114">
        <f t="shared" si="5"/>
        <v>0</v>
      </c>
      <c r="BG162" s="114">
        <f t="shared" si="6"/>
        <v>0</v>
      </c>
      <c r="BH162" s="114">
        <f t="shared" si="7"/>
        <v>0</v>
      </c>
      <c r="BI162" s="114">
        <f t="shared" si="8"/>
        <v>0</v>
      </c>
      <c r="BJ162" s="14" t="s">
        <v>85</v>
      </c>
      <c r="BK162" s="114">
        <f t="shared" si="9"/>
        <v>0</v>
      </c>
      <c r="BL162" s="14" t="s">
        <v>490</v>
      </c>
      <c r="BM162" s="113" t="s">
        <v>5730</v>
      </c>
    </row>
    <row r="163" spans="1:65" s="2" customFormat="1" ht="16.5" customHeight="1">
      <c r="A163" s="28"/>
      <c r="B163" s="138"/>
      <c r="C163" s="199" t="s">
        <v>408</v>
      </c>
      <c r="D163" s="199" t="s">
        <v>242</v>
      </c>
      <c r="E163" s="200" t="s">
        <v>5731</v>
      </c>
      <c r="F163" s="201" t="s">
        <v>4788</v>
      </c>
      <c r="G163" s="202" t="s">
        <v>4579</v>
      </c>
      <c r="H163" s="203">
        <v>470</v>
      </c>
      <c r="I163" s="108"/>
      <c r="J163" s="204">
        <f t="shared" si="0"/>
        <v>0</v>
      </c>
      <c r="K163" s="201" t="s">
        <v>1709</v>
      </c>
      <c r="L163" s="29"/>
      <c r="M163" s="109" t="s">
        <v>1</v>
      </c>
      <c r="N163" s="110" t="s">
        <v>42</v>
      </c>
      <c r="O163" s="52"/>
      <c r="P163" s="111">
        <f t="shared" si="1"/>
        <v>0</v>
      </c>
      <c r="Q163" s="111">
        <v>0</v>
      </c>
      <c r="R163" s="111">
        <f t="shared" si="2"/>
        <v>0</v>
      </c>
      <c r="S163" s="111">
        <v>0</v>
      </c>
      <c r="T163" s="112">
        <f t="shared" si="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490</v>
      </c>
      <c r="AT163" s="113" t="s">
        <v>242</v>
      </c>
      <c r="AU163" s="113" t="s">
        <v>85</v>
      </c>
      <c r="AY163" s="14" t="s">
        <v>237</v>
      </c>
      <c r="BE163" s="114">
        <f t="shared" si="4"/>
        <v>0</v>
      </c>
      <c r="BF163" s="114">
        <f t="shared" si="5"/>
        <v>0</v>
      </c>
      <c r="BG163" s="114">
        <f t="shared" si="6"/>
        <v>0</v>
      </c>
      <c r="BH163" s="114">
        <f t="shared" si="7"/>
        <v>0</v>
      </c>
      <c r="BI163" s="114">
        <f t="shared" si="8"/>
        <v>0</v>
      </c>
      <c r="BJ163" s="14" t="s">
        <v>85</v>
      </c>
      <c r="BK163" s="114">
        <f t="shared" si="9"/>
        <v>0</v>
      </c>
      <c r="BL163" s="14" t="s">
        <v>490</v>
      </c>
      <c r="BM163" s="113" t="s">
        <v>5732</v>
      </c>
    </row>
    <row r="164" spans="1:65" s="2" customFormat="1" ht="16.5" customHeight="1">
      <c r="A164" s="28"/>
      <c r="B164" s="138"/>
      <c r="C164" s="205" t="s">
        <v>415</v>
      </c>
      <c r="D164" s="205" t="s">
        <v>290</v>
      </c>
      <c r="E164" s="206" t="s">
        <v>5733</v>
      </c>
      <c r="F164" s="207" t="s">
        <v>4788</v>
      </c>
      <c r="G164" s="208" t="s">
        <v>4579</v>
      </c>
      <c r="H164" s="209">
        <v>470</v>
      </c>
      <c r="I164" s="115"/>
      <c r="J164" s="210">
        <f t="shared" si="0"/>
        <v>0</v>
      </c>
      <c r="K164" s="207" t="s">
        <v>1709</v>
      </c>
      <c r="L164" s="116"/>
      <c r="M164" s="130" t="s">
        <v>1</v>
      </c>
      <c r="N164" s="131" t="s">
        <v>42</v>
      </c>
      <c r="O164" s="123"/>
      <c r="P164" s="124">
        <f t="shared" si="1"/>
        <v>0</v>
      </c>
      <c r="Q164" s="124">
        <v>0</v>
      </c>
      <c r="R164" s="124">
        <f t="shared" si="2"/>
        <v>0</v>
      </c>
      <c r="S164" s="124">
        <v>0</v>
      </c>
      <c r="T164" s="125">
        <f t="shared" si="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1303</v>
      </c>
      <c r="AT164" s="113" t="s">
        <v>290</v>
      </c>
      <c r="AU164" s="113" t="s">
        <v>85</v>
      </c>
      <c r="AY164" s="14" t="s">
        <v>237</v>
      </c>
      <c r="BE164" s="114">
        <f t="shared" si="4"/>
        <v>0</v>
      </c>
      <c r="BF164" s="114">
        <f t="shared" si="5"/>
        <v>0</v>
      </c>
      <c r="BG164" s="114">
        <f t="shared" si="6"/>
        <v>0</v>
      </c>
      <c r="BH164" s="114">
        <f t="shared" si="7"/>
        <v>0</v>
      </c>
      <c r="BI164" s="114">
        <f t="shared" si="8"/>
        <v>0</v>
      </c>
      <c r="BJ164" s="14" t="s">
        <v>85</v>
      </c>
      <c r="BK164" s="114">
        <f t="shared" si="9"/>
        <v>0</v>
      </c>
      <c r="BL164" s="14" t="s">
        <v>490</v>
      </c>
      <c r="BM164" s="113" t="s">
        <v>5734</v>
      </c>
    </row>
    <row r="165" spans="1:65" s="2" customFormat="1" ht="6.95" customHeight="1">
      <c r="A165" s="28"/>
      <c r="B165" s="168"/>
      <c r="C165" s="169"/>
      <c r="D165" s="169"/>
      <c r="E165" s="169"/>
      <c r="F165" s="169"/>
      <c r="G165" s="169"/>
      <c r="H165" s="169"/>
      <c r="I165" s="91"/>
      <c r="J165" s="169"/>
      <c r="K165" s="169"/>
      <c r="L165" s="29"/>
      <c r="M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</row>
  </sheetData>
  <sheetProtection algorithmName="SHA-512" hashValue="HA4/R8snK0oaSNIrly5zfe0/hX+ZOjn7RIhVEpCYoA5aR/ekSQ1O7RYPrEI/wsPRSnGD+C0lggVzXluTSk4/1w==" saltValue="Cz595Pfh8mr7Lwh4qgOQvw==" spinCount="100000" sheet="1" objects="1" scenarios="1"/>
  <autoFilter ref="C116:K164" xr:uid="{00000000-0009-0000-0000-000013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BM123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143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5735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ROUND(J117,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ROUND((SUM(BE117:BE122)),  2)</f>
        <v>0</v>
      </c>
      <c r="G33" s="139"/>
      <c r="H33" s="139"/>
      <c r="I33" s="151">
        <v>0.21</v>
      </c>
      <c r="J33" s="150">
        <f>ROUND(((SUM(BE117:BE122))*I33),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ROUND((SUM(BF117:BF122)),  2)</f>
        <v>0</v>
      </c>
      <c r="G34" s="139"/>
      <c r="H34" s="139"/>
      <c r="I34" s="151">
        <v>0.15</v>
      </c>
      <c r="J34" s="150">
        <f>ROUND(((SUM(BF117:BF122))*I34),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ROUND((SUM(BG117:BG122)),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ROUND((SUM(BH117:BH122)),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ROUND((SUM(BI117:BI122)),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20 - VZT_ZC_9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J117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5736</v>
      </c>
      <c r="E97" s="179"/>
      <c r="F97" s="179"/>
      <c r="G97" s="179"/>
      <c r="H97" s="179"/>
      <c r="I97" s="179"/>
      <c r="J97" s="180">
        <f>J118</f>
        <v>0</v>
      </c>
      <c r="K97" s="177"/>
      <c r="L97" s="92"/>
    </row>
    <row r="98" spans="1:31" s="2" customFormat="1" ht="21.75" customHeight="1">
      <c r="A98" s="28"/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3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s="2" customFormat="1" ht="6.95" customHeight="1">
      <c r="A99" s="28"/>
      <c r="B99" s="168"/>
      <c r="C99" s="169"/>
      <c r="D99" s="169"/>
      <c r="E99" s="169"/>
      <c r="F99" s="169"/>
      <c r="G99" s="169"/>
      <c r="H99" s="169"/>
      <c r="I99" s="169"/>
      <c r="J99" s="169"/>
      <c r="K99" s="169"/>
      <c r="L99" s="3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31" s="2" customFormat="1" ht="6.95" customHeight="1">
      <c r="A103" s="28"/>
      <c r="B103" s="170"/>
      <c r="C103" s="171"/>
      <c r="D103" s="171"/>
      <c r="E103" s="171"/>
      <c r="F103" s="171"/>
      <c r="G103" s="171"/>
      <c r="H103" s="171"/>
      <c r="I103" s="171"/>
      <c r="J103" s="171"/>
      <c r="K103" s="171"/>
      <c r="L103" s="3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4.95" customHeight="1">
      <c r="A104" s="28"/>
      <c r="B104" s="138"/>
      <c r="C104" s="136" t="s">
        <v>222</v>
      </c>
      <c r="D104" s="139"/>
      <c r="E104" s="139"/>
      <c r="F104" s="139"/>
      <c r="G104" s="139"/>
      <c r="H104" s="139"/>
      <c r="I104" s="139"/>
      <c r="J104" s="139"/>
      <c r="K104" s="139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2" customHeight="1">
      <c r="A106" s="28"/>
      <c r="B106" s="138"/>
      <c r="C106" s="137" t="s">
        <v>16</v>
      </c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6.5" customHeight="1">
      <c r="A107" s="28"/>
      <c r="B107" s="138"/>
      <c r="C107" s="139"/>
      <c r="D107" s="139"/>
      <c r="E107" s="254" t="str">
        <f>E7</f>
        <v>STAVEBNÍ ÚPRAVY OBJEKTU PODNIKOVÉHO ŘEDITELSTVÍ DOPRAVNÍHO PODNIKU OSTRAVA a.s</v>
      </c>
      <c r="F107" s="255"/>
      <c r="G107" s="255"/>
      <c r="H107" s="255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138"/>
      <c r="C108" s="137" t="s">
        <v>171</v>
      </c>
      <c r="D108" s="139"/>
      <c r="E108" s="139"/>
      <c r="F108" s="139"/>
      <c r="G108" s="139"/>
      <c r="H108" s="139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138"/>
      <c r="C109" s="139"/>
      <c r="D109" s="139"/>
      <c r="E109" s="252" t="str">
        <f>E9</f>
        <v>20 - VZT_ZC_9</v>
      </c>
      <c r="F109" s="253"/>
      <c r="G109" s="253"/>
      <c r="H109" s="253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138"/>
      <c r="C111" s="137" t="s">
        <v>20</v>
      </c>
      <c r="D111" s="139"/>
      <c r="E111" s="139"/>
      <c r="F111" s="140" t="str">
        <f>F12</f>
        <v xml:space="preserve"> </v>
      </c>
      <c r="G111" s="139"/>
      <c r="H111" s="139"/>
      <c r="I111" s="137" t="s">
        <v>22</v>
      </c>
      <c r="J111" s="141" t="str">
        <f>IF(J12="","",J12)</f>
        <v>15. 1. 2020</v>
      </c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138"/>
      <c r="C113" s="137" t="s">
        <v>24</v>
      </c>
      <c r="D113" s="139"/>
      <c r="E113" s="139"/>
      <c r="F113" s="140" t="str">
        <f>E15</f>
        <v>Dopravní podnik Ostrava a.s.</v>
      </c>
      <c r="G113" s="139"/>
      <c r="H113" s="139"/>
      <c r="I113" s="137" t="s">
        <v>30</v>
      </c>
      <c r="J113" s="172" t="str">
        <f>E21</f>
        <v>SPAN s.r.o.</v>
      </c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138"/>
      <c r="C114" s="137" t="s">
        <v>28</v>
      </c>
      <c r="D114" s="139"/>
      <c r="E114" s="139"/>
      <c r="F114" s="140" t="str">
        <f>IF(E18="","",E18)</f>
        <v>Vyplň údaj</v>
      </c>
      <c r="G114" s="139"/>
      <c r="H114" s="139"/>
      <c r="I114" s="137" t="s">
        <v>33</v>
      </c>
      <c r="J114" s="172" t="str">
        <f>E24</f>
        <v>SPAN s.r.o.</v>
      </c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0.35" customHeight="1">
      <c r="A115" s="28"/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1" customFormat="1" ht="29.25" customHeight="1">
      <c r="A116" s="94"/>
      <c r="B116" s="186"/>
      <c r="C116" s="187" t="s">
        <v>223</v>
      </c>
      <c r="D116" s="188" t="s">
        <v>62</v>
      </c>
      <c r="E116" s="188" t="s">
        <v>58</v>
      </c>
      <c r="F116" s="188" t="s">
        <v>59</v>
      </c>
      <c r="G116" s="188" t="s">
        <v>224</v>
      </c>
      <c r="H116" s="188" t="s">
        <v>225</v>
      </c>
      <c r="I116" s="188" t="s">
        <v>226</v>
      </c>
      <c r="J116" s="188" t="s">
        <v>175</v>
      </c>
      <c r="K116" s="189" t="s">
        <v>227</v>
      </c>
      <c r="L116" s="95"/>
      <c r="M116" s="56" t="s">
        <v>1</v>
      </c>
      <c r="N116" s="57" t="s">
        <v>41</v>
      </c>
      <c r="O116" s="57" t="s">
        <v>228</v>
      </c>
      <c r="P116" s="57" t="s">
        <v>229</v>
      </c>
      <c r="Q116" s="57" t="s">
        <v>230</v>
      </c>
      <c r="R116" s="57" t="s">
        <v>231</v>
      </c>
      <c r="S116" s="57" t="s">
        <v>232</v>
      </c>
      <c r="T116" s="58" t="s">
        <v>233</v>
      </c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spans="1:65" s="2" customFormat="1" ht="22.9" customHeight="1">
      <c r="A117" s="28"/>
      <c r="B117" s="138"/>
      <c r="C117" s="190" t="s">
        <v>234</v>
      </c>
      <c r="D117" s="139"/>
      <c r="E117" s="139"/>
      <c r="F117" s="139"/>
      <c r="G117" s="139"/>
      <c r="H117" s="139"/>
      <c r="I117" s="139"/>
      <c r="J117" s="191">
        <f>BK117</f>
        <v>0</v>
      </c>
      <c r="K117" s="139"/>
      <c r="L117" s="29"/>
      <c r="M117" s="59"/>
      <c r="N117" s="50"/>
      <c r="O117" s="60"/>
      <c r="P117" s="96">
        <f>P118</f>
        <v>0</v>
      </c>
      <c r="Q117" s="60"/>
      <c r="R117" s="96">
        <f>R118</f>
        <v>0</v>
      </c>
      <c r="S117" s="60"/>
      <c r="T117" s="97">
        <f>T118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T117" s="14" t="s">
        <v>76</v>
      </c>
      <c r="AU117" s="14" t="s">
        <v>177</v>
      </c>
      <c r="BK117" s="98">
        <f>BK118</f>
        <v>0</v>
      </c>
    </row>
    <row r="118" spans="1:65" s="12" customFormat="1" ht="25.9" customHeight="1">
      <c r="B118" s="192"/>
      <c r="C118" s="193"/>
      <c r="D118" s="194" t="s">
        <v>76</v>
      </c>
      <c r="E118" s="195" t="s">
        <v>238</v>
      </c>
      <c r="F118" s="195" t="s">
        <v>5737</v>
      </c>
      <c r="G118" s="193"/>
      <c r="H118" s="193"/>
      <c r="I118" s="193"/>
      <c r="J118" s="196">
        <f>BK118</f>
        <v>0</v>
      </c>
      <c r="K118" s="193"/>
      <c r="L118" s="99"/>
      <c r="M118" s="102"/>
      <c r="N118" s="103"/>
      <c r="O118" s="103"/>
      <c r="P118" s="104">
        <f>SUM(P119:P122)</f>
        <v>0</v>
      </c>
      <c r="Q118" s="103"/>
      <c r="R118" s="104">
        <f>SUM(R119:R122)</f>
        <v>0</v>
      </c>
      <c r="S118" s="103"/>
      <c r="T118" s="105">
        <f>SUM(T119:T122)</f>
        <v>0</v>
      </c>
      <c r="AR118" s="100" t="s">
        <v>247</v>
      </c>
      <c r="AT118" s="106" t="s">
        <v>76</v>
      </c>
      <c r="AU118" s="106" t="s">
        <v>77</v>
      </c>
      <c r="AY118" s="100" t="s">
        <v>237</v>
      </c>
      <c r="BK118" s="107">
        <f>SUM(BK119:BK122)</f>
        <v>0</v>
      </c>
    </row>
    <row r="119" spans="1:65" s="2" customFormat="1" ht="33" customHeight="1">
      <c r="A119" s="28"/>
      <c r="B119" s="138"/>
      <c r="C119" s="199" t="s">
        <v>85</v>
      </c>
      <c r="D119" s="199" t="s">
        <v>242</v>
      </c>
      <c r="E119" s="200" t="s">
        <v>5738</v>
      </c>
      <c r="F119" s="201" t="s">
        <v>5739</v>
      </c>
      <c r="G119" s="202" t="s">
        <v>2072</v>
      </c>
      <c r="H119" s="203">
        <v>2</v>
      </c>
      <c r="I119" s="108"/>
      <c r="J119" s="204">
        <f>ROUND(I119*H119,2)</f>
        <v>0</v>
      </c>
      <c r="K119" s="201" t="s">
        <v>1709</v>
      </c>
      <c r="L119" s="29"/>
      <c r="M119" s="109" t="s">
        <v>1</v>
      </c>
      <c r="N119" s="110" t="s">
        <v>42</v>
      </c>
      <c r="O119" s="52"/>
      <c r="P119" s="111">
        <f>O119*H119</f>
        <v>0</v>
      </c>
      <c r="Q119" s="111">
        <v>0</v>
      </c>
      <c r="R119" s="111">
        <f>Q119*H119</f>
        <v>0</v>
      </c>
      <c r="S119" s="111">
        <v>0</v>
      </c>
      <c r="T119" s="112">
        <f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13" t="s">
        <v>490</v>
      </c>
      <c r="AT119" s="113" t="s">
        <v>242</v>
      </c>
      <c r="AU119" s="113" t="s">
        <v>85</v>
      </c>
      <c r="AY119" s="14" t="s">
        <v>237</v>
      </c>
      <c r="BE119" s="114">
        <f>IF(N119="základní",J119,0)</f>
        <v>0</v>
      </c>
      <c r="BF119" s="114">
        <f>IF(N119="snížená",J119,0)</f>
        <v>0</v>
      </c>
      <c r="BG119" s="114">
        <f>IF(N119="zákl. přenesená",J119,0)</f>
        <v>0</v>
      </c>
      <c r="BH119" s="114">
        <f>IF(N119="sníž. přenesená",J119,0)</f>
        <v>0</v>
      </c>
      <c r="BI119" s="114">
        <f>IF(N119="nulová",J119,0)</f>
        <v>0</v>
      </c>
      <c r="BJ119" s="14" t="s">
        <v>85</v>
      </c>
      <c r="BK119" s="114">
        <f>ROUND(I119*H119,2)</f>
        <v>0</v>
      </c>
      <c r="BL119" s="14" t="s">
        <v>490</v>
      </c>
      <c r="BM119" s="113" t="s">
        <v>5740</v>
      </c>
    </row>
    <row r="120" spans="1:65" s="2" customFormat="1" ht="33" customHeight="1">
      <c r="A120" s="28"/>
      <c r="B120" s="138"/>
      <c r="C120" s="205" t="s">
        <v>87</v>
      </c>
      <c r="D120" s="205" t="s">
        <v>290</v>
      </c>
      <c r="E120" s="206" t="s">
        <v>5741</v>
      </c>
      <c r="F120" s="207" t="s">
        <v>5739</v>
      </c>
      <c r="G120" s="208" t="s">
        <v>319</v>
      </c>
      <c r="H120" s="209">
        <v>2</v>
      </c>
      <c r="I120" s="115"/>
      <c r="J120" s="210">
        <f>ROUND(I120*H120,2)</f>
        <v>0</v>
      </c>
      <c r="K120" s="207" t="s">
        <v>1709</v>
      </c>
      <c r="L120" s="116"/>
      <c r="M120" s="117" t="s">
        <v>1</v>
      </c>
      <c r="N120" s="118" t="s">
        <v>42</v>
      </c>
      <c r="O120" s="52"/>
      <c r="P120" s="111">
        <f>O120*H120</f>
        <v>0</v>
      </c>
      <c r="Q120" s="111">
        <v>0</v>
      </c>
      <c r="R120" s="111">
        <f>Q120*H120</f>
        <v>0</v>
      </c>
      <c r="S120" s="111">
        <v>0</v>
      </c>
      <c r="T120" s="112">
        <f>S120*H120</f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1303</v>
      </c>
      <c r="AT120" s="113" t="s">
        <v>290</v>
      </c>
      <c r="AU120" s="113" t="s">
        <v>85</v>
      </c>
      <c r="AY120" s="14" t="s">
        <v>237</v>
      </c>
      <c r="BE120" s="114">
        <f>IF(N120="základní",J120,0)</f>
        <v>0</v>
      </c>
      <c r="BF120" s="114">
        <f>IF(N120="snížená",J120,0)</f>
        <v>0</v>
      </c>
      <c r="BG120" s="114">
        <f>IF(N120="zákl. přenesená",J120,0)</f>
        <v>0</v>
      </c>
      <c r="BH120" s="114">
        <f>IF(N120="sníž. přenesená",J120,0)</f>
        <v>0</v>
      </c>
      <c r="BI120" s="114">
        <f>IF(N120="nulová",J120,0)</f>
        <v>0</v>
      </c>
      <c r="BJ120" s="14" t="s">
        <v>85</v>
      </c>
      <c r="BK120" s="114">
        <f>ROUND(I120*H120,2)</f>
        <v>0</v>
      </c>
      <c r="BL120" s="14" t="s">
        <v>490</v>
      </c>
      <c r="BM120" s="113" t="s">
        <v>5742</v>
      </c>
    </row>
    <row r="121" spans="1:65" s="2" customFormat="1" ht="16.5" customHeight="1">
      <c r="A121" s="28"/>
      <c r="B121" s="138"/>
      <c r="C121" s="199" t="s">
        <v>247</v>
      </c>
      <c r="D121" s="199" t="s">
        <v>242</v>
      </c>
      <c r="E121" s="200" t="s">
        <v>5743</v>
      </c>
      <c r="F121" s="201" t="s">
        <v>4788</v>
      </c>
      <c r="G121" s="202" t="s">
        <v>4579</v>
      </c>
      <c r="H121" s="203">
        <v>90</v>
      </c>
      <c r="I121" s="108"/>
      <c r="J121" s="204">
        <f>ROUND(I121*H121,2)</f>
        <v>0</v>
      </c>
      <c r="K121" s="201" t="s">
        <v>1709</v>
      </c>
      <c r="L121" s="29"/>
      <c r="M121" s="109" t="s">
        <v>1</v>
      </c>
      <c r="N121" s="110" t="s">
        <v>42</v>
      </c>
      <c r="O121" s="52"/>
      <c r="P121" s="111">
        <f>O121*H121</f>
        <v>0</v>
      </c>
      <c r="Q121" s="111">
        <v>0</v>
      </c>
      <c r="R121" s="111">
        <f>Q121*H121</f>
        <v>0</v>
      </c>
      <c r="S121" s="111">
        <v>0</v>
      </c>
      <c r="T121" s="112">
        <f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490</v>
      </c>
      <c r="AT121" s="113" t="s">
        <v>242</v>
      </c>
      <c r="AU121" s="113" t="s">
        <v>85</v>
      </c>
      <c r="AY121" s="14" t="s">
        <v>237</v>
      </c>
      <c r="BE121" s="114">
        <f>IF(N121="základní",J121,0)</f>
        <v>0</v>
      </c>
      <c r="BF121" s="114">
        <f>IF(N121="snížená",J121,0)</f>
        <v>0</v>
      </c>
      <c r="BG121" s="114">
        <f>IF(N121="zákl. přenesená",J121,0)</f>
        <v>0</v>
      </c>
      <c r="BH121" s="114">
        <f>IF(N121="sníž. přenesená",J121,0)</f>
        <v>0</v>
      </c>
      <c r="BI121" s="114">
        <f>IF(N121="nulová",J121,0)</f>
        <v>0</v>
      </c>
      <c r="BJ121" s="14" t="s">
        <v>85</v>
      </c>
      <c r="BK121" s="114">
        <f>ROUND(I121*H121,2)</f>
        <v>0</v>
      </c>
      <c r="BL121" s="14" t="s">
        <v>490</v>
      </c>
      <c r="BM121" s="113" t="s">
        <v>5744</v>
      </c>
    </row>
    <row r="122" spans="1:65" s="2" customFormat="1" ht="16.5" customHeight="1">
      <c r="A122" s="28"/>
      <c r="B122" s="138"/>
      <c r="C122" s="205" t="s">
        <v>246</v>
      </c>
      <c r="D122" s="205" t="s">
        <v>290</v>
      </c>
      <c r="E122" s="206" t="s">
        <v>5745</v>
      </c>
      <c r="F122" s="207" t="s">
        <v>4788</v>
      </c>
      <c r="G122" s="208" t="s">
        <v>738</v>
      </c>
      <c r="H122" s="209">
        <v>90</v>
      </c>
      <c r="I122" s="115"/>
      <c r="J122" s="210">
        <f>ROUND(I122*H122,2)</f>
        <v>0</v>
      </c>
      <c r="K122" s="207" t="s">
        <v>1709</v>
      </c>
      <c r="L122" s="116"/>
      <c r="M122" s="130" t="s">
        <v>1</v>
      </c>
      <c r="N122" s="131" t="s">
        <v>42</v>
      </c>
      <c r="O122" s="123"/>
      <c r="P122" s="124">
        <f>O122*H122</f>
        <v>0</v>
      </c>
      <c r="Q122" s="124">
        <v>0</v>
      </c>
      <c r="R122" s="124">
        <f>Q122*H122</f>
        <v>0</v>
      </c>
      <c r="S122" s="124">
        <v>0</v>
      </c>
      <c r="T122" s="125">
        <f>S122*H122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1303</v>
      </c>
      <c r="AT122" s="113" t="s">
        <v>290</v>
      </c>
      <c r="AU122" s="113" t="s">
        <v>85</v>
      </c>
      <c r="AY122" s="14" t="s">
        <v>237</v>
      </c>
      <c r="BE122" s="114">
        <f>IF(N122="základní",J122,0)</f>
        <v>0</v>
      </c>
      <c r="BF122" s="114">
        <f>IF(N122="snížená",J122,0)</f>
        <v>0</v>
      </c>
      <c r="BG122" s="114">
        <f>IF(N122="zákl. přenesená",J122,0)</f>
        <v>0</v>
      </c>
      <c r="BH122" s="114">
        <f>IF(N122="sníž. přenesená",J122,0)</f>
        <v>0</v>
      </c>
      <c r="BI122" s="114">
        <f>IF(N122="nulová",J122,0)</f>
        <v>0</v>
      </c>
      <c r="BJ122" s="14" t="s">
        <v>85</v>
      </c>
      <c r="BK122" s="114">
        <f>ROUND(I122*H122,2)</f>
        <v>0</v>
      </c>
      <c r="BL122" s="14" t="s">
        <v>490</v>
      </c>
      <c r="BM122" s="113" t="s">
        <v>5746</v>
      </c>
    </row>
    <row r="123" spans="1:65" s="2" customFormat="1" ht="6.95" customHeight="1">
      <c r="A123" s="28"/>
      <c r="B123" s="168"/>
      <c r="C123" s="169"/>
      <c r="D123" s="169"/>
      <c r="E123" s="169"/>
      <c r="F123" s="169"/>
      <c r="G123" s="169"/>
      <c r="H123" s="169"/>
      <c r="I123" s="169"/>
      <c r="J123" s="169"/>
      <c r="K123" s="169"/>
      <c r="L123" s="29"/>
      <c r="M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</sheetData>
  <sheetProtection algorithmName="SHA-512" hashValue="HempohM0f8DZaeRPirXBInX3vOMMUgZW0/dPTIdzKSUNTGmRnICW9QRzifyyDdRtMPTwnnPlNPZum/LGSl8yXg==" saltValue="x2Urz5htq3Kb8mReeVgPbw==" spinCount="100000" sheet="1" objects="1" scenarios="1"/>
  <autoFilter ref="C116:K122" xr:uid="{00000000-0009-0000-0000-000014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BM161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145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5747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ROUND(J117,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ROUND((SUM(BE117:BE160)),  2)</f>
        <v>0</v>
      </c>
      <c r="G33" s="139"/>
      <c r="H33" s="139"/>
      <c r="I33" s="151">
        <v>0.21</v>
      </c>
      <c r="J33" s="150">
        <f>ROUND(((SUM(BE117:BE160))*I33),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ROUND((SUM(BF117:BF160)),  2)</f>
        <v>0</v>
      </c>
      <c r="G34" s="139"/>
      <c r="H34" s="139"/>
      <c r="I34" s="151">
        <v>0.15</v>
      </c>
      <c r="J34" s="150">
        <f>ROUND(((SUM(BF117:BF160))*I34),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ROUND((SUM(BG117:BG160)),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ROUND((SUM(BH117:BH160)),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ROUND((SUM(BI117:BI160)),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21 - VZT_ZC_10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J117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5748</v>
      </c>
      <c r="E97" s="179"/>
      <c r="F97" s="179"/>
      <c r="G97" s="179"/>
      <c r="H97" s="179"/>
      <c r="I97" s="179"/>
      <c r="J97" s="180">
        <f>J118</f>
        <v>0</v>
      </c>
      <c r="K97" s="177"/>
      <c r="L97" s="92"/>
    </row>
    <row r="98" spans="1:31" s="2" customFormat="1" ht="21.75" customHeight="1">
      <c r="A98" s="28"/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3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s="2" customFormat="1" ht="6.95" customHeight="1">
      <c r="A99" s="28"/>
      <c r="B99" s="168"/>
      <c r="C99" s="169"/>
      <c r="D99" s="169"/>
      <c r="E99" s="169"/>
      <c r="F99" s="169"/>
      <c r="G99" s="169"/>
      <c r="H99" s="169"/>
      <c r="I99" s="169"/>
      <c r="J99" s="169"/>
      <c r="K99" s="169"/>
      <c r="L99" s="3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31" s="2" customFormat="1" ht="6.95" customHeight="1">
      <c r="A103" s="28"/>
      <c r="B103" s="170"/>
      <c r="C103" s="171"/>
      <c r="D103" s="171"/>
      <c r="E103" s="171"/>
      <c r="F103" s="171"/>
      <c r="G103" s="171"/>
      <c r="H103" s="171"/>
      <c r="I103" s="171"/>
      <c r="J103" s="171"/>
      <c r="K103" s="171"/>
      <c r="L103" s="3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4.95" customHeight="1">
      <c r="A104" s="28"/>
      <c r="B104" s="138"/>
      <c r="C104" s="136" t="s">
        <v>222</v>
      </c>
      <c r="D104" s="139"/>
      <c r="E104" s="139"/>
      <c r="F104" s="139"/>
      <c r="G104" s="139"/>
      <c r="H104" s="139"/>
      <c r="I104" s="139"/>
      <c r="J104" s="139"/>
      <c r="K104" s="139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2" customHeight="1">
      <c r="A106" s="28"/>
      <c r="B106" s="138"/>
      <c r="C106" s="137" t="s">
        <v>16</v>
      </c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6.5" customHeight="1">
      <c r="A107" s="28"/>
      <c r="B107" s="138"/>
      <c r="C107" s="139"/>
      <c r="D107" s="139"/>
      <c r="E107" s="254" t="str">
        <f>E7</f>
        <v>STAVEBNÍ ÚPRAVY OBJEKTU PODNIKOVÉHO ŘEDITELSTVÍ DOPRAVNÍHO PODNIKU OSTRAVA a.s</v>
      </c>
      <c r="F107" s="255"/>
      <c r="G107" s="255"/>
      <c r="H107" s="255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138"/>
      <c r="C108" s="137" t="s">
        <v>171</v>
      </c>
      <c r="D108" s="139"/>
      <c r="E108" s="139"/>
      <c r="F108" s="139"/>
      <c r="G108" s="139"/>
      <c r="H108" s="139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138"/>
      <c r="C109" s="139"/>
      <c r="D109" s="139"/>
      <c r="E109" s="252" t="str">
        <f>E9</f>
        <v>21 - VZT_ZC_10</v>
      </c>
      <c r="F109" s="253"/>
      <c r="G109" s="253"/>
      <c r="H109" s="253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138"/>
      <c r="C111" s="137" t="s">
        <v>20</v>
      </c>
      <c r="D111" s="139"/>
      <c r="E111" s="139"/>
      <c r="F111" s="140" t="str">
        <f>F12</f>
        <v xml:space="preserve"> </v>
      </c>
      <c r="G111" s="139"/>
      <c r="H111" s="139"/>
      <c r="I111" s="137" t="s">
        <v>22</v>
      </c>
      <c r="J111" s="141" t="str">
        <f>IF(J12="","",J12)</f>
        <v>15. 1. 2020</v>
      </c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138"/>
      <c r="C113" s="137" t="s">
        <v>24</v>
      </c>
      <c r="D113" s="139"/>
      <c r="E113" s="139"/>
      <c r="F113" s="140" t="str">
        <f>E15</f>
        <v>Dopravní podnik Ostrava a.s.</v>
      </c>
      <c r="G113" s="139"/>
      <c r="H113" s="139"/>
      <c r="I113" s="137" t="s">
        <v>30</v>
      </c>
      <c r="J113" s="172" t="str">
        <f>E21</f>
        <v>SPAN s.r.o.</v>
      </c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138"/>
      <c r="C114" s="137" t="s">
        <v>28</v>
      </c>
      <c r="D114" s="139"/>
      <c r="E114" s="139"/>
      <c r="F114" s="140" t="str">
        <f>IF(E18="","",E18)</f>
        <v>Vyplň údaj</v>
      </c>
      <c r="G114" s="139"/>
      <c r="H114" s="139"/>
      <c r="I114" s="137" t="s">
        <v>33</v>
      </c>
      <c r="J114" s="172" t="str">
        <f>E24</f>
        <v>SPAN s.r.o.</v>
      </c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0.35" customHeight="1">
      <c r="A115" s="28"/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1" customFormat="1" ht="29.25" customHeight="1">
      <c r="A116" s="94"/>
      <c r="B116" s="186"/>
      <c r="C116" s="187" t="s">
        <v>223</v>
      </c>
      <c r="D116" s="188" t="s">
        <v>62</v>
      </c>
      <c r="E116" s="188" t="s">
        <v>58</v>
      </c>
      <c r="F116" s="188" t="s">
        <v>59</v>
      </c>
      <c r="G116" s="188" t="s">
        <v>224</v>
      </c>
      <c r="H116" s="188" t="s">
        <v>225</v>
      </c>
      <c r="I116" s="188" t="s">
        <v>226</v>
      </c>
      <c r="J116" s="188" t="s">
        <v>175</v>
      </c>
      <c r="K116" s="189" t="s">
        <v>227</v>
      </c>
      <c r="L116" s="95"/>
      <c r="M116" s="56" t="s">
        <v>1</v>
      </c>
      <c r="N116" s="57" t="s">
        <v>41</v>
      </c>
      <c r="O116" s="57" t="s">
        <v>228</v>
      </c>
      <c r="P116" s="57" t="s">
        <v>229</v>
      </c>
      <c r="Q116" s="57" t="s">
        <v>230</v>
      </c>
      <c r="R116" s="57" t="s">
        <v>231</v>
      </c>
      <c r="S116" s="57" t="s">
        <v>232</v>
      </c>
      <c r="T116" s="58" t="s">
        <v>233</v>
      </c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spans="1:65" s="2" customFormat="1" ht="22.9" customHeight="1">
      <c r="A117" s="28"/>
      <c r="B117" s="138"/>
      <c r="C117" s="190" t="s">
        <v>234</v>
      </c>
      <c r="D117" s="139"/>
      <c r="E117" s="139"/>
      <c r="F117" s="139"/>
      <c r="G117" s="139"/>
      <c r="H117" s="139"/>
      <c r="I117" s="139"/>
      <c r="J117" s="191">
        <f>BK117</f>
        <v>0</v>
      </c>
      <c r="K117" s="139"/>
      <c r="L117" s="29"/>
      <c r="M117" s="59"/>
      <c r="N117" s="50"/>
      <c r="O117" s="60"/>
      <c r="P117" s="96">
        <f>P118</f>
        <v>0</v>
      </c>
      <c r="Q117" s="60"/>
      <c r="R117" s="96">
        <f>R118</f>
        <v>0</v>
      </c>
      <c r="S117" s="60"/>
      <c r="T117" s="97">
        <f>T118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T117" s="14" t="s">
        <v>76</v>
      </c>
      <c r="AU117" s="14" t="s">
        <v>177</v>
      </c>
      <c r="BK117" s="98">
        <f>BK118</f>
        <v>0</v>
      </c>
    </row>
    <row r="118" spans="1:65" s="12" customFormat="1" ht="25.9" customHeight="1">
      <c r="B118" s="192"/>
      <c r="C118" s="193"/>
      <c r="D118" s="194" t="s">
        <v>76</v>
      </c>
      <c r="E118" s="195" t="s">
        <v>238</v>
      </c>
      <c r="F118" s="195" t="s">
        <v>5749</v>
      </c>
      <c r="G118" s="193"/>
      <c r="H118" s="193"/>
      <c r="I118" s="193"/>
      <c r="J118" s="196">
        <f>BK118</f>
        <v>0</v>
      </c>
      <c r="K118" s="193"/>
      <c r="L118" s="99"/>
      <c r="M118" s="102"/>
      <c r="N118" s="103"/>
      <c r="O118" s="103"/>
      <c r="P118" s="104">
        <f>SUM(P119:P160)</f>
        <v>0</v>
      </c>
      <c r="Q118" s="103"/>
      <c r="R118" s="104">
        <f>SUM(R119:R160)</f>
        <v>0</v>
      </c>
      <c r="S118" s="103"/>
      <c r="T118" s="105">
        <f>SUM(T119:T160)</f>
        <v>0</v>
      </c>
      <c r="AR118" s="100" t="s">
        <v>247</v>
      </c>
      <c r="AT118" s="106" t="s">
        <v>76</v>
      </c>
      <c r="AU118" s="106" t="s">
        <v>77</v>
      </c>
      <c r="AY118" s="100" t="s">
        <v>237</v>
      </c>
      <c r="BK118" s="107">
        <f>SUM(BK119:BK160)</f>
        <v>0</v>
      </c>
    </row>
    <row r="119" spans="1:65" s="2" customFormat="1" ht="33" customHeight="1">
      <c r="A119" s="28"/>
      <c r="B119" s="138"/>
      <c r="C119" s="199" t="s">
        <v>85</v>
      </c>
      <c r="D119" s="199" t="s">
        <v>242</v>
      </c>
      <c r="E119" s="200" t="s">
        <v>5750</v>
      </c>
      <c r="F119" s="201" t="s">
        <v>5751</v>
      </c>
      <c r="G119" s="202" t="s">
        <v>2072</v>
      </c>
      <c r="H119" s="203">
        <v>1</v>
      </c>
      <c r="I119" s="108"/>
      <c r="J119" s="204">
        <f t="shared" ref="J119:J160" si="0">ROUND(I119*H119,2)</f>
        <v>0</v>
      </c>
      <c r="K119" s="201" t="s">
        <v>1709</v>
      </c>
      <c r="L119" s="29"/>
      <c r="M119" s="109" t="s">
        <v>1</v>
      </c>
      <c r="N119" s="110" t="s">
        <v>42</v>
      </c>
      <c r="O119" s="52"/>
      <c r="P119" s="111">
        <f t="shared" ref="P119:P160" si="1">O119*H119</f>
        <v>0</v>
      </c>
      <c r="Q119" s="111">
        <v>0</v>
      </c>
      <c r="R119" s="111">
        <f t="shared" ref="R119:R160" si="2">Q119*H119</f>
        <v>0</v>
      </c>
      <c r="S119" s="111">
        <v>0</v>
      </c>
      <c r="T119" s="112">
        <f t="shared" ref="T119:T160" si="3"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13" t="s">
        <v>490</v>
      </c>
      <c r="AT119" s="113" t="s">
        <v>242</v>
      </c>
      <c r="AU119" s="113" t="s">
        <v>85</v>
      </c>
      <c r="AY119" s="14" t="s">
        <v>237</v>
      </c>
      <c r="BE119" s="114">
        <f t="shared" ref="BE119:BE160" si="4">IF(N119="základní",J119,0)</f>
        <v>0</v>
      </c>
      <c r="BF119" s="114">
        <f t="shared" ref="BF119:BF160" si="5">IF(N119="snížená",J119,0)</f>
        <v>0</v>
      </c>
      <c r="BG119" s="114">
        <f t="shared" ref="BG119:BG160" si="6">IF(N119="zákl. přenesená",J119,0)</f>
        <v>0</v>
      </c>
      <c r="BH119" s="114">
        <f t="shared" ref="BH119:BH160" si="7">IF(N119="sníž. přenesená",J119,0)</f>
        <v>0</v>
      </c>
      <c r="BI119" s="114">
        <f t="shared" ref="BI119:BI160" si="8">IF(N119="nulová",J119,0)</f>
        <v>0</v>
      </c>
      <c r="BJ119" s="14" t="s">
        <v>85</v>
      </c>
      <c r="BK119" s="114">
        <f t="shared" ref="BK119:BK160" si="9">ROUND(I119*H119,2)</f>
        <v>0</v>
      </c>
      <c r="BL119" s="14" t="s">
        <v>490</v>
      </c>
      <c r="BM119" s="113" t="s">
        <v>5752</v>
      </c>
    </row>
    <row r="120" spans="1:65" s="2" customFormat="1" ht="33" customHeight="1">
      <c r="A120" s="28"/>
      <c r="B120" s="138"/>
      <c r="C120" s="205" t="s">
        <v>87</v>
      </c>
      <c r="D120" s="205" t="s">
        <v>290</v>
      </c>
      <c r="E120" s="206" t="s">
        <v>5753</v>
      </c>
      <c r="F120" s="207" t="s">
        <v>5751</v>
      </c>
      <c r="G120" s="208" t="s">
        <v>2072</v>
      </c>
      <c r="H120" s="209">
        <v>1</v>
      </c>
      <c r="I120" s="115"/>
      <c r="J120" s="210">
        <f t="shared" si="0"/>
        <v>0</v>
      </c>
      <c r="K120" s="207" t="s">
        <v>1709</v>
      </c>
      <c r="L120" s="116"/>
      <c r="M120" s="117" t="s">
        <v>1</v>
      </c>
      <c r="N120" s="118" t="s">
        <v>42</v>
      </c>
      <c r="O120" s="52"/>
      <c r="P120" s="111">
        <f t="shared" si="1"/>
        <v>0</v>
      </c>
      <c r="Q120" s="111">
        <v>0</v>
      </c>
      <c r="R120" s="111">
        <f t="shared" si="2"/>
        <v>0</v>
      </c>
      <c r="S120" s="111">
        <v>0</v>
      </c>
      <c r="T120" s="112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1303</v>
      </c>
      <c r="AT120" s="113" t="s">
        <v>290</v>
      </c>
      <c r="AU120" s="113" t="s">
        <v>85</v>
      </c>
      <c r="AY120" s="14" t="s">
        <v>237</v>
      </c>
      <c r="BE120" s="114">
        <f t="shared" si="4"/>
        <v>0</v>
      </c>
      <c r="BF120" s="114">
        <f t="shared" si="5"/>
        <v>0</v>
      </c>
      <c r="BG120" s="114">
        <f t="shared" si="6"/>
        <v>0</v>
      </c>
      <c r="BH120" s="114">
        <f t="shared" si="7"/>
        <v>0</v>
      </c>
      <c r="BI120" s="114">
        <f t="shared" si="8"/>
        <v>0</v>
      </c>
      <c r="BJ120" s="14" t="s">
        <v>85</v>
      </c>
      <c r="BK120" s="114">
        <f t="shared" si="9"/>
        <v>0</v>
      </c>
      <c r="BL120" s="14" t="s">
        <v>490</v>
      </c>
      <c r="BM120" s="113" t="s">
        <v>5754</v>
      </c>
    </row>
    <row r="121" spans="1:65" s="2" customFormat="1" ht="16.5" customHeight="1">
      <c r="A121" s="28"/>
      <c r="B121" s="138"/>
      <c r="C121" s="199" t="s">
        <v>247</v>
      </c>
      <c r="D121" s="199" t="s">
        <v>242</v>
      </c>
      <c r="E121" s="200" t="s">
        <v>5755</v>
      </c>
      <c r="F121" s="201" t="s">
        <v>5756</v>
      </c>
      <c r="G121" s="202" t="s">
        <v>2072</v>
      </c>
      <c r="H121" s="203">
        <v>1</v>
      </c>
      <c r="I121" s="108"/>
      <c r="J121" s="204">
        <f t="shared" si="0"/>
        <v>0</v>
      </c>
      <c r="K121" s="201" t="s">
        <v>1709</v>
      </c>
      <c r="L121" s="29"/>
      <c r="M121" s="109" t="s">
        <v>1</v>
      </c>
      <c r="N121" s="110" t="s">
        <v>42</v>
      </c>
      <c r="O121" s="52"/>
      <c r="P121" s="111">
        <f t="shared" si="1"/>
        <v>0</v>
      </c>
      <c r="Q121" s="111">
        <v>0</v>
      </c>
      <c r="R121" s="111">
        <f t="shared" si="2"/>
        <v>0</v>
      </c>
      <c r="S121" s="111">
        <v>0</v>
      </c>
      <c r="T121" s="112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490</v>
      </c>
      <c r="AT121" s="113" t="s">
        <v>242</v>
      </c>
      <c r="AU121" s="113" t="s">
        <v>85</v>
      </c>
      <c r="AY121" s="14" t="s">
        <v>237</v>
      </c>
      <c r="BE121" s="114">
        <f t="shared" si="4"/>
        <v>0</v>
      </c>
      <c r="BF121" s="114">
        <f t="shared" si="5"/>
        <v>0</v>
      </c>
      <c r="BG121" s="114">
        <f t="shared" si="6"/>
        <v>0</v>
      </c>
      <c r="BH121" s="114">
        <f t="shared" si="7"/>
        <v>0</v>
      </c>
      <c r="BI121" s="114">
        <f t="shared" si="8"/>
        <v>0</v>
      </c>
      <c r="BJ121" s="14" t="s">
        <v>85</v>
      </c>
      <c r="BK121" s="114">
        <f t="shared" si="9"/>
        <v>0</v>
      </c>
      <c r="BL121" s="14" t="s">
        <v>490</v>
      </c>
      <c r="BM121" s="113" t="s">
        <v>5757</v>
      </c>
    </row>
    <row r="122" spans="1:65" s="2" customFormat="1" ht="16.5" customHeight="1">
      <c r="A122" s="28"/>
      <c r="B122" s="138"/>
      <c r="C122" s="205" t="s">
        <v>246</v>
      </c>
      <c r="D122" s="205" t="s">
        <v>290</v>
      </c>
      <c r="E122" s="206" t="s">
        <v>5758</v>
      </c>
      <c r="F122" s="207" t="s">
        <v>5756</v>
      </c>
      <c r="G122" s="208" t="s">
        <v>2072</v>
      </c>
      <c r="H122" s="209">
        <v>1</v>
      </c>
      <c r="I122" s="115"/>
      <c r="J122" s="210">
        <f t="shared" si="0"/>
        <v>0</v>
      </c>
      <c r="K122" s="207" t="s">
        <v>1709</v>
      </c>
      <c r="L122" s="116"/>
      <c r="M122" s="117" t="s">
        <v>1</v>
      </c>
      <c r="N122" s="118" t="s">
        <v>42</v>
      </c>
      <c r="O122" s="52"/>
      <c r="P122" s="111">
        <f t="shared" si="1"/>
        <v>0</v>
      </c>
      <c r="Q122" s="111">
        <v>0</v>
      </c>
      <c r="R122" s="111">
        <f t="shared" si="2"/>
        <v>0</v>
      </c>
      <c r="S122" s="111">
        <v>0</v>
      </c>
      <c r="T122" s="112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1303</v>
      </c>
      <c r="AT122" s="113" t="s">
        <v>290</v>
      </c>
      <c r="AU122" s="113" t="s">
        <v>85</v>
      </c>
      <c r="AY122" s="14" t="s">
        <v>237</v>
      </c>
      <c r="BE122" s="114">
        <f t="shared" si="4"/>
        <v>0</v>
      </c>
      <c r="BF122" s="114">
        <f t="shared" si="5"/>
        <v>0</v>
      </c>
      <c r="BG122" s="114">
        <f t="shared" si="6"/>
        <v>0</v>
      </c>
      <c r="BH122" s="114">
        <f t="shared" si="7"/>
        <v>0</v>
      </c>
      <c r="BI122" s="114">
        <f t="shared" si="8"/>
        <v>0</v>
      </c>
      <c r="BJ122" s="14" t="s">
        <v>85</v>
      </c>
      <c r="BK122" s="114">
        <f t="shared" si="9"/>
        <v>0</v>
      </c>
      <c r="BL122" s="14" t="s">
        <v>490</v>
      </c>
      <c r="BM122" s="113" t="s">
        <v>5759</v>
      </c>
    </row>
    <row r="123" spans="1:65" s="2" customFormat="1" ht="21.75" customHeight="1">
      <c r="A123" s="28"/>
      <c r="B123" s="138"/>
      <c r="C123" s="199" t="s">
        <v>259</v>
      </c>
      <c r="D123" s="199" t="s">
        <v>242</v>
      </c>
      <c r="E123" s="200" t="s">
        <v>5760</v>
      </c>
      <c r="F123" s="201" t="s">
        <v>5761</v>
      </c>
      <c r="G123" s="202" t="s">
        <v>2072</v>
      </c>
      <c r="H123" s="203">
        <v>1</v>
      </c>
      <c r="I123" s="108"/>
      <c r="J123" s="204">
        <f t="shared" si="0"/>
        <v>0</v>
      </c>
      <c r="K123" s="201" t="s">
        <v>1709</v>
      </c>
      <c r="L123" s="29"/>
      <c r="M123" s="109" t="s">
        <v>1</v>
      </c>
      <c r="N123" s="110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490</v>
      </c>
      <c r="AT123" s="113" t="s">
        <v>242</v>
      </c>
      <c r="AU123" s="113" t="s">
        <v>85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490</v>
      </c>
      <c r="BM123" s="113" t="s">
        <v>5762</v>
      </c>
    </row>
    <row r="124" spans="1:65" s="2" customFormat="1" ht="21.75" customHeight="1">
      <c r="A124" s="28"/>
      <c r="B124" s="138"/>
      <c r="C124" s="205" t="s">
        <v>263</v>
      </c>
      <c r="D124" s="205" t="s">
        <v>290</v>
      </c>
      <c r="E124" s="206" t="s">
        <v>5763</v>
      </c>
      <c r="F124" s="207" t="s">
        <v>5761</v>
      </c>
      <c r="G124" s="208" t="s">
        <v>2072</v>
      </c>
      <c r="H124" s="209">
        <v>1</v>
      </c>
      <c r="I124" s="115"/>
      <c r="J124" s="210">
        <f t="shared" si="0"/>
        <v>0</v>
      </c>
      <c r="K124" s="207" t="s">
        <v>1709</v>
      </c>
      <c r="L124" s="116"/>
      <c r="M124" s="117" t="s">
        <v>1</v>
      </c>
      <c r="N124" s="118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1303</v>
      </c>
      <c r="AT124" s="113" t="s">
        <v>290</v>
      </c>
      <c r="AU124" s="113" t="s">
        <v>85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490</v>
      </c>
      <c r="BM124" s="113" t="s">
        <v>5764</v>
      </c>
    </row>
    <row r="125" spans="1:65" s="2" customFormat="1" ht="33" customHeight="1">
      <c r="A125" s="28"/>
      <c r="B125" s="138"/>
      <c r="C125" s="199" t="s">
        <v>267</v>
      </c>
      <c r="D125" s="199" t="s">
        <v>242</v>
      </c>
      <c r="E125" s="200" t="s">
        <v>5765</v>
      </c>
      <c r="F125" s="201" t="s">
        <v>4689</v>
      </c>
      <c r="G125" s="202" t="s">
        <v>2072</v>
      </c>
      <c r="H125" s="203">
        <v>2</v>
      </c>
      <c r="I125" s="108"/>
      <c r="J125" s="204">
        <f t="shared" si="0"/>
        <v>0</v>
      </c>
      <c r="K125" s="201" t="s">
        <v>1709</v>
      </c>
      <c r="L125" s="29"/>
      <c r="M125" s="109" t="s">
        <v>1</v>
      </c>
      <c r="N125" s="110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490</v>
      </c>
      <c r="AT125" s="113" t="s">
        <v>242</v>
      </c>
      <c r="AU125" s="113" t="s">
        <v>85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490</v>
      </c>
      <c r="BM125" s="113" t="s">
        <v>5766</v>
      </c>
    </row>
    <row r="126" spans="1:65" s="2" customFormat="1" ht="33" customHeight="1">
      <c r="A126" s="28"/>
      <c r="B126" s="138"/>
      <c r="C126" s="205" t="s">
        <v>271</v>
      </c>
      <c r="D126" s="205" t="s">
        <v>290</v>
      </c>
      <c r="E126" s="206" t="s">
        <v>5767</v>
      </c>
      <c r="F126" s="207" t="s">
        <v>4689</v>
      </c>
      <c r="G126" s="208" t="s">
        <v>2072</v>
      </c>
      <c r="H126" s="209">
        <v>2</v>
      </c>
      <c r="I126" s="115"/>
      <c r="J126" s="210">
        <f t="shared" si="0"/>
        <v>0</v>
      </c>
      <c r="K126" s="207" t="s">
        <v>1709</v>
      </c>
      <c r="L126" s="116"/>
      <c r="M126" s="117" t="s">
        <v>1</v>
      </c>
      <c r="N126" s="118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1303</v>
      </c>
      <c r="AT126" s="113" t="s">
        <v>290</v>
      </c>
      <c r="AU126" s="113" t="s">
        <v>85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490</v>
      </c>
      <c r="BM126" s="113" t="s">
        <v>5768</v>
      </c>
    </row>
    <row r="127" spans="1:65" s="2" customFormat="1" ht="21.75" customHeight="1">
      <c r="A127" s="28"/>
      <c r="B127" s="138"/>
      <c r="C127" s="199" t="s">
        <v>275</v>
      </c>
      <c r="D127" s="199" t="s">
        <v>242</v>
      </c>
      <c r="E127" s="200" t="s">
        <v>5769</v>
      </c>
      <c r="F127" s="201" t="s">
        <v>5770</v>
      </c>
      <c r="G127" s="202" t="s">
        <v>2072</v>
      </c>
      <c r="H127" s="203">
        <v>1</v>
      </c>
      <c r="I127" s="108"/>
      <c r="J127" s="204">
        <f t="shared" si="0"/>
        <v>0</v>
      </c>
      <c r="K127" s="201" t="s">
        <v>1709</v>
      </c>
      <c r="L127" s="29"/>
      <c r="M127" s="109" t="s">
        <v>1</v>
      </c>
      <c r="N127" s="110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490</v>
      </c>
      <c r="AT127" s="113" t="s">
        <v>242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490</v>
      </c>
      <c r="BM127" s="113" t="s">
        <v>5771</v>
      </c>
    </row>
    <row r="128" spans="1:65" s="2" customFormat="1" ht="21.75" customHeight="1">
      <c r="A128" s="28"/>
      <c r="B128" s="138"/>
      <c r="C128" s="205" t="s">
        <v>112</v>
      </c>
      <c r="D128" s="205" t="s">
        <v>290</v>
      </c>
      <c r="E128" s="206" t="s">
        <v>5772</v>
      </c>
      <c r="F128" s="207" t="s">
        <v>5770</v>
      </c>
      <c r="G128" s="208" t="s">
        <v>2072</v>
      </c>
      <c r="H128" s="209">
        <v>1</v>
      </c>
      <c r="I128" s="115"/>
      <c r="J128" s="210">
        <f t="shared" si="0"/>
        <v>0</v>
      </c>
      <c r="K128" s="207" t="s">
        <v>1709</v>
      </c>
      <c r="L128" s="116"/>
      <c r="M128" s="117" t="s">
        <v>1</v>
      </c>
      <c r="N128" s="118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1303</v>
      </c>
      <c r="AT128" s="113" t="s">
        <v>290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5773</v>
      </c>
    </row>
    <row r="129" spans="1:65" s="2" customFormat="1" ht="16.5" customHeight="1">
      <c r="A129" s="28"/>
      <c r="B129" s="138"/>
      <c r="C129" s="199" t="s">
        <v>115</v>
      </c>
      <c r="D129" s="199" t="s">
        <v>242</v>
      </c>
      <c r="E129" s="200" t="s">
        <v>5774</v>
      </c>
      <c r="F129" s="201" t="s">
        <v>5775</v>
      </c>
      <c r="G129" s="202" t="s">
        <v>2072</v>
      </c>
      <c r="H129" s="203">
        <v>1</v>
      </c>
      <c r="I129" s="108"/>
      <c r="J129" s="204">
        <f t="shared" si="0"/>
        <v>0</v>
      </c>
      <c r="K129" s="201" t="s">
        <v>1709</v>
      </c>
      <c r="L129" s="29"/>
      <c r="M129" s="109" t="s">
        <v>1</v>
      </c>
      <c r="N129" s="110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490</v>
      </c>
      <c r="AT129" s="113" t="s">
        <v>242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5776</v>
      </c>
    </row>
    <row r="130" spans="1:65" s="2" customFormat="1" ht="16.5" customHeight="1">
      <c r="A130" s="28"/>
      <c r="B130" s="138"/>
      <c r="C130" s="205" t="s">
        <v>118</v>
      </c>
      <c r="D130" s="205" t="s">
        <v>290</v>
      </c>
      <c r="E130" s="206" t="s">
        <v>5777</v>
      </c>
      <c r="F130" s="207" t="s">
        <v>5775</v>
      </c>
      <c r="G130" s="208" t="s">
        <v>2072</v>
      </c>
      <c r="H130" s="209">
        <v>1</v>
      </c>
      <c r="I130" s="115"/>
      <c r="J130" s="210">
        <f t="shared" si="0"/>
        <v>0</v>
      </c>
      <c r="K130" s="207" t="s">
        <v>1709</v>
      </c>
      <c r="L130" s="116"/>
      <c r="M130" s="117" t="s">
        <v>1</v>
      </c>
      <c r="N130" s="118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1303</v>
      </c>
      <c r="AT130" s="113" t="s">
        <v>290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5778</v>
      </c>
    </row>
    <row r="131" spans="1:65" s="2" customFormat="1" ht="16.5" customHeight="1">
      <c r="A131" s="28"/>
      <c r="B131" s="138"/>
      <c r="C131" s="199" t="s">
        <v>121</v>
      </c>
      <c r="D131" s="199" t="s">
        <v>242</v>
      </c>
      <c r="E131" s="200" t="s">
        <v>5779</v>
      </c>
      <c r="F131" s="201" t="s">
        <v>5780</v>
      </c>
      <c r="G131" s="202" t="s">
        <v>2072</v>
      </c>
      <c r="H131" s="203">
        <v>1</v>
      </c>
      <c r="I131" s="108"/>
      <c r="J131" s="204">
        <f t="shared" si="0"/>
        <v>0</v>
      </c>
      <c r="K131" s="201" t="s">
        <v>1709</v>
      </c>
      <c r="L131" s="29"/>
      <c r="M131" s="109" t="s">
        <v>1</v>
      </c>
      <c r="N131" s="110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490</v>
      </c>
      <c r="AT131" s="113" t="s">
        <v>242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5781</v>
      </c>
    </row>
    <row r="132" spans="1:65" s="2" customFormat="1" ht="16.5" customHeight="1">
      <c r="A132" s="28"/>
      <c r="B132" s="138"/>
      <c r="C132" s="205" t="s">
        <v>124</v>
      </c>
      <c r="D132" s="205" t="s">
        <v>290</v>
      </c>
      <c r="E132" s="206" t="s">
        <v>5782</v>
      </c>
      <c r="F132" s="207" t="s">
        <v>5780</v>
      </c>
      <c r="G132" s="208" t="s">
        <v>2072</v>
      </c>
      <c r="H132" s="209">
        <v>1</v>
      </c>
      <c r="I132" s="115"/>
      <c r="J132" s="210">
        <f t="shared" si="0"/>
        <v>0</v>
      </c>
      <c r="K132" s="207" t="s">
        <v>1709</v>
      </c>
      <c r="L132" s="116"/>
      <c r="M132" s="117" t="s">
        <v>1</v>
      </c>
      <c r="N132" s="118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1303</v>
      </c>
      <c r="AT132" s="113" t="s">
        <v>290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5783</v>
      </c>
    </row>
    <row r="133" spans="1:65" s="2" customFormat="1" ht="16.5" customHeight="1">
      <c r="A133" s="28"/>
      <c r="B133" s="138"/>
      <c r="C133" s="199" t="s">
        <v>8</v>
      </c>
      <c r="D133" s="199" t="s">
        <v>242</v>
      </c>
      <c r="E133" s="200" t="s">
        <v>5784</v>
      </c>
      <c r="F133" s="201" t="s">
        <v>5785</v>
      </c>
      <c r="G133" s="202" t="s">
        <v>2072</v>
      </c>
      <c r="H133" s="203">
        <v>1</v>
      </c>
      <c r="I133" s="108"/>
      <c r="J133" s="204">
        <f t="shared" si="0"/>
        <v>0</v>
      </c>
      <c r="K133" s="201" t="s">
        <v>1709</v>
      </c>
      <c r="L133" s="29"/>
      <c r="M133" s="109" t="s">
        <v>1</v>
      </c>
      <c r="N133" s="110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490</v>
      </c>
      <c r="AT133" s="113" t="s">
        <v>242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5786</v>
      </c>
    </row>
    <row r="134" spans="1:65" s="2" customFormat="1" ht="16.5" customHeight="1">
      <c r="A134" s="28"/>
      <c r="B134" s="138"/>
      <c r="C134" s="205" t="s">
        <v>129</v>
      </c>
      <c r="D134" s="205" t="s">
        <v>290</v>
      </c>
      <c r="E134" s="206" t="s">
        <v>5787</v>
      </c>
      <c r="F134" s="207" t="s">
        <v>5785</v>
      </c>
      <c r="G134" s="208" t="s">
        <v>2072</v>
      </c>
      <c r="H134" s="209">
        <v>1</v>
      </c>
      <c r="I134" s="115"/>
      <c r="J134" s="210">
        <f t="shared" si="0"/>
        <v>0</v>
      </c>
      <c r="K134" s="207" t="s">
        <v>1709</v>
      </c>
      <c r="L134" s="116"/>
      <c r="M134" s="117" t="s">
        <v>1</v>
      </c>
      <c r="N134" s="118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1303</v>
      </c>
      <c r="AT134" s="113" t="s">
        <v>290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5788</v>
      </c>
    </row>
    <row r="135" spans="1:65" s="2" customFormat="1" ht="16.5" customHeight="1">
      <c r="A135" s="28"/>
      <c r="B135" s="138"/>
      <c r="C135" s="199" t="s">
        <v>132</v>
      </c>
      <c r="D135" s="199" t="s">
        <v>242</v>
      </c>
      <c r="E135" s="200" t="s">
        <v>5789</v>
      </c>
      <c r="F135" s="201" t="s">
        <v>5790</v>
      </c>
      <c r="G135" s="202" t="s">
        <v>2072</v>
      </c>
      <c r="H135" s="203">
        <v>1</v>
      </c>
      <c r="I135" s="108"/>
      <c r="J135" s="204">
        <f t="shared" si="0"/>
        <v>0</v>
      </c>
      <c r="K135" s="201" t="s">
        <v>1709</v>
      </c>
      <c r="L135" s="29"/>
      <c r="M135" s="109" t="s">
        <v>1</v>
      </c>
      <c r="N135" s="110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490</v>
      </c>
      <c r="AT135" s="113" t="s">
        <v>242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5791</v>
      </c>
    </row>
    <row r="136" spans="1:65" s="2" customFormat="1" ht="16.5" customHeight="1">
      <c r="A136" s="28"/>
      <c r="B136" s="138"/>
      <c r="C136" s="205" t="s">
        <v>135</v>
      </c>
      <c r="D136" s="205" t="s">
        <v>290</v>
      </c>
      <c r="E136" s="206" t="s">
        <v>5792</v>
      </c>
      <c r="F136" s="207" t="s">
        <v>5790</v>
      </c>
      <c r="G136" s="208" t="s">
        <v>2072</v>
      </c>
      <c r="H136" s="209">
        <v>1</v>
      </c>
      <c r="I136" s="115"/>
      <c r="J136" s="210">
        <f t="shared" si="0"/>
        <v>0</v>
      </c>
      <c r="K136" s="207" t="s">
        <v>1709</v>
      </c>
      <c r="L136" s="116"/>
      <c r="M136" s="117" t="s">
        <v>1</v>
      </c>
      <c r="N136" s="118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1303</v>
      </c>
      <c r="AT136" s="113" t="s">
        <v>290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5793</v>
      </c>
    </row>
    <row r="137" spans="1:65" s="2" customFormat="1" ht="16.5" customHeight="1">
      <c r="A137" s="28"/>
      <c r="B137" s="138"/>
      <c r="C137" s="199" t="s">
        <v>138</v>
      </c>
      <c r="D137" s="199" t="s">
        <v>242</v>
      </c>
      <c r="E137" s="200" t="s">
        <v>5794</v>
      </c>
      <c r="F137" s="201" t="s">
        <v>5795</v>
      </c>
      <c r="G137" s="202" t="s">
        <v>2072</v>
      </c>
      <c r="H137" s="203">
        <v>1</v>
      </c>
      <c r="I137" s="108"/>
      <c r="J137" s="204">
        <f t="shared" si="0"/>
        <v>0</v>
      </c>
      <c r="K137" s="201" t="s">
        <v>1709</v>
      </c>
      <c r="L137" s="29"/>
      <c r="M137" s="109" t="s">
        <v>1</v>
      </c>
      <c r="N137" s="110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490</v>
      </c>
      <c r="AT137" s="113" t="s">
        <v>242</v>
      </c>
      <c r="AU137" s="113" t="s">
        <v>85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490</v>
      </c>
      <c r="BM137" s="113" t="s">
        <v>5796</v>
      </c>
    </row>
    <row r="138" spans="1:65" s="2" customFormat="1" ht="16.5" customHeight="1">
      <c r="A138" s="28"/>
      <c r="B138" s="138"/>
      <c r="C138" s="205" t="s">
        <v>141</v>
      </c>
      <c r="D138" s="205" t="s">
        <v>290</v>
      </c>
      <c r="E138" s="206" t="s">
        <v>5797</v>
      </c>
      <c r="F138" s="207" t="s">
        <v>5795</v>
      </c>
      <c r="G138" s="208" t="s">
        <v>2072</v>
      </c>
      <c r="H138" s="209">
        <v>1</v>
      </c>
      <c r="I138" s="115"/>
      <c r="J138" s="210">
        <f t="shared" si="0"/>
        <v>0</v>
      </c>
      <c r="K138" s="207" t="s">
        <v>1709</v>
      </c>
      <c r="L138" s="116"/>
      <c r="M138" s="117" t="s">
        <v>1</v>
      </c>
      <c r="N138" s="118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1303</v>
      </c>
      <c r="AT138" s="113" t="s">
        <v>290</v>
      </c>
      <c r="AU138" s="113" t="s">
        <v>85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490</v>
      </c>
      <c r="BM138" s="113" t="s">
        <v>5798</v>
      </c>
    </row>
    <row r="139" spans="1:65" s="2" customFormat="1" ht="16.5" customHeight="1">
      <c r="A139" s="28"/>
      <c r="B139" s="138"/>
      <c r="C139" s="199" t="s">
        <v>7</v>
      </c>
      <c r="D139" s="199" t="s">
        <v>242</v>
      </c>
      <c r="E139" s="200" t="s">
        <v>5799</v>
      </c>
      <c r="F139" s="201" t="s">
        <v>5800</v>
      </c>
      <c r="G139" s="202" t="s">
        <v>2072</v>
      </c>
      <c r="H139" s="203">
        <v>1</v>
      </c>
      <c r="I139" s="108"/>
      <c r="J139" s="204">
        <f t="shared" si="0"/>
        <v>0</v>
      </c>
      <c r="K139" s="201" t="s">
        <v>1709</v>
      </c>
      <c r="L139" s="29"/>
      <c r="M139" s="109" t="s">
        <v>1</v>
      </c>
      <c r="N139" s="110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490</v>
      </c>
      <c r="AT139" s="113" t="s">
        <v>242</v>
      </c>
      <c r="AU139" s="113" t="s">
        <v>85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490</v>
      </c>
      <c r="BM139" s="113" t="s">
        <v>5801</v>
      </c>
    </row>
    <row r="140" spans="1:65" s="2" customFormat="1" ht="16.5" customHeight="1">
      <c r="A140" s="28"/>
      <c r="B140" s="138"/>
      <c r="C140" s="205" t="s">
        <v>146</v>
      </c>
      <c r="D140" s="205" t="s">
        <v>290</v>
      </c>
      <c r="E140" s="206" t="s">
        <v>5802</v>
      </c>
      <c r="F140" s="207" t="s">
        <v>5800</v>
      </c>
      <c r="G140" s="208" t="s">
        <v>2072</v>
      </c>
      <c r="H140" s="209">
        <v>1</v>
      </c>
      <c r="I140" s="115"/>
      <c r="J140" s="210">
        <f t="shared" si="0"/>
        <v>0</v>
      </c>
      <c r="K140" s="207" t="s">
        <v>1709</v>
      </c>
      <c r="L140" s="116"/>
      <c r="M140" s="117" t="s">
        <v>1</v>
      </c>
      <c r="N140" s="118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1303</v>
      </c>
      <c r="AT140" s="113" t="s">
        <v>290</v>
      </c>
      <c r="AU140" s="113" t="s">
        <v>85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490</v>
      </c>
      <c r="BM140" s="113" t="s">
        <v>5803</v>
      </c>
    </row>
    <row r="141" spans="1:65" s="2" customFormat="1" ht="16.5" customHeight="1">
      <c r="A141" s="28"/>
      <c r="B141" s="138"/>
      <c r="C141" s="199" t="s">
        <v>149</v>
      </c>
      <c r="D141" s="199" t="s">
        <v>242</v>
      </c>
      <c r="E141" s="200" t="s">
        <v>5804</v>
      </c>
      <c r="F141" s="201" t="s">
        <v>5805</v>
      </c>
      <c r="G141" s="202" t="s">
        <v>2072</v>
      </c>
      <c r="H141" s="203">
        <v>1</v>
      </c>
      <c r="I141" s="108"/>
      <c r="J141" s="204">
        <f t="shared" si="0"/>
        <v>0</v>
      </c>
      <c r="K141" s="201" t="s">
        <v>1709</v>
      </c>
      <c r="L141" s="29"/>
      <c r="M141" s="109" t="s">
        <v>1</v>
      </c>
      <c r="N141" s="110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490</v>
      </c>
      <c r="AT141" s="113" t="s">
        <v>242</v>
      </c>
      <c r="AU141" s="113" t="s">
        <v>85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490</v>
      </c>
      <c r="BM141" s="113" t="s">
        <v>5806</v>
      </c>
    </row>
    <row r="142" spans="1:65" s="2" customFormat="1" ht="16.5" customHeight="1">
      <c r="A142" s="28"/>
      <c r="B142" s="138"/>
      <c r="C142" s="205" t="s">
        <v>152</v>
      </c>
      <c r="D142" s="205" t="s">
        <v>290</v>
      </c>
      <c r="E142" s="206" t="s">
        <v>5807</v>
      </c>
      <c r="F142" s="207" t="s">
        <v>5805</v>
      </c>
      <c r="G142" s="208" t="s">
        <v>2072</v>
      </c>
      <c r="H142" s="209">
        <v>1</v>
      </c>
      <c r="I142" s="115"/>
      <c r="J142" s="210">
        <f t="shared" si="0"/>
        <v>0</v>
      </c>
      <c r="K142" s="207" t="s">
        <v>1709</v>
      </c>
      <c r="L142" s="116"/>
      <c r="M142" s="117" t="s">
        <v>1</v>
      </c>
      <c r="N142" s="118" t="s">
        <v>42</v>
      </c>
      <c r="O142" s="52"/>
      <c r="P142" s="111">
        <f t="shared" si="1"/>
        <v>0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1303</v>
      </c>
      <c r="AT142" s="113" t="s">
        <v>290</v>
      </c>
      <c r="AU142" s="113" t="s">
        <v>85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490</v>
      </c>
      <c r="BM142" s="113" t="s">
        <v>5808</v>
      </c>
    </row>
    <row r="143" spans="1:65" s="2" customFormat="1" ht="16.5" customHeight="1">
      <c r="A143" s="28"/>
      <c r="B143" s="138"/>
      <c r="C143" s="199" t="s">
        <v>155</v>
      </c>
      <c r="D143" s="199" t="s">
        <v>242</v>
      </c>
      <c r="E143" s="200" t="s">
        <v>5809</v>
      </c>
      <c r="F143" s="201" t="s">
        <v>5810</v>
      </c>
      <c r="G143" s="202" t="s">
        <v>2072</v>
      </c>
      <c r="H143" s="203">
        <v>1</v>
      </c>
      <c r="I143" s="108"/>
      <c r="J143" s="204">
        <f t="shared" si="0"/>
        <v>0</v>
      </c>
      <c r="K143" s="201" t="s">
        <v>1709</v>
      </c>
      <c r="L143" s="29"/>
      <c r="M143" s="109" t="s">
        <v>1</v>
      </c>
      <c r="N143" s="110" t="s">
        <v>42</v>
      </c>
      <c r="O143" s="52"/>
      <c r="P143" s="111">
        <f t="shared" si="1"/>
        <v>0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490</v>
      </c>
      <c r="AT143" s="113" t="s">
        <v>242</v>
      </c>
      <c r="AU143" s="113" t="s">
        <v>85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490</v>
      </c>
      <c r="BM143" s="113" t="s">
        <v>5811</v>
      </c>
    </row>
    <row r="144" spans="1:65" s="2" customFormat="1" ht="16.5" customHeight="1">
      <c r="A144" s="28"/>
      <c r="B144" s="138"/>
      <c r="C144" s="205" t="s">
        <v>158</v>
      </c>
      <c r="D144" s="205" t="s">
        <v>290</v>
      </c>
      <c r="E144" s="206" t="s">
        <v>5812</v>
      </c>
      <c r="F144" s="207" t="s">
        <v>5810</v>
      </c>
      <c r="G144" s="208" t="s">
        <v>2072</v>
      </c>
      <c r="H144" s="209">
        <v>1</v>
      </c>
      <c r="I144" s="115"/>
      <c r="J144" s="210">
        <f t="shared" si="0"/>
        <v>0</v>
      </c>
      <c r="K144" s="207" t="s">
        <v>1709</v>
      </c>
      <c r="L144" s="116"/>
      <c r="M144" s="117" t="s">
        <v>1</v>
      </c>
      <c r="N144" s="118" t="s">
        <v>42</v>
      </c>
      <c r="O144" s="52"/>
      <c r="P144" s="111">
        <f t="shared" si="1"/>
        <v>0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1303</v>
      </c>
      <c r="AT144" s="113" t="s">
        <v>290</v>
      </c>
      <c r="AU144" s="113" t="s">
        <v>85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490</v>
      </c>
      <c r="BM144" s="113" t="s">
        <v>5813</v>
      </c>
    </row>
    <row r="145" spans="1:65" s="2" customFormat="1" ht="16.5" customHeight="1">
      <c r="A145" s="28"/>
      <c r="B145" s="138"/>
      <c r="C145" s="199" t="s">
        <v>161</v>
      </c>
      <c r="D145" s="199" t="s">
        <v>242</v>
      </c>
      <c r="E145" s="200" t="s">
        <v>5814</v>
      </c>
      <c r="F145" s="201" t="s">
        <v>5815</v>
      </c>
      <c r="G145" s="202" t="s">
        <v>2072</v>
      </c>
      <c r="H145" s="203">
        <v>1</v>
      </c>
      <c r="I145" s="108"/>
      <c r="J145" s="204">
        <f t="shared" si="0"/>
        <v>0</v>
      </c>
      <c r="K145" s="201" t="s">
        <v>1709</v>
      </c>
      <c r="L145" s="29"/>
      <c r="M145" s="109" t="s">
        <v>1</v>
      </c>
      <c r="N145" s="110" t="s">
        <v>42</v>
      </c>
      <c r="O145" s="52"/>
      <c r="P145" s="111">
        <f t="shared" si="1"/>
        <v>0</v>
      </c>
      <c r="Q145" s="111">
        <v>0</v>
      </c>
      <c r="R145" s="111">
        <f t="shared" si="2"/>
        <v>0</v>
      </c>
      <c r="S145" s="111">
        <v>0</v>
      </c>
      <c r="T145" s="11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490</v>
      </c>
      <c r="AT145" s="113" t="s">
        <v>242</v>
      </c>
      <c r="AU145" s="113" t="s">
        <v>85</v>
      </c>
      <c r="AY145" s="14" t="s">
        <v>237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4" t="s">
        <v>85</v>
      </c>
      <c r="BK145" s="114">
        <f t="shared" si="9"/>
        <v>0</v>
      </c>
      <c r="BL145" s="14" t="s">
        <v>490</v>
      </c>
      <c r="BM145" s="113" t="s">
        <v>5816</v>
      </c>
    </row>
    <row r="146" spans="1:65" s="2" customFormat="1" ht="16.5" customHeight="1">
      <c r="A146" s="28"/>
      <c r="B146" s="138"/>
      <c r="C146" s="205" t="s">
        <v>164</v>
      </c>
      <c r="D146" s="205" t="s">
        <v>290</v>
      </c>
      <c r="E146" s="206" t="s">
        <v>5817</v>
      </c>
      <c r="F146" s="207" t="s">
        <v>5815</v>
      </c>
      <c r="G146" s="208" t="s">
        <v>2072</v>
      </c>
      <c r="H146" s="209">
        <v>1</v>
      </c>
      <c r="I146" s="115"/>
      <c r="J146" s="210">
        <f t="shared" si="0"/>
        <v>0</v>
      </c>
      <c r="K146" s="207" t="s">
        <v>1709</v>
      </c>
      <c r="L146" s="116"/>
      <c r="M146" s="117" t="s">
        <v>1</v>
      </c>
      <c r="N146" s="118" t="s">
        <v>42</v>
      </c>
      <c r="O146" s="52"/>
      <c r="P146" s="111">
        <f t="shared" si="1"/>
        <v>0</v>
      </c>
      <c r="Q146" s="111">
        <v>0</v>
      </c>
      <c r="R146" s="111">
        <f t="shared" si="2"/>
        <v>0</v>
      </c>
      <c r="S146" s="111">
        <v>0</v>
      </c>
      <c r="T146" s="11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1303</v>
      </c>
      <c r="AT146" s="113" t="s">
        <v>290</v>
      </c>
      <c r="AU146" s="113" t="s">
        <v>85</v>
      </c>
      <c r="AY146" s="14" t="s">
        <v>237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4" t="s">
        <v>85</v>
      </c>
      <c r="BK146" s="114">
        <f t="shared" si="9"/>
        <v>0</v>
      </c>
      <c r="BL146" s="14" t="s">
        <v>490</v>
      </c>
      <c r="BM146" s="113" t="s">
        <v>5818</v>
      </c>
    </row>
    <row r="147" spans="1:65" s="2" customFormat="1" ht="16.5" customHeight="1">
      <c r="A147" s="28"/>
      <c r="B147" s="138"/>
      <c r="C147" s="199" t="s">
        <v>167</v>
      </c>
      <c r="D147" s="199" t="s">
        <v>242</v>
      </c>
      <c r="E147" s="200" t="s">
        <v>5819</v>
      </c>
      <c r="F147" s="201" t="s">
        <v>5820</v>
      </c>
      <c r="G147" s="202" t="s">
        <v>2072</v>
      </c>
      <c r="H147" s="203">
        <v>1</v>
      </c>
      <c r="I147" s="108"/>
      <c r="J147" s="204">
        <f t="shared" si="0"/>
        <v>0</v>
      </c>
      <c r="K147" s="201" t="s">
        <v>1709</v>
      </c>
      <c r="L147" s="29"/>
      <c r="M147" s="109" t="s">
        <v>1</v>
      </c>
      <c r="N147" s="110" t="s">
        <v>42</v>
      </c>
      <c r="O147" s="52"/>
      <c r="P147" s="111">
        <f t="shared" si="1"/>
        <v>0</v>
      </c>
      <c r="Q147" s="111">
        <v>0</v>
      </c>
      <c r="R147" s="111">
        <f t="shared" si="2"/>
        <v>0</v>
      </c>
      <c r="S147" s="111">
        <v>0</v>
      </c>
      <c r="T147" s="11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490</v>
      </c>
      <c r="AT147" s="113" t="s">
        <v>242</v>
      </c>
      <c r="AU147" s="113" t="s">
        <v>85</v>
      </c>
      <c r="AY147" s="14" t="s">
        <v>237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4" t="s">
        <v>85</v>
      </c>
      <c r="BK147" s="114">
        <f t="shared" si="9"/>
        <v>0</v>
      </c>
      <c r="BL147" s="14" t="s">
        <v>490</v>
      </c>
      <c r="BM147" s="113" t="s">
        <v>5821</v>
      </c>
    </row>
    <row r="148" spans="1:65" s="2" customFormat="1" ht="16.5" customHeight="1">
      <c r="A148" s="28"/>
      <c r="B148" s="138"/>
      <c r="C148" s="205" t="s">
        <v>348</v>
      </c>
      <c r="D148" s="205" t="s">
        <v>290</v>
      </c>
      <c r="E148" s="206" t="s">
        <v>5822</v>
      </c>
      <c r="F148" s="207" t="s">
        <v>5820</v>
      </c>
      <c r="G148" s="208" t="s">
        <v>2072</v>
      </c>
      <c r="H148" s="209">
        <v>1</v>
      </c>
      <c r="I148" s="115"/>
      <c r="J148" s="210">
        <f t="shared" si="0"/>
        <v>0</v>
      </c>
      <c r="K148" s="207" t="s">
        <v>1709</v>
      </c>
      <c r="L148" s="116"/>
      <c r="M148" s="117" t="s">
        <v>1</v>
      </c>
      <c r="N148" s="118" t="s">
        <v>42</v>
      </c>
      <c r="O148" s="52"/>
      <c r="P148" s="111">
        <f t="shared" si="1"/>
        <v>0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1303</v>
      </c>
      <c r="AT148" s="113" t="s">
        <v>290</v>
      </c>
      <c r="AU148" s="113" t="s">
        <v>85</v>
      </c>
      <c r="AY148" s="14" t="s">
        <v>237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4" t="s">
        <v>85</v>
      </c>
      <c r="BK148" s="114">
        <f t="shared" si="9"/>
        <v>0</v>
      </c>
      <c r="BL148" s="14" t="s">
        <v>490</v>
      </c>
      <c r="BM148" s="113" t="s">
        <v>5823</v>
      </c>
    </row>
    <row r="149" spans="1:65" s="2" customFormat="1" ht="16.5" customHeight="1">
      <c r="A149" s="28"/>
      <c r="B149" s="138"/>
      <c r="C149" s="199" t="s">
        <v>352</v>
      </c>
      <c r="D149" s="199" t="s">
        <v>242</v>
      </c>
      <c r="E149" s="200" t="s">
        <v>5824</v>
      </c>
      <c r="F149" s="201" t="s">
        <v>5825</v>
      </c>
      <c r="G149" s="202" t="s">
        <v>2137</v>
      </c>
      <c r="H149" s="203">
        <v>240</v>
      </c>
      <c r="I149" s="108"/>
      <c r="J149" s="204">
        <f t="shared" si="0"/>
        <v>0</v>
      </c>
      <c r="K149" s="201" t="s">
        <v>1709</v>
      </c>
      <c r="L149" s="29"/>
      <c r="M149" s="109" t="s">
        <v>1</v>
      </c>
      <c r="N149" s="110" t="s">
        <v>42</v>
      </c>
      <c r="O149" s="52"/>
      <c r="P149" s="111">
        <f t="shared" si="1"/>
        <v>0</v>
      </c>
      <c r="Q149" s="111">
        <v>0</v>
      </c>
      <c r="R149" s="111">
        <f t="shared" si="2"/>
        <v>0</v>
      </c>
      <c r="S149" s="111">
        <v>0</v>
      </c>
      <c r="T149" s="11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490</v>
      </c>
      <c r="AT149" s="113" t="s">
        <v>242</v>
      </c>
      <c r="AU149" s="113" t="s">
        <v>85</v>
      </c>
      <c r="AY149" s="14" t="s">
        <v>237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4" t="s">
        <v>85</v>
      </c>
      <c r="BK149" s="114">
        <f t="shared" si="9"/>
        <v>0</v>
      </c>
      <c r="BL149" s="14" t="s">
        <v>490</v>
      </c>
      <c r="BM149" s="113" t="s">
        <v>5826</v>
      </c>
    </row>
    <row r="150" spans="1:65" s="2" customFormat="1" ht="16.5" customHeight="1">
      <c r="A150" s="28"/>
      <c r="B150" s="138"/>
      <c r="C150" s="205" t="s">
        <v>356</v>
      </c>
      <c r="D150" s="205" t="s">
        <v>290</v>
      </c>
      <c r="E150" s="206" t="s">
        <v>5827</v>
      </c>
      <c r="F150" s="207" t="s">
        <v>5825</v>
      </c>
      <c r="G150" s="208" t="s">
        <v>2137</v>
      </c>
      <c r="H150" s="209">
        <v>240</v>
      </c>
      <c r="I150" s="115"/>
      <c r="J150" s="210">
        <f t="shared" si="0"/>
        <v>0</v>
      </c>
      <c r="K150" s="207" t="s">
        <v>1709</v>
      </c>
      <c r="L150" s="116"/>
      <c r="M150" s="117" t="s">
        <v>1</v>
      </c>
      <c r="N150" s="118" t="s">
        <v>42</v>
      </c>
      <c r="O150" s="52"/>
      <c r="P150" s="111">
        <f t="shared" si="1"/>
        <v>0</v>
      </c>
      <c r="Q150" s="111">
        <v>0</v>
      </c>
      <c r="R150" s="111">
        <f t="shared" si="2"/>
        <v>0</v>
      </c>
      <c r="S150" s="111">
        <v>0</v>
      </c>
      <c r="T150" s="11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1303</v>
      </c>
      <c r="AT150" s="113" t="s">
        <v>290</v>
      </c>
      <c r="AU150" s="113" t="s">
        <v>85</v>
      </c>
      <c r="AY150" s="14" t="s">
        <v>237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4" t="s">
        <v>85</v>
      </c>
      <c r="BK150" s="114">
        <f t="shared" si="9"/>
        <v>0</v>
      </c>
      <c r="BL150" s="14" t="s">
        <v>490</v>
      </c>
      <c r="BM150" s="113" t="s">
        <v>5828</v>
      </c>
    </row>
    <row r="151" spans="1:65" s="2" customFormat="1" ht="16.5" customHeight="1">
      <c r="A151" s="28"/>
      <c r="B151" s="138"/>
      <c r="C151" s="199" t="s">
        <v>360</v>
      </c>
      <c r="D151" s="199" t="s">
        <v>242</v>
      </c>
      <c r="E151" s="200" t="s">
        <v>5829</v>
      </c>
      <c r="F151" s="201" t="s">
        <v>4770</v>
      </c>
      <c r="G151" s="202" t="s">
        <v>2137</v>
      </c>
      <c r="H151" s="203">
        <v>60</v>
      </c>
      <c r="I151" s="108"/>
      <c r="J151" s="204">
        <f t="shared" si="0"/>
        <v>0</v>
      </c>
      <c r="K151" s="201" t="s">
        <v>1709</v>
      </c>
      <c r="L151" s="29"/>
      <c r="M151" s="109" t="s">
        <v>1</v>
      </c>
      <c r="N151" s="110" t="s">
        <v>42</v>
      </c>
      <c r="O151" s="52"/>
      <c r="P151" s="111">
        <f t="shared" si="1"/>
        <v>0</v>
      </c>
      <c r="Q151" s="111">
        <v>0</v>
      </c>
      <c r="R151" s="111">
        <f t="shared" si="2"/>
        <v>0</v>
      </c>
      <c r="S151" s="111">
        <v>0</v>
      </c>
      <c r="T151" s="112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490</v>
      </c>
      <c r="AT151" s="113" t="s">
        <v>242</v>
      </c>
      <c r="AU151" s="113" t="s">
        <v>85</v>
      </c>
      <c r="AY151" s="14" t="s">
        <v>237</v>
      </c>
      <c r="BE151" s="114">
        <f t="shared" si="4"/>
        <v>0</v>
      </c>
      <c r="BF151" s="114">
        <f t="shared" si="5"/>
        <v>0</v>
      </c>
      <c r="BG151" s="114">
        <f t="shared" si="6"/>
        <v>0</v>
      </c>
      <c r="BH151" s="114">
        <f t="shared" si="7"/>
        <v>0</v>
      </c>
      <c r="BI151" s="114">
        <f t="shared" si="8"/>
        <v>0</v>
      </c>
      <c r="BJ151" s="14" t="s">
        <v>85</v>
      </c>
      <c r="BK151" s="114">
        <f t="shared" si="9"/>
        <v>0</v>
      </c>
      <c r="BL151" s="14" t="s">
        <v>490</v>
      </c>
      <c r="BM151" s="113" t="s">
        <v>5830</v>
      </c>
    </row>
    <row r="152" spans="1:65" s="2" customFormat="1" ht="16.5" customHeight="1">
      <c r="A152" s="28"/>
      <c r="B152" s="138"/>
      <c r="C152" s="205" t="s">
        <v>364</v>
      </c>
      <c r="D152" s="205" t="s">
        <v>290</v>
      </c>
      <c r="E152" s="206" t="s">
        <v>5831</v>
      </c>
      <c r="F152" s="207" t="s">
        <v>4770</v>
      </c>
      <c r="G152" s="208" t="s">
        <v>2137</v>
      </c>
      <c r="H152" s="209">
        <v>60</v>
      </c>
      <c r="I152" s="115"/>
      <c r="J152" s="210">
        <f t="shared" si="0"/>
        <v>0</v>
      </c>
      <c r="K152" s="207" t="s">
        <v>1709</v>
      </c>
      <c r="L152" s="116"/>
      <c r="M152" s="117" t="s">
        <v>1</v>
      </c>
      <c r="N152" s="118" t="s">
        <v>42</v>
      </c>
      <c r="O152" s="52"/>
      <c r="P152" s="111">
        <f t="shared" si="1"/>
        <v>0</v>
      </c>
      <c r="Q152" s="111">
        <v>0</v>
      </c>
      <c r="R152" s="111">
        <f t="shared" si="2"/>
        <v>0</v>
      </c>
      <c r="S152" s="111">
        <v>0</v>
      </c>
      <c r="T152" s="112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1303</v>
      </c>
      <c r="AT152" s="113" t="s">
        <v>290</v>
      </c>
      <c r="AU152" s="113" t="s">
        <v>85</v>
      </c>
      <c r="AY152" s="14" t="s">
        <v>237</v>
      </c>
      <c r="BE152" s="114">
        <f t="shared" si="4"/>
        <v>0</v>
      </c>
      <c r="BF152" s="114">
        <f t="shared" si="5"/>
        <v>0</v>
      </c>
      <c r="BG152" s="114">
        <f t="shared" si="6"/>
        <v>0</v>
      </c>
      <c r="BH152" s="114">
        <f t="shared" si="7"/>
        <v>0</v>
      </c>
      <c r="BI152" s="114">
        <f t="shared" si="8"/>
        <v>0</v>
      </c>
      <c r="BJ152" s="14" t="s">
        <v>85</v>
      </c>
      <c r="BK152" s="114">
        <f t="shared" si="9"/>
        <v>0</v>
      </c>
      <c r="BL152" s="14" t="s">
        <v>490</v>
      </c>
      <c r="BM152" s="113" t="s">
        <v>5832</v>
      </c>
    </row>
    <row r="153" spans="1:65" s="2" customFormat="1" ht="16.5" customHeight="1">
      <c r="A153" s="28"/>
      <c r="B153" s="138"/>
      <c r="C153" s="199" t="s">
        <v>368</v>
      </c>
      <c r="D153" s="199" t="s">
        <v>242</v>
      </c>
      <c r="E153" s="200" t="s">
        <v>5833</v>
      </c>
      <c r="F153" s="201" t="s">
        <v>4882</v>
      </c>
      <c r="G153" s="202" t="s">
        <v>2137</v>
      </c>
      <c r="H153" s="203">
        <v>70</v>
      </c>
      <c r="I153" s="108"/>
      <c r="J153" s="204">
        <f t="shared" si="0"/>
        <v>0</v>
      </c>
      <c r="K153" s="201" t="s">
        <v>1709</v>
      </c>
      <c r="L153" s="29"/>
      <c r="M153" s="109" t="s">
        <v>1</v>
      </c>
      <c r="N153" s="110" t="s">
        <v>42</v>
      </c>
      <c r="O153" s="52"/>
      <c r="P153" s="111">
        <f t="shared" si="1"/>
        <v>0</v>
      </c>
      <c r="Q153" s="111">
        <v>0</v>
      </c>
      <c r="R153" s="111">
        <f t="shared" si="2"/>
        <v>0</v>
      </c>
      <c r="S153" s="111">
        <v>0</v>
      </c>
      <c r="T153" s="112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490</v>
      </c>
      <c r="AT153" s="113" t="s">
        <v>242</v>
      </c>
      <c r="AU153" s="113" t="s">
        <v>85</v>
      </c>
      <c r="AY153" s="14" t="s">
        <v>237</v>
      </c>
      <c r="BE153" s="114">
        <f t="shared" si="4"/>
        <v>0</v>
      </c>
      <c r="BF153" s="114">
        <f t="shared" si="5"/>
        <v>0</v>
      </c>
      <c r="BG153" s="114">
        <f t="shared" si="6"/>
        <v>0</v>
      </c>
      <c r="BH153" s="114">
        <f t="shared" si="7"/>
        <v>0</v>
      </c>
      <c r="BI153" s="114">
        <f t="shared" si="8"/>
        <v>0</v>
      </c>
      <c r="BJ153" s="14" t="s">
        <v>85</v>
      </c>
      <c r="BK153" s="114">
        <f t="shared" si="9"/>
        <v>0</v>
      </c>
      <c r="BL153" s="14" t="s">
        <v>490</v>
      </c>
      <c r="BM153" s="113" t="s">
        <v>5834</v>
      </c>
    </row>
    <row r="154" spans="1:65" s="2" customFormat="1" ht="16.5" customHeight="1">
      <c r="A154" s="28"/>
      <c r="B154" s="138"/>
      <c r="C154" s="205" t="s">
        <v>372</v>
      </c>
      <c r="D154" s="205" t="s">
        <v>290</v>
      </c>
      <c r="E154" s="206" t="s">
        <v>5835</v>
      </c>
      <c r="F154" s="207" t="s">
        <v>4882</v>
      </c>
      <c r="G154" s="208" t="s">
        <v>2137</v>
      </c>
      <c r="H154" s="209">
        <v>70</v>
      </c>
      <c r="I154" s="115"/>
      <c r="J154" s="210">
        <f t="shared" si="0"/>
        <v>0</v>
      </c>
      <c r="K154" s="207" t="s">
        <v>1709</v>
      </c>
      <c r="L154" s="116"/>
      <c r="M154" s="117" t="s">
        <v>1</v>
      </c>
      <c r="N154" s="118" t="s">
        <v>42</v>
      </c>
      <c r="O154" s="52"/>
      <c r="P154" s="111">
        <f t="shared" si="1"/>
        <v>0</v>
      </c>
      <c r="Q154" s="111">
        <v>0</v>
      </c>
      <c r="R154" s="111">
        <f t="shared" si="2"/>
        <v>0</v>
      </c>
      <c r="S154" s="111">
        <v>0</v>
      </c>
      <c r="T154" s="112">
        <f t="shared" si="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1303</v>
      </c>
      <c r="AT154" s="113" t="s">
        <v>290</v>
      </c>
      <c r="AU154" s="113" t="s">
        <v>85</v>
      </c>
      <c r="AY154" s="14" t="s">
        <v>237</v>
      </c>
      <c r="BE154" s="114">
        <f t="shared" si="4"/>
        <v>0</v>
      </c>
      <c r="BF154" s="114">
        <f t="shared" si="5"/>
        <v>0</v>
      </c>
      <c r="BG154" s="114">
        <f t="shared" si="6"/>
        <v>0</v>
      </c>
      <c r="BH154" s="114">
        <f t="shared" si="7"/>
        <v>0</v>
      </c>
      <c r="BI154" s="114">
        <f t="shared" si="8"/>
        <v>0</v>
      </c>
      <c r="BJ154" s="14" t="s">
        <v>85</v>
      </c>
      <c r="BK154" s="114">
        <f t="shared" si="9"/>
        <v>0</v>
      </c>
      <c r="BL154" s="14" t="s">
        <v>490</v>
      </c>
      <c r="BM154" s="113" t="s">
        <v>5836</v>
      </c>
    </row>
    <row r="155" spans="1:65" s="2" customFormat="1" ht="16.5" customHeight="1">
      <c r="A155" s="28"/>
      <c r="B155" s="138"/>
      <c r="C155" s="199" t="s">
        <v>376</v>
      </c>
      <c r="D155" s="199" t="s">
        <v>242</v>
      </c>
      <c r="E155" s="200" t="s">
        <v>5837</v>
      </c>
      <c r="F155" s="201" t="s">
        <v>4878</v>
      </c>
      <c r="G155" s="202" t="s">
        <v>2137</v>
      </c>
      <c r="H155" s="203">
        <v>10</v>
      </c>
      <c r="I155" s="108"/>
      <c r="J155" s="204">
        <f t="shared" si="0"/>
        <v>0</v>
      </c>
      <c r="K155" s="201" t="s">
        <v>1709</v>
      </c>
      <c r="L155" s="29"/>
      <c r="M155" s="109" t="s">
        <v>1</v>
      </c>
      <c r="N155" s="110" t="s">
        <v>42</v>
      </c>
      <c r="O155" s="52"/>
      <c r="P155" s="111">
        <f t="shared" si="1"/>
        <v>0</v>
      </c>
      <c r="Q155" s="111">
        <v>0</v>
      </c>
      <c r="R155" s="111">
        <f t="shared" si="2"/>
        <v>0</v>
      </c>
      <c r="S155" s="111">
        <v>0</v>
      </c>
      <c r="T155" s="112">
        <f t="shared" si="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490</v>
      </c>
      <c r="AT155" s="113" t="s">
        <v>242</v>
      </c>
      <c r="AU155" s="113" t="s">
        <v>85</v>
      </c>
      <c r="AY155" s="14" t="s">
        <v>237</v>
      </c>
      <c r="BE155" s="114">
        <f t="shared" si="4"/>
        <v>0</v>
      </c>
      <c r="BF155" s="114">
        <f t="shared" si="5"/>
        <v>0</v>
      </c>
      <c r="BG155" s="114">
        <f t="shared" si="6"/>
        <v>0</v>
      </c>
      <c r="BH155" s="114">
        <f t="shared" si="7"/>
        <v>0</v>
      </c>
      <c r="BI155" s="114">
        <f t="shared" si="8"/>
        <v>0</v>
      </c>
      <c r="BJ155" s="14" t="s">
        <v>85</v>
      </c>
      <c r="BK155" s="114">
        <f t="shared" si="9"/>
        <v>0</v>
      </c>
      <c r="BL155" s="14" t="s">
        <v>490</v>
      </c>
      <c r="BM155" s="113" t="s">
        <v>5838</v>
      </c>
    </row>
    <row r="156" spans="1:65" s="2" customFormat="1" ht="16.5" customHeight="1">
      <c r="A156" s="28"/>
      <c r="B156" s="138"/>
      <c r="C156" s="205" t="s">
        <v>380</v>
      </c>
      <c r="D156" s="205" t="s">
        <v>290</v>
      </c>
      <c r="E156" s="206" t="s">
        <v>5839</v>
      </c>
      <c r="F156" s="207" t="s">
        <v>4878</v>
      </c>
      <c r="G156" s="208" t="s">
        <v>2137</v>
      </c>
      <c r="H156" s="209">
        <v>10</v>
      </c>
      <c r="I156" s="115"/>
      <c r="J156" s="210">
        <f t="shared" si="0"/>
        <v>0</v>
      </c>
      <c r="K156" s="207" t="s">
        <v>1709</v>
      </c>
      <c r="L156" s="116"/>
      <c r="M156" s="117" t="s">
        <v>1</v>
      </c>
      <c r="N156" s="118" t="s">
        <v>42</v>
      </c>
      <c r="O156" s="52"/>
      <c r="P156" s="111">
        <f t="shared" si="1"/>
        <v>0</v>
      </c>
      <c r="Q156" s="111">
        <v>0</v>
      </c>
      <c r="R156" s="111">
        <f t="shared" si="2"/>
        <v>0</v>
      </c>
      <c r="S156" s="111">
        <v>0</v>
      </c>
      <c r="T156" s="112">
        <f t="shared" si="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1303</v>
      </c>
      <c r="AT156" s="113" t="s">
        <v>290</v>
      </c>
      <c r="AU156" s="113" t="s">
        <v>85</v>
      </c>
      <c r="AY156" s="14" t="s">
        <v>237</v>
      </c>
      <c r="BE156" s="114">
        <f t="shared" si="4"/>
        <v>0</v>
      </c>
      <c r="BF156" s="114">
        <f t="shared" si="5"/>
        <v>0</v>
      </c>
      <c r="BG156" s="114">
        <f t="shared" si="6"/>
        <v>0</v>
      </c>
      <c r="BH156" s="114">
        <f t="shared" si="7"/>
        <v>0</v>
      </c>
      <c r="BI156" s="114">
        <f t="shared" si="8"/>
        <v>0</v>
      </c>
      <c r="BJ156" s="14" t="s">
        <v>85</v>
      </c>
      <c r="BK156" s="114">
        <f t="shared" si="9"/>
        <v>0</v>
      </c>
      <c r="BL156" s="14" t="s">
        <v>490</v>
      </c>
      <c r="BM156" s="113" t="s">
        <v>5840</v>
      </c>
    </row>
    <row r="157" spans="1:65" s="2" customFormat="1" ht="21.75" customHeight="1">
      <c r="A157" s="28"/>
      <c r="B157" s="138"/>
      <c r="C157" s="199" t="s">
        <v>384</v>
      </c>
      <c r="D157" s="199" t="s">
        <v>242</v>
      </c>
      <c r="E157" s="200" t="s">
        <v>5841</v>
      </c>
      <c r="F157" s="201" t="s">
        <v>5842</v>
      </c>
      <c r="G157" s="202" t="s">
        <v>2072</v>
      </c>
      <c r="H157" s="203">
        <v>20</v>
      </c>
      <c r="I157" s="108"/>
      <c r="J157" s="204">
        <f t="shared" si="0"/>
        <v>0</v>
      </c>
      <c r="K157" s="201" t="s">
        <v>1709</v>
      </c>
      <c r="L157" s="29"/>
      <c r="M157" s="109" t="s">
        <v>1</v>
      </c>
      <c r="N157" s="110" t="s">
        <v>42</v>
      </c>
      <c r="O157" s="52"/>
      <c r="P157" s="111">
        <f t="shared" si="1"/>
        <v>0</v>
      </c>
      <c r="Q157" s="111">
        <v>0</v>
      </c>
      <c r="R157" s="111">
        <f t="shared" si="2"/>
        <v>0</v>
      </c>
      <c r="S157" s="111">
        <v>0</v>
      </c>
      <c r="T157" s="112">
        <f t="shared" si="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490</v>
      </c>
      <c r="AT157" s="113" t="s">
        <v>242</v>
      </c>
      <c r="AU157" s="113" t="s">
        <v>85</v>
      </c>
      <c r="AY157" s="14" t="s">
        <v>237</v>
      </c>
      <c r="BE157" s="114">
        <f t="shared" si="4"/>
        <v>0</v>
      </c>
      <c r="BF157" s="114">
        <f t="shared" si="5"/>
        <v>0</v>
      </c>
      <c r="BG157" s="114">
        <f t="shared" si="6"/>
        <v>0</v>
      </c>
      <c r="BH157" s="114">
        <f t="shared" si="7"/>
        <v>0</v>
      </c>
      <c r="BI157" s="114">
        <f t="shared" si="8"/>
        <v>0</v>
      </c>
      <c r="BJ157" s="14" t="s">
        <v>85</v>
      </c>
      <c r="BK157" s="114">
        <f t="shared" si="9"/>
        <v>0</v>
      </c>
      <c r="BL157" s="14" t="s">
        <v>490</v>
      </c>
      <c r="BM157" s="113" t="s">
        <v>5843</v>
      </c>
    </row>
    <row r="158" spans="1:65" s="2" customFormat="1" ht="21.75" customHeight="1">
      <c r="A158" s="28"/>
      <c r="B158" s="138"/>
      <c r="C158" s="205" t="s">
        <v>388</v>
      </c>
      <c r="D158" s="205" t="s">
        <v>290</v>
      </c>
      <c r="E158" s="206" t="s">
        <v>5844</v>
      </c>
      <c r="F158" s="207" t="s">
        <v>5842</v>
      </c>
      <c r="G158" s="208" t="s">
        <v>2072</v>
      </c>
      <c r="H158" s="209">
        <v>20</v>
      </c>
      <c r="I158" s="115"/>
      <c r="J158" s="210">
        <f t="shared" si="0"/>
        <v>0</v>
      </c>
      <c r="K158" s="207" t="s">
        <v>1709</v>
      </c>
      <c r="L158" s="116"/>
      <c r="M158" s="117" t="s">
        <v>1</v>
      </c>
      <c r="N158" s="118" t="s">
        <v>42</v>
      </c>
      <c r="O158" s="52"/>
      <c r="P158" s="111">
        <f t="shared" si="1"/>
        <v>0</v>
      </c>
      <c r="Q158" s="111">
        <v>0</v>
      </c>
      <c r="R158" s="111">
        <f t="shared" si="2"/>
        <v>0</v>
      </c>
      <c r="S158" s="111">
        <v>0</v>
      </c>
      <c r="T158" s="112">
        <f t="shared" si="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1303</v>
      </c>
      <c r="AT158" s="113" t="s">
        <v>290</v>
      </c>
      <c r="AU158" s="113" t="s">
        <v>85</v>
      </c>
      <c r="AY158" s="14" t="s">
        <v>237</v>
      </c>
      <c r="BE158" s="114">
        <f t="shared" si="4"/>
        <v>0</v>
      </c>
      <c r="BF158" s="114">
        <f t="shared" si="5"/>
        <v>0</v>
      </c>
      <c r="BG158" s="114">
        <f t="shared" si="6"/>
        <v>0</v>
      </c>
      <c r="BH158" s="114">
        <f t="shared" si="7"/>
        <v>0</v>
      </c>
      <c r="BI158" s="114">
        <f t="shared" si="8"/>
        <v>0</v>
      </c>
      <c r="BJ158" s="14" t="s">
        <v>85</v>
      </c>
      <c r="BK158" s="114">
        <f t="shared" si="9"/>
        <v>0</v>
      </c>
      <c r="BL158" s="14" t="s">
        <v>490</v>
      </c>
      <c r="BM158" s="113" t="s">
        <v>5845</v>
      </c>
    </row>
    <row r="159" spans="1:65" s="2" customFormat="1" ht="16.5" customHeight="1">
      <c r="A159" s="28"/>
      <c r="B159" s="138"/>
      <c r="C159" s="199" t="s">
        <v>392</v>
      </c>
      <c r="D159" s="199" t="s">
        <v>242</v>
      </c>
      <c r="E159" s="200" t="s">
        <v>5846</v>
      </c>
      <c r="F159" s="201" t="s">
        <v>4788</v>
      </c>
      <c r="G159" s="202" t="s">
        <v>4579</v>
      </c>
      <c r="H159" s="203">
        <v>480</v>
      </c>
      <c r="I159" s="108"/>
      <c r="J159" s="204">
        <f t="shared" si="0"/>
        <v>0</v>
      </c>
      <c r="K159" s="201" t="s">
        <v>1709</v>
      </c>
      <c r="L159" s="29"/>
      <c r="M159" s="109" t="s">
        <v>1</v>
      </c>
      <c r="N159" s="110" t="s">
        <v>42</v>
      </c>
      <c r="O159" s="52"/>
      <c r="P159" s="111">
        <f t="shared" si="1"/>
        <v>0</v>
      </c>
      <c r="Q159" s="111">
        <v>0</v>
      </c>
      <c r="R159" s="111">
        <f t="shared" si="2"/>
        <v>0</v>
      </c>
      <c r="S159" s="111">
        <v>0</v>
      </c>
      <c r="T159" s="112">
        <f t="shared" si="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490</v>
      </c>
      <c r="AT159" s="113" t="s">
        <v>242</v>
      </c>
      <c r="AU159" s="113" t="s">
        <v>85</v>
      </c>
      <c r="AY159" s="14" t="s">
        <v>237</v>
      </c>
      <c r="BE159" s="114">
        <f t="shared" si="4"/>
        <v>0</v>
      </c>
      <c r="BF159" s="114">
        <f t="shared" si="5"/>
        <v>0</v>
      </c>
      <c r="BG159" s="114">
        <f t="shared" si="6"/>
        <v>0</v>
      </c>
      <c r="BH159" s="114">
        <f t="shared" si="7"/>
        <v>0</v>
      </c>
      <c r="BI159" s="114">
        <f t="shared" si="8"/>
        <v>0</v>
      </c>
      <c r="BJ159" s="14" t="s">
        <v>85</v>
      </c>
      <c r="BK159" s="114">
        <f t="shared" si="9"/>
        <v>0</v>
      </c>
      <c r="BL159" s="14" t="s">
        <v>490</v>
      </c>
      <c r="BM159" s="113" t="s">
        <v>5847</v>
      </c>
    </row>
    <row r="160" spans="1:65" s="2" customFormat="1" ht="16.5" customHeight="1">
      <c r="A160" s="28"/>
      <c r="B160" s="138"/>
      <c r="C160" s="205" t="s">
        <v>396</v>
      </c>
      <c r="D160" s="205" t="s">
        <v>290</v>
      </c>
      <c r="E160" s="206" t="s">
        <v>5848</v>
      </c>
      <c r="F160" s="207" t="s">
        <v>4788</v>
      </c>
      <c r="G160" s="208" t="s">
        <v>4579</v>
      </c>
      <c r="H160" s="209">
        <v>480</v>
      </c>
      <c r="I160" s="115"/>
      <c r="J160" s="210">
        <f t="shared" si="0"/>
        <v>0</v>
      </c>
      <c r="K160" s="207" t="s">
        <v>1709</v>
      </c>
      <c r="L160" s="116"/>
      <c r="M160" s="130" t="s">
        <v>1</v>
      </c>
      <c r="N160" s="131" t="s">
        <v>42</v>
      </c>
      <c r="O160" s="123"/>
      <c r="P160" s="124">
        <f t="shared" si="1"/>
        <v>0</v>
      </c>
      <c r="Q160" s="124">
        <v>0</v>
      </c>
      <c r="R160" s="124">
        <f t="shared" si="2"/>
        <v>0</v>
      </c>
      <c r="S160" s="124">
        <v>0</v>
      </c>
      <c r="T160" s="125">
        <f t="shared" si="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1303</v>
      </c>
      <c r="AT160" s="113" t="s">
        <v>290</v>
      </c>
      <c r="AU160" s="113" t="s">
        <v>85</v>
      </c>
      <c r="AY160" s="14" t="s">
        <v>237</v>
      </c>
      <c r="BE160" s="114">
        <f t="shared" si="4"/>
        <v>0</v>
      </c>
      <c r="BF160" s="114">
        <f t="shared" si="5"/>
        <v>0</v>
      </c>
      <c r="BG160" s="114">
        <f t="shared" si="6"/>
        <v>0</v>
      </c>
      <c r="BH160" s="114">
        <f t="shared" si="7"/>
        <v>0</v>
      </c>
      <c r="BI160" s="114">
        <f t="shared" si="8"/>
        <v>0</v>
      </c>
      <c r="BJ160" s="14" t="s">
        <v>85</v>
      </c>
      <c r="BK160" s="114">
        <f t="shared" si="9"/>
        <v>0</v>
      </c>
      <c r="BL160" s="14" t="s">
        <v>490</v>
      </c>
      <c r="BM160" s="113" t="s">
        <v>5849</v>
      </c>
    </row>
    <row r="161" spans="1:31" s="2" customFormat="1" ht="6.95" customHeight="1">
      <c r="A161" s="28"/>
      <c r="B161" s="168"/>
      <c r="C161" s="169"/>
      <c r="D161" s="169"/>
      <c r="E161" s="169"/>
      <c r="F161" s="169"/>
      <c r="G161" s="169"/>
      <c r="H161" s="169"/>
      <c r="I161" s="169"/>
      <c r="J161" s="169"/>
      <c r="K161" s="169"/>
      <c r="L161" s="29"/>
      <c r="M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</row>
  </sheetData>
  <sheetProtection algorithmName="SHA-512" hashValue="dpFtGG/fl74qzhFlJrTVYjJAp3PInLmcnHSRTbNTyyOcaiZpLnFbnmuKqZnAQ7C1ZW4ti9D8GkqmqaP8wXCQmQ==" saltValue="MgHF8OHO88KucqYbC7TyIA==" spinCount="100000" sheet="1" objects="1" scenarios="1"/>
  <autoFilter ref="C116:K160" xr:uid="{00000000-0009-0000-0000-000015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BM123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148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5850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ROUND(J117,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ROUND((SUM(BE117:BE122)),  2)</f>
        <v>0</v>
      </c>
      <c r="G33" s="139"/>
      <c r="H33" s="139"/>
      <c r="I33" s="151">
        <v>0.21</v>
      </c>
      <c r="J33" s="150">
        <f>ROUND(((SUM(BE117:BE122))*I33),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ROUND((SUM(BF117:BF122)),  2)</f>
        <v>0</v>
      </c>
      <c r="G34" s="139"/>
      <c r="H34" s="139"/>
      <c r="I34" s="151">
        <v>0.15</v>
      </c>
      <c r="J34" s="150">
        <f>ROUND(((SUM(BF117:BF122))*I34),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ROUND((SUM(BG117:BG122)),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ROUND((SUM(BH117:BH122)),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ROUND((SUM(BI117:BI122)),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22 - VZT_ZC_11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J117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5851</v>
      </c>
      <c r="E97" s="179"/>
      <c r="F97" s="179"/>
      <c r="G97" s="179"/>
      <c r="H97" s="179"/>
      <c r="I97" s="179"/>
      <c r="J97" s="180">
        <f>J118</f>
        <v>0</v>
      </c>
      <c r="K97" s="177"/>
      <c r="L97" s="92"/>
    </row>
    <row r="98" spans="1:31" s="2" customFormat="1" ht="21.75" customHeight="1">
      <c r="A98" s="28"/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3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s="2" customFormat="1" ht="6.95" customHeight="1">
      <c r="A99" s="28"/>
      <c r="B99" s="168"/>
      <c r="C99" s="169"/>
      <c r="D99" s="169"/>
      <c r="E99" s="169"/>
      <c r="F99" s="169"/>
      <c r="G99" s="169"/>
      <c r="H99" s="169"/>
      <c r="I99" s="169"/>
      <c r="J99" s="169"/>
      <c r="K99" s="169"/>
      <c r="L99" s="3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31" s="2" customFormat="1" ht="6.95" customHeight="1">
      <c r="A103" s="28"/>
      <c r="B103" s="170"/>
      <c r="C103" s="171"/>
      <c r="D103" s="171"/>
      <c r="E103" s="171"/>
      <c r="F103" s="171"/>
      <c r="G103" s="171"/>
      <c r="H103" s="171"/>
      <c r="I103" s="171"/>
      <c r="J103" s="171"/>
      <c r="K103" s="171"/>
      <c r="L103" s="3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4.95" customHeight="1">
      <c r="A104" s="28"/>
      <c r="B104" s="138"/>
      <c r="C104" s="136" t="s">
        <v>222</v>
      </c>
      <c r="D104" s="139"/>
      <c r="E104" s="139"/>
      <c r="F104" s="139"/>
      <c r="G104" s="139"/>
      <c r="H104" s="139"/>
      <c r="I104" s="139"/>
      <c r="J104" s="139"/>
      <c r="K104" s="139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2" customHeight="1">
      <c r="A106" s="28"/>
      <c r="B106" s="138"/>
      <c r="C106" s="137" t="s">
        <v>16</v>
      </c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6.5" customHeight="1">
      <c r="A107" s="28"/>
      <c r="B107" s="138"/>
      <c r="C107" s="139"/>
      <c r="D107" s="139"/>
      <c r="E107" s="254" t="str">
        <f>E7</f>
        <v>STAVEBNÍ ÚPRAVY OBJEKTU PODNIKOVÉHO ŘEDITELSTVÍ DOPRAVNÍHO PODNIKU OSTRAVA a.s</v>
      </c>
      <c r="F107" s="255"/>
      <c r="G107" s="255"/>
      <c r="H107" s="255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138"/>
      <c r="C108" s="137" t="s">
        <v>171</v>
      </c>
      <c r="D108" s="139"/>
      <c r="E108" s="139"/>
      <c r="F108" s="139"/>
      <c r="G108" s="139"/>
      <c r="H108" s="139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138"/>
      <c r="C109" s="139"/>
      <c r="D109" s="139"/>
      <c r="E109" s="252" t="str">
        <f>E9</f>
        <v>22 - VZT_ZC_11</v>
      </c>
      <c r="F109" s="253"/>
      <c r="G109" s="253"/>
      <c r="H109" s="253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138"/>
      <c r="C111" s="137" t="s">
        <v>20</v>
      </c>
      <c r="D111" s="139"/>
      <c r="E111" s="139"/>
      <c r="F111" s="140" t="str">
        <f>F12</f>
        <v xml:space="preserve"> </v>
      </c>
      <c r="G111" s="139"/>
      <c r="H111" s="139"/>
      <c r="I111" s="137" t="s">
        <v>22</v>
      </c>
      <c r="J111" s="141" t="str">
        <f>IF(J12="","",J12)</f>
        <v>15. 1. 2020</v>
      </c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138"/>
      <c r="C113" s="137" t="s">
        <v>24</v>
      </c>
      <c r="D113" s="139"/>
      <c r="E113" s="139"/>
      <c r="F113" s="140" t="str">
        <f>E15</f>
        <v>Dopravní podnik Ostrava a.s.</v>
      </c>
      <c r="G113" s="139"/>
      <c r="H113" s="139"/>
      <c r="I113" s="137" t="s">
        <v>30</v>
      </c>
      <c r="J113" s="172" t="str">
        <f>E21</f>
        <v>SPAN s.r.o.</v>
      </c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138"/>
      <c r="C114" s="137" t="s">
        <v>28</v>
      </c>
      <c r="D114" s="139"/>
      <c r="E114" s="139"/>
      <c r="F114" s="140" t="str">
        <f>IF(E18="","",E18)</f>
        <v>Vyplň údaj</v>
      </c>
      <c r="G114" s="139"/>
      <c r="H114" s="139"/>
      <c r="I114" s="137" t="s">
        <v>33</v>
      </c>
      <c r="J114" s="172" t="str">
        <f>E24</f>
        <v>SPAN s.r.o.</v>
      </c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0.35" customHeight="1">
      <c r="A115" s="28"/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1" customFormat="1" ht="29.25" customHeight="1">
      <c r="A116" s="94"/>
      <c r="B116" s="186"/>
      <c r="C116" s="187" t="s">
        <v>223</v>
      </c>
      <c r="D116" s="188" t="s">
        <v>62</v>
      </c>
      <c r="E116" s="188" t="s">
        <v>58</v>
      </c>
      <c r="F116" s="188" t="s">
        <v>59</v>
      </c>
      <c r="G116" s="188" t="s">
        <v>224</v>
      </c>
      <c r="H116" s="188" t="s">
        <v>225</v>
      </c>
      <c r="I116" s="188" t="s">
        <v>226</v>
      </c>
      <c r="J116" s="188" t="s">
        <v>175</v>
      </c>
      <c r="K116" s="189" t="s">
        <v>227</v>
      </c>
      <c r="L116" s="95"/>
      <c r="M116" s="56" t="s">
        <v>1</v>
      </c>
      <c r="N116" s="57" t="s">
        <v>41</v>
      </c>
      <c r="O116" s="57" t="s">
        <v>228</v>
      </c>
      <c r="P116" s="57" t="s">
        <v>229</v>
      </c>
      <c r="Q116" s="57" t="s">
        <v>230</v>
      </c>
      <c r="R116" s="57" t="s">
        <v>231</v>
      </c>
      <c r="S116" s="57" t="s">
        <v>232</v>
      </c>
      <c r="T116" s="58" t="s">
        <v>233</v>
      </c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spans="1:65" s="2" customFormat="1" ht="22.9" customHeight="1">
      <c r="A117" s="28"/>
      <c r="B117" s="138"/>
      <c r="C117" s="190" t="s">
        <v>234</v>
      </c>
      <c r="D117" s="139"/>
      <c r="E117" s="139"/>
      <c r="F117" s="139"/>
      <c r="G117" s="139"/>
      <c r="H117" s="139"/>
      <c r="I117" s="139"/>
      <c r="J117" s="191">
        <f>BK117</f>
        <v>0</v>
      </c>
      <c r="K117" s="139"/>
      <c r="L117" s="29"/>
      <c r="M117" s="59"/>
      <c r="N117" s="50"/>
      <c r="O117" s="60"/>
      <c r="P117" s="96">
        <f>P118</f>
        <v>0</v>
      </c>
      <c r="Q117" s="60"/>
      <c r="R117" s="96">
        <f>R118</f>
        <v>0</v>
      </c>
      <c r="S117" s="60"/>
      <c r="T117" s="97">
        <f>T118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T117" s="14" t="s">
        <v>76</v>
      </c>
      <c r="AU117" s="14" t="s">
        <v>177</v>
      </c>
      <c r="BK117" s="98">
        <f>BK118</f>
        <v>0</v>
      </c>
    </row>
    <row r="118" spans="1:65" s="12" customFormat="1" ht="25.9" customHeight="1">
      <c r="B118" s="192"/>
      <c r="C118" s="193"/>
      <c r="D118" s="194" t="s">
        <v>76</v>
      </c>
      <c r="E118" s="195" t="s">
        <v>238</v>
      </c>
      <c r="F118" s="195" t="s">
        <v>5852</v>
      </c>
      <c r="G118" s="193"/>
      <c r="H118" s="193"/>
      <c r="I118" s="193"/>
      <c r="J118" s="196">
        <f>BK118</f>
        <v>0</v>
      </c>
      <c r="K118" s="193"/>
      <c r="L118" s="99"/>
      <c r="M118" s="102"/>
      <c r="N118" s="103"/>
      <c r="O118" s="103"/>
      <c r="P118" s="104">
        <f>SUM(P119:P122)</f>
        <v>0</v>
      </c>
      <c r="Q118" s="103"/>
      <c r="R118" s="104">
        <f>SUM(R119:R122)</f>
        <v>0</v>
      </c>
      <c r="S118" s="103"/>
      <c r="T118" s="105">
        <f>SUM(T119:T122)</f>
        <v>0</v>
      </c>
      <c r="AR118" s="100" t="s">
        <v>247</v>
      </c>
      <c r="AT118" s="106" t="s">
        <v>76</v>
      </c>
      <c r="AU118" s="106" t="s">
        <v>77</v>
      </c>
      <c r="AY118" s="100" t="s">
        <v>237</v>
      </c>
      <c r="BK118" s="107">
        <f>SUM(BK119:BK122)</f>
        <v>0</v>
      </c>
    </row>
    <row r="119" spans="1:65" s="2" customFormat="1" ht="33" customHeight="1">
      <c r="A119" s="28"/>
      <c r="B119" s="138"/>
      <c r="C119" s="199" t="s">
        <v>85</v>
      </c>
      <c r="D119" s="199" t="s">
        <v>242</v>
      </c>
      <c r="E119" s="200" t="s">
        <v>5853</v>
      </c>
      <c r="F119" s="201" t="s">
        <v>5854</v>
      </c>
      <c r="G119" s="202" t="s">
        <v>2072</v>
      </c>
      <c r="H119" s="203">
        <v>12</v>
      </c>
      <c r="I119" s="108"/>
      <c r="J119" s="204">
        <f>ROUND(I119*H119,2)</f>
        <v>0</v>
      </c>
      <c r="K119" s="201" t="s">
        <v>1709</v>
      </c>
      <c r="L119" s="29"/>
      <c r="M119" s="109" t="s">
        <v>1</v>
      </c>
      <c r="N119" s="110" t="s">
        <v>42</v>
      </c>
      <c r="O119" s="52"/>
      <c r="P119" s="111">
        <f>O119*H119</f>
        <v>0</v>
      </c>
      <c r="Q119" s="111">
        <v>0</v>
      </c>
      <c r="R119" s="111">
        <f>Q119*H119</f>
        <v>0</v>
      </c>
      <c r="S119" s="111">
        <v>0</v>
      </c>
      <c r="T119" s="112">
        <f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13" t="s">
        <v>490</v>
      </c>
      <c r="AT119" s="113" t="s">
        <v>242</v>
      </c>
      <c r="AU119" s="113" t="s">
        <v>85</v>
      </c>
      <c r="AY119" s="14" t="s">
        <v>237</v>
      </c>
      <c r="BE119" s="114">
        <f>IF(N119="základní",J119,0)</f>
        <v>0</v>
      </c>
      <c r="BF119" s="114">
        <f>IF(N119="snížená",J119,0)</f>
        <v>0</v>
      </c>
      <c r="BG119" s="114">
        <f>IF(N119="zákl. přenesená",J119,0)</f>
        <v>0</v>
      </c>
      <c r="BH119" s="114">
        <f>IF(N119="sníž. přenesená",J119,0)</f>
        <v>0</v>
      </c>
      <c r="BI119" s="114">
        <f>IF(N119="nulová",J119,0)</f>
        <v>0</v>
      </c>
      <c r="BJ119" s="14" t="s">
        <v>85</v>
      </c>
      <c r="BK119" s="114">
        <f>ROUND(I119*H119,2)</f>
        <v>0</v>
      </c>
      <c r="BL119" s="14" t="s">
        <v>490</v>
      </c>
      <c r="BM119" s="113" t="s">
        <v>5855</v>
      </c>
    </row>
    <row r="120" spans="1:65" s="2" customFormat="1" ht="16.5" customHeight="1">
      <c r="A120" s="28"/>
      <c r="B120" s="138"/>
      <c r="C120" s="205" t="s">
        <v>87</v>
      </c>
      <c r="D120" s="205" t="s">
        <v>290</v>
      </c>
      <c r="E120" s="206" t="s">
        <v>5856</v>
      </c>
      <c r="F120" s="207" t="s">
        <v>5857</v>
      </c>
      <c r="G120" s="208" t="s">
        <v>319</v>
      </c>
      <c r="H120" s="209">
        <v>12</v>
      </c>
      <c r="I120" s="115"/>
      <c r="J120" s="210">
        <f>ROUND(I120*H120,2)</f>
        <v>0</v>
      </c>
      <c r="K120" s="207" t="s">
        <v>1709</v>
      </c>
      <c r="L120" s="116"/>
      <c r="M120" s="117" t="s">
        <v>1</v>
      </c>
      <c r="N120" s="118" t="s">
        <v>42</v>
      </c>
      <c r="O120" s="52"/>
      <c r="P120" s="111">
        <f>O120*H120</f>
        <v>0</v>
      </c>
      <c r="Q120" s="111">
        <v>0</v>
      </c>
      <c r="R120" s="111">
        <f>Q120*H120</f>
        <v>0</v>
      </c>
      <c r="S120" s="111">
        <v>0</v>
      </c>
      <c r="T120" s="112">
        <f>S120*H120</f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1303</v>
      </c>
      <c r="AT120" s="113" t="s">
        <v>290</v>
      </c>
      <c r="AU120" s="113" t="s">
        <v>85</v>
      </c>
      <c r="AY120" s="14" t="s">
        <v>237</v>
      </c>
      <c r="BE120" s="114">
        <f>IF(N120="základní",J120,0)</f>
        <v>0</v>
      </c>
      <c r="BF120" s="114">
        <f>IF(N120="snížená",J120,0)</f>
        <v>0</v>
      </c>
      <c r="BG120" s="114">
        <f>IF(N120="zákl. přenesená",J120,0)</f>
        <v>0</v>
      </c>
      <c r="BH120" s="114">
        <f>IF(N120="sníž. přenesená",J120,0)</f>
        <v>0</v>
      </c>
      <c r="BI120" s="114">
        <f>IF(N120="nulová",J120,0)</f>
        <v>0</v>
      </c>
      <c r="BJ120" s="14" t="s">
        <v>85</v>
      </c>
      <c r="BK120" s="114">
        <f>ROUND(I120*H120,2)</f>
        <v>0</v>
      </c>
      <c r="BL120" s="14" t="s">
        <v>490</v>
      </c>
      <c r="BM120" s="113" t="s">
        <v>5858</v>
      </c>
    </row>
    <row r="121" spans="1:65" s="2" customFormat="1" ht="16.5" customHeight="1">
      <c r="A121" s="28"/>
      <c r="B121" s="138"/>
      <c r="C121" s="199" t="s">
        <v>247</v>
      </c>
      <c r="D121" s="199" t="s">
        <v>242</v>
      </c>
      <c r="E121" s="200" t="s">
        <v>5859</v>
      </c>
      <c r="F121" s="201" t="s">
        <v>4788</v>
      </c>
      <c r="G121" s="202" t="s">
        <v>4579</v>
      </c>
      <c r="H121" s="203">
        <v>360</v>
      </c>
      <c r="I121" s="108"/>
      <c r="J121" s="204">
        <f>ROUND(I121*H121,2)</f>
        <v>0</v>
      </c>
      <c r="K121" s="201" t="s">
        <v>1709</v>
      </c>
      <c r="L121" s="29"/>
      <c r="M121" s="109" t="s">
        <v>1</v>
      </c>
      <c r="N121" s="110" t="s">
        <v>42</v>
      </c>
      <c r="O121" s="52"/>
      <c r="P121" s="111">
        <f>O121*H121</f>
        <v>0</v>
      </c>
      <c r="Q121" s="111">
        <v>0</v>
      </c>
      <c r="R121" s="111">
        <f>Q121*H121</f>
        <v>0</v>
      </c>
      <c r="S121" s="111">
        <v>0</v>
      </c>
      <c r="T121" s="112">
        <f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490</v>
      </c>
      <c r="AT121" s="113" t="s">
        <v>242</v>
      </c>
      <c r="AU121" s="113" t="s">
        <v>85</v>
      </c>
      <c r="AY121" s="14" t="s">
        <v>237</v>
      </c>
      <c r="BE121" s="114">
        <f>IF(N121="základní",J121,0)</f>
        <v>0</v>
      </c>
      <c r="BF121" s="114">
        <f>IF(N121="snížená",J121,0)</f>
        <v>0</v>
      </c>
      <c r="BG121" s="114">
        <f>IF(N121="zákl. přenesená",J121,0)</f>
        <v>0</v>
      </c>
      <c r="BH121" s="114">
        <f>IF(N121="sníž. přenesená",J121,0)</f>
        <v>0</v>
      </c>
      <c r="BI121" s="114">
        <f>IF(N121="nulová",J121,0)</f>
        <v>0</v>
      </c>
      <c r="BJ121" s="14" t="s">
        <v>85</v>
      </c>
      <c r="BK121" s="114">
        <f>ROUND(I121*H121,2)</f>
        <v>0</v>
      </c>
      <c r="BL121" s="14" t="s">
        <v>490</v>
      </c>
      <c r="BM121" s="113" t="s">
        <v>5860</v>
      </c>
    </row>
    <row r="122" spans="1:65" s="2" customFormat="1" ht="16.5" customHeight="1">
      <c r="A122" s="28"/>
      <c r="B122" s="138"/>
      <c r="C122" s="205" t="s">
        <v>246</v>
      </c>
      <c r="D122" s="205" t="s">
        <v>290</v>
      </c>
      <c r="E122" s="206" t="s">
        <v>5861</v>
      </c>
      <c r="F122" s="207" t="s">
        <v>5862</v>
      </c>
      <c r="G122" s="208" t="s">
        <v>4579</v>
      </c>
      <c r="H122" s="209">
        <v>360</v>
      </c>
      <c r="I122" s="115"/>
      <c r="J122" s="210">
        <f>ROUND(I122*H122,2)</f>
        <v>0</v>
      </c>
      <c r="K122" s="207" t="s">
        <v>1709</v>
      </c>
      <c r="L122" s="116"/>
      <c r="M122" s="130" t="s">
        <v>1</v>
      </c>
      <c r="N122" s="131" t="s">
        <v>42</v>
      </c>
      <c r="O122" s="123"/>
      <c r="P122" s="124">
        <f>O122*H122</f>
        <v>0</v>
      </c>
      <c r="Q122" s="124">
        <v>0</v>
      </c>
      <c r="R122" s="124">
        <f>Q122*H122</f>
        <v>0</v>
      </c>
      <c r="S122" s="124">
        <v>0</v>
      </c>
      <c r="T122" s="125">
        <f>S122*H122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1303</v>
      </c>
      <c r="AT122" s="113" t="s">
        <v>290</v>
      </c>
      <c r="AU122" s="113" t="s">
        <v>85</v>
      </c>
      <c r="AY122" s="14" t="s">
        <v>237</v>
      </c>
      <c r="BE122" s="114">
        <f>IF(N122="základní",J122,0)</f>
        <v>0</v>
      </c>
      <c r="BF122" s="114">
        <f>IF(N122="snížená",J122,0)</f>
        <v>0</v>
      </c>
      <c r="BG122" s="114">
        <f>IF(N122="zákl. přenesená",J122,0)</f>
        <v>0</v>
      </c>
      <c r="BH122" s="114">
        <f>IF(N122="sníž. přenesená",J122,0)</f>
        <v>0</v>
      </c>
      <c r="BI122" s="114">
        <f>IF(N122="nulová",J122,0)</f>
        <v>0</v>
      </c>
      <c r="BJ122" s="14" t="s">
        <v>85</v>
      </c>
      <c r="BK122" s="114">
        <f>ROUND(I122*H122,2)</f>
        <v>0</v>
      </c>
      <c r="BL122" s="14" t="s">
        <v>490</v>
      </c>
      <c r="BM122" s="113" t="s">
        <v>5863</v>
      </c>
    </row>
    <row r="123" spans="1:65" s="2" customFormat="1" ht="6.95" customHeight="1">
      <c r="A123" s="28"/>
      <c r="B123" s="168"/>
      <c r="C123" s="169"/>
      <c r="D123" s="169"/>
      <c r="E123" s="169"/>
      <c r="F123" s="169"/>
      <c r="G123" s="169"/>
      <c r="H123" s="169"/>
      <c r="I123" s="169"/>
      <c r="J123" s="169"/>
      <c r="K123" s="169"/>
      <c r="L123" s="29"/>
      <c r="M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</sheetData>
  <sheetProtection algorithmName="SHA-512" hashValue="H+3Qyic9p/72RsT7V6HdL6mOz4w1kJMWiHjc0HJv7cmYJNklhNbm/TmOHLIHDanVms7W32pNDizDHLOy1woUpg==" saltValue="+Q26TyU/80vktI9OrUGvSg==" spinCount="100000" sheet="1" objects="1" scenarios="1"/>
  <autoFilter ref="C116:K122" xr:uid="{00000000-0009-0000-0000-000016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BM136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151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5864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ROUND(J117,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ROUND((SUM(BE117:BE135)),  2)</f>
        <v>0</v>
      </c>
      <c r="G33" s="139"/>
      <c r="H33" s="139"/>
      <c r="I33" s="151">
        <v>0.21</v>
      </c>
      <c r="J33" s="150">
        <f>ROUND(((SUM(BE117:BE135))*I33),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ROUND((SUM(BF117:BF135)),  2)</f>
        <v>0</v>
      </c>
      <c r="G34" s="139"/>
      <c r="H34" s="139"/>
      <c r="I34" s="151">
        <v>0.15</v>
      </c>
      <c r="J34" s="150">
        <f>ROUND(((SUM(BF117:BF135))*I34),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ROUND((SUM(BG117:BG135)),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ROUND((SUM(BH117:BH135)),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ROUND((SUM(BI117:BI135)),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23 - VZT_ZC_12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J117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5865</v>
      </c>
      <c r="E97" s="179"/>
      <c r="F97" s="179"/>
      <c r="G97" s="179"/>
      <c r="H97" s="179"/>
      <c r="I97" s="179"/>
      <c r="J97" s="180">
        <f>J118</f>
        <v>0</v>
      </c>
      <c r="K97" s="177"/>
      <c r="L97" s="92"/>
    </row>
    <row r="98" spans="1:31" s="2" customFormat="1" ht="21.75" customHeight="1">
      <c r="A98" s="28"/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3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s="2" customFormat="1" ht="6.95" customHeight="1">
      <c r="A99" s="28"/>
      <c r="B99" s="168"/>
      <c r="C99" s="169"/>
      <c r="D99" s="169"/>
      <c r="E99" s="169"/>
      <c r="F99" s="169"/>
      <c r="G99" s="169"/>
      <c r="H99" s="169"/>
      <c r="I99" s="169"/>
      <c r="J99" s="169"/>
      <c r="K99" s="169"/>
      <c r="L99" s="3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31" s="2" customFormat="1" ht="6.95" customHeight="1">
      <c r="A103" s="28"/>
      <c r="B103" s="170"/>
      <c r="C103" s="171"/>
      <c r="D103" s="171"/>
      <c r="E103" s="171"/>
      <c r="F103" s="171"/>
      <c r="G103" s="171"/>
      <c r="H103" s="171"/>
      <c r="I103" s="171"/>
      <c r="J103" s="171"/>
      <c r="K103" s="171"/>
      <c r="L103" s="3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4.95" customHeight="1">
      <c r="A104" s="28"/>
      <c r="B104" s="138"/>
      <c r="C104" s="136" t="s">
        <v>222</v>
      </c>
      <c r="D104" s="139"/>
      <c r="E104" s="139"/>
      <c r="F104" s="139"/>
      <c r="G104" s="139"/>
      <c r="H104" s="139"/>
      <c r="I104" s="139"/>
      <c r="J104" s="139"/>
      <c r="K104" s="139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2" customHeight="1">
      <c r="A106" s="28"/>
      <c r="B106" s="138"/>
      <c r="C106" s="137" t="s">
        <v>16</v>
      </c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6.5" customHeight="1">
      <c r="A107" s="28"/>
      <c r="B107" s="138"/>
      <c r="C107" s="139"/>
      <c r="D107" s="139"/>
      <c r="E107" s="254" t="str">
        <f>E7</f>
        <v>STAVEBNÍ ÚPRAVY OBJEKTU PODNIKOVÉHO ŘEDITELSTVÍ DOPRAVNÍHO PODNIKU OSTRAVA a.s</v>
      </c>
      <c r="F107" s="255"/>
      <c r="G107" s="255"/>
      <c r="H107" s="255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138"/>
      <c r="C108" s="137" t="s">
        <v>171</v>
      </c>
      <c r="D108" s="139"/>
      <c r="E108" s="139"/>
      <c r="F108" s="139"/>
      <c r="G108" s="139"/>
      <c r="H108" s="139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138"/>
      <c r="C109" s="139"/>
      <c r="D109" s="139"/>
      <c r="E109" s="252" t="str">
        <f>E9</f>
        <v>23 - VZT_ZC_12</v>
      </c>
      <c r="F109" s="253"/>
      <c r="G109" s="253"/>
      <c r="H109" s="253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138"/>
      <c r="C111" s="137" t="s">
        <v>20</v>
      </c>
      <c r="D111" s="139"/>
      <c r="E111" s="139"/>
      <c r="F111" s="140" t="str">
        <f>F12</f>
        <v xml:space="preserve"> </v>
      </c>
      <c r="G111" s="139"/>
      <c r="H111" s="139"/>
      <c r="I111" s="137" t="s">
        <v>22</v>
      </c>
      <c r="J111" s="141" t="str">
        <f>IF(J12="","",J12)</f>
        <v>15. 1. 2020</v>
      </c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138"/>
      <c r="C113" s="137" t="s">
        <v>24</v>
      </c>
      <c r="D113" s="139"/>
      <c r="E113" s="139"/>
      <c r="F113" s="140" t="str">
        <f>E15</f>
        <v>Dopravní podnik Ostrava a.s.</v>
      </c>
      <c r="G113" s="139"/>
      <c r="H113" s="139"/>
      <c r="I113" s="137" t="s">
        <v>30</v>
      </c>
      <c r="J113" s="172" t="str">
        <f>E21</f>
        <v>SPAN s.r.o.</v>
      </c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138"/>
      <c r="C114" s="137" t="s">
        <v>28</v>
      </c>
      <c r="D114" s="139"/>
      <c r="E114" s="139"/>
      <c r="F114" s="140" t="str">
        <f>IF(E18="","",E18)</f>
        <v>Vyplň údaj</v>
      </c>
      <c r="G114" s="139"/>
      <c r="H114" s="139"/>
      <c r="I114" s="137" t="s">
        <v>33</v>
      </c>
      <c r="J114" s="172" t="str">
        <f>E24</f>
        <v>SPAN s.r.o.</v>
      </c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0.35" customHeight="1">
      <c r="A115" s="28"/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1" customFormat="1" ht="29.25" customHeight="1">
      <c r="A116" s="94"/>
      <c r="B116" s="186"/>
      <c r="C116" s="187" t="s">
        <v>223</v>
      </c>
      <c r="D116" s="188" t="s">
        <v>62</v>
      </c>
      <c r="E116" s="188" t="s">
        <v>58</v>
      </c>
      <c r="F116" s="188" t="s">
        <v>59</v>
      </c>
      <c r="G116" s="188" t="s">
        <v>224</v>
      </c>
      <c r="H116" s="188" t="s">
        <v>225</v>
      </c>
      <c r="I116" s="188" t="s">
        <v>226</v>
      </c>
      <c r="J116" s="188" t="s">
        <v>175</v>
      </c>
      <c r="K116" s="189" t="s">
        <v>227</v>
      </c>
      <c r="L116" s="95"/>
      <c r="M116" s="56" t="s">
        <v>1</v>
      </c>
      <c r="N116" s="57" t="s">
        <v>41</v>
      </c>
      <c r="O116" s="57" t="s">
        <v>228</v>
      </c>
      <c r="P116" s="57" t="s">
        <v>229</v>
      </c>
      <c r="Q116" s="57" t="s">
        <v>230</v>
      </c>
      <c r="R116" s="57" t="s">
        <v>231</v>
      </c>
      <c r="S116" s="57" t="s">
        <v>232</v>
      </c>
      <c r="T116" s="58" t="s">
        <v>233</v>
      </c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spans="1:65" s="2" customFormat="1" ht="22.9" customHeight="1">
      <c r="A117" s="28"/>
      <c r="B117" s="138"/>
      <c r="C117" s="190" t="s">
        <v>234</v>
      </c>
      <c r="D117" s="139"/>
      <c r="E117" s="139"/>
      <c r="F117" s="139"/>
      <c r="G117" s="139"/>
      <c r="H117" s="139"/>
      <c r="I117" s="139"/>
      <c r="J117" s="191">
        <f>BK117</f>
        <v>0</v>
      </c>
      <c r="K117" s="139"/>
      <c r="L117" s="29"/>
      <c r="M117" s="59"/>
      <c r="N117" s="50"/>
      <c r="O117" s="60"/>
      <c r="P117" s="96">
        <f>P118</f>
        <v>0</v>
      </c>
      <c r="Q117" s="60"/>
      <c r="R117" s="96">
        <f>R118</f>
        <v>0</v>
      </c>
      <c r="S117" s="60"/>
      <c r="T117" s="97">
        <f>T118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T117" s="14" t="s">
        <v>76</v>
      </c>
      <c r="AU117" s="14" t="s">
        <v>177</v>
      </c>
      <c r="BK117" s="98">
        <f>BK118</f>
        <v>0</v>
      </c>
    </row>
    <row r="118" spans="1:65" s="12" customFormat="1" ht="25.9" customHeight="1">
      <c r="B118" s="192"/>
      <c r="C118" s="193"/>
      <c r="D118" s="194" t="s">
        <v>76</v>
      </c>
      <c r="E118" s="195" t="s">
        <v>238</v>
      </c>
      <c r="F118" s="195" t="s">
        <v>5866</v>
      </c>
      <c r="G118" s="193"/>
      <c r="H118" s="193"/>
      <c r="I118" s="193"/>
      <c r="J118" s="196">
        <f>BK118</f>
        <v>0</v>
      </c>
      <c r="K118" s="193"/>
      <c r="L118" s="99"/>
      <c r="M118" s="102"/>
      <c r="N118" s="103"/>
      <c r="O118" s="103"/>
      <c r="P118" s="104">
        <f>SUM(P119:P135)</f>
        <v>0</v>
      </c>
      <c r="Q118" s="103"/>
      <c r="R118" s="104">
        <f>SUM(R119:R135)</f>
        <v>0</v>
      </c>
      <c r="S118" s="103"/>
      <c r="T118" s="105">
        <f>SUM(T119:T135)</f>
        <v>0</v>
      </c>
      <c r="AR118" s="100" t="s">
        <v>247</v>
      </c>
      <c r="AT118" s="106" t="s">
        <v>76</v>
      </c>
      <c r="AU118" s="106" t="s">
        <v>77</v>
      </c>
      <c r="AY118" s="100" t="s">
        <v>237</v>
      </c>
      <c r="BK118" s="107">
        <f>SUM(BK119:BK135)</f>
        <v>0</v>
      </c>
    </row>
    <row r="119" spans="1:65" s="2" customFormat="1" ht="33" customHeight="1">
      <c r="A119" s="28"/>
      <c r="B119" s="138"/>
      <c r="C119" s="199" t="s">
        <v>85</v>
      </c>
      <c r="D119" s="199" t="s">
        <v>242</v>
      </c>
      <c r="E119" s="200" t="s">
        <v>5867</v>
      </c>
      <c r="F119" s="201" t="s">
        <v>5545</v>
      </c>
      <c r="G119" s="202" t="s">
        <v>2072</v>
      </c>
      <c r="H119" s="203">
        <v>1</v>
      </c>
      <c r="I119" s="108"/>
      <c r="J119" s="204">
        <f t="shared" ref="J119:J135" si="0">ROUND(I119*H119,2)</f>
        <v>0</v>
      </c>
      <c r="K119" s="201" t="s">
        <v>1709</v>
      </c>
      <c r="L119" s="29"/>
      <c r="M119" s="109" t="s">
        <v>1</v>
      </c>
      <c r="N119" s="110" t="s">
        <v>42</v>
      </c>
      <c r="O119" s="52"/>
      <c r="P119" s="111">
        <f t="shared" ref="P119:P135" si="1">O119*H119</f>
        <v>0</v>
      </c>
      <c r="Q119" s="111">
        <v>0</v>
      </c>
      <c r="R119" s="111">
        <f t="shared" ref="R119:R135" si="2">Q119*H119</f>
        <v>0</v>
      </c>
      <c r="S119" s="111">
        <v>0</v>
      </c>
      <c r="T119" s="112">
        <f t="shared" ref="T119:T135" si="3"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13" t="s">
        <v>490</v>
      </c>
      <c r="AT119" s="113" t="s">
        <v>242</v>
      </c>
      <c r="AU119" s="113" t="s">
        <v>85</v>
      </c>
      <c r="AY119" s="14" t="s">
        <v>237</v>
      </c>
      <c r="BE119" s="114">
        <f t="shared" ref="BE119:BE135" si="4">IF(N119="základní",J119,0)</f>
        <v>0</v>
      </c>
      <c r="BF119" s="114">
        <f t="shared" ref="BF119:BF135" si="5">IF(N119="snížená",J119,0)</f>
        <v>0</v>
      </c>
      <c r="BG119" s="114">
        <f t="shared" ref="BG119:BG135" si="6">IF(N119="zákl. přenesená",J119,0)</f>
        <v>0</v>
      </c>
      <c r="BH119" s="114">
        <f t="shared" ref="BH119:BH135" si="7">IF(N119="sníž. přenesená",J119,0)</f>
        <v>0</v>
      </c>
      <c r="BI119" s="114">
        <f t="shared" ref="BI119:BI135" si="8">IF(N119="nulová",J119,0)</f>
        <v>0</v>
      </c>
      <c r="BJ119" s="14" t="s">
        <v>85</v>
      </c>
      <c r="BK119" s="114">
        <f t="shared" ref="BK119:BK135" si="9">ROUND(I119*H119,2)</f>
        <v>0</v>
      </c>
      <c r="BL119" s="14" t="s">
        <v>490</v>
      </c>
      <c r="BM119" s="113" t="s">
        <v>5868</v>
      </c>
    </row>
    <row r="120" spans="1:65" s="2" customFormat="1" ht="33" customHeight="1">
      <c r="A120" s="28"/>
      <c r="B120" s="138"/>
      <c r="C120" s="205" t="s">
        <v>87</v>
      </c>
      <c r="D120" s="205" t="s">
        <v>290</v>
      </c>
      <c r="E120" s="206" t="s">
        <v>5869</v>
      </c>
      <c r="F120" s="207" t="s">
        <v>5545</v>
      </c>
      <c r="G120" s="208" t="s">
        <v>2072</v>
      </c>
      <c r="H120" s="209">
        <v>1</v>
      </c>
      <c r="I120" s="115"/>
      <c r="J120" s="210">
        <f t="shared" si="0"/>
        <v>0</v>
      </c>
      <c r="K120" s="207" t="s">
        <v>1709</v>
      </c>
      <c r="L120" s="116"/>
      <c r="M120" s="117" t="s">
        <v>1</v>
      </c>
      <c r="N120" s="118" t="s">
        <v>42</v>
      </c>
      <c r="O120" s="52"/>
      <c r="P120" s="111">
        <f t="shared" si="1"/>
        <v>0</v>
      </c>
      <c r="Q120" s="111">
        <v>0</v>
      </c>
      <c r="R120" s="111">
        <f t="shared" si="2"/>
        <v>0</v>
      </c>
      <c r="S120" s="111">
        <v>0</v>
      </c>
      <c r="T120" s="112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1303</v>
      </c>
      <c r="AT120" s="113" t="s">
        <v>290</v>
      </c>
      <c r="AU120" s="113" t="s">
        <v>85</v>
      </c>
      <c r="AY120" s="14" t="s">
        <v>237</v>
      </c>
      <c r="BE120" s="114">
        <f t="shared" si="4"/>
        <v>0</v>
      </c>
      <c r="BF120" s="114">
        <f t="shared" si="5"/>
        <v>0</v>
      </c>
      <c r="BG120" s="114">
        <f t="shared" si="6"/>
        <v>0</v>
      </c>
      <c r="BH120" s="114">
        <f t="shared" si="7"/>
        <v>0</v>
      </c>
      <c r="BI120" s="114">
        <f t="shared" si="8"/>
        <v>0</v>
      </c>
      <c r="BJ120" s="14" t="s">
        <v>85</v>
      </c>
      <c r="BK120" s="114">
        <f t="shared" si="9"/>
        <v>0</v>
      </c>
      <c r="BL120" s="14" t="s">
        <v>490</v>
      </c>
      <c r="BM120" s="113" t="s">
        <v>5870</v>
      </c>
    </row>
    <row r="121" spans="1:65" s="2" customFormat="1" ht="21.75" customHeight="1">
      <c r="A121" s="28"/>
      <c r="B121" s="138"/>
      <c r="C121" s="199" t="s">
        <v>247</v>
      </c>
      <c r="D121" s="199" t="s">
        <v>242</v>
      </c>
      <c r="E121" s="200" t="s">
        <v>5871</v>
      </c>
      <c r="F121" s="201" t="s">
        <v>5550</v>
      </c>
      <c r="G121" s="202" t="s">
        <v>2072</v>
      </c>
      <c r="H121" s="203">
        <v>1</v>
      </c>
      <c r="I121" s="108"/>
      <c r="J121" s="204">
        <f t="shared" si="0"/>
        <v>0</v>
      </c>
      <c r="K121" s="201" t="s">
        <v>1709</v>
      </c>
      <c r="L121" s="29"/>
      <c r="M121" s="109" t="s">
        <v>1</v>
      </c>
      <c r="N121" s="110" t="s">
        <v>42</v>
      </c>
      <c r="O121" s="52"/>
      <c r="P121" s="111">
        <f t="shared" si="1"/>
        <v>0</v>
      </c>
      <c r="Q121" s="111">
        <v>0</v>
      </c>
      <c r="R121" s="111">
        <f t="shared" si="2"/>
        <v>0</v>
      </c>
      <c r="S121" s="111">
        <v>0</v>
      </c>
      <c r="T121" s="112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490</v>
      </c>
      <c r="AT121" s="113" t="s">
        <v>242</v>
      </c>
      <c r="AU121" s="113" t="s">
        <v>85</v>
      </c>
      <c r="AY121" s="14" t="s">
        <v>237</v>
      </c>
      <c r="BE121" s="114">
        <f t="shared" si="4"/>
        <v>0</v>
      </c>
      <c r="BF121" s="114">
        <f t="shared" si="5"/>
        <v>0</v>
      </c>
      <c r="BG121" s="114">
        <f t="shared" si="6"/>
        <v>0</v>
      </c>
      <c r="BH121" s="114">
        <f t="shared" si="7"/>
        <v>0</v>
      </c>
      <c r="BI121" s="114">
        <f t="shared" si="8"/>
        <v>0</v>
      </c>
      <c r="BJ121" s="14" t="s">
        <v>85</v>
      </c>
      <c r="BK121" s="114">
        <f t="shared" si="9"/>
        <v>0</v>
      </c>
      <c r="BL121" s="14" t="s">
        <v>490</v>
      </c>
      <c r="BM121" s="113" t="s">
        <v>5872</v>
      </c>
    </row>
    <row r="122" spans="1:65" s="2" customFormat="1" ht="21.75" customHeight="1">
      <c r="A122" s="28"/>
      <c r="B122" s="138"/>
      <c r="C122" s="205" t="s">
        <v>246</v>
      </c>
      <c r="D122" s="205" t="s">
        <v>290</v>
      </c>
      <c r="E122" s="206" t="s">
        <v>5873</v>
      </c>
      <c r="F122" s="207" t="s">
        <v>5550</v>
      </c>
      <c r="G122" s="208" t="s">
        <v>2072</v>
      </c>
      <c r="H122" s="209">
        <v>1</v>
      </c>
      <c r="I122" s="115"/>
      <c r="J122" s="210">
        <f t="shared" si="0"/>
        <v>0</v>
      </c>
      <c r="K122" s="207" t="s">
        <v>1709</v>
      </c>
      <c r="L122" s="116"/>
      <c r="M122" s="117" t="s">
        <v>1</v>
      </c>
      <c r="N122" s="118" t="s">
        <v>42</v>
      </c>
      <c r="O122" s="52"/>
      <c r="P122" s="111">
        <f t="shared" si="1"/>
        <v>0</v>
      </c>
      <c r="Q122" s="111">
        <v>0</v>
      </c>
      <c r="R122" s="111">
        <f t="shared" si="2"/>
        <v>0</v>
      </c>
      <c r="S122" s="111">
        <v>0</v>
      </c>
      <c r="T122" s="112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1303</v>
      </c>
      <c r="AT122" s="113" t="s">
        <v>290</v>
      </c>
      <c r="AU122" s="113" t="s">
        <v>85</v>
      </c>
      <c r="AY122" s="14" t="s">
        <v>237</v>
      </c>
      <c r="BE122" s="114">
        <f t="shared" si="4"/>
        <v>0</v>
      </c>
      <c r="BF122" s="114">
        <f t="shared" si="5"/>
        <v>0</v>
      </c>
      <c r="BG122" s="114">
        <f t="shared" si="6"/>
        <v>0</v>
      </c>
      <c r="BH122" s="114">
        <f t="shared" si="7"/>
        <v>0</v>
      </c>
      <c r="BI122" s="114">
        <f t="shared" si="8"/>
        <v>0</v>
      </c>
      <c r="BJ122" s="14" t="s">
        <v>85</v>
      </c>
      <c r="BK122" s="114">
        <f t="shared" si="9"/>
        <v>0</v>
      </c>
      <c r="BL122" s="14" t="s">
        <v>490</v>
      </c>
      <c r="BM122" s="113" t="s">
        <v>5874</v>
      </c>
    </row>
    <row r="123" spans="1:65" s="2" customFormat="1" ht="16.5" customHeight="1">
      <c r="A123" s="28"/>
      <c r="B123" s="138"/>
      <c r="C123" s="199" t="s">
        <v>259</v>
      </c>
      <c r="D123" s="199" t="s">
        <v>242</v>
      </c>
      <c r="E123" s="200" t="s">
        <v>5875</v>
      </c>
      <c r="F123" s="201" t="s">
        <v>5151</v>
      </c>
      <c r="G123" s="202" t="s">
        <v>2072</v>
      </c>
      <c r="H123" s="203">
        <v>1</v>
      </c>
      <c r="I123" s="108"/>
      <c r="J123" s="204">
        <f t="shared" si="0"/>
        <v>0</v>
      </c>
      <c r="K123" s="201" t="s">
        <v>1709</v>
      </c>
      <c r="L123" s="29"/>
      <c r="M123" s="109" t="s">
        <v>1</v>
      </c>
      <c r="N123" s="110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490</v>
      </c>
      <c r="AT123" s="113" t="s">
        <v>242</v>
      </c>
      <c r="AU123" s="113" t="s">
        <v>85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490</v>
      </c>
      <c r="BM123" s="113" t="s">
        <v>5876</v>
      </c>
    </row>
    <row r="124" spans="1:65" s="2" customFormat="1" ht="16.5" customHeight="1">
      <c r="A124" s="28"/>
      <c r="B124" s="138"/>
      <c r="C124" s="205" t="s">
        <v>263</v>
      </c>
      <c r="D124" s="205" t="s">
        <v>290</v>
      </c>
      <c r="E124" s="206" t="s">
        <v>5877</v>
      </c>
      <c r="F124" s="207" t="s">
        <v>5151</v>
      </c>
      <c r="G124" s="208" t="s">
        <v>2072</v>
      </c>
      <c r="H124" s="209">
        <v>1</v>
      </c>
      <c r="I124" s="115"/>
      <c r="J124" s="210">
        <f t="shared" si="0"/>
        <v>0</v>
      </c>
      <c r="K124" s="207" t="s">
        <v>1709</v>
      </c>
      <c r="L124" s="116"/>
      <c r="M124" s="117" t="s">
        <v>1</v>
      </c>
      <c r="N124" s="118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1303</v>
      </c>
      <c r="AT124" s="113" t="s">
        <v>290</v>
      </c>
      <c r="AU124" s="113" t="s">
        <v>85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490</v>
      </c>
      <c r="BM124" s="113" t="s">
        <v>5878</v>
      </c>
    </row>
    <row r="125" spans="1:65" s="2" customFormat="1" ht="21.75" customHeight="1">
      <c r="A125" s="28"/>
      <c r="B125" s="138"/>
      <c r="C125" s="199" t="s">
        <v>267</v>
      </c>
      <c r="D125" s="199" t="s">
        <v>242</v>
      </c>
      <c r="E125" s="200" t="s">
        <v>5879</v>
      </c>
      <c r="F125" s="201" t="s">
        <v>5559</v>
      </c>
      <c r="G125" s="202" t="s">
        <v>4760</v>
      </c>
      <c r="H125" s="203">
        <v>35</v>
      </c>
      <c r="I125" s="108"/>
      <c r="J125" s="204">
        <f t="shared" si="0"/>
        <v>0</v>
      </c>
      <c r="K125" s="201" t="s">
        <v>1709</v>
      </c>
      <c r="L125" s="29"/>
      <c r="M125" s="109" t="s">
        <v>1</v>
      </c>
      <c r="N125" s="110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490</v>
      </c>
      <c r="AT125" s="113" t="s">
        <v>242</v>
      </c>
      <c r="AU125" s="113" t="s">
        <v>85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490</v>
      </c>
      <c r="BM125" s="113" t="s">
        <v>5880</v>
      </c>
    </row>
    <row r="126" spans="1:65" s="2" customFormat="1" ht="21.75" customHeight="1">
      <c r="A126" s="28"/>
      <c r="B126" s="138"/>
      <c r="C126" s="205" t="s">
        <v>271</v>
      </c>
      <c r="D126" s="205" t="s">
        <v>290</v>
      </c>
      <c r="E126" s="206" t="s">
        <v>5881</v>
      </c>
      <c r="F126" s="207" t="s">
        <v>5559</v>
      </c>
      <c r="G126" s="208" t="s">
        <v>4760</v>
      </c>
      <c r="H126" s="209">
        <v>35</v>
      </c>
      <c r="I126" s="115"/>
      <c r="J126" s="210">
        <f t="shared" si="0"/>
        <v>0</v>
      </c>
      <c r="K126" s="207" t="s">
        <v>1709</v>
      </c>
      <c r="L126" s="116"/>
      <c r="M126" s="117" t="s">
        <v>1</v>
      </c>
      <c r="N126" s="118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1303</v>
      </c>
      <c r="AT126" s="113" t="s">
        <v>290</v>
      </c>
      <c r="AU126" s="113" t="s">
        <v>85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490</v>
      </c>
      <c r="BM126" s="113" t="s">
        <v>5882</v>
      </c>
    </row>
    <row r="127" spans="1:65" s="2" customFormat="1" ht="16.5" customHeight="1">
      <c r="A127" s="28"/>
      <c r="B127" s="138"/>
      <c r="C127" s="199" t="s">
        <v>275</v>
      </c>
      <c r="D127" s="199" t="s">
        <v>242</v>
      </c>
      <c r="E127" s="200" t="s">
        <v>5883</v>
      </c>
      <c r="F127" s="201" t="s">
        <v>5166</v>
      </c>
      <c r="G127" s="202" t="s">
        <v>4760</v>
      </c>
      <c r="H127" s="203">
        <v>2</v>
      </c>
      <c r="I127" s="108"/>
      <c r="J127" s="204">
        <f t="shared" si="0"/>
        <v>0</v>
      </c>
      <c r="K127" s="201" t="s">
        <v>1709</v>
      </c>
      <c r="L127" s="29"/>
      <c r="M127" s="109" t="s">
        <v>1</v>
      </c>
      <c r="N127" s="110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490</v>
      </c>
      <c r="AT127" s="113" t="s">
        <v>242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490</v>
      </c>
      <c r="BM127" s="113" t="s">
        <v>5884</v>
      </c>
    </row>
    <row r="128" spans="1:65" s="2" customFormat="1" ht="16.5" customHeight="1">
      <c r="A128" s="28"/>
      <c r="B128" s="138"/>
      <c r="C128" s="205" t="s">
        <v>112</v>
      </c>
      <c r="D128" s="205" t="s">
        <v>290</v>
      </c>
      <c r="E128" s="206" t="s">
        <v>5885</v>
      </c>
      <c r="F128" s="207" t="s">
        <v>5166</v>
      </c>
      <c r="G128" s="208" t="s">
        <v>4760</v>
      </c>
      <c r="H128" s="209">
        <v>2</v>
      </c>
      <c r="I128" s="115"/>
      <c r="J128" s="210">
        <f t="shared" si="0"/>
        <v>0</v>
      </c>
      <c r="K128" s="207" t="s">
        <v>1709</v>
      </c>
      <c r="L128" s="116"/>
      <c r="M128" s="117" t="s">
        <v>1</v>
      </c>
      <c r="N128" s="118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1303</v>
      </c>
      <c r="AT128" s="113" t="s">
        <v>290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5886</v>
      </c>
    </row>
    <row r="129" spans="1:65" s="2" customFormat="1" ht="16.5" customHeight="1">
      <c r="A129" s="28"/>
      <c r="B129" s="138"/>
      <c r="C129" s="199" t="s">
        <v>115</v>
      </c>
      <c r="D129" s="199" t="s">
        <v>242</v>
      </c>
      <c r="E129" s="200" t="s">
        <v>5887</v>
      </c>
      <c r="F129" s="201" t="s">
        <v>5171</v>
      </c>
      <c r="G129" s="202" t="s">
        <v>2072</v>
      </c>
      <c r="H129" s="203">
        <v>6</v>
      </c>
      <c r="I129" s="108"/>
      <c r="J129" s="204">
        <f t="shared" si="0"/>
        <v>0</v>
      </c>
      <c r="K129" s="201" t="s">
        <v>1709</v>
      </c>
      <c r="L129" s="29"/>
      <c r="M129" s="109" t="s">
        <v>1</v>
      </c>
      <c r="N129" s="110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490</v>
      </c>
      <c r="AT129" s="113" t="s">
        <v>242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5888</v>
      </c>
    </row>
    <row r="130" spans="1:65" s="2" customFormat="1" ht="16.5" customHeight="1">
      <c r="A130" s="28"/>
      <c r="B130" s="138"/>
      <c r="C130" s="205" t="s">
        <v>118</v>
      </c>
      <c r="D130" s="205" t="s">
        <v>290</v>
      </c>
      <c r="E130" s="206" t="s">
        <v>5889</v>
      </c>
      <c r="F130" s="207" t="s">
        <v>5171</v>
      </c>
      <c r="G130" s="208" t="s">
        <v>2072</v>
      </c>
      <c r="H130" s="209">
        <v>6</v>
      </c>
      <c r="I130" s="115"/>
      <c r="J130" s="210">
        <f t="shared" si="0"/>
        <v>0</v>
      </c>
      <c r="K130" s="207" t="s">
        <v>1709</v>
      </c>
      <c r="L130" s="116"/>
      <c r="M130" s="117" t="s">
        <v>1</v>
      </c>
      <c r="N130" s="118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1303</v>
      </c>
      <c r="AT130" s="113" t="s">
        <v>290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5890</v>
      </c>
    </row>
    <row r="131" spans="1:65" s="2" customFormat="1" ht="21.75" customHeight="1">
      <c r="A131" s="28"/>
      <c r="B131" s="138"/>
      <c r="C131" s="199" t="s">
        <v>121</v>
      </c>
      <c r="D131" s="199" t="s">
        <v>242</v>
      </c>
      <c r="E131" s="200" t="s">
        <v>5891</v>
      </c>
      <c r="F131" s="201" t="s">
        <v>5176</v>
      </c>
      <c r="G131" s="202" t="s">
        <v>4760</v>
      </c>
      <c r="H131" s="203">
        <v>10</v>
      </c>
      <c r="I131" s="108"/>
      <c r="J131" s="204">
        <f t="shared" si="0"/>
        <v>0</v>
      </c>
      <c r="K131" s="201" t="s">
        <v>1709</v>
      </c>
      <c r="L131" s="29"/>
      <c r="M131" s="109" t="s">
        <v>1</v>
      </c>
      <c r="N131" s="110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490</v>
      </c>
      <c r="AT131" s="113" t="s">
        <v>242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5892</v>
      </c>
    </row>
    <row r="132" spans="1:65" s="2" customFormat="1" ht="21.75" customHeight="1">
      <c r="A132" s="28"/>
      <c r="B132" s="138"/>
      <c r="C132" s="205" t="s">
        <v>124</v>
      </c>
      <c r="D132" s="205" t="s">
        <v>290</v>
      </c>
      <c r="E132" s="206" t="s">
        <v>5893</v>
      </c>
      <c r="F132" s="207" t="s">
        <v>5176</v>
      </c>
      <c r="G132" s="208" t="s">
        <v>4760</v>
      </c>
      <c r="H132" s="209">
        <v>10</v>
      </c>
      <c r="I132" s="115"/>
      <c r="J132" s="210">
        <f t="shared" si="0"/>
        <v>0</v>
      </c>
      <c r="K132" s="207" t="s">
        <v>1709</v>
      </c>
      <c r="L132" s="116"/>
      <c r="M132" s="117" t="s">
        <v>1</v>
      </c>
      <c r="N132" s="118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1303</v>
      </c>
      <c r="AT132" s="113" t="s">
        <v>290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5894</v>
      </c>
    </row>
    <row r="133" spans="1:65" s="2" customFormat="1" ht="16.5" customHeight="1">
      <c r="A133" s="28"/>
      <c r="B133" s="138"/>
      <c r="C133" s="199" t="s">
        <v>8</v>
      </c>
      <c r="D133" s="199" t="s">
        <v>242</v>
      </c>
      <c r="E133" s="200" t="s">
        <v>5895</v>
      </c>
      <c r="F133" s="201" t="s">
        <v>5181</v>
      </c>
      <c r="G133" s="202" t="s">
        <v>2072</v>
      </c>
      <c r="H133" s="203">
        <v>6</v>
      </c>
      <c r="I133" s="108"/>
      <c r="J133" s="204">
        <f t="shared" si="0"/>
        <v>0</v>
      </c>
      <c r="K133" s="201" t="s">
        <v>1709</v>
      </c>
      <c r="L133" s="29"/>
      <c r="M133" s="109" t="s">
        <v>1</v>
      </c>
      <c r="N133" s="110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490</v>
      </c>
      <c r="AT133" s="113" t="s">
        <v>242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5896</v>
      </c>
    </row>
    <row r="134" spans="1:65" s="2" customFormat="1" ht="16.5" customHeight="1">
      <c r="A134" s="28"/>
      <c r="B134" s="138"/>
      <c r="C134" s="205" t="s">
        <v>129</v>
      </c>
      <c r="D134" s="205" t="s">
        <v>290</v>
      </c>
      <c r="E134" s="206" t="s">
        <v>5897</v>
      </c>
      <c r="F134" s="207" t="s">
        <v>5181</v>
      </c>
      <c r="G134" s="208" t="s">
        <v>2072</v>
      </c>
      <c r="H134" s="209">
        <v>6</v>
      </c>
      <c r="I134" s="115"/>
      <c r="J134" s="210">
        <f t="shared" si="0"/>
        <v>0</v>
      </c>
      <c r="K134" s="207" t="s">
        <v>1709</v>
      </c>
      <c r="L134" s="116"/>
      <c r="M134" s="117" t="s">
        <v>1</v>
      </c>
      <c r="N134" s="118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1303</v>
      </c>
      <c r="AT134" s="113" t="s">
        <v>290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5898</v>
      </c>
    </row>
    <row r="135" spans="1:65" s="2" customFormat="1" ht="16.5" customHeight="1">
      <c r="A135" s="28"/>
      <c r="B135" s="138"/>
      <c r="C135" s="205" t="s">
        <v>135</v>
      </c>
      <c r="D135" s="205" t="s">
        <v>290</v>
      </c>
      <c r="E135" s="206" t="s">
        <v>5899</v>
      </c>
      <c r="F135" s="207" t="s">
        <v>4788</v>
      </c>
      <c r="G135" s="208" t="s">
        <v>4579</v>
      </c>
      <c r="H135" s="209">
        <v>130</v>
      </c>
      <c r="I135" s="115"/>
      <c r="J135" s="210">
        <f t="shared" si="0"/>
        <v>0</v>
      </c>
      <c r="K135" s="207" t="s">
        <v>1709</v>
      </c>
      <c r="L135" s="116"/>
      <c r="M135" s="130" t="s">
        <v>1</v>
      </c>
      <c r="N135" s="131" t="s">
        <v>42</v>
      </c>
      <c r="O135" s="123"/>
      <c r="P135" s="124">
        <f t="shared" si="1"/>
        <v>0</v>
      </c>
      <c r="Q135" s="124">
        <v>0</v>
      </c>
      <c r="R135" s="124">
        <f t="shared" si="2"/>
        <v>0</v>
      </c>
      <c r="S135" s="124">
        <v>0</v>
      </c>
      <c r="T135" s="125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1303</v>
      </c>
      <c r="AT135" s="113" t="s">
        <v>290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5900</v>
      </c>
    </row>
    <row r="136" spans="1:65" s="2" customFormat="1" ht="6.95" customHeight="1">
      <c r="A136" s="28"/>
      <c r="B136" s="168"/>
      <c r="C136" s="169"/>
      <c r="D136" s="169"/>
      <c r="E136" s="169"/>
      <c r="F136" s="169"/>
      <c r="G136" s="169"/>
      <c r="H136" s="169"/>
      <c r="I136" s="169"/>
      <c r="J136" s="169"/>
      <c r="K136" s="169"/>
      <c r="L136" s="29"/>
      <c r="M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</sheetData>
  <sheetProtection algorithmName="SHA-512" hashValue="kUbH926asMWuE1KUXP5xqqhhT2LCcVDa8NgId6xjGVF8v7fHVuCM5erEfqWokbQc5K9c5lg9UtOzc4WPuSPY9Q==" saltValue="RTRmVPmbLEI++sL0nQgBVg==" spinCount="100000" sheet="1" objects="1" scenarios="1"/>
  <autoFilter ref="C116:K135" xr:uid="{00000000-0009-0000-0000-000017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BM192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154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5901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ROUND(J120,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ROUND((SUM(BE120:BE191)),  2)</f>
        <v>0</v>
      </c>
      <c r="G33" s="139"/>
      <c r="H33" s="139"/>
      <c r="I33" s="151">
        <v>0.21</v>
      </c>
      <c r="J33" s="150">
        <f>ROUND(((SUM(BE120:BE191))*I33),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ROUND((SUM(BF120:BF191)),  2)</f>
        <v>0</v>
      </c>
      <c r="G34" s="139"/>
      <c r="H34" s="139"/>
      <c r="I34" s="151">
        <v>0.15</v>
      </c>
      <c r="J34" s="150">
        <f>ROUND(((SUM(BF120:BF191))*I34),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ROUND((SUM(BG120:BG191)),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ROUND((SUM(BH120:BH191)),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ROUND((SUM(BI120:BI191)),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24 - DPO-MAR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J120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5902</v>
      </c>
      <c r="E97" s="179"/>
      <c r="F97" s="179"/>
      <c r="G97" s="179"/>
      <c r="H97" s="179"/>
      <c r="I97" s="179"/>
      <c r="J97" s="180">
        <f>J121</f>
        <v>0</v>
      </c>
      <c r="K97" s="177"/>
      <c r="L97" s="92"/>
    </row>
    <row r="98" spans="1:31" s="9" customFormat="1" ht="24.95" customHeight="1">
      <c r="B98" s="176"/>
      <c r="C98" s="177"/>
      <c r="D98" s="178" t="s">
        <v>5903</v>
      </c>
      <c r="E98" s="179"/>
      <c r="F98" s="179"/>
      <c r="G98" s="179"/>
      <c r="H98" s="179"/>
      <c r="I98" s="179"/>
      <c r="J98" s="180">
        <f>J122</f>
        <v>0</v>
      </c>
      <c r="K98" s="177"/>
      <c r="L98" s="92"/>
    </row>
    <row r="99" spans="1:31" s="9" customFormat="1" ht="24.95" customHeight="1">
      <c r="B99" s="176"/>
      <c r="C99" s="177"/>
      <c r="D99" s="178" t="s">
        <v>5904</v>
      </c>
      <c r="E99" s="179"/>
      <c r="F99" s="179"/>
      <c r="G99" s="179"/>
      <c r="H99" s="179"/>
      <c r="I99" s="179"/>
      <c r="J99" s="180">
        <f>J126</f>
        <v>0</v>
      </c>
      <c r="K99" s="177"/>
      <c r="L99" s="92"/>
    </row>
    <row r="100" spans="1:31" s="9" customFormat="1" ht="24.95" customHeight="1">
      <c r="B100" s="176"/>
      <c r="C100" s="177"/>
      <c r="D100" s="178" t="s">
        <v>5905</v>
      </c>
      <c r="E100" s="179"/>
      <c r="F100" s="179"/>
      <c r="G100" s="179"/>
      <c r="H100" s="179"/>
      <c r="I100" s="179"/>
      <c r="J100" s="180">
        <f>J167</f>
        <v>0</v>
      </c>
      <c r="K100" s="177"/>
      <c r="L100" s="92"/>
    </row>
    <row r="101" spans="1:31" s="2" customFormat="1" ht="21.75" customHeight="1">
      <c r="A101" s="28"/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37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6.95" customHeight="1">
      <c r="A102" s="28"/>
      <c r="B102" s="168"/>
      <c r="C102" s="169"/>
      <c r="D102" s="169"/>
      <c r="E102" s="169"/>
      <c r="F102" s="169"/>
      <c r="G102" s="169"/>
      <c r="H102" s="169"/>
      <c r="I102" s="169"/>
      <c r="J102" s="169"/>
      <c r="K102" s="169"/>
      <c r="L102" s="37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</row>
    <row r="104" spans="1:31"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</row>
    <row r="105" spans="1:31"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</row>
    <row r="106" spans="1:31" s="2" customFormat="1" ht="6.95" customHeight="1">
      <c r="A106" s="28"/>
      <c r="B106" s="170"/>
      <c r="C106" s="171"/>
      <c r="D106" s="171"/>
      <c r="E106" s="171"/>
      <c r="F106" s="171"/>
      <c r="G106" s="171"/>
      <c r="H106" s="171"/>
      <c r="I106" s="171"/>
      <c r="J106" s="171"/>
      <c r="K106" s="171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24.95" customHeight="1">
      <c r="A107" s="28"/>
      <c r="B107" s="138"/>
      <c r="C107" s="136" t="s">
        <v>222</v>
      </c>
      <c r="D107" s="139"/>
      <c r="E107" s="139"/>
      <c r="F107" s="139"/>
      <c r="G107" s="139"/>
      <c r="H107" s="139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5" customHeight="1">
      <c r="A108" s="28"/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>
      <c r="A109" s="28"/>
      <c r="B109" s="138"/>
      <c r="C109" s="137" t="s">
        <v>16</v>
      </c>
      <c r="D109" s="139"/>
      <c r="E109" s="139"/>
      <c r="F109" s="139"/>
      <c r="G109" s="139"/>
      <c r="H109" s="139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6.5" customHeight="1">
      <c r="A110" s="28"/>
      <c r="B110" s="138"/>
      <c r="C110" s="139"/>
      <c r="D110" s="139"/>
      <c r="E110" s="254" t="str">
        <f>E7</f>
        <v>STAVEBNÍ ÚPRAVY OBJEKTU PODNIKOVÉHO ŘEDITELSTVÍ DOPRAVNÍHO PODNIKU OSTRAVA a.s</v>
      </c>
      <c r="F110" s="255"/>
      <c r="G110" s="255"/>
      <c r="H110" s="255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138"/>
      <c r="C111" s="137" t="s">
        <v>171</v>
      </c>
      <c r="D111" s="139"/>
      <c r="E111" s="139"/>
      <c r="F111" s="139"/>
      <c r="G111" s="139"/>
      <c r="H111" s="139"/>
      <c r="I111" s="139"/>
      <c r="J111" s="139"/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6.5" customHeight="1">
      <c r="A112" s="28"/>
      <c r="B112" s="138"/>
      <c r="C112" s="139"/>
      <c r="D112" s="139"/>
      <c r="E112" s="252" t="str">
        <f>E9</f>
        <v>24 - DPO-MAR</v>
      </c>
      <c r="F112" s="253"/>
      <c r="G112" s="253"/>
      <c r="H112" s="253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>
      <c r="A113" s="28"/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138"/>
      <c r="C114" s="137" t="s">
        <v>20</v>
      </c>
      <c r="D114" s="139"/>
      <c r="E114" s="139"/>
      <c r="F114" s="140" t="str">
        <f>F12</f>
        <v xml:space="preserve"> </v>
      </c>
      <c r="G114" s="139"/>
      <c r="H114" s="139"/>
      <c r="I114" s="137" t="s">
        <v>22</v>
      </c>
      <c r="J114" s="141" t="str">
        <f>IF(J12="","",J12)</f>
        <v>15. 1. 2020</v>
      </c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5" customHeight="1">
      <c r="A115" s="28"/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5.2" customHeight="1">
      <c r="A116" s="28"/>
      <c r="B116" s="138"/>
      <c r="C116" s="137" t="s">
        <v>24</v>
      </c>
      <c r="D116" s="139"/>
      <c r="E116" s="139"/>
      <c r="F116" s="140" t="str">
        <f>E15</f>
        <v>Dopravní podnik Ostrava a.s.</v>
      </c>
      <c r="G116" s="139"/>
      <c r="H116" s="139"/>
      <c r="I116" s="137" t="s">
        <v>30</v>
      </c>
      <c r="J116" s="172" t="str">
        <f>E21</f>
        <v>SPAN s.r.o.</v>
      </c>
      <c r="K116" s="139"/>
      <c r="L116" s="37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5.2" customHeight="1">
      <c r="A117" s="28"/>
      <c r="B117" s="138"/>
      <c r="C117" s="137" t="s">
        <v>28</v>
      </c>
      <c r="D117" s="139"/>
      <c r="E117" s="139"/>
      <c r="F117" s="140" t="str">
        <f>IF(E18="","",E18)</f>
        <v>Vyplň údaj</v>
      </c>
      <c r="G117" s="139"/>
      <c r="H117" s="139"/>
      <c r="I117" s="137" t="s">
        <v>33</v>
      </c>
      <c r="J117" s="172" t="str">
        <f>E24</f>
        <v>SPAN s.r.o.</v>
      </c>
      <c r="K117" s="139"/>
      <c r="L117" s="37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0.35" customHeight="1">
      <c r="A118" s="28"/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37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11" customFormat="1" ht="29.25" customHeight="1">
      <c r="A119" s="94"/>
      <c r="B119" s="186"/>
      <c r="C119" s="187" t="s">
        <v>223</v>
      </c>
      <c r="D119" s="188" t="s">
        <v>62</v>
      </c>
      <c r="E119" s="188" t="s">
        <v>58</v>
      </c>
      <c r="F119" s="188" t="s">
        <v>59</v>
      </c>
      <c r="G119" s="188" t="s">
        <v>224</v>
      </c>
      <c r="H119" s="188" t="s">
        <v>225</v>
      </c>
      <c r="I119" s="188" t="s">
        <v>226</v>
      </c>
      <c r="J119" s="188" t="s">
        <v>175</v>
      </c>
      <c r="K119" s="189" t="s">
        <v>227</v>
      </c>
      <c r="L119" s="95"/>
      <c r="M119" s="56" t="s">
        <v>1</v>
      </c>
      <c r="N119" s="57" t="s">
        <v>41</v>
      </c>
      <c r="O119" s="57" t="s">
        <v>228</v>
      </c>
      <c r="P119" s="57" t="s">
        <v>229</v>
      </c>
      <c r="Q119" s="57" t="s">
        <v>230</v>
      </c>
      <c r="R119" s="57" t="s">
        <v>231</v>
      </c>
      <c r="S119" s="57" t="s">
        <v>232</v>
      </c>
      <c r="T119" s="58" t="s">
        <v>233</v>
      </c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</row>
    <row r="120" spans="1:65" s="2" customFormat="1" ht="22.9" customHeight="1">
      <c r="A120" s="28"/>
      <c r="B120" s="138"/>
      <c r="C120" s="190" t="s">
        <v>234</v>
      </c>
      <c r="D120" s="139"/>
      <c r="E120" s="139"/>
      <c r="F120" s="139"/>
      <c r="G120" s="139"/>
      <c r="H120" s="139"/>
      <c r="I120" s="139"/>
      <c r="J120" s="191">
        <f>BK120</f>
        <v>0</v>
      </c>
      <c r="K120" s="139"/>
      <c r="L120" s="29"/>
      <c r="M120" s="59"/>
      <c r="N120" s="50"/>
      <c r="O120" s="60"/>
      <c r="P120" s="96">
        <f>P121+P122+P126+P167</f>
        <v>0</v>
      </c>
      <c r="Q120" s="60"/>
      <c r="R120" s="96">
        <f>R121+R122+R126+R167</f>
        <v>0</v>
      </c>
      <c r="S120" s="60"/>
      <c r="T120" s="97">
        <f>T121+T122+T126+T167</f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T120" s="14" t="s">
        <v>76</v>
      </c>
      <c r="AU120" s="14" t="s">
        <v>177</v>
      </c>
      <c r="BK120" s="98">
        <f>BK121+BK122+BK126+BK167</f>
        <v>0</v>
      </c>
    </row>
    <row r="121" spans="1:65" s="12" customFormat="1" ht="25.9" customHeight="1">
      <c r="B121" s="192"/>
      <c r="C121" s="193"/>
      <c r="D121" s="194" t="s">
        <v>76</v>
      </c>
      <c r="E121" s="195" t="s">
        <v>238</v>
      </c>
      <c r="F121" s="195" t="s">
        <v>5906</v>
      </c>
      <c r="G121" s="193"/>
      <c r="H121" s="193"/>
      <c r="I121" s="193"/>
      <c r="J121" s="196">
        <f>BK121</f>
        <v>0</v>
      </c>
      <c r="K121" s="193"/>
      <c r="L121" s="99"/>
      <c r="M121" s="102"/>
      <c r="N121" s="103"/>
      <c r="O121" s="103"/>
      <c r="P121" s="104">
        <v>0</v>
      </c>
      <c r="Q121" s="103"/>
      <c r="R121" s="104">
        <v>0</v>
      </c>
      <c r="S121" s="103"/>
      <c r="T121" s="105">
        <v>0</v>
      </c>
      <c r="AR121" s="100" t="s">
        <v>247</v>
      </c>
      <c r="AT121" s="106" t="s">
        <v>76</v>
      </c>
      <c r="AU121" s="106" t="s">
        <v>77</v>
      </c>
      <c r="AY121" s="100" t="s">
        <v>237</v>
      </c>
      <c r="BK121" s="107">
        <v>0</v>
      </c>
    </row>
    <row r="122" spans="1:65" s="12" customFormat="1" ht="25.9" customHeight="1">
      <c r="B122" s="192"/>
      <c r="C122" s="193"/>
      <c r="D122" s="194" t="s">
        <v>76</v>
      </c>
      <c r="E122" s="195" t="s">
        <v>663</v>
      </c>
      <c r="F122" s="195" t="s">
        <v>5907</v>
      </c>
      <c r="G122" s="193"/>
      <c r="H122" s="193"/>
      <c r="I122" s="193"/>
      <c r="J122" s="196">
        <f>BK122</f>
        <v>0</v>
      </c>
      <c r="K122" s="193"/>
      <c r="L122" s="99"/>
      <c r="M122" s="102"/>
      <c r="N122" s="103"/>
      <c r="O122" s="103"/>
      <c r="P122" s="104">
        <f>SUM(P123:P125)</f>
        <v>0</v>
      </c>
      <c r="Q122" s="103"/>
      <c r="R122" s="104">
        <f>SUM(R123:R125)</f>
        <v>0</v>
      </c>
      <c r="S122" s="103"/>
      <c r="T122" s="105">
        <f>SUM(T123:T125)</f>
        <v>0</v>
      </c>
      <c r="AR122" s="100" t="s">
        <v>247</v>
      </c>
      <c r="AT122" s="106" t="s">
        <v>76</v>
      </c>
      <c r="AU122" s="106" t="s">
        <v>77</v>
      </c>
      <c r="AY122" s="100" t="s">
        <v>237</v>
      </c>
      <c r="BK122" s="107">
        <f>SUM(BK123:BK125)</f>
        <v>0</v>
      </c>
    </row>
    <row r="123" spans="1:65" s="2" customFormat="1" ht="16.5" customHeight="1">
      <c r="A123" s="28"/>
      <c r="B123" s="138"/>
      <c r="C123" s="205" t="s">
        <v>85</v>
      </c>
      <c r="D123" s="205" t="s">
        <v>290</v>
      </c>
      <c r="E123" s="206" t="s">
        <v>5908</v>
      </c>
      <c r="F123" s="207" t="s">
        <v>5909</v>
      </c>
      <c r="G123" s="208" t="s">
        <v>2072</v>
      </c>
      <c r="H123" s="209">
        <v>1</v>
      </c>
      <c r="I123" s="115"/>
      <c r="J123" s="210">
        <f>ROUND(I123*H123,2)</f>
        <v>0</v>
      </c>
      <c r="K123" s="207" t="s">
        <v>1709</v>
      </c>
      <c r="L123" s="116"/>
      <c r="M123" s="117" t="s">
        <v>1</v>
      </c>
      <c r="N123" s="118" t="s">
        <v>42</v>
      </c>
      <c r="O123" s="52"/>
      <c r="P123" s="111">
        <f>O123*H123</f>
        <v>0</v>
      </c>
      <c r="Q123" s="111">
        <v>0</v>
      </c>
      <c r="R123" s="111">
        <f>Q123*H123</f>
        <v>0</v>
      </c>
      <c r="S123" s="111">
        <v>0</v>
      </c>
      <c r="T123" s="112">
        <f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1303</v>
      </c>
      <c r="AT123" s="113" t="s">
        <v>290</v>
      </c>
      <c r="AU123" s="113" t="s">
        <v>85</v>
      </c>
      <c r="AY123" s="14" t="s">
        <v>237</v>
      </c>
      <c r="BE123" s="114">
        <f>IF(N123="základní",J123,0)</f>
        <v>0</v>
      </c>
      <c r="BF123" s="114">
        <f>IF(N123="snížená",J123,0)</f>
        <v>0</v>
      </c>
      <c r="BG123" s="114">
        <f>IF(N123="zákl. přenesená",J123,0)</f>
        <v>0</v>
      </c>
      <c r="BH123" s="114">
        <f>IF(N123="sníž. přenesená",J123,0)</f>
        <v>0</v>
      </c>
      <c r="BI123" s="114">
        <f>IF(N123="nulová",J123,0)</f>
        <v>0</v>
      </c>
      <c r="BJ123" s="14" t="s">
        <v>85</v>
      </c>
      <c r="BK123" s="114">
        <f>ROUND(I123*H123,2)</f>
        <v>0</v>
      </c>
      <c r="BL123" s="14" t="s">
        <v>490</v>
      </c>
      <c r="BM123" s="113" t="s">
        <v>5910</v>
      </c>
    </row>
    <row r="124" spans="1:65" s="2" customFormat="1" ht="16.5" customHeight="1">
      <c r="A124" s="28"/>
      <c r="B124" s="138"/>
      <c r="C124" s="205" t="s">
        <v>87</v>
      </c>
      <c r="D124" s="205" t="s">
        <v>290</v>
      </c>
      <c r="E124" s="206" t="s">
        <v>5908</v>
      </c>
      <c r="F124" s="207" t="s">
        <v>5909</v>
      </c>
      <c r="G124" s="208" t="s">
        <v>2072</v>
      </c>
      <c r="H124" s="209">
        <v>3</v>
      </c>
      <c r="I124" s="115"/>
      <c r="J124" s="210">
        <f>ROUND(I124*H124,2)</f>
        <v>0</v>
      </c>
      <c r="K124" s="207" t="s">
        <v>1709</v>
      </c>
      <c r="L124" s="116"/>
      <c r="M124" s="117" t="s">
        <v>1</v>
      </c>
      <c r="N124" s="118" t="s">
        <v>42</v>
      </c>
      <c r="O124" s="52"/>
      <c r="P124" s="111">
        <f>O124*H124</f>
        <v>0</v>
      </c>
      <c r="Q124" s="111">
        <v>0</v>
      </c>
      <c r="R124" s="111">
        <f>Q124*H124</f>
        <v>0</v>
      </c>
      <c r="S124" s="111">
        <v>0</v>
      </c>
      <c r="T124" s="112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1303</v>
      </c>
      <c r="AT124" s="113" t="s">
        <v>290</v>
      </c>
      <c r="AU124" s="113" t="s">
        <v>85</v>
      </c>
      <c r="AY124" s="14" t="s">
        <v>237</v>
      </c>
      <c r="BE124" s="114">
        <f>IF(N124="základní",J124,0)</f>
        <v>0</v>
      </c>
      <c r="BF124" s="114">
        <f>IF(N124="snížená",J124,0)</f>
        <v>0</v>
      </c>
      <c r="BG124" s="114">
        <f>IF(N124="zákl. přenesená",J124,0)</f>
        <v>0</v>
      </c>
      <c r="BH124" s="114">
        <f>IF(N124="sníž. přenesená",J124,0)</f>
        <v>0</v>
      </c>
      <c r="BI124" s="114">
        <f>IF(N124="nulová",J124,0)</f>
        <v>0</v>
      </c>
      <c r="BJ124" s="14" t="s">
        <v>85</v>
      </c>
      <c r="BK124" s="114">
        <f>ROUND(I124*H124,2)</f>
        <v>0</v>
      </c>
      <c r="BL124" s="14" t="s">
        <v>490</v>
      </c>
      <c r="BM124" s="113" t="s">
        <v>5911</v>
      </c>
    </row>
    <row r="125" spans="1:65" s="2" customFormat="1" ht="16.5" customHeight="1">
      <c r="A125" s="28"/>
      <c r="B125" s="138"/>
      <c r="C125" s="205" t="s">
        <v>247</v>
      </c>
      <c r="D125" s="205" t="s">
        <v>290</v>
      </c>
      <c r="E125" s="206" t="s">
        <v>5908</v>
      </c>
      <c r="F125" s="207" t="s">
        <v>5909</v>
      </c>
      <c r="G125" s="208" t="s">
        <v>2072</v>
      </c>
      <c r="H125" s="209">
        <v>1</v>
      </c>
      <c r="I125" s="115"/>
      <c r="J125" s="210">
        <f>ROUND(I125*H125,2)</f>
        <v>0</v>
      </c>
      <c r="K125" s="207" t="s">
        <v>1709</v>
      </c>
      <c r="L125" s="116"/>
      <c r="M125" s="117" t="s">
        <v>1</v>
      </c>
      <c r="N125" s="118" t="s">
        <v>42</v>
      </c>
      <c r="O125" s="52"/>
      <c r="P125" s="111">
        <f>O125*H125</f>
        <v>0</v>
      </c>
      <c r="Q125" s="111">
        <v>0</v>
      </c>
      <c r="R125" s="111">
        <f>Q125*H125</f>
        <v>0</v>
      </c>
      <c r="S125" s="111">
        <v>0</v>
      </c>
      <c r="T125" s="112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1303</v>
      </c>
      <c r="AT125" s="113" t="s">
        <v>290</v>
      </c>
      <c r="AU125" s="113" t="s">
        <v>85</v>
      </c>
      <c r="AY125" s="14" t="s">
        <v>237</v>
      </c>
      <c r="BE125" s="114">
        <f>IF(N125="základní",J125,0)</f>
        <v>0</v>
      </c>
      <c r="BF125" s="114">
        <f>IF(N125="snížená",J125,0)</f>
        <v>0</v>
      </c>
      <c r="BG125" s="114">
        <f>IF(N125="zákl. přenesená",J125,0)</f>
        <v>0</v>
      </c>
      <c r="BH125" s="114">
        <f>IF(N125="sníž. přenesená",J125,0)</f>
        <v>0</v>
      </c>
      <c r="BI125" s="114">
        <f>IF(N125="nulová",J125,0)</f>
        <v>0</v>
      </c>
      <c r="BJ125" s="14" t="s">
        <v>85</v>
      </c>
      <c r="BK125" s="114">
        <f>ROUND(I125*H125,2)</f>
        <v>0</v>
      </c>
      <c r="BL125" s="14" t="s">
        <v>490</v>
      </c>
      <c r="BM125" s="113" t="s">
        <v>5912</v>
      </c>
    </row>
    <row r="126" spans="1:65" s="12" customFormat="1" ht="25.9" customHeight="1">
      <c r="B126" s="192"/>
      <c r="C126" s="193"/>
      <c r="D126" s="194" t="s">
        <v>76</v>
      </c>
      <c r="E126" s="195" t="s">
        <v>1336</v>
      </c>
      <c r="F126" s="195" t="s">
        <v>5913</v>
      </c>
      <c r="G126" s="193"/>
      <c r="H126" s="193"/>
      <c r="I126" s="101"/>
      <c r="J126" s="196">
        <f>BK126</f>
        <v>0</v>
      </c>
      <c r="K126" s="193"/>
      <c r="L126" s="99"/>
      <c r="M126" s="102"/>
      <c r="N126" s="103"/>
      <c r="O126" s="103"/>
      <c r="P126" s="104">
        <f>SUM(P127:P166)</f>
        <v>0</v>
      </c>
      <c r="Q126" s="103"/>
      <c r="R126" s="104">
        <f>SUM(R127:R166)</f>
        <v>0</v>
      </c>
      <c r="S126" s="103"/>
      <c r="T126" s="105">
        <f>SUM(T127:T166)</f>
        <v>0</v>
      </c>
      <c r="AR126" s="100" t="s">
        <v>247</v>
      </c>
      <c r="AT126" s="106" t="s">
        <v>76</v>
      </c>
      <c r="AU126" s="106" t="s">
        <v>77</v>
      </c>
      <c r="AY126" s="100" t="s">
        <v>237</v>
      </c>
      <c r="BK126" s="107">
        <f>SUM(BK127:BK166)</f>
        <v>0</v>
      </c>
    </row>
    <row r="127" spans="1:65" s="2" customFormat="1" ht="16.5" customHeight="1">
      <c r="A127" s="28"/>
      <c r="B127" s="138"/>
      <c r="C127" s="199" t="s">
        <v>246</v>
      </c>
      <c r="D127" s="199" t="s">
        <v>242</v>
      </c>
      <c r="E127" s="200" t="s">
        <v>5914</v>
      </c>
      <c r="F127" s="201" t="s">
        <v>5915</v>
      </c>
      <c r="G127" s="202" t="s">
        <v>1716</v>
      </c>
      <c r="H127" s="203">
        <v>219</v>
      </c>
      <c r="I127" s="108"/>
      <c r="J127" s="204">
        <f t="shared" ref="J127:J166" si="0">ROUND(I127*H127,2)</f>
        <v>0</v>
      </c>
      <c r="K127" s="201" t="s">
        <v>1709</v>
      </c>
      <c r="L127" s="29"/>
      <c r="M127" s="109" t="s">
        <v>1</v>
      </c>
      <c r="N127" s="110" t="s">
        <v>42</v>
      </c>
      <c r="O127" s="52"/>
      <c r="P127" s="111">
        <f t="shared" ref="P127:P166" si="1">O127*H127</f>
        <v>0</v>
      </c>
      <c r="Q127" s="111">
        <v>0</v>
      </c>
      <c r="R127" s="111">
        <f t="shared" ref="R127:R166" si="2">Q127*H127</f>
        <v>0</v>
      </c>
      <c r="S127" s="111">
        <v>0</v>
      </c>
      <c r="T127" s="112">
        <f t="shared" ref="T127:T166" si="3"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490</v>
      </c>
      <c r="AT127" s="113" t="s">
        <v>242</v>
      </c>
      <c r="AU127" s="113" t="s">
        <v>85</v>
      </c>
      <c r="AY127" s="14" t="s">
        <v>237</v>
      </c>
      <c r="BE127" s="114">
        <f t="shared" ref="BE127:BE166" si="4">IF(N127="základní",J127,0)</f>
        <v>0</v>
      </c>
      <c r="BF127" s="114">
        <f t="shared" ref="BF127:BF166" si="5">IF(N127="snížená",J127,0)</f>
        <v>0</v>
      </c>
      <c r="BG127" s="114">
        <f t="shared" ref="BG127:BG166" si="6">IF(N127="zákl. přenesená",J127,0)</f>
        <v>0</v>
      </c>
      <c r="BH127" s="114">
        <f t="shared" ref="BH127:BH166" si="7">IF(N127="sníž. přenesená",J127,0)</f>
        <v>0</v>
      </c>
      <c r="BI127" s="114">
        <f t="shared" ref="BI127:BI166" si="8">IF(N127="nulová",J127,0)</f>
        <v>0</v>
      </c>
      <c r="BJ127" s="14" t="s">
        <v>85</v>
      </c>
      <c r="BK127" s="114">
        <f t="shared" ref="BK127:BK166" si="9">ROUND(I127*H127,2)</f>
        <v>0</v>
      </c>
      <c r="BL127" s="14" t="s">
        <v>490</v>
      </c>
      <c r="BM127" s="113" t="s">
        <v>5916</v>
      </c>
    </row>
    <row r="128" spans="1:65" s="2" customFormat="1" ht="16.5" customHeight="1">
      <c r="A128" s="28"/>
      <c r="B128" s="138"/>
      <c r="C128" s="199" t="s">
        <v>259</v>
      </c>
      <c r="D128" s="199" t="s">
        <v>242</v>
      </c>
      <c r="E128" s="200" t="s">
        <v>5917</v>
      </c>
      <c r="F128" s="201" t="s">
        <v>5918</v>
      </c>
      <c r="G128" s="202" t="s">
        <v>1716</v>
      </c>
      <c r="H128" s="203">
        <v>54</v>
      </c>
      <c r="I128" s="108"/>
      <c r="J128" s="204">
        <f t="shared" si="0"/>
        <v>0</v>
      </c>
      <c r="K128" s="201" t="s">
        <v>1709</v>
      </c>
      <c r="L128" s="29"/>
      <c r="M128" s="109" t="s">
        <v>1</v>
      </c>
      <c r="N128" s="110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490</v>
      </c>
      <c r="AT128" s="113" t="s">
        <v>242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5919</v>
      </c>
    </row>
    <row r="129" spans="1:65" s="2" customFormat="1" ht="16.5" customHeight="1">
      <c r="A129" s="28"/>
      <c r="B129" s="138"/>
      <c r="C129" s="199" t="s">
        <v>263</v>
      </c>
      <c r="D129" s="199" t="s">
        <v>242</v>
      </c>
      <c r="E129" s="200" t="s">
        <v>5920</v>
      </c>
      <c r="F129" s="201" t="s">
        <v>5921</v>
      </c>
      <c r="G129" s="202" t="s">
        <v>1716</v>
      </c>
      <c r="H129" s="203">
        <v>27</v>
      </c>
      <c r="I129" s="108"/>
      <c r="J129" s="204">
        <f t="shared" si="0"/>
        <v>0</v>
      </c>
      <c r="K129" s="201" t="s">
        <v>1709</v>
      </c>
      <c r="L129" s="29"/>
      <c r="M129" s="109" t="s">
        <v>1</v>
      </c>
      <c r="N129" s="110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490</v>
      </c>
      <c r="AT129" s="113" t="s">
        <v>242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5922</v>
      </c>
    </row>
    <row r="130" spans="1:65" s="2" customFormat="1" ht="16.5" customHeight="1">
      <c r="A130" s="28"/>
      <c r="B130" s="138"/>
      <c r="C130" s="199" t="s">
        <v>267</v>
      </c>
      <c r="D130" s="199" t="s">
        <v>242</v>
      </c>
      <c r="E130" s="200" t="s">
        <v>5923</v>
      </c>
      <c r="F130" s="201" t="s">
        <v>5924</v>
      </c>
      <c r="G130" s="202" t="s">
        <v>1716</v>
      </c>
      <c r="H130" s="203">
        <v>350</v>
      </c>
      <c r="I130" s="108"/>
      <c r="J130" s="204">
        <f t="shared" si="0"/>
        <v>0</v>
      </c>
      <c r="K130" s="201" t="s">
        <v>1709</v>
      </c>
      <c r="L130" s="29"/>
      <c r="M130" s="109" t="s">
        <v>1</v>
      </c>
      <c r="N130" s="110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490</v>
      </c>
      <c r="AT130" s="113" t="s">
        <v>242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5925</v>
      </c>
    </row>
    <row r="131" spans="1:65" s="2" customFormat="1" ht="16.5" customHeight="1">
      <c r="A131" s="28"/>
      <c r="B131" s="138"/>
      <c r="C131" s="199" t="s">
        <v>271</v>
      </c>
      <c r="D131" s="199" t="s">
        <v>242</v>
      </c>
      <c r="E131" s="200" t="s">
        <v>5926</v>
      </c>
      <c r="F131" s="201" t="s">
        <v>5927</v>
      </c>
      <c r="G131" s="202" t="s">
        <v>1716</v>
      </c>
      <c r="H131" s="203">
        <v>8</v>
      </c>
      <c r="I131" s="108"/>
      <c r="J131" s="204">
        <f t="shared" si="0"/>
        <v>0</v>
      </c>
      <c r="K131" s="201" t="s">
        <v>1709</v>
      </c>
      <c r="L131" s="29"/>
      <c r="M131" s="109" t="s">
        <v>1</v>
      </c>
      <c r="N131" s="110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490</v>
      </c>
      <c r="AT131" s="113" t="s">
        <v>242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5928</v>
      </c>
    </row>
    <row r="132" spans="1:65" s="2" customFormat="1" ht="16.5" customHeight="1">
      <c r="A132" s="28"/>
      <c r="B132" s="138"/>
      <c r="C132" s="205" t="s">
        <v>275</v>
      </c>
      <c r="D132" s="205" t="s">
        <v>290</v>
      </c>
      <c r="E132" s="206" t="s">
        <v>5908</v>
      </c>
      <c r="F132" s="207" t="s">
        <v>5909</v>
      </c>
      <c r="G132" s="208" t="s">
        <v>2072</v>
      </c>
      <c r="H132" s="209">
        <v>9</v>
      </c>
      <c r="I132" s="115"/>
      <c r="J132" s="210">
        <f t="shared" si="0"/>
        <v>0</v>
      </c>
      <c r="K132" s="207" t="s">
        <v>1709</v>
      </c>
      <c r="L132" s="116"/>
      <c r="M132" s="117" t="s">
        <v>1</v>
      </c>
      <c r="N132" s="118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1303</v>
      </c>
      <c r="AT132" s="113" t="s">
        <v>290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5929</v>
      </c>
    </row>
    <row r="133" spans="1:65" s="2" customFormat="1" ht="16.5" customHeight="1">
      <c r="A133" s="28"/>
      <c r="B133" s="138"/>
      <c r="C133" s="199" t="s">
        <v>112</v>
      </c>
      <c r="D133" s="199" t="s">
        <v>242</v>
      </c>
      <c r="E133" s="200" t="s">
        <v>5930</v>
      </c>
      <c r="F133" s="201" t="s">
        <v>5931</v>
      </c>
      <c r="G133" s="202" t="s">
        <v>1716</v>
      </c>
      <c r="H133" s="203">
        <v>15</v>
      </c>
      <c r="I133" s="108"/>
      <c r="J133" s="204">
        <f t="shared" si="0"/>
        <v>0</v>
      </c>
      <c r="K133" s="201" t="s">
        <v>1709</v>
      </c>
      <c r="L133" s="29"/>
      <c r="M133" s="109" t="s">
        <v>1</v>
      </c>
      <c r="N133" s="110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490</v>
      </c>
      <c r="AT133" s="113" t="s">
        <v>242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5932</v>
      </c>
    </row>
    <row r="134" spans="1:65" s="2" customFormat="1" ht="16.5" customHeight="1">
      <c r="A134" s="28"/>
      <c r="B134" s="138"/>
      <c r="C134" s="205" t="s">
        <v>115</v>
      </c>
      <c r="D134" s="205" t="s">
        <v>290</v>
      </c>
      <c r="E134" s="206" t="s">
        <v>5908</v>
      </c>
      <c r="F134" s="207" t="s">
        <v>5909</v>
      </c>
      <c r="G134" s="208" t="s">
        <v>2072</v>
      </c>
      <c r="H134" s="209">
        <v>6</v>
      </c>
      <c r="I134" s="115"/>
      <c r="J134" s="210">
        <f t="shared" si="0"/>
        <v>0</v>
      </c>
      <c r="K134" s="207" t="s">
        <v>1709</v>
      </c>
      <c r="L134" s="116"/>
      <c r="M134" s="117" t="s">
        <v>1</v>
      </c>
      <c r="N134" s="118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1303</v>
      </c>
      <c r="AT134" s="113" t="s">
        <v>290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5933</v>
      </c>
    </row>
    <row r="135" spans="1:65" s="2" customFormat="1" ht="16.5" customHeight="1">
      <c r="A135" s="28"/>
      <c r="B135" s="138"/>
      <c r="C135" s="199" t="s">
        <v>118</v>
      </c>
      <c r="D135" s="199" t="s">
        <v>242</v>
      </c>
      <c r="E135" s="200" t="s">
        <v>5934</v>
      </c>
      <c r="F135" s="201" t="s">
        <v>5935</v>
      </c>
      <c r="G135" s="202" t="s">
        <v>1716</v>
      </c>
      <c r="H135" s="203">
        <v>85</v>
      </c>
      <c r="I135" s="108"/>
      <c r="J135" s="204">
        <f t="shared" si="0"/>
        <v>0</v>
      </c>
      <c r="K135" s="201" t="s">
        <v>1709</v>
      </c>
      <c r="L135" s="29"/>
      <c r="M135" s="109" t="s">
        <v>1</v>
      </c>
      <c r="N135" s="110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490</v>
      </c>
      <c r="AT135" s="113" t="s">
        <v>242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5936</v>
      </c>
    </row>
    <row r="136" spans="1:65" s="2" customFormat="1" ht="16.5" customHeight="1">
      <c r="A136" s="28"/>
      <c r="B136" s="138"/>
      <c r="C136" s="199" t="s">
        <v>121</v>
      </c>
      <c r="D136" s="199" t="s">
        <v>242</v>
      </c>
      <c r="E136" s="200" t="s">
        <v>5937</v>
      </c>
      <c r="F136" s="201" t="s">
        <v>5938</v>
      </c>
      <c r="G136" s="202" t="s">
        <v>1716</v>
      </c>
      <c r="H136" s="203">
        <v>32</v>
      </c>
      <c r="I136" s="108"/>
      <c r="J136" s="204">
        <f t="shared" si="0"/>
        <v>0</v>
      </c>
      <c r="K136" s="201" t="s">
        <v>1709</v>
      </c>
      <c r="L136" s="29"/>
      <c r="M136" s="109" t="s">
        <v>1</v>
      </c>
      <c r="N136" s="110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490</v>
      </c>
      <c r="AT136" s="113" t="s">
        <v>242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5939</v>
      </c>
    </row>
    <row r="137" spans="1:65" s="2" customFormat="1" ht="16.5" customHeight="1">
      <c r="A137" s="28"/>
      <c r="B137" s="138"/>
      <c r="C137" s="199" t="s">
        <v>124</v>
      </c>
      <c r="D137" s="199" t="s">
        <v>242</v>
      </c>
      <c r="E137" s="200" t="s">
        <v>5940</v>
      </c>
      <c r="F137" s="201" t="s">
        <v>5941</v>
      </c>
      <c r="G137" s="202" t="s">
        <v>2072</v>
      </c>
      <c r="H137" s="203">
        <v>1</v>
      </c>
      <c r="I137" s="108"/>
      <c r="J137" s="204">
        <f t="shared" si="0"/>
        <v>0</v>
      </c>
      <c r="K137" s="201" t="s">
        <v>1709</v>
      </c>
      <c r="L137" s="29"/>
      <c r="M137" s="109" t="s">
        <v>1</v>
      </c>
      <c r="N137" s="110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490</v>
      </c>
      <c r="AT137" s="113" t="s">
        <v>242</v>
      </c>
      <c r="AU137" s="113" t="s">
        <v>85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490</v>
      </c>
      <c r="BM137" s="113" t="s">
        <v>5942</v>
      </c>
    </row>
    <row r="138" spans="1:65" s="2" customFormat="1" ht="16.5" customHeight="1">
      <c r="A138" s="28"/>
      <c r="B138" s="138"/>
      <c r="C138" s="199" t="s">
        <v>8</v>
      </c>
      <c r="D138" s="199" t="s">
        <v>242</v>
      </c>
      <c r="E138" s="200" t="s">
        <v>5943</v>
      </c>
      <c r="F138" s="201" t="s">
        <v>5944</v>
      </c>
      <c r="G138" s="202" t="s">
        <v>2072</v>
      </c>
      <c r="H138" s="203">
        <v>1</v>
      </c>
      <c r="I138" s="108"/>
      <c r="J138" s="204">
        <f t="shared" si="0"/>
        <v>0</v>
      </c>
      <c r="K138" s="201" t="s">
        <v>1709</v>
      </c>
      <c r="L138" s="29"/>
      <c r="M138" s="109" t="s">
        <v>1</v>
      </c>
      <c r="N138" s="110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490</v>
      </c>
      <c r="AT138" s="113" t="s">
        <v>242</v>
      </c>
      <c r="AU138" s="113" t="s">
        <v>85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490</v>
      </c>
      <c r="BM138" s="113" t="s">
        <v>5945</v>
      </c>
    </row>
    <row r="139" spans="1:65" s="2" customFormat="1" ht="16.5" customHeight="1">
      <c r="A139" s="28"/>
      <c r="B139" s="138"/>
      <c r="C139" s="199" t="s">
        <v>129</v>
      </c>
      <c r="D139" s="199" t="s">
        <v>242</v>
      </c>
      <c r="E139" s="200" t="s">
        <v>5946</v>
      </c>
      <c r="F139" s="201" t="s">
        <v>5947</v>
      </c>
      <c r="G139" s="202" t="s">
        <v>1716</v>
      </c>
      <c r="H139" s="203">
        <v>273</v>
      </c>
      <c r="I139" s="108"/>
      <c r="J139" s="204">
        <f t="shared" si="0"/>
        <v>0</v>
      </c>
      <c r="K139" s="201" t="s">
        <v>1709</v>
      </c>
      <c r="L139" s="29"/>
      <c r="M139" s="109" t="s">
        <v>1</v>
      </c>
      <c r="N139" s="110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490</v>
      </c>
      <c r="AT139" s="113" t="s">
        <v>242</v>
      </c>
      <c r="AU139" s="113" t="s">
        <v>85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490</v>
      </c>
      <c r="BM139" s="113" t="s">
        <v>5948</v>
      </c>
    </row>
    <row r="140" spans="1:65" s="2" customFormat="1" ht="16.5" customHeight="1">
      <c r="A140" s="28"/>
      <c r="B140" s="138"/>
      <c r="C140" s="199" t="s">
        <v>132</v>
      </c>
      <c r="D140" s="199" t="s">
        <v>242</v>
      </c>
      <c r="E140" s="200" t="s">
        <v>5949</v>
      </c>
      <c r="F140" s="201" t="s">
        <v>5950</v>
      </c>
      <c r="G140" s="202" t="s">
        <v>1716</v>
      </c>
      <c r="H140" s="203">
        <v>27</v>
      </c>
      <c r="I140" s="108"/>
      <c r="J140" s="204">
        <f t="shared" si="0"/>
        <v>0</v>
      </c>
      <c r="K140" s="201" t="s">
        <v>1709</v>
      </c>
      <c r="L140" s="29"/>
      <c r="M140" s="109" t="s">
        <v>1</v>
      </c>
      <c r="N140" s="110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490</v>
      </c>
      <c r="AT140" s="113" t="s">
        <v>242</v>
      </c>
      <c r="AU140" s="113" t="s">
        <v>85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490</v>
      </c>
      <c r="BM140" s="113" t="s">
        <v>5951</v>
      </c>
    </row>
    <row r="141" spans="1:65" s="2" customFormat="1" ht="16.5" customHeight="1">
      <c r="A141" s="28"/>
      <c r="B141" s="138"/>
      <c r="C141" s="199" t="s">
        <v>135</v>
      </c>
      <c r="D141" s="199" t="s">
        <v>242</v>
      </c>
      <c r="E141" s="200" t="s">
        <v>5952</v>
      </c>
      <c r="F141" s="201" t="s">
        <v>5953</v>
      </c>
      <c r="G141" s="202" t="s">
        <v>1716</v>
      </c>
      <c r="H141" s="203">
        <v>8</v>
      </c>
      <c r="I141" s="108"/>
      <c r="J141" s="204">
        <f t="shared" si="0"/>
        <v>0</v>
      </c>
      <c r="K141" s="201" t="s">
        <v>1709</v>
      </c>
      <c r="L141" s="29"/>
      <c r="M141" s="109" t="s">
        <v>1</v>
      </c>
      <c r="N141" s="110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490</v>
      </c>
      <c r="AT141" s="113" t="s">
        <v>242</v>
      </c>
      <c r="AU141" s="113" t="s">
        <v>85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490</v>
      </c>
      <c r="BM141" s="113" t="s">
        <v>5954</v>
      </c>
    </row>
    <row r="142" spans="1:65" s="2" customFormat="1" ht="16.5" customHeight="1">
      <c r="A142" s="28"/>
      <c r="B142" s="138"/>
      <c r="C142" s="199" t="s">
        <v>138</v>
      </c>
      <c r="D142" s="199" t="s">
        <v>242</v>
      </c>
      <c r="E142" s="200" t="s">
        <v>5955</v>
      </c>
      <c r="F142" s="201" t="s">
        <v>5956</v>
      </c>
      <c r="G142" s="202" t="s">
        <v>1716</v>
      </c>
      <c r="H142" s="203">
        <v>15</v>
      </c>
      <c r="I142" s="108"/>
      <c r="J142" s="204">
        <f t="shared" si="0"/>
        <v>0</v>
      </c>
      <c r="K142" s="201" t="s">
        <v>1709</v>
      </c>
      <c r="L142" s="29"/>
      <c r="M142" s="109" t="s">
        <v>1</v>
      </c>
      <c r="N142" s="110" t="s">
        <v>42</v>
      </c>
      <c r="O142" s="52"/>
      <c r="P142" s="111">
        <f t="shared" si="1"/>
        <v>0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490</v>
      </c>
      <c r="AT142" s="113" t="s">
        <v>242</v>
      </c>
      <c r="AU142" s="113" t="s">
        <v>85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490</v>
      </c>
      <c r="BM142" s="113" t="s">
        <v>5957</v>
      </c>
    </row>
    <row r="143" spans="1:65" s="2" customFormat="1" ht="16.5" customHeight="1">
      <c r="A143" s="28"/>
      <c r="B143" s="138"/>
      <c r="C143" s="199" t="s">
        <v>141</v>
      </c>
      <c r="D143" s="199" t="s">
        <v>242</v>
      </c>
      <c r="E143" s="200" t="s">
        <v>5958</v>
      </c>
      <c r="F143" s="201" t="s">
        <v>5959</v>
      </c>
      <c r="G143" s="202" t="s">
        <v>1716</v>
      </c>
      <c r="H143" s="203">
        <v>9</v>
      </c>
      <c r="I143" s="108"/>
      <c r="J143" s="204">
        <f t="shared" si="0"/>
        <v>0</v>
      </c>
      <c r="K143" s="201" t="s">
        <v>1709</v>
      </c>
      <c r="L143" s="29"/>
      <c r="M143" s="109" t="s">
        <v>1</v>
      </c>
      <c r="N143" s="110" t="s">
        <v>42</v>
      </c>
      <c r="O143" s="52"/>
      <c r="P143" s="111">
        <f t="shared" si="1"/>
        <v>0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490</v>
      </c>
      <c r="AT143" s="113" t="s">
        <v>242</v>
      </c>
      <c r="AU143" s="113" t="s">
        <v>85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490</v>
      </c>
      <c r="BM143" s="113" t="s">
        <v>5960</v>
      </c>
    </row>
    <row r="144" spans="1:65" s="2" customFormat="1" ht="16.5" customHeight="1">
      <c r="A144" s="28"/>
      <c r="B144" s="138"/>
      <c r="C144" s="199" t="s">
        <v>7</v>
      </c>
      <c r="D144" s="199" t="s">
        <v>242</v>
      </c>
      <c r="E144" s="200" t="s">
        <v>5961</v>
      </c>
      <c r="F144" s="201" t="s">
        <v>5962</v>
      </c>
      <c r="G144" s="202" t="s">
        <v>1716</v>
      </c>
      <c r="H144" s="203">
        <v>117</v>
      </c>
      <c r="I144" s="108"/>
      <c r="J144" s="204">
        <f t="shared" si="0"/>
        <v>0</v>
      </c>
      <c r="K144" s="201" t="s">
        <v>1709</v>
      </c>
      <c r="L144" s="29"/>
      <c r="M144" s="109" t="s">
        <v>1</v>
      </c>
      <c r="N144" s="110" t="s">
        <v>42</v>
      </c>
      <c r="O144" s="52"/>
      <c r="P144" s="111">
        <f t="shared" si="1"/>
        <v>0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490</v>
      </c>
      <c r="AT144" s="113" t="s">
        <v>242</v>
      </c>
      <c r="AU144" s="113" t="s">
        <v>85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490</v>
      </c>
      <c r="BM144" s="113" t="s">
        <v>5963</v>
      </c>
    </row>
    <row r="145" spans="1:65" s="2" customFormat="1" ht="16.5" customHeight="1">
      <c r="A145" s="28"/>
      <c r="B145" s="138"/>
      <c r="C145" s="199" t="s">
        <v>146</v>
      </c>
      <c r="D145" s="199" t="s">
        <v>242</v>
      </c>
      <c r="E145" s="200" t="s">
        <v>5964</v>
      </c>
      <c r="F145" s="201" t="s">
        <v>5965</v>
      </c>
      <c r="G145" s="202" t="s">
        <v>1708</v>
      </c>
      <c r="H145" s="203">
        <v>1</v>
      </c>
      <c r="I145" s="108"/>
      <c r="J145" s="204">
        <f t="shared" si="0"/>
        <v>0</v>
      </c>
      <c r="K145" s="201" t="s">
        <v>1709</v>
      </c>
      <c r="L145" s="29"/>
      <c r="M145" s="109" t="s">
        <v>1</v>
      </c>
      <c r="N145" s="110" t="s">
        <v>42</v>
      </c>
      <c r="O145" s="52"/>
      <c r="P145" s="111">
        <f t="shared" si="1"/>
        <v>0</v>
      </c>
      <c r="Q145" s="111">
        <v>0</v>
      </c>
      <c r="R145" s="111">
        <f t="shared" si="2"/>
        <v>0</v>
      </c>
      <c r="S145" s="111">
        <v>0</v>
      </c>
      <c r="T145" s="11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490</v>
      </c>
      <c r="AT145" s="113" t="s">
        <v>242</v>
      </c>
      <c r="AU145" s="113" t="s">
        <v>85</v>
      </c>
      <c r="AY145" s="14" t="s">
        <v>237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4" t="s">
        <v>85</v>
      </c>
      <c r="BK145" s="114">
        <f t="shared" si="9"/>
        <v>0</v>
      </c>
      <c r="BL145" s="14" t="s">
        <v>490</v>
      </c>
      <c r="BM145" s="113" t="s">
        <v>5966</v>
      </c>
    </row>
    <row r="146" spans="1:65" s="2" customFormat="1" ht="16.5" customHeight="1">
      <c r="A146" s="28"/>
      <c r="B146" s="138"/>
      <c r="C146" s="199" t="s">
        <v>149</v>
      </c>
      <c r="D146" s="199" t="s">
        <v>242</v>
      </c>
      <c r="E146" s="200" t="s">
        <v>5967</v>
      </c>
      <c r="F146" s="201" t="s">
        <v>5968</v>
      </c>
      <c r="G146" s="202" t="s">
        <v>1708</v>
      </c>
      <c r="H146" s="203">
        <v>114</v>
      </c>
      <c r="I146" s="108"/>
      <c r="J146" s="204">
        <f t="shared" si="0"/>
        <v>0</v>
      </c>
      <c r="K146" s="201" t="s">
        <v>1709</v>
      </c>
      <c r="L146" s="29"/>
      <c r="M146" s="109" t="s">
        <v>1</v>
      </c>
      <c r="N146" s="110" t="s">
        <v>42</v>
      </c>
      <c r="O146" s="52"/>
      <c r="P146" s="111">
        <f t="shared" si="1"/>
        <v>0</v>
      </c>
      <c r="Q146" s="111">
        <v>0</v>
      </c>
      <c r="R146" s="111">
        <f t="shared" si="2"/>
        <v>0</v>
      </c>
      <c r="S146" s="111">
        <v>0</v>
      </c>
      <c r="T146" s="11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490</v>
      </c>
      <c r="AT146" s="113" t="s">
        <v>242</v>
      </c>
      <c r="AU146" s="113" t="s">
        <v>85</v>
      </c>
      <c r="AY146" s="14" t="s">
        <v>237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4" t="s">
        <v>85</v>
      </c>
      <c r="BK146" s="114">
        <f t="shared" si="9"/>
        <v>0</v>
      </c>
      <c r="BL146" s="14" t="s">
        <v>490</v>
      </c>
      <c r="BM146" s="113" t="s">
        <v>5969</v>
      </c>
    </row>
    <row r="147" spans="1:65" s="2" customFormat="1" ht="16.5" customHeight="1">
      <c r="A147" s="28"/>
      <c r="B147" s="138"/>
      <c r="C147" s="199" t="s">
        <v>152</v>
      </c>
      <c r="D147" s="199" t="s">
        <v>242</v>
      </c>
      <c r="E147" s="200" t="s">
        <v>5970</v>
      </c>
      <c r="F147" s="201" t="s">
        <v>5971</v>
      </c>
      <c r="G147" s="202" t="s">
        <v>1708</v>
      </c>
      <c r="H147" s="203">
        <v>9</v>
      </c>
      <c r="I147" s="108"/>
      <c r="J147" s="204">
        <f t="shared" si="0"/>
        <v>0</v>
      </c>
      <c r="K147" s="201" t="s">
        <v>1709</v>
      </c>
      <c r="L147" s="29"/>
      <c r="M147" s="109" t="s">
        <v>1</v>
      </c>
      <c r="N147" s="110" t="s">
        <v>42</v>
      </c>
      <c r="O147" s="52"/>
      <c r="P147" s="111">
        <f t="shared" si="1"/>
        <v>0</v>
      </c>
      <c r="Q147" s="111">
        <v>0</v>
      </c>
      <c r="R147" s="111">
        <f t="shared" si="2"/>
        <v>0</v>
      </c>
      <c r="S147" s="111">
        <v>0</v>
      </c>
      <c r="T147" s="11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490</v>
      </c>
      <c r="AT147" s="113" t="s">
        <v>242</v>
      </c>
      <c r="AU147" s="113" t="s">
        <v>85</v>
      </c>
      <c r="AY147" s="14" t="s">
        <v>237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4" t="s">
        <v>85</v>
      </c>
      <c r="BK147" s="114">
        <f t="shared" si="9"/>
        <v>0</v>
      </c>
      <c r="BL147" s="14" t="s">
        <v>490</v>
      </c>
      <c r="BM147" s="113" t="s">
        <v>5972</v>
      </c>
    </row>
    <row r="148" spans="1:65" s="2" customFormat="1" ht="16.5" customHeight="1">
      <c r="A148" s="28"/>
      <c r="B148" s="138"/>
      <c r="C148" s="199" t="s">
        <v>155</v>
      </c>
      <c r="D148" s="199" t="s">
        <v>242</v>
      </c>
      <c r="E148" s="200" t="s">
        <v>5973</v>
      </c>
      <c r="F148" s="201" t="s">
        <v>5974</v>
      </c>
      <c r="G148" s="202" t="s">
        <v>1708</v>
      </c>
      <c r="H148" s="203">
        <v>6</v>
      </c>
      <c r="I148" s="108"/>
      <c r="J148" s="204">
        <f t="shared" si="0"/>
        <v>0</v>
      </c>
      <c r="K148" s="201" t="s">
        <v>1709</v>
      </c>
      <c r="L148" s="29"/>
      <c r="M148" s="109" t="s">
        <v>1</v>
      </c>
      <c r="N148" s="110" t="s">
        <v>42</v>
      </c>
      <c r="O148" s="52"/>
      <c r="P148" s="111">
        <f t="shared" si="1"/>
        <v>0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490</v>
      </c>
      <c r="AT148" s="113" t="s">
        <v>242</v>
      </c>
      <c r="AU148" s="113" t="s">
        <v>85</v>
      </c>
      <c r="AY148" s="14" t="s">
        <v>237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4" t="s">
        <v>85</v>
      </c>
      <c r="BK148" s="114">
        <f t="shared" si="9"/>
        <v>0</v>
      </c>
      <c r="BL148" s="14" t="s">
        <v>490</v>
      </c>
      <c r="BM148" s="113" t="s">
        <v>5975</v>
      </c>
    </row>
    <row r="149" spans="1:65" s="2" customFormat="1" ht="16.5" customHeight="1">
      <c r="A149" s="28"/>
      <c r="B149" s="138"/>
      <c r="C149" s="199" t="s">
        <v>158</v>
      </c>
      <c r="D149" s="199" t="s">
        <v>242</v>
      </c>
      <c r="E149" s="200" t="s">
        <v>5976</v>
      </c>
      <c r="F149" s="201" t="s">
        <v>5977</v>
      </c>
      <c r="G149" s="202" t="s">
        <v>1708</v>
      </c>
      <c r="H149" s="203">
        <v>4</v>
      </c>
      <c r="I149" s="108"/>
      <c r="J149" s="204">
        <f t="shared" si="0"/>
        <v>0</v>
      </c>
      <c r="K149" s="201" t="s">
        <v>1709</v>
      </c>
      <c r="L149" s="29"/>
      <c r="M149" s="109" t="s">
        <v>1</v>
      </c>
      <c r="N149" s="110" t="s">
        <v>42</v>
      </c>
      <c r="O149" s="52"/>
      <c r="P149" s="111">
        <f t="shared" si="1"/>
        <v>0</v>
      </c>
      <c r="Q149" s="111">
        <v>0</v>
      </c>
      <c r="R149" s="111">
        <f t="shared" si="2"/>
        <v>0</v>
      </c>
      <c r="S149" s="111">
        <v>0</v>
      </c>
      <c r="T149" s="11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490</v>
      </c>
      <c r="AT149" s="113" t="s">
        <v>242</v>
      </c>
      <c r="AU149" s="113" t="s">
        <v>85</v>
      </c>
      <c r="AY149" s="14" t="s">
        <v>237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4" t="s">
        <v>85</v>
      </c>
      <c r="BK149" s="114">
        <f t="shared" si="9"/>
        <v>0</v>
      </c>
      <c r="BL149" s="14" t="s">
        <v>490</v>
      </c>
      <c r="BM149" s="113" t="s">
        <v>5978</v>
      </c>
    </row>
    <row r="150" spans="1:65" s="2" customFormat="1" ht="16.5" customHeight="1">
      <c r="A150" s="28"/>
      <c r="B150" s="138"/>
      <c r="C150" s="199" t="s">
        <v>161</v>
      </c>
      <c r="D150" s="199" t="s">
        <v>242</v>
      </c>
      <c r="E150" s="200" t="s">
        <v>5979</v>
      </c>
      <c r="F150" s="201" t="s">
        <v>5944</v>
      </c>
      <c r="G150" s="202" t="s">
        <v>2072</v>
      </c>
      <c r="H150" s="203">
        <v>1</v>
      </c>
      <c r="I150" s="108"/>
      <c r="J150" s="204">
        <f t="shared" si="0"/>
        <v>0</v>
      </c>
      <c r="K150" s="201" t="s">
        <v>1709</v>
      </c>
      <c r="L150" s="29"/>
      <c r="M150" s="109" t="s">
        <v>1</v>
      </c>
      <c r="N150" s="110" t="s">
        <v>42</v>
      </c>
      <c r="O150" s="52"/>
      <c r="P150" s="111">
        <f t="shared" si="1"/>
        <v>0</v>
      </c>
      <c r="Q150" s="111">
        <v>0</v>
      </c>
      <c r="R150" s="111">
        <f t="shared" si="2"/>
        <v>0</v>
      </c>
      <c r="S150" s="111">
        <v>0</v>
      </c>
      <c r="T150" s="11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490</v>
      </c>
      <c r="AT150" s="113" t="s">
        <v>242</v>
      </c>
      <c r="AU150" s="113" t="s">
        <v>85</v>
      </c>
      <c r="AY150" s="14" t="s">
        <v>237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4" t="s">
        <v>85</v>
      </c>
      <c r="BK150" s="114">
        <f t="shared" si="9"/>
        <v>0</v>
      </c>
      <c r="BL150" s="14" t="s">
        <v>490</v>
      </c>
      <c r="BM150" s="113" t="s">
        <v>5980</v>
      </c>
    </row>
    <row r="151" spans="1:65" s="2" customFormat="1" ht="16.5" customHeight="1">
      <c r="A151" s="28"/>
      <c r="B151" s="138"/>
      <c r="C151" s="199" t="s">
        <v>164</v>
      </c>
      <c r="D151" s="199" t="s">
        <v>242</v>
      </c>
      <c r="E151" s="200" t="s">
        <v>5981</v>
      </c>
      <c r="F151" s="201" t="s">
        <v>5982</v>
      </c>
      <c r="G151" s="202" t="s">
        <v>2072</v>
      </c>
      <c r="H151" s="203">
        <v>4</v>
      </c>
      <c r="I151" s="108"/>
      <c r="J151" s="204">
        <f t="shared" si="0"/>
        <v>0</v>
      </c>
      <c r="K151" s="201" t="s">
        <v>1709</v>
      </c>
      <c r="L151" s="29"/>
      <c r="M151" s="109" t="s">
        <v>1</v>
      </c>
      <c r="N151" s="110" t="s">
        <v>42</v>
      </c>
      <c r="O151" s="52"/>
      <c r="P151" s="111">
        <f t="shared" si="1"/>
        <v>0</v>
      </c>
      <c r="Q151" s="111">
        <v>0</v>
      </c>
      <c r="R151" s="111">
        <f t="shared" si="2"/>
        <v>0</v>
      </c>
      <c r="S151" s="111">
        <v>0</v>
      </c>
      <c r="T151" s="112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490</v>
      </c>
      <c r="AT151" s="113" t="s">
        <v>242</v>
      </c>
      <c r="AU151" s="113" t="s">
        <v>85</v>
      </c>
      <c r="AY151" s="14" t="s">
        <v>237</v>
      </c>
      <c r="BE151" s="114">
        <f t="shared" si="4"/>
        <v>0</v>
      </c>
      <c r="BF151" s="114">
        <f t="shared" si="5"/>
        <v>0</v>
      </c>
      <c r="BG151" s="114">
        <f t="shared" si="6"/>
        <v>0</v>
      </c>
      <c r="BH151" s="114">
        <f t="shared" si="7"/>
        <v>0</v>
      </c>
      <c r="BI151" s="114">
        <f t="shared" si="8"/>
        <v>0</v>
      </c>
      <c r="BJ151" s="14" t="s">
        <v>85</v>
      </c>
      <c r="BK151" s="114">
        <f t="shared" si="9"/>
        <v>0</v>
      </c>
      <c r="BL151" s="14" t="s">
        <v>490</v>
      </c>
      <c r="BM151" s="113" t="s">
        <v>5983</v>
      </c>
    </row>
    <row r="152" spans="1:65" s="2" customFormat="1" ht="16.5" customHeight="1">
      <c r="A152" s="28"/>
      <c r="B152" s="138"/>
      <c r="C152" s="199" t="s">
        <v>167</v>
      </c>
      <c r="D152" s="199" t="s">
        <v>242</v>
      </c>
      <c r="E152" s="200" t="s">
        <v>5984</v>
      </c>
      <c r="F152" s="201" t="s">
        <v>5985</v>
      </c>
      <c r="G152" s="202" t="s">
        <v>2072</v>
      </c>
      <c r="H152" s="203">
        <v>3</v>
      </c>
      <c r="I152" s="108"/>
      <c r="J152" s="204">
        <f t="shared" si="0"/>
        <v>0</v>
      </c>
      <c r="K152" s="201" t="s">
        <v>1709</v>
      </c>
      <c r="L152" s="29"/>
      <c r="M152" s="109" t="s">
        <v>1</v>
      </c>
      <c r="N152" s="110" t="s">
        <v>42</v>
      </c>
      <c r="O152" s="52"/>
      <c r="P152" s="111">
        <f t="shared" si="1"/>
        <v>0</v>
      </c>
      <c r="Q152" s="111">
        <v>0</v>
      </c>
      <c r="R152" s="111">
        <f t="shared" si="2"/>
        <v>0</v>
      </c>
      <c r="S152" s="111">
        <v>0</v>
      </c>
      <c r="T152" s="112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490</v>
      </c>
      <c r="AT152" s="113" t="s">
        <v>242</v>
      </c>
      <c r="AU152" s="113" t="s">
        <v>85</v>
      </c>
      <c r="AY152" s="14" t="s">
        <v>237</v>
      </c>
      <c r="BE152" s="114">
        <f t="shared" si="4"/>
        <v>0</v>
      </c>
      <c r="BF152" s="114">
        <f t="shared" si="5"/>
        <v>0</v>
      </c>
      <c r="BG152" s="114">
        <f t="shared" si="6"/>
        <v>0</v>
      </c>
      <c r="BH152" s="114">
        <f t="shared" si="7"/>
        <v>0</v>
      </c>
      <c r="BI152" s="114">
        <f t="shared" si="8"/>
        <v>0</v>
      </c>
      <c r="BJ152" s="14" t="s">
        <v>85</v>
      </c>
      <c r="BK152" s="114">
        <f t="shared" si="9"/>
        <v>0</v>
      </c>
      <c r="BL152" s="14" t="s">
        <v>490</v>
      </c>
      <c r="BM152" s="113" t="s">
        <v>5986</v>
      </c>
    </row>
    <row r="153" spans="1:65" s="2" customFormat="1" ht="16.5" customHeight="1">
      <c r="A153" s="28"/>
      <c r="B153" s="138"/>
      <c r="C153" s="199" t="s">
        <v>348</v>
      </c>
      <c r="D153" s="199" t="s">
        <v>242</v>
      </c>
      <c r="E153" s="200" t="s">
        <v>5987</v>
      </c>
      <c r="F153" s="201" t="s">
        <v>5988</v>
      </c>
      <c r="G153" s="202" t="s">
        <v>2072</v>
      </c>
      <c r="H153" s="203">
        <v>3</v>
      </c>
      <c r="I153" s="108"/>
      <c r="J153" s="204">
        <f t="shared" si="0"/>
        <v>0</v>
      </c>
      <c r="K153" s="201" t="s">
        <v>1709</v>
      </c>
      <c r="L153" s="29"/>
      <c r="M153" s="109" t="s">
        <v>1</v>
      </c>
      <c r="N153" s="110" t="s">
        <v>42</v>
      </c>
      <c r="O153" s="52"/>
      <c r="P153" s="111">
        <f t="shared" si="1"/>
        <v>0</v>
      </c>
      <c r="Q153" s="111">
        <v>0</v>
      </c>
      <c r="R153" s="111">
        <f t="shared" si="2"/>
        <v>0</v>
      </c>
      <c r="S153" s="111">
        <v>0</v>
      </c>
      <c r="T153" s="112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490</v>
      </c>
      <c r="AT153" s="113" t="s">
        <v>242</v>
      </c>
      <c r="AU153" s="113" t="s">
        <v>85</v>
      </c>
      <c r="AY153" s="14" t="s">
        <v>237</v>
      </c>
      <c r="BE153" s="114">
        <f t="shared" si="4"/>
        <v>0</v>
      </c>
      <c r="BF153" s="114">
        <f t="shared" si="5"/>
        <v>0</v>
      </c>
      <c r="BG153" s="114">
        <f t="shared" si="6"/>
        <v>0</v>
      </c>
      <c r="BH153" s="114">
        <f t="shared" si="7"/>
        <v>0</v>
      </c>
      <c r="BI153" s="114">
        <f t="shared" si="8"/>
        <v>0</v>
      </c>
      <c r="BJ153" s="14" t="s">
        <v>85</v>
      </c>
      <c r="BK153" s="114">
        <f t="shared" si="9"/>
        <v>0</v>
      </c>
      <c r="BL153" s="14" t="s">
        <v>490</v>
      </c>
      <c r="BM153" s="113" t="s">
        <v>5989</v>
      </c>
    </row>
    <row r="154" spans="1:65" s="2" customFormat="1" ht="16.5" customHeight="1">
      <c r="A154" s="28"/>
      <c r="B154" s="138"/>
      <c r="C154" s="199" t="s">
        <v>352</v>
      </c>
      <c r="D154" s="199" t="s">
        <v>242</v>
      </c>
      <c r="E154" s="200" t="s">
        <v>5990</v>
      </c>
      <c r="F154" s="201" t="s">
        <v>5991</v>
      </c>
      <c r="G154" s="202" t="s">
        <v>2072</v>
      </c>
      <c r="H154" s="203">
        <v>3</v>
      </c>
      <c r="I154" s="108"/>
      <c r="J154" s="204">
        <f t="shared" si="0"/>
        <v>0</v>
      </c>
      <c r="K154" s="201" t="s">
        <v>1709</v>
      </c>
      <c r="L154" s="29"/>
      <c r="M154" s="109" t="s">
        <v>1</v>
      </c>
      <c r="N154" s="110" t="s">
        <v>42</v>
      </c>
      <c r="O154" s="52"/>
      <c r="P154" s="111">
        <f t="shared" si="1"/>
        <v>0</v>
      </c>
      <c r="Q154" s="111">
        <v>0</v>
      </c>
      <c r="R154" s="111">
        <f t="shared" si="2"/>
        <v>0</v>
      </c>
      <c r="S154" s="111">
        <v>0</v>
      </c>
      <c r="T154" s="112">
        <f t="shared" si="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490</v>
      </c>
      <c r="AT154" s="113" t="s">
        <v>242</v>
      </c>
      <c r="AU154" s="113" t="s">
        <v>85</v>
      </c>
      <c r="AY154" s="14" t="s">
        <v>237</v>
      </c>
      <c r="BE154" s="114">
        <f t="shared" si="4"/>
        <v>0</v>
      </c>
      <c r="BF154" s="114">
        <f t="shared" si="5"/>
        <v>0</v>
      </c>
      <c r="BG154" s="114">
        <f t="shared" si="6"/>
        <v>0</v>
      </c>
      <c r="BH154" s="114">
        <f t="shared" si="7"/>
        <v>0</v>
      </c>
      <c r="BI154" s="114">
        <f t="shared" si="8"/>
        <v>0</v>
      </c>
      <c r="BJ154" s="14" t="s">
        <v>85</v>
      </c>
      <c r="BK154" s="114">
        <f t="shared" si="9"/>
        <v>0</v>
      </c>
      <c r="BL154" s="14" t="s">
        <v>490</v>
      </c>
      <c r="BM154" s="113" t="s">
        <v>5992</v>
      </c>
    </row>
    <row r="155" spans="1:65" s="2" customFormat="1" ht="16.5" customHeight="1">
      <c r="A155" s="28"/>
      <c r="B155" s="138"/>
      <c r="C155" s="199" t="s">
        <v>356</v>
      </c>
      <c r="D155" s="199" t="s">
        <v>242</v>
      </c>
      <c r="E155" s="200" t="s">
        <v>5993</v>
      </c>
      <c r="F155" s="201" t="s">
        <v>5994</v>
      </c>
      <c r="G155" s="202" t="s">
        <v>2072</v>
      </c>
      <c r="H155" s="203">
        <v>3</v>
      </c>
      <c r="I155" s="108"/>
      <c r="J155" s="204">
        <f t="shared" si="0"/>
        <v>0</v>
      </c>
      <c r="K155" s="201" t="s">
        <v>1709</v>
      </c>
      <c r="L155" s="29"/>
      <c r="M155" s="109" t="s">
        <v>1</v>
      </c>
      <c r="N155" s="110" t="s">
        <v>42</v>
      </c>
      <c r="O155" s="52"/>
      <c r="P155" s="111">
        <f t="shared" si="1"/>
        <v>0</v>
      </c>
      <c r="Q155" s="111">
        <v>0</v>
      </c>
      <c r="R155" s="111">
        <f t="shared" si="2"/>
        <v>0</v>
      </c>
      <c r="S155" s="111">
        <v>0</v>
      </c>
      <c r="T155" s="112">
        <f t="shared" si="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490</v>
      </c>
      <c r="AT155" s="113" t="s">
        <v>242</v>
      </c>
      <c r="AU155" s="113" t="s">
        <v>85</v>
      </c>
      <c r="AY155" s="14" t="s">
        <v>237</v>
      </c>
      <c r="BE155" s="114">
        <f t="shared" si="4"/>
        <v>0</v>
      </c>
      <c r="BF155" s="114">
        <f t="shared" si="5"/>
        <v>0</v>
      </c>
      <c r="BG155" s="114">
        <f t="shared" si="6"/>
        <v>0</v>
      </c>
      <c r="BH155" s="114">
        <f t="shared" si="7"/>
        <v>0</v>
      </c>
      <c r="BI155" s="114">
        <f t="shared" si="8"/>
        <v>0</v>
      </c>
      <c r="BJ155" s="14" t="s">
        <v>85</v>
      </c>
      <c r="BK155" s="114">
        <f t="shared" si="9"/>
        <v>0</v>
      </c>
      <c r="BL155" s="14" t="s">
        <v>490</v>
      </c>
      <c r="BM155" s="113" t="s">
        <v>5995</v>
      </c>
    </row>
    <row r="156" spans="1:65" s="2" customFormat="1" ht="16.5" customHeight="1">
      <c r="A156" s="28"/>
      <c r="B156" s="138"/>
      <c r="C156" s="199" t="s">
        <v>360</v>
      </c>
      <c r="D156" s="199" t="s">
        <v>242</v>
      </c>
      <c r="E156" s="200" t="s">
        <v>5996</v>
      </c>
      <c r="F156" s="201" t="s">
        <v>5997</v>
      </c>
      <c r="G156" s="202" t="s">
        <v>1708</v>
      </c>
      <c r="H156" s="203">
        <v>3</v>
      </c>
      <c r="I156" s="108"/>
      <c r="J156" s="204">
        <f t="shared" si="0"/>
        <v>0</v>
      </c>
      <c r="K156" s="201" t="s">
        <v>1709</v>
      </c>
      <c r="L156" s="29"/>
      <c r="M156" s="109" t="s">
        <v>1</v>
      </c>
      <c r="N156" s="110" t="s">
        <v>42</v>
      </c>
      <c r="O156" s="52"/>
      <c r="P156" s="111">
        <f t="shared" si="1"/>
        <v>0</v>
      </c>
      <c r="Q156" s="111">
        <v>0</v>
      </c>
      <c r="R156" s="111">
        <f t="shared" si="2"/>
        <v>0</v>
      </c>
      <c r="S156" s="111">
        <v>0</v>
      </c>
      <c r="T156" s="112">
        <f t="shared" si="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490</v>
      </c>
      <c r="AT156" s="113" t="s">
        <v>242</v>
      </c>
      <c r="AU156" s="113" t="s">
        <v>85</v>
      </c>
      <c r="AY156" s="14" t="s">
        <v>237</v>
      </c>
      <c r="BE156" s="114">
        <f t="shared" si="4"/>
        <v>0</v>
      </c>
      <c r="BF156" s="114">
        <f t="shared" si="5"/>
        <v>0</v>
      </c>
      <c r="BG156" s="114">
        <f t="shared" si="6"/>
        <v>0</v>
      </c>
      <c r="BH156" s="114">
        <f t="shared" si="7"/>
        <v>0</v>
      </c>
      <c r="BI156" s="114">
        <f t="shared" si="8"/>
        <v>0</v>
      </c>
      <c r="BJ156" s="14" t="s">
        <v>85</v>
      </c>
      <c r="BK156" s="114">
        <f t="shared" si="9"/>
        <v>0</v>
      </c>
      <c r="BL156" s="14" t="s">
        <v>490</v>
      </c>
      <c r="BM156" s="113" t="s">
        <v>5998</v>
      </c>
    </row>
    <row r="157" spans="1:65" s="2" customFormat="1" ht="16.5" customHeight="1">
      <c r="A157" s="28"/>
      <c r="B157" s="138"/>
      <c r="C157" s="199" t="s">
        <v>364</v>
      </c>
      <c r="D157" s="199" t="s">
        <v>242</v>
      </c>
      <c r="E157" s="200" t="s">
        <v>5999</v>
      </c>
      <c r="F157" s="201" t="s">
        <v>6000</v>
      </c>
      <c r="G157" s="202" t="s">
        <v>2072</v>
      </c>
      <c r="H157" s="203">
        <v>3</v>
      </c>
      <c r="I157" s="108"/>
      <c r="J157" s="204">
        <f t="shared" si="0"/>
        <v>0</v>
      </c>
      <c r="K157" s="201" t="s">
        <v>1709</v>
      </c>
      <c r="L157" s="29"/>
      <c r="M157" s="109" t="s">
        <v>1</v>
      </c>
      <c r="N157" s="110" t="s">
        <v>42</v>
      </c>
      <c r="O157" s="52"/>
      <c r="P157" s="111">
        <f t="shared" si="1"/>
        <v>0</v>
      </c>
      <c r="Q157" s="111">
        <v>0</v>
      </c>
      <c r="R157" s="111">
        <f t="shared" si="2"/>
        <v>0</v>
      </c>
      <c r="S157" s="111">
        <v>0</v>
      </c>
      <c r="T157" s="112">
        <f t="shared" si="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490</v>
      </c>
      <c r="AT157" s="113" t="s">
        <v>242</v>
      </c>
      <c r="AU157" s="113" t="s">
        <v>85</v>
      </c>
      <c r="AY157" s="14" t="s">
        <v>237</v>
      </c>
      <c r="BE157" s="114">
        <f t="shared" si="4"/>
        <v>0</v>
      </c>
      <c r="BF157" s="114">
        <f t="shared" si="5"/>
        <v>0</v>
      </c>
      <c r="BG157" s="114">
        <f t="shared" si="6"/>
        <v>0</v>
      </c>
      <c r="BH157" s="114">
        <f t="shared" si="7"/>
        <v>0</v>
      </c>
      <c r="BI157" s="114">
        <f t="shared" si="8"/>
        <v>0</v>
      </c>
      <c r="BJ157" s="14" t="s">
        <v>85</v>
      </c>
      <c r="BK157" s="114">
        <f t="shared" si="9"/>
        <v>0</v>
      </c>
      <c r="BL157" s="14" t="s">
        <v>490</v>
      </c>
      <c r="BM157" s="113" t="s">
        <v>6001</v>
      </c>
    </row>
    <row r="158" spans="1:65" s="2" customFormat="1" ht="16.5" customHeight="1">
      <c r="A158" s="28"/>
      <c r="B158" s="138"/>
      <c r="C158" s="199" t="s">
        <v>368</v>
      </c>
      <c r="D158" s="199" t="s">
        <v>242</v>
      </c>
      <c r="E158" s="200" t="s">
        <v>6002</v>
      </c>
      <c r="F158" s="201" t="s">
        <v>6003</v>
      </c>
      <c r="G158" s="202" t="s">
        <v>2072</v>
      </c>
      <c r="H158" s="203">
        <v>3</v>
      </c>
      <c r="I158" s="108"/>
      <c r="J158" s="204">
        <f t="shared" si="0"/>
        <v>0</v>
      </c>
      <c r="K158" s="201" t="s">
        <v>1709</v>
      </c>
      <c r="L158" s="29"/>
      <c r="M158" s="109" t="s">
        <v>1</v>
      </c>
      <c r="N158" s="110" t="s">
        <v>42</v>
      </c>
      <c r="O158" s="52"/>
      <c r="P158" s="111">
        <f t="shared" si="1"/>
        <v>0</v>
      </c>
      <c r="Q158" s="111">
        <v>0</v>
      </c>
      <c r="R158" s="111">
        <f t="shared" si="2"/>
        <v>0</v>
      </c>
      <c r="S158" s="111">
        <v>0</v>
      </c>
      <c r="T158" s="112">
        <f t="shared" si="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490</v>
      </c>
      <c r="AT158" s="113" t="s">
        <v>242</v>
      </c>
      <c r="AU158" s="113" t="s">
        <v>85</v>
      </c>
      <c r="AY158" s="14" t="s">
        <v>237</v>
      </c>
      <c r="BE158" s="114">
        <f t="shared" si="4"/>
        <v>0</v>
      </c>
      <c r="BF158" s="114">
        <f t="shared" si="5"/>
        <v>0</v>
      </c>
      <c r="BG158" s="114">
        <f t="shared" si="6"/>
        <v>0</v>
      </c>
      <c r="BH158" s="114">
        <f t="shared" si="7"/>
        <v>0</v>
      </c>
      <c r="BI158" s="114">
        <f t="shared" si="8"/>
        <v>0</v>
      </c>
      <c r="BJ158" s="14" t="s">
        <v>85</v>
      </c>
      <c r="BK158" s="114">
        <f t="shared" si="9"/>
        <v>0</v>
      </c>
      <c r="BL158" s="14" t="s">
        <v>490</v>
      </c>
      <c r="BM158" s="113" t="s">
        <v>6004</v>
      </c>
    </row>
    <row r="159" spans="1:65" s="2" customFormat="1" ht="16.5" customHeight="1">
      <c r="A159" s="28"/>
      <c r="B159" s="138"/>
      <c r="C159" s="199" t="s">
        <v>372</v>
      </c>
      <c r="D159" s="199" t="s">
        <v>242</v>
      </c>
      <c r="E159" s="200" t="s">
        <v>6005</v>
      </c>
      <c r="F159" s="201" t="s">
        <v>5944</v>
      </c>
      <c r="G159" s="202" t="s">
        <v>1708</v>
      </c>
      <c r="H159" s="203">
        <v>1</v>
      </c>
      <c r="I159" s="108"/>
      <c r="J159" s="204">
        <f t="shared" si="0"/>
        <v>0</v>
      </c>
      <c r="K159" s="201" t="s">
        <v>1709</v>
      </c>
      <c r="L159" s="29"/>
      <c r="M159" s="109" t="s">
        <v>1</v>
      </c>
      <c r="N159" s="110" t="s">
        <v>42</v>
      </c>
      <c r="O159" s="52"/>
      <c r="P159" s="111">
        <f t="shared" si="1"/>
        <v>0</v>
      </c>
      <c r="Q159" s="111">
        <v>0</v>
      </c>
      <c r="R159" s="111">
        <f t="shared" si="2"/>
        <v>0</v>
      </c>
      <c r="S159" s="111">
        <v>0</v>
      </c>
      <c r="T159" s="112">
        <f t="shared" si="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490</v>
      </c>
      <c r="AT159" s="113" t="s">
        <v>242</v>
      </c>
      <c r="AU159" s="113" t="s">
        <v>85</v>
      </c>
      <c r="AY159" s="14" t="s">
        <v>237</v>
      </c>
      <c r="BE159" s="114">
        <f t="shared" si="4"/>
        <v>0</v>
      </c>
      <c r="BF159" s="114">
        <f t="shared" si="5"/>
        <v>0</v>
      </c>
      <c r="BG159" s="114">
        <f t="shared" si="6"/>
        <v>0</v>
      </c>
      <c r="BH159" s="114">
        <f t="shared" si="7"/>
        <v>0</v>
      </c>
      <c r="BI159" s="114">
        <f t="shared" si="8"/>
        <v>0</v>
      </c>
      <c r="BJ159" s="14" t="s">
        <v>85</v>
      </c>
      <c r="BK159" s="114">
        <f t="shared" si="9"/>
        <v>0</v>
      </c>
      <c r="BL159" s="14" t="s">
        <v>490</v>
      </c>
      <c r="BM159" s="113" t="s">
        <v>6006</v>
      </c>
    </row>
    <row r="160" spans="1:65" s="2" customFormat="1" ht="16.5" customHeight="1">
      <c r="A160" s="28"/>
      <c r="B160" s="138"/>
      <c r="C160" s="199" t="s">
        <v>376</v>
      </c>
      <c r="D160" s="199" t="s">
        <v>242</v>
      </c>
      <c r="E160" s="200" t="s">
        <v>6007</v>
      </c>
      <c r="F160" s="201" t="s">
        <v>6008</v>
      </c>
      <c r="G160" s="202" t="s">
        <v>2072</v>
      </c>
      <c r="H160" s="203">
        <v>1</v>
      </c>
      <c r="I160" s="108"/>
      <c r="J160" s="204">
        <f t="shared" si="0"/>
        <v>0</v>
      </c>
      <c r="K160" s="201" t="s">
        <v>1709</v>
      </c>
      <c r="L160" s="29"/>
      <c r="M160" s="109" t="s">
        <v>1</v>
      </c>
      <c r="N160" s="110" t="s">
        <v>42</v>
      </c>
      <c r="O160" s="52"/>
      <c r="P160" s="111">
        <f t="shared" si="1"/>
        <v>0</v>
      </c>
      <c r="Q160" s="111">
        <v>0</v>
      </c>
      <c r="R160" s="111">
        <f t="shared" si="2"/>
        <v>0</v>
      </c>
      <c r="S160" s="111">
        <v>0</v>
      </c>
      <c r="T160" s="112">
        <f t="shared" si="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490</v>
      </c>
      <c r="AT160" s="113" t="s">
        <v>242</v>
      </c>
      <c r="AU160" s="113" t="s">
        <v>85</v>
      </c>
      <c r="AY160" s="14" t="s">
        <v>237</v>
      </c>
      <c r="BE160" s="114">
        <f t="shared" si="4"/>
        <v>0</v>
      </c>
      <c r="BF160" s="114">
        <f t="shared" si="5"/>
        <v>0</v>
      </c>
      <c r="BG160" s="114">
        <f t="shared" si="6"/>
        <v>0</v>
      </c>
      <c r="BH160" s="114">
        <f t="shared" si="7"/>
        <v>0</v>
      </c>
      <c r="BI160" s="114">
        <f t="shared" si="8"/>
        <v>0</v>
      </c>
      <c r="BJ160" s="14" t="s">
        <v>85</v>
      </c>
      <c r="BK160" s="114">
        <f t="shared" si="9"/>
        <v>0</v>
      </c>
      <c r="BL160" s="14" t="s">
        <v>490</v>
      </c>
      <c r="BM160" s="113" t="s">
        <v>6009</v>
      </c>
    </row>
    <row r="161" spans="1:65" s="2" customFormat="1" ht="16.5" customHeight="1">
      <c r="A161" s="28"/>
      <c r="B161" s="138"/>
      <c r="C161" s="199" t="s">
        <v>380</v>
      </c>
      <c r="D161" s="199" t="s">
        <v>242</v>
      </c>
      <c r="E161" s="200" t="s">
        <v>6010</v>
      </c>
      <c r="F161" s="201" t="s">
        <v>6011</v>
      </c>
      <c r="G161" s="202" t="s">
        <v>2072</v>
      </c>
      <c r="H161" s="203">
        <v>1</v>
      </c>
      <c r="I161" s="108"/>
      <c r="J161" s="204">
        <f t="shared" si="0"/>
        <v>0</v>
      </c>
      <c r="K161" s="201" t="s">
        <v>1709</v>
      </c>
      <c r="L161" s="29"/>
      <c r="M161" s="109" t="s">
        <v>1</v>
      </c>
      <c r="N161" s="110" t="s">
        <v>42</v>
      </c>
      <c r="O161" s="52"/>
      <c r="P161" s="111">
        <f t="shared" si="1"/>
        <v>0</v>
      </c>
      <c r="Q161" s="111">
        <v>0</v>
      </c>
      <c r="R161" s="111">
        <f t="shared" si="2"/>
        <v>0</v>
      </c>
      <c r="S161" s="111">
        <v>0</v>
      </c>
      <c r="T161" s="112">
        <f t="shared" si="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490</v>
      </c>
      <c r="AT161" s="113" t="s">
        <v>242</v>
      </c>
      <c r="AU161" s="113" t="s">
        <v>85</v>
      </c>
      <c r="AY161" s="14" t="s">
        <v>237</v>
      </c>
      <c r="BE161" s="114">
        <f t="shared" si="4"/>
        <v>0</v>
      </c>
      <c r="BF161" s="114">
        <f t="shared" si="5"/>
        <v>0</v>
      </c>
      <c r="BG161" s="114">
        <f t="shared" si="6"/>
        <v>0</v>
      </c>
      <c r="BH161" s="114">
        <f t="shared" si="7"/>
        <v>0</v>
      </c>
      <c r="BI161" s="114">
        <f t="shared" si="8"/>
        <v>0</v>
      </c>
      <c r="BJ161" s="14" t="s">
        <v>85</v>
      </c>
      <c r="BK161" s="114">
        <f t="shared" si="9"/>
        <v>0</v>
      </c>
      <c r="BL161" s="14" t="s">
        <v>490</v>
      </c>
      <c r="BM161" s="113" t="s">
        <v>6012</v>
      </c>
    </row>
    <row r="162" spans="1:65" s="2" customFormat="1" ht="16.5" customHeight="1">
      <c r="A162" s="28"/>
      <c r="B162" s="138"/>
      <c r="C162" s="199" t="s">
        <v>384</v>
      </c>
      <c r="D162" s="199" t="s">
        <v>242</v>
      </c>
      <c r="E162" s="200" t="s">
        <v>6013</v>
      </c>
      <c r="F162" s="201" t="s">
        <v>6014</v>
      </c>
      <c r="G162" s="202" t="s">
        <v>2072</v>
      </c>
      <c r="H162" s="203">
        <v>22</v>
      </c>
      <c r="I162" s="108"/>
      <c r="J162" s="204">
        <f t="shared" si="0"/>
        <v>0</v>
      </c>
      <c r="K162" s="201" t="s">
        <v>1709</v>
      </c>
      <c r="L162" s="29"/>
      <c r="M162" s="109" t="s">
        <v>1</v>
      </c>
      <c r="N162" s="110" t="s">
        <v>42</v>
      </c>
      <c r="O162" s="52"/>
      <c r="P162" s="111">
        <f t="shared" si="1"/>
        <v>0</v>
      </c>
      <c r="Q162" s="111">
        <v>0</v>
      </c>
      <c r="R162" s="111">
        <f t="shared" si="2"/>
        <v>0</v>
      </c>
      <c r="S162" s="111">
        <v>0</v>
      </c>
      <c r="T162" s="112">
        <f t="shared" si="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490</v>
      </c>
      <c r="AT162" s="113" t="s">
        <v>242</v>
      </c>
      <c r="AU162" s="113" t="s">
        <v>85</v>
      </c>
      <c r="AY162" s="14" t="s">
        <v>237</v>
      </c>
      <c r="BE162" s="114">
        <f t="shared" si="4"/>
        <v>0</v>
      </c>
      <c r="BF162" s="114">
        <f t="shared" si="5"/>
        <v>0</v>
      </c>
      <c r="BG162" s="114">
        <f t="shared" si="6"/>
        <v>0</v>
      </c>
      <c r="BH162" s="114">
        <f t="shared" si="7"/>
        <v>0</v>
      </c>
      <c r="BI162" s="114">
        <f t="shared" si="8"/>
        <v>0</v>
      </c>
      <c r="BJ162" s="14" t="s">
        <v>85</v>
      </c>
      <c r="BK162" s="114">
        <f t="shared" si="9"/>
        <v>0</v>
      </c>
      <c r="BL162" s="14" t="s">
        <v>490</v>
      </c>
      <c r="BM162" s="113" t="s">
        <v>6015</v>
      </c>
    </row>
    <row r="163" spans="1:65" s="2" customFormat="1" ht="16.5" customHeight="1">
      <c r="A163" s="28"/>
      <c r="B163" s="138"/>
      <c r="C163" s="199" t="s">
        <v>388</v>
      </c>
      <c r="D163" s="199" t="s">
        <v>242</v>
      </c>
      <c r="E163" s="200" t="s">
        <v>6016</v>
      </c>
      <c r="F163" s="201" t="s">
        <v>6017</v>
      </c>
      <c r="G163" s="202" t="s">
        <v>2676</v>
      </c>
      <c r="H163" s="203">
        <v>22</v>
      </c>
      <c r="I163" s="108"/>
      <c r="J163" s="204">
        <f t="shared" si="0"/>
        <v>0</v>
      </c>
      <c r="K163" s="201" t="s">
        <v>1709</v>
      </c>
      <c r="L163" s="29"/>
      <c r="M163" s="109" t="s">
        <v>1</v>
      </c>
      <c r="N163" s="110" t="s">
        <v>42</v>
      </c>
      <c r="O163" s="52"/>
      <c r="P163" s="111">
        <f t="shared" si="1"/>
        <v>0</v>
      </c>
      <c r="Q163" s="111">
        <v>0</v>
      </c>
      <c r="R163" s="111">
        <f t="shared" si="2"/>
        <v>0</v>
      </c>
      <c r="S163" s="111">
        <v>0</v>
      </c>
      <c r="T163" s="112">
        <f t="shared" si="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490</v>
      </c>
      <c r="AT163" s="113" t="s">
        <v>242</v>
      </c>
      <c r="AU163" s="113" t="s">
        <v>85</v>
      </c>
      <c r="AY163" s="14" t="s">
        <v>237</v>
      </c>
      <c r="BE163" s="114">
        <f t="shared" si="4"/>
        <v>0</v>
      </c>
      <c r="BF163" s="114">
        <f t="shared" si="5"/>
        <v>0</v>
      </c>
      <c r="BG163" s="114">
        <f t="shared" si="6"/>
        <v>0</v>
      </c>
      <c r="BH163" s="114">
        <f t="shared" si="7"/>
        <v>0</v>
      </c>
      <c r="BI163" s="114">
        <f t="shared" si="8"/>
        <v>0</v>
      </c>
      <c r="BJ163" s="14" t="s">
        <v>85</v>
      </c>
      <c r="BK163" s="114">
        <f t="shared" si="9"/>
        <v>0</v>
      </c>
      <c r="BL163" s="14" t="s">
        <v>490</v>
      </c>
      <c r="BM163" s="113" t="s">
        <v>6018</v>
      </c>
    </row>
    <row r="164" spans="1:65" s="2" customFormat="1" ht="16.5" customHeight="1">
      <c r="A164" s="28"/>
      <c r="B164" s="138"/>
      <c r="C164" s="199" t="s">
        <v>392</v>
      </c>
      <c r="D164" s="199" t="s">
        <v>242</v>
      </c>
      <c r="E164" s="200" t="s">
        <v>6019</v>
      </c>
      <c r="F164" s="201" t="s">
        <v>6020</v>
      </c>
      <c r="G164" s="202" t="s">
        <v>2676</v>
      </c>
      <c r="H164" s="203">
        <v>22</v>
      </c>
      <c r="I164" s="108"/>
      <c r="J164" s="204">
        <f t="shared" si="0"/>
        <v>0</v>
      </c>
      <c r="K164" s="201" t="s">
        <v>1709</v>
      </c>
      <c r="L164" s="29"/>
      <c r="M164" s="109" t="s">
        <v>1</v>
      </c>
      <c r="N164" s="110" t="s">
        <v>42</v>
      </c>
      <c r="O164" s="52"/>
      <c r="P164" s="111">
        <f t="shared" si="1"/>
        <v>0</v>
      </c>
      <c r="Q164" s="111">
        <v>0</v>
      </c>
      <c r="R164" s="111">
        <f t="shared" si="2"/>
        <v>0</v>
      </c>
      <c r="S164" s="111">
        <v>0</v>
      </c>
      <c r="T164" s="112">
        <f t="shared" si="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490</v>
      </c>
      <c r="AT164" s="113" t="s">
        <v>242</v>
      </c>
      <c r="AU164" s="113" t="s">
        <v>85</v>
      </c>
      <c r="AY164" s="14" t="s">
        <v>237</v>
      </c>
      <c r="BE164" s="114">
        <f t="shared" si="4"/>
        <v>0</v>
      </c>
      <c r="BF164" s="114">
        <f t="shared" si="5"/>
        <v>0</v>
      </c>
      <c r="BG164" s="114">
        <f t="shared" si="6"/>
        <v>0</v>
      </c>
      <c r="BH164" s="114">
        <f t="shared" si="7"/>
        <v>0</v>
      </c>
      <c r="BI164" s="114">
        <f t="shared" si="8"/>
        <v>0</v>
      </c>
      <c r="BJ164" s="14" t="s">
        <v>85</v>
      </c>
      <c r="BK164" s="114">
        <f t="shared" si="9"/>
        <v>0</v>
      </c>
      <c r="BL164" s="14" t="s">
        <v>490</v>
      </c>
      <c r="BM164" s="113" t="s">
        <v>6021</v>
      </c>
    </row>
    <row r="165" spans="1:65" s="2" customFormat="1" ht="16.5" customHeight="1">
      <c r="A165" s="28"/>
      <c r="B165" s="138"/>
      <c r="C165" s="199" t="s">
        <v>396</v>
      </c>
      <c r="D165" s="199" t="s">
        <v>242</v>
      </c>
      <c r="E165" s="200" t="s">
        <v>6022</v>
      </c>
      <c r="F165" s="201" t="s">
        <v>6023</v>
      </c>
      <c r="G165" s="202" t="s">
        <v>2676</v>
      </c>
      <c r="H165" s="203">
        <v>32</v>
      </c>
      <c r="I165" s="108"/>
      <c r="J165" s="204">
        <f t="shared" si="0"/>
        <v>0</v>
      </c>
      <c r="K165" s="201" t="s">
        <v>1709</v>
      </c>
      <c r="L165" s="29"/>
      <c r="M165" s="109" t="s">
        <v>1</v>
      </c>
      <c r="N165" s="110" t="s">
        <v>42</v>
      </c>
      <c r="O165" s="52"/>
      <c r="P165" s="111">
        <f t="shared" si="1"/>
        <v>0</v>
      </c>
      <c r="Q165" s="111">
        <v>0</v>
      </c>
      <c r="R165" s="111">
        <f t="shared" si="2"/>
        <v>0</v>
      </c>
      <c r="S165" s="111">
        <v>0</v>
      </c>
      <c r="T165" s="112">
        <f t="shared" si="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13" t="s">
        <v>490</v>
      </c>
      <c r="AT165" s="113" t="s">
        <v>242</v>
      </c>
      <c r="AU165" s="113" t="s">
        <v>85</v>
      </c>
      <c r="AY165" s="14" t="s">
        <v>237</v>
      </c>
      <c r="BE165" s="114">
        <f t="shared" si="4"/>
        <v>0</v>
      </c>
      <c r="BF165" s="114">
        <f t="shared" si="5"/>
        <v>0</v>
      </c>
      <c r="BG165" s="114">
        <f t="shared" si="6"/>
        <v>0</v>
      </c>
      <c r="BH165" s="114">
        <f t="shared" si="7"/>
        <v>0</v>
      </c>
      <c r="BI165" s="114">
        <f t="shared" si="8"/>
        <v>0</v>
      </c>
      <c r="BJ165" s="14" t="s">
        <v>85</v>
      </c>
      <c r="BK165" s="114">
        <f t="shared" si="9"/>
        <v>0</v>
      </c>
      <c r="BL165" s="14" t="s">
        <v>490</v>
      </c>
      <c r="BM165" s="113" t="s">
        <v>6024</v>
      </c>
    </row>
    <row r="166" spans="1:65" s="2" customFormat="1" ht="16.5" customHeight="1">
      <c r="A166" s="28"/>
      <c r="B166" s="138"/>
      <c r="C166" s="199" t="s">
        <v>400</v>
      </c>
      <c r="D166" s="199" t="s">
        <v>242</v>
      </c>
      <c r="E166" s="200" t="s">
        <v>6025</v>
      </c>
      <c r="F166" s="201" t="s">
        <v>6026</v>
      </c>
      <c r="G166" s="202" t="s">
        <v>1708</v>
      </c>
      <c r="H166" s="203">
        <v>1</v>
      </c>
      <c r="I166" s="108"/>
      <c r="J166" s="204">
        <f t="shared" si="0"/>
        <v>0</v>
      </c>
      <c r="K166" s="201" t="s">
        <v>1709</v>
      </c>
      <c r="L166" s="29"/>
      <c r="M166" s="109" t="s">
        <v>1</v>
      </c>
      <c r="N166" s="110" t="s">
        <v>42</v>
      </c>
      <c r="O166" s="52"/>
      <c r="P166" s="111">
        <f t="shared" si="1"/>
        <v>0</v>
      </c>
      <c r="Q166" s="111">
        <v>0</v>
      </c>
      <c r="R166" s="111">
        <f t="shared" si="2"/>
        <v>0</v>
      </c>
      <c r="S166" s="111">
        <v>0</v>
      </c>
      <c r="T166" s="112">
        <f t="shared" si="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13" t="s">
        <v>490</v>
      </c>
      <c r="AT166" s="113" t="s">
        <v>242</v>
      </c>
      <c r="AU166" s="113" t="s">
        <v>85</v>
      </c>
      <c r="AY166" s="14" t="s">
        <v>237</v>
      </c>
      <c r="BE166" s="114">
        <f t="shared" si="4"/>
        <v>0</v>
      </c>
      <c r="BF166" s="114">
        <f t="shared" si="5"/>
        <v>0</v>
      </c>
      <c r="BG166" s="114">
        <f t="shared" si="6"/>
        <v>0</v>
      </c>
      <c r="BH166" s="114">
        <f t="shared" si="7"/>
        <v>0</v>
      </c>
      <c r="BI166" s="114">
        <f t="shared" si="8"/>
        <v>0</v>
      </c>
      <c r="BJ166" s="14" t="s">
        <v>85</v>
      </c>
      <c r="BK166" s="114">
        <f t="shared" si="9"/>
        <v>0</v>
      </c>
      <c r="BL166" s="14" t="s">
        <v>490</v>
      </c>
      <c r="BM166" s="113" t="s">
        <v>6027</v>
      </c>
    </row>
    <row r="167" spans="1:65" s="12" customFormat="1" ht="25.9" customHeight="1">
      <c r="B167" s="192"/>
      <c r="C167" s="193"/>
      <c r="D167" s="194" t="s">
        <v>76</v>
      </c>
      <c r="E167" s="195" t="s">
        <v>1348</v>
      </c>
      <c r="F167" s="195" t="s">
        <v>6028</v>
      </c>
      <c r="G167" s="193"/>
      <c r="H167" s="193"/>
      <c r="I167" s="101"/>
      <c r="J167" s="196">
        <f>BK167</f>
        <v>0</v>
      </c>
      <c r="K167" s="193"/>
      <c r="L167" s="99"/>
      <c r="M167" s="102"/>
      <c r="N167" s="103"/>
      <c r="O167" s="103"/>
      <c r="P167" s="104">
        <f>SUM(P168:P191)</f>
        <v>0</v>
      </c>
      <c r="Q167" s="103"/>
      <c r="R167" s="104">
        <f>SUM(R168:R191)</f>
        <v>0</v>
      </c>
      <c r="S167" s="103"/>
      <c r="T167" s="105">
        <f>SUM(T168:T191)</f>
        <v>0</v>
      </c>
      <c r="AR167" s="100" t="s">
        <v>247</v>
      </c>
      <c r="AT167" s="106" t="s">
        <v>76</v>
      </c>
      <c r="AU167" s="106" t="s">
        <v>77</v>
      </c>
      <c r="AY167" s="100" t="s">
        <v>237</v>
      </c>
      <c r="BK167" s="107">
        <f>SUM(BK168:BK191)</f>
        <v>0</v>
      </c>
    </row>
    <row r="168" spans="1:65" s="2" customFormat="1" ht="16.5" customHeight="1">
      <c r="A168" s="28"/>
      <c r="B168" s="138"/>
      <c r="C168" s="205" t="s">
        <v>404</v>
      </c>
      <c r="D168" s="205" t="s">
        <v>290</v>
      </c>
      <c r="E168" s="206" t="s">
        <v>6029</v>
      </c>
      <c r="F168" s="207" t="s">
        <v>6030</v>
      </c>
      <c r="G168" s="208" t="s">
        <v>2072</v>
      </c>
      <c r="H168" s="209">
        <v>1</v>
      </c>
      <c r="I168" s="115"/>
      <c r="J168" s="210">
        <f t="shared" ref="J168:J191" si="10">ROUND(I168*H168,2)</f>
        <v>0</v>
      </c>
      <c r="K168" s="207" t="s">
        <v>1709</v>
      </c>
      <c r="L168" s="116"/>
      <c r="M168" s="117" t="s">
        <v>1</v>
      </c>
      <c r="N168" s="118" t="s">
        <v>42</v>
      </c>
      <c r="O168" s="52"/>
      <c r="P168" s="111">
        <f t="shared" ref="P168:P191" si="11">O168*H168</f>
        <v>0</v>
      </c>
      <c r="Q168" s="111">
        <v>0</v>
      </c>
      <c r="R168" s="111">
        <f t="shared" ref="R168:R191" si="12">Q168*H168</f>
        <v>0</v>
      </c>
      <c r="S168" s="111">
        <v>0</v>
      </c>
      <c r="T168" s="112">
        <f t="shared" ref="T168:T191" si="13">S168*H168</f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13" t="s">
        <v>1303</v>
      </c>
      <c r="AT168" s="113" t="s">
        <v>290</v>
      </c>
      <c r="AU168" s="113" t="s">
        <v>85</v>
      </c>
      <c r="AY168" s="14" t="s">
        <v>237</v>
      </c>
      <c r="BE168" s="114">
        <f t="shared" ref="BE168:BE191" si="14">IF(N168="základní",J168,0)</f>
        <v>0</v>
      </c>
      <c r="BF168" s="114">
        <f t="shared" ref="BF168:BF191" si="15">IF(N168="snížená",J168,0)</f>
        <v>0</v>
      </c>
      <c r="BG168" s="114">
        <f t="shared" ref="BG168:BG191" si="16">IF(N168="zákl. přenesená",J168,0)</f>
        <v>0</v>
      </c>
      <c r="BH168" s="114">
        <f t="shared" ref="BH168:BH191" si="17">IF(N168="sníž. přenesená",J168,0)</f>
        <v>0</v>
      </c>
      <c r="BI168" s="114">
        <f t="shared" ref="BI168:BI191" si="18">IF(N168="nulová",J168,0)</f>
        <v>0</v>
      </c>
      <c r="BJ168" s="14" t="s">
        <v>85</v>
      </c>
      <c r="BK168" s="114">
        <f t="shared" ref="BK168:BK191" si="19">ROUND(I168*H168,2)</f>
        <v>0</v>
      </c>
      <c r="BL168" s="14" t="s">
        <v>490</v>
      </c>
      <c r="BM168" s="113" t="s">
        <v>6031</v>
      </c>
    </row>
    <row r="169" spans="1:65" s="2" customFormat="1" ht="16.5" customHeight="1">
      <c r="A169" s="28"/>
      <c r="B169" s="138"/>
      <c r="C169" s="205" t="s">
        <v>408</v>
      </c>
      <c r="D169" s="205" t="s">
        <v>290</v>
      </c>
      <c r="E169" s="206" t="s">
        <v>6029</v>
      </c>
      <c r="F169" s="207" t="s">
        <v>6030</v>
      </c>
      <c r="G169" s="208" t="s">
        <v>2072</v>
      </c>
      <c r="H169" s="209">
        <v>6</v>
      </c>
      <c r="I169" s="115"/>
      <c r="J169" s="210">
        <f t="shared" si="10"/>
        <v>0</v>
      </c>
      <c r="K169" s="207" t="s">
        <v>1709</v>
      </c>
      <c r="L169" s="116"/>
      <c r="M169" s="117" t="s">
        <v>1</v>
      </c>
      <c r="N169" s="118" t="s">
        <v>42</v>
      </c>
      <c r="O169" s="52"/>
      <c r="P169" s="111">
        <f t="shared" si="11"/>
        <v>0</v>
      </c>
      <c r="Q169" s="111">
        <v>0</v>
      </c>
      <c r="R169" s="111">
        <f t="shared" si="12"/>
        <v>0</v>
      </c>
      <c r="S169" s="111">
        <v>0</v>
      </c>
      <c r="T169" s="112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13" t="s">
        <v>1303</v>
      </c>
      <c r="AT169" s="113" t="s">
        <v>290</v>
      </c>
      <c r="AU169" s="113" t="s">
        <v>85</v>
      </c>
      <c r="AY169" s="14" t="s">
        <v>237</v>
      </c>
      <c r="BE169" s="114">
        <f t="shared" si="14"/>
        <v>0</v>
      </c>
      <c r="BF169" s="114">
        <f t="shared" si="15"/>
        <v>0</v>
      </c>
      <c r="BG169" s="114">
        <f t="shared" si="16"/>
        <v>0</v>
      </c>
      <c r="BH169" s="114">
        <f t="shared" si="17"/>
        <v>0</v>
      </c>
      <c r="BI169" s="114">
        <f t="shared" si="18"/>
        <v>0</v>
      </c>
      <c r="BJ169" s="14" t="s">
        <v>85</v>
      </c>
      <c r="BK169" s="114">
        <f t="shared" si="19"/>
        <v>0</v>
      </c>
      <c r="BL169" s="14" t="s">
        <v>490</v>
      </c>
      <c r="BM169" s="113" t="s">
        <v>6032</v>
      </c>
    </row>
    <row r="170" spans="1:65" s="2" customFormat="1" ht="16.5" customHeight="1">
      <c r="A170" s="28"/>
      <c r="B170" s="138"/>
      <c r="C170" s="205" t="s">
        <v>415</v>
      </c>
      <c r="D170" s="205" t="s">
        <v>290</v>
      </c>
      <c r="E170" s="206" t="s">
        <v>6029</v>
      </c>
      <c r="F170" s="207" t="s">
        <v>6030</v>
      </c>
      <c r="G170" s="208" t="s">
        <v>2072</v>
      </c>
      <c r="H170" s="209">
        <v>1</v>
      </c>
      <c r="I170" s="115"/>
      <c r="J170" s="210">
        <f t="shared" si="10"/>
        <v>0</v>
      </c>
      <c r="K170" s="207" t="s">
        <v>1709</v>
      </c>
      <c r="L170" s="116"/>
      <c r="M170" s="117" t="s">
        <v>1</v>
      </c>
      <c r="N170" s="118" t="s">
        <v>42</v>
      </c>
      <c r="O170" s="52"/>
      <c r="P170" s="111">
        <f t="shared" si="11"/>
        <v>0</v>
      </c>
      <c r="Q170" s="111">
        <v>0</v>
      </c>
      <c r="R170" s="111">
        <f t="shared" si="12"/>
        <v>0</v>
      </c>
      <c r="S170" s="111">
        <v>0</v>
      </c>
      <c r="T170" s="112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13" t="s">
        <v>1303</v>
      </c>
      <c r="AT170" s="113" t="s">
        <v>290</v>
      </c>
      <c r="AU170" s="113" t="s">
        <v>85</v>
      </c>
      <c r="AY170" s="14" t="s">
        <v>237</v>
      </c>
      <c r="BE170" s="114">
        <f t="shared" si="14"/>
        <v>0</v>
      </c>
      <c r="BF170" s="114">
        <f t="shared" si="15"/>
        <v>0</v>
      </c>
      <c r="BG170" s="114">
        <f t="shared" si="16"/>
        <v>0</v>
      </c>
      <c r="BH170" s="114">
        <f t="shared" si="17"/>
        <v>0</v>
      </c>
      <c r="BI170" s="114">
        <f t="shared" si="18"/>
        <v>0</v>
      </c>
      <c r="BJ170" s="14" t="s">
        <v>85</v>
      </c>
      <c r="BK170" s="114">
        <f t="shared" si="19"/>
        <v>0</v>
      </c>
      <c r="BL170" s="14" t="s">
        <v>490</v>
      </c>
      <c r="BM170" s="113" t="s">
        <v>6033</v>
      </c>
    </row>
    <row r="171" spans="1:65" s="2" customFormat="1" ht="16.5" customHeight="1">
      <c r="A171" s="28"/>
      <c r="B171" s="138"/>
      <c r="C171" s="205" t="s">
        <v>419</v>
      </c>
      <c r="D171" s="205" t="s">
        <v>290</v>
      </c>
      <c r="E171" s="206" t="s">
        <v>6029</v>
      </c>
      <c r="F171" s="207" t="s">
        <v>6030</v>
      </c>
      <c r="G171" s="208" t="s">
        <v>2072</v>
      </c>
      <c r="H171" s="209">
        <v>1</v>
      </c>
      <c r="I171" s="115"/>
      <c r="J171" s="210">
        <f t="shared" si="10"/>
        <v>0</v>
      </c>
      <c r="K171" s="207" t="s">
        <v>1709</v>
      </c>
      <c r="L171" s="116"/>
      <c r="M171" s="117" t="s">
        <v>1</v>
      </c>
      <c r="N171" s="118" t="s">
        <v>42</v>
      </c>
      <c r="O171" s="52"/>
      <c r="P171" s="111">
        <f t="shared" si="11"/>
        <v>0</v>
      </c>
      <c r="Q171" s="111">
        <v>0</v>
      </c>
      <c r="R171" s="111">
        <f t="shared" si="12"/>
        <v>0</v>
      </c>
      <c r="S171" s="111">
        <v>0</v>
      </c>
      <c r="T171" s="112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13" t="s">
        <v>1303</v>
      </c>
      <c r="AT171" s="113" t="s">
        <v>290</v>
      </c>
      <c r="AU171" s="113" t="s">
        <v>85</v>
      </c>
      <c r="AY171" s="14" t="s">
        <v>237</v>
      </c>
      <c r="BE171" s="114">
        <f t="shared" si="14"/>
        <v>0</v>
      </c>
      <c r="BF171" s="114">
        <f t="shared" si="15"/>
        <v>0</v>
      </c>
      <c r="BG171" s="114">
        <f t="shared" si="16"/>
        <v>0</v>
      </c>
      <c r="BH171" s="114">
        <f t="shared" si="17"/>
        <v>0</v>
      </c>
      <c r="BI171" s="114">
        <f t="shared" si="18"/>
        <v>0</v>
      </c>
      <c r="BJ171" s="14" t="s">
        <v>85</v>
      </c>
      <c r="BK171" s="114">
        <f t="shared" si="19"/>
        <v>0</v>
      </c>
      <c r="BL171" s="14" t="s">
        <v>490</v>
      </c>
      <c r="BM171" s="113" t="s">
        <v>6034</v>
      </c>
    </row>
    <row r="172" spans="1:65" s="2" customFormat="1" ht="16.5" customHeight="1">
      <c r="A172" s="28"/>
      <c r="B172" s="138"/>
      <c r="C172" s="205" t="s">
        <v>423</v>
      </c>
      <c r="D172" s="205" t="s">
        <v>290</v>
      </c>
      <c r="E172" s="206" t="s">
        <v>6029</v>
      </c>
      <c r="F172" s="207" t="s">
        <v>6030</v>
      </c>
      <c r="G172" s="208" t="s">
        <v>2072</v>
      </c>
      <c r="H172" s="209">
        <v>3</v>
      </c>
      <c r="I172" s="115"/>
      <c r="J172" s="210">
        <f t="shared" si="10"/>
        <v>0</v>
      </c>
      <c r="K172" s="207" t="s">
        <v>1709</v>
      </c>
      <c r="L172" s="116"/>
      <c r="M172" s="117" t="s">
        <v>1</v>
      </c>
      <c r="N172" s="118" t="s">
        <v>42</v>
      </c>
      <c r="O172" s="52"/>
      <c r="P172" s="111">
        <f t="shared" si="11"/>
        <v>0</v>
      </c>
      <c r="Q172" s="111">
        <v>0</v>
      </c>
      <c r="R172" s="111">
        <f t="shared" si="12"/>
        <v>0</v>
      </c>
      <c r="S172" s="111">
        <v>0</v>
      </c>
      <c r="T172" s="112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13" t="s">
        <v>1303</v>
      </c>
      <c r="AT172" s="113" t="s">
        <v>290</v>
      </c>
      <c r="AU172" s="113" t="s">
        <v>85</v>
      </c>
      <c r="AY172" s="14" t="s">
        <v>237</v>
      </c>
      <c r="BE172" s="114">
        <f t="shared" si="14"/>
        <v>0</v>
      </c>
      <c r="BF172" s="114">
        <f t="shared" si="15"/>
        <v>0</v>
      </c>
      <c r="BG172" s="114">
        <f t="shared" si="16"/>
        <v>0</v>
      </c>
      <c r="BH172" s="114">
        <f t="shared" si="17"/>
        <v>0</v>
      </c>
      <c r="BI172" s="114">
        <f t="shared" si="18"/>
        <v>0</v>
      </c>
      <c r="BJ172" s="14" t="s">
        <v>85</v>
      </c>
      <c r="BK172" s="114">
        <f t="shared" si="19"/>
        <v>0</v>
      </c>
      <c r="BL172" s="14" t="s">
        <v>490</v>
      </c>
      <c r="BM172" s="113" t="s">
        <v>6035</v>
      </c>
    </row>
    <row r="173" spans="1:65" s="2" customFormat="1" ht="16.5" customHeight="1">
      <c r="A173" s="28"/>
      <c r="B173" s="138"/>
      <c r="C173" s="205" t="s">
        <v>427</v>
      </c>
      <c r="D173" s="205" t="s">
        <v>290</v>
      </c>
      <c r="E173" s="206" t="s">
        <v>6029</v>
      </c>
      <c r="F173" s="207" t="s">
        <v>6030</v>
      </c>
      <c r="G173" s="208" t="s">
        <v>2072</v>
      </c>
      <c r="H173" s="209">
        <v>1</v>
      </c>
      <c r="I173" s="115"/>
      <c r="J173" s="210">
        <f t="shared" si="10"/>
        <v>0</v>
      </c>
      <c r="K173" s="207" t="s">
        <v>1709</v>
      </c>
      <c r="L173" s="116"/>
      <c r="M173" s="117" t="s">
        <v>1</v>
      </c>
      <c r="N173" s="118" t="s">
        <v>42</v>
      </c>
      <c r="O173" s="52"/>
      <c r="P173" s="111">
        <f t="shared" si="11"/>
        <v>0</v>
      </c>
      <c r="Q173" s="111">
        <v>0</v>
      </c>
      <c r="R173" s="111">
        <f t="shared" si="12"/>
        <v>0</v>
      </c>
      <c r="S173" s="111">
        <v>0</v>
      </c>
      <c r="T173" s="112">
        <f t="shared" si="1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13" t="s">
        <v>1303</v>
      </c>
      <c r="AT173" s="113" t="s">
        <v>290</v>
      </c>
      <c r="AU173" s="113" t="s">
        <v>85</v>
      </c>
      <c r="AY173" s="14" t="s">
        <v>237</v>
      </c>
      <c r="BE173" s="114">
        <f t="shared" si="14"/>
        <v>0</v>
      </c>
      <c r="BF173" s="114">
        <f t="shared" si="15"/>
        <v>0</v>
      </c>
      <c r="BG173" s="114">
        <f t="shared" si="16"/>
        <v>0</v>
      </c>
      <c r="BH173" s="114">
        <f t="shared" si="17"/>
        <v>0</v>
      </c>
      <c r="BI173" s="114">
        <f t="shared" si="18"/>
        <v>0</v>
      </c>
      <c r="BJ173" s="14" t="s">
        <v>85</v>
      </c>
      <c r="BK173" s="114">
        <f t="shared" si="19"/>
        <v>0</v>
      </c>
      <c r="BL173" s="14" t="s">
        <v>490</v>
      </c>
      <c r="BM173" s="113" t="s">
        <v>6036</v>
      </c>
    </row>
    <row r="174" spans="1:65" s="2" customFormat="1" ht="16.5" customHeight="1">
      <c r="A174" s="28"/>
      <c r="B174" s="138"/>
      <c r="C174" s="205" t="s">
        <v>431</v>
      </c>
      <c r="D174" s="205" t="s">
        <v>290</v>
      </c>
      <c r="E174" s="206" t="s">
        <v>6029</v>
      </c>
      <c r="F174" s="207" t="s">
        <v>6030</v>
      </c>
      <c r="G174" s="208" t="s">
        <v>2072</v>
      </c>
      <c r="H174" s="209">
        <v>1</v>
      </c>
      <c r="I174" s="115"/>
      <c r="J174" s="210">
        <f t="shared" si="10"/>
        <v>0</v>
      </c>
      <c r="K174" s="207" t="s">
        <v>1709</v>
      </c>
      <c r="L174" s="116"/>
      <c r="M174" s="117" t="s">
        <v>1</v>
      </c>
      <c r="N174" s="118" t="s">
        <v>42</v>
      </c>
      <c r="O174" s="52"/>
      <c r="P174" s="111">
        <f t="shared" si="11"/>
        <v>0</v>
      </c>
      <c r="Q174" s="111">
        <v>0</v>
      </c>
      <c r="R174" s="111">
        <f t="shared" si="12"/>
        <v>0</v>
      </c>
      <c r="S174" s="111">
        <v>0</v>
      </c>
      <c r="T174" s="112">
        <f t="shared" si="1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13" t="s">
        <v>1303</v>
      </c>
      <c r="AT174" s="113" t="s">
        <v>290</v>
      </c>
      <c r="AU174" s="113" t="s">
        <v>85</v>
      </c>
      <c r="AY174" s="14" t="s">
        <v>237</v>
      </c>
      <c r="BE174" s="114">
        <f t="shared" si="14"/>
        <v>0</v>
      </c>
      <c r="BF174" s="114">
        <f t="shared" si="15"/>
        <v>0</v>
      </c>
      <c r="BG174" s="114">
        <f t="shared" si="16"/>
        <v>0</v>
      </c>
      <c r="BH174" s="114">
        <f t="shared" si="17"/>
        <v>0</v>
      </c>
      <c r="BI174" s="114">
        <f t="shared" si="18"/>
        <v>0</v>
      </c>
      <c r="BJ174" s="14" t="s">
        <v>85</v>
      </c>
      <c r="BK174" s="114">
        <f t="shared" si="19"/>
        <v>0</v>
      </c>
      <c r="BL174" s="14" t="s">
        <v>490</v>
      </c>
      <c r="BM174" s="113" t="s">
        <v>6037</v>
      </c>
    </row>
    <row r="175" spans="1:65" s="2" customFormat="1" ht="16.5" customHeight="1">
      <c r="A175" s="28"/>
      <c r="B175" s="138"/>
      <c r="C175" s="205" t="s">
        <v>435</v>
      </c>
      <c r="D175" s="205" t="s">
        <v>290</v>
      </c>
      <c r="E175" s="206" t="s">
        <v>6029</v>
      </c>
      <c r="F175" s="207" t="s">
        <v>6030</v>
      </c>
      <c r="G175" s="208" t="s">
        <v>2072</v>
      </c>
      <c r="H175" s="209">
        <v>1</v>
      </c>
      <c r="I175" s="115"/>
      <c r="J175" s="210">
        <f t="shared" si="10"/>
        <v>0</v>
      </c>
      <c r="K175" s="207" t="s">
        <v>1709</v>
      </c>
      <c r="L175" s="116"/>
      <c r="M175" s="117" t="s">
        <v>1</v>
      </c>
      <c r="N175" s="118" t="s">
        <v>42</v>
      </c>
      <c r="O175" s="52"/>
      <c r="P175" s="111">
        <f t="shared" si="11"/>
        <v>0</v>
      </c>
      <c r="Q175" s="111">
        <v>0</v>
      </c>
      <c r="R175" s="111">
        <f t="shared" si="12"/>
        <v>0</v>
      </c>
      <c r="S175" s="111">
        <v>0</v>
      </c>
      <c r="T175" s="112">
        <f t="shared" si="1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13" t="s">
        <v>1303</v>
      </c>
      <c r="AT175" s="113" t="s">
        <v>290</v>
      </c>
      <c r="AU175" s="113" t="s">
        <v>85</v>
      </c>
      <c r="AY175" s="14" t="s">
        <v>237</v>
      </c>
      <c r="BE175" s="114">
        <f t="shared" si="14"/>
        <v>0</v>
      </c>
      <c r="BF175" s="114">
        <f t="shared" si="15"/>
        <v>0</v>
      </c>
      <c r="BG175" s="114">
        <f t="shared" si="16"/>
        <v>0</v>
      </c>
      <c r="BH175" s="114">
        <f t="shared" si="17"/>
        <v>0</v>
      </c>
      <c r="BI175" s="114">
        <f t="shared" si="18"/>
        <v>0</v>
      </c>
      <c r="BJ175" s="14" t="s">
        <v>85</v>
      </c>
      <c r="BK175" s="114">
        <f t="shared" si="19"/>
        <v>0</v>
      </c>
      <c r="BL175" s="14" t="s">
        <v>490</v>
      </c>
      <c r="BM175" s="113" t="s">
        <v>6038</v>
      </c>
    </row>
    <row r="176" spans="1:65" s="2" customFormat="1" ht="16.5" customHeight="1">
      <c r="A176" s="28"/>
      <c r="B176" s="138"/>
      <c r="C176" s="205" t="s">
        <v>439</v>
      </c>
      <c r="D176" s="205" t="s">
        <v>290</v>
      </c>
      <c r="E176" s="206" t="s">
        <v>6029</v>
      </c>
      <c r="F176" s="207" t="s">
        <v>6030</v>
      </c>
      <c r="G176" s="208" t="s">
        <v>2072</v>
      </c>
      <c r="H176" s="209">
        <v>1</v>
      </c>
      <c r="I176" s="115"/>
      <c r="J176" s="210">
        <f t="shared" si="10"/>
        <v>0</v>
      </c>
      <c r="K176" s="207" t="s">
        <v>1709</v>
      </c>
      <c r="L176" s="116"/>
      <c r="M176" s="117" t="s">
        <v>1</v>
      </c>
      <c r="N176" s="118" t="s">
        <v>42</v>
      </c>
      <c r="O176" s="52"/>
      <c r="P176" s="111">
        <f t="shared" si="11"/>
        <v>0</v>
      </c>
      <c r="Q176" s="111">
        <v>0</v>
      </c>
      <c r="R176" s="111">
        <f t="shared" si="12"/>
        <v>0</v>
      </c>
      <c r="S176" s="111">
        <v>0</v>
      </c>
      <c r="T176" s="112">
        <f t="shared" si="1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13" t="s">
        <v>1303</v>
      </c>
      <c r="AT176" s="113" t="s">
        <v>290</v>
      </c>
      <c r="AU176" s="113" t="s">
        <v>85</v>
      </c>
      <c r="AY176" s="14" t="s">
        <v>237</v>
      </c>
      <c r="BE176" s="114">
        <f t="shared" si="14"/>
        <v>0</v>
      </c>
      <c r="BF176" s="114">
        <f t="shared" si="15"/>
        <v>0</v>
      </c>
      <c r="BG176" s="114">
        <f t="shared" si="16"/>
        <v>0</v>
      </c>
      <c r="BH176" s="114">
        <f t="shared" si="17"/>
        <v>0</v>
      </c>
      <c r="BI176" s="114">
        <f t="shared" si="18"/>
        <v>0</v>
      </c>
      <c r="BJ176" s="14" t="s">
        <v>85</v>
      </c>
      <c r="BK176" s="114">
        <f t="shared" si="19"/>
        <v>0</v>
      </c>
      <c r="BL176" s="14" t="s">
        <v>490</v>
      </c>
      <c r="BM176" s="113" t="s">
        <v>6039</v>
      </c>
    </row>
    <row r="177" spans="1:65" s="2" customFormat="1" ht="16.5" customHeight="1">
      <c r="A177" s="28"/>
      <c r="B177" s="138"/>
      <c r="C177" s="205" t="s">
        <v>443</v>
      </c>
      <c r="D177" s="205" t="s">
        <v>290</v>
      </c>
      <c r="E177" s="206" t="s">
        <v>6029</v>
      </c>
      <c r="F177" s="207" t="s">
        <v>6030</v>
      </c>
      <c r="G177" s="208" t="s">
        <v>2072</v>
      </c>
      <c r="H177" s="209">
        <v>3</v>
      </c>
      <c r="I177" s="115"/>
      <c r="J177" s="210">
        <f t="shared" si="10"/>
        <v>0</v>
      </c>
      <c r="K177" s="207" t="s">
        <v>1709</v>
      </c>
      <c r="L177" s="116"/>
      <c r="M177" s="117" t="s">
        <v>1</v>
      </c>
      <c r="N177" s="118" t="s">
        <v>42</v>
      </c>
      <c r="O177" s="52"/>
      <c r="P177" s="111">
        <f t="shared" si="11"/>
        <v>0</v>
      </c>
      <c r="Q177" s="111">
        <v>0</v>
      </c>
      <c r="R177" s="111">
        <f t="shared" si="12"/>
        <v>0</v>
      </c>
      <c r="S177" s="111">
        <v>0</v>
      </c>
      <c r="T177" s="112">
        <f t="shared" si="1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13" t="s">
        <v>1303</v>
      </c>
      <c r="AT177" s="113" t="s">
        <v>290</v>
      </c>
      <c r="AU177" s="113" t="s">
        <v>85</v>
      </c>
      <c r="AY177" s="14" t="s">
        <v>237</v>
      </c>
      <c r="BE177" s="114">
        <f t="shared" si="14"/>
        <v>0</v>
      </c>
      <c r="BF177" s="114">
        <f t="shared" si="15"/>
        <v>0</v>
      </c>
      <c r="BG177" s="114">
        <f t="shared" si="16"/>
        <v>0</v>
      </c>
      <c r="BH177" s="114">
        <f t="shared" si="17"/>
        <v>0</v>
      </c>
      <c r="BI177" s="114">
        <f t="shared" si="18"/>
        <v>0</v>
      </c>
      <c r="BJ177" s="14" t="s">
        <v>85</v>
      </c>
      <c r="BK177" s="114">
        <f t="shared" si="19"/>
        <v>0</v>
      </c>
      <c r="BL177" s="14" t="s">
        <v>490</v>
      </c>
      <c r="BM177" s="113" t="s">
        <v>6040</v>
      </c>
    </row>
    <row r="178" spans="1:65" s="2" customFormat="1" ht="16.5" customHeight="1">
      <c r="A178" s="28"/>
      <c r="B178" s="138"/>
      <c r="C178" s="205" t="s">
        <v>447</v>
      </c>
      <c r="D178" s="205" t="s">
        <v>290</v>
      </c>
      <c r="E178" s="206" t="s">
        <v>6029</v>
      </c>
      <c r="F178" s="207" t="s">
        <v>6030</v>
      </c>
      <c r="G178" s="208" t="s">
        <v>2072</v>
      </c>
      <c r="H178" s="209">
        <v>9</v>
      </c>
      <c r="I178" s="115"/>
      <c r="J178" s="210">
        <f t="shared" si="10"/>
        <v>0</v>
      </c>
      <c r="K178" s="207" t="s">
        <v>1709</v>
      </c>
      <c r="L178" s="116"/>
      <c r="M178" s="117" t="s">
        <v>1</v>
      </c>
      <c r="N178" s="118" t="s">
        <v>42</v>
      </c>
      <c r="O178" s="52"/>
      <c r="P178" s="111">
        <f t="shared" si="11"/>
        <v>0</v>
      </c>
      <c r="Q178" s="111">
        <v>0</v>
      </c>
      <c r="R178" s="111">
        <f t="shared" si="12"/>
        <v>0</v>
      </c>
      <c r="S178" s="111">
        <v>0</v>
      </c>
      <c r="T178" s="112">
        <f t="shared" si="1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13" t="s">
        <v>1303</v>
      </c>
      <c r="AT178" s="113" t="s">
        <v>290</v>
      </c>
      <c r="AU178" s="113" t="s">
        <v>85</v>
      </c>
      <c r="AY178" s="14" t="s">
        <v>237</v>
      </c>
      <c r="BE178" s="114">
        <f t="shared" si="14"/>
        <v>0</v>
      </c>
      <c r="BF178" s="114">
        <f t="shared" si="15"/>
        <v>0</v>
      </c>
      <c r="BG178" s="114">
        <f t="shared" si="16"/>
        <v>0</v>
      </c>
      <c r="BH178" s="114">
        <f t="shared" si="17"/>
        <v>0</v>
      </c>
      <c r="BI178" s="114">
        <f t="shared" si="18"/>
        <v>0</v>
      </c>
      <c r="BJ178" s="14" t="s">
        <v>85</v>
      </c>
      <c r="BK178" s="114">
        <f t="shared" si="19"/>
        <v>0</v>
      </c>
      <c r="BL178" s="14" t="s">
        <v>490</v>
      </c>
      <c r="BM178" s="113" t="s">
        <v>6041</v>
      </c>
    </row>
    <row r="179" spans="1:65" s="2" customFormat="1" ht="16.5" customHeight="1">
      <c r="A179" s="28"/>
      <c r="B179" s="138"/>
      <c r="C179" s="205" t="s">
        <v>451</v>
      </c>
      <c r="D179" s="205" t="s">
        <v>290</v>
      </c>
      <c r="E179" s="206" t="s">
        <v>6029</v>
      </c>
      <c r="F179" s="207" t="s">
        <v>6030</v>
      </c>
      <c r="G179" s="208" t="s">
        <v>2072</v>
      </c>
      <c r="H179" s="209">
        <v>1</v>
      </c>
      <c r="I179" s="115"/>
      <c r="J179" s="210">
        <f t="shared" si="10"/>
        <v>0</v>
      </c>
      <c r="K179" s="207" t="s">
        <v>1709</v>
      </c>
      <c r="L179" s="116"/>
      <c r="M179" s="117" t="s">
        <v>1</v>
      </c>
      <c r="N179" s="118" t="s">
        <v>42</v>
      </c>
      <c r="O179" s="52"/>
      <c r="P179" s="111">
        <f t="shared" si="11"/>
        <v>0</v>
      </c>
      <c r="Q179" s="111">
        <v>0</v>
      </c>
      <c r="R179" s="111">
        <f t="shared" si="12"/>
        <v>0</v>
      </c>
      <c r="S179" s="111">
        <v>0</v>
      </c>
      <c r="T179" s="112">
        <f t="shared" si="1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13" t="s">
        <v>1303</v>
      </c>
      <c r="AT179" s="113" t="s">
        <v>290</v>
      </c>
      <c r="AU179" s="113" t="s">
        <v>85</v>
      </c>
      <c r="AY179" s="14" t="s">
        <v>237</v>
      </c>
      <c r="BE179" s="114">
        <f t="shared" si="14"/>
        <v>0</v>
      </c>
      <c r="BF179" s="114">
        <f t="shared" si="15"/>
        <v>0</v>
      </c>
      <c r="BG179" s="114">
        <f t="shared" si="16"/>
        <v>0</v>
      </c>
      <c r="BH179" s="114">
        <f t="shared" si="17"/>
        <v>0</v>
      </c>
      <c r="BI179" s="114">
        <f t="shared" si="18"/>
        <v>0</v>
      </c>
      <c r="BJ179" s="14" t="s">
        <v>85</v>
      </c>
      <c r="BK179" s="114">
        <f t="shared" si="19"/>
        <v>0</v>
      </c>
      <c r="BL179" s="14" t="s">
        <v>490</v>
      </c>
      <c r="BM179" s="113" t="s">
        <v>6042</v>
      </c>
    </row>
    <row r="180" spans="1:65" s="2" customFormat="1" ht="16.5" customHeight="1">
      <c r="A180" s="28"/>
      <c r="B180" s="138"/>
      <c r="C180" s="205" t="s">
        <v>455</v>
      </c>
      <c r="D180" s="205" t="s">
        <v>290</v>
      </c>
      <c r="E180" s="206" t="s">
        <v>6029</v>
      </c>
      <c r="F180" s="207" t="s">
        <v>6030</v>
      </c>
      <c r="G180" s="208" t="s">
        <v>2072</v>
      </c>
      <c r="H180" s="209">
        <v>3</v>
      </c>
      <c r="I180" s="115"/>
      <c r="J180" s="210">
        <f t="shared" si="10"/>
        <v>0</v>
      </c>
      <c r="K180" s="207" t="s">
        <v>1709</v>
      </c>
      <c r="L180" s="116"/>
      <c r="M180" s="117" t="s">
        <v>1</v>
      </c>
      <c r="N180" s="118" t="s">
        <v>42</v>
      </c>
      <c r="O180" s="52"/>
      <c r="P180" s="111">
        <f t="shared" si="11"/>
        <v>0</v>
      </c>
      <c r="Q180" s="111">
        <v>0</v>
      </c>
      <c r="R180" s="111">
        <f t="shared" si="12"/>
        <v>0</v>
      </c>
      <c r="S180" s="111">
        <v>0</v>
      </c>
      <c r="T180" s="112">
        <f t="shared" si="1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13" t="s">
        <v>1303</v>
      </c>
      <c r="AT180" s="113" t="s">
        <v>290</v>
      </c>
      <c r="AU180" s="113" t="s">
        <v>85</v>
      </c>
      <c r="AY180" s="14" t="s">
        <v>237</v>
      </c>
      <c r="BE180" s="114">
        <f t="shared" si="14"/>
        <v>0</v>
      </c>
      <c r="BF180" s="114">
        <f t="shared" si="15"/>
        <v>0</v>
      </c>
      <c r="BG180" s="114">
        <f t="shared" si="16"/>
        <v>0</v>
      </c>
      <c r="BH180" s="114">
        <f t="shared" si="17"/>
        <v>0</v>
      </c>
      <c r="BI180" s="114">
        <f t="shared" si="18"/>
        <v>0</v>
      </c>
      <c r="BJ180" s="14" t="s">
        <v>85</v>
      </c>
      <c r="BK180" s="114">
        <f t="shared" si="19"/>
        <v>0</v>
      </c>
      <c r="BL180" s="14" t="s">
        <v>490</v>
      </c>
      <c r="BM180" s="113" t="s">
        <v>6043</v>
      </c>
    </row>
    <row r="181" spans="1:65" s="2" customFormat="1" ht="16.5" customHeight="1">
      <c r="A181" s="28"/>
      <c r="B181" s="138"/>
      <c r="C181" s="205" t="s">
        <v>459</v>
      </c>
      <c r="D181" s="205" t="s">
        <v>290</v>
      </c>
      <c r="E181" s="206" t="s">
        <v>6029</v>
      </c>
      <c r="F181" s="207" t="s">
        <v>6030</v>
      </c>
      <c r="G181" s="208" t="s">
        <v>2072</v>
      </c>
      <c r="H181" s="209">
        <v>3</v>
      </c>
      <c r="I181" s="115"/>
      <c r="J181" s="210">
        <f t="shared" si="10"/>
        <v>0</v>
      </c>
      <c r="K181" s="207" t="s">
        <v>1709</v>
      </c>
      <c r="L181" s="116"/>
      <c r="M181" s="117" t="s">
        <v>1</v>
      </c>
      <c r="N181" s="118" t="s">
        <v>42</v>
      </c>
      <c r="O181" s="52"/>
      <c r="P181" s="111">
        <f t="shared" si="11"/>
        <v>0</v>
      </c>
      <c r="Q181" s="111">
        <v>0</v>
      </c>
      <c r="R181" s="111">
        <f t="shared" si="12"/>
        <v>0</v>
      </c>
      <c r="S181" s="111">
        <v>0</v>
      </c>
      <c r="T181" s="112">
        <f t="shared" si="1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13" t="s">
        <v>1303</v>
      </c>
      <c r="AT181" s="113" t="s">
        <v>290</v>
      </c>
      <c r="AU181" s="113" t="s">
        <v>85</v>
      </c>
      <c r="AY181" s="14" t="s">
        <v>237</v>
      </c>
      <c r="BE181" s="114">
        <f t="shared" si="14"/>
        <v>0</v>
      </c>
      <c r="BF181" s="114">
        <f t="shared" si="15"/>
        <v>0</v>
      </c>
      <c r="BG181" s="114">
        <f t="shared" si="16"/>
        <v>0</v>
      </c>
      <c r="BH181" s="114">
        <f t="shared" si="17"/>
        <v>0</v>
      </c>
      <c r="BI181" s="114">
        <f t="shared" si="18"/>
        <v>0</v>
      </c>
      <c r="BJ181" s="14" t="s">
        <v>85</v>
      </c>
      <c r="BK181" s="114">
        <f t="shared" si="19"/>
        <v>0</v>
      </c>
      <c r="BL181" s="14" t="s">
        <v>490</v>
      </c>
      <c r="BM181" s="113" t="s">
        <v>6044</v>
      </c>
    </row>
    <row r="182" spans="1:65" s="2" customFormat="1" ht="16.5" customHeight="1">
      <c r="A182" s="28"/>
      <c r="B182" s="138"/>
      <c r="C182" s="205" t="s">
        <v>466</v>
      </c>
      <c r="D182" s="205" t="s">
        <v>290</v>
      </c>
      <c r="E182" s="206" t="s">
        <v>6029</v>
      </c>
      <c r="F182" s="207" t="s">
        <v>6030</v>
      </c>
      <c r="G182" s="208" t="s">
        <v>2072</v>
      </c>
      <c r="H182" s="209">
        <v>9</v>
      </c>
      <c r="I182" s="115"/>
      <c r="J182" s="210">
        <f t="shared" si="10"/>
        <v>0</v>
      </c>
      <c r="K182" s="207" t="s">
        <v>1709</v>
      </c>
      <c r="L182" s="116"/>
      <c r="M182" s="117" t="s">
        <v>1</v>
      </c>
      <c r="N182" s="118" t="s">
        <v>42</v>
      </c>
      <c r="O182" s="52"/>
      <c r="P182" s="111">
        <f t="shared" si="11"/>
        <v>0</v>
      </c>
      <c r="Q182" s="111">
        <v>0</v>
      </c>
      <c r="R182" s="111">
        <f t="shared" si="12"/>
        <v>0</v>
      </c>
      <c r="S182" s="111">
        <v>0</v>
      </c>
      <c r="T182" s="112">
        <f t="shared" si="1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13" t="s">
        <v>1303</v>
      </c>
      <c r="AT182" s="113" t="s">
        <v>290</v>
      </c>
      <c r="AU182" s="113" t="s">
        <v>85</v>
      </c>
      <c r="AY182" s="14" t="s">
        <v>237</v>
      </c>
      <c r="BE182" s="114">
        <f t="shared" si="14"/>
        <v>0</v>
      </c>
      <c r="BF182" s="114">
        <f t="shared" si="15"/>
        <v>0</v>
      </c>
      <c r="BG182" s="114">
        <f t="shared" si="16"/>
        <v>0</v>
      </c>
      <c r="BH182" s="114">
        <f t="shared" si="17"/>
        <v>0</v>
      </c>
      <c r="BI182" s="114">
        <f t="shared" si="18"/>
        <v>0</v>
      </c>
      <c r="BJ182" s="14" t="s">
        <v>85</v>
      </c>
      <c r="BK182" s="114">
        <f t="shared" si="19"/>
        <v>0</v>
      </c>
      <c r="BL182" s="14" t="s">
        <v>490</v>
      </c>
      <c r="BM182" s="113" t="s">
        <v>6045</v>
      </c>
    </row>
    <row r="183" spans="1:65" s="2" customFormat="1" ht="16.5" customHeight="1">
      <c r="A183" s="28"/>
      <c r="B183" s="138"/>
      <c r="C183" s="205" t="s">
        <v>470</v>
      </c>
      <c r="D183" s="205" t="s">
        <v>290</v>
      </c>
      <c r="E183" s="206" t="s">
        <v>6029</v>
      </c>
      <c r="F183" s="207" t="s">
        <v>6030</v>
      </c>
      <c r="G183" s="208" t="s">
        <v>2072</v>
      </c>
      <c r="H183" s="209">
        <v>3</v>
      </c>
      <c r="I183" s="115"/>
      <c r="J183" s="210">
        <f t="shared" si="10"/>
        <v>0</v>
      </c>
      <c r="K183" s="207" t="s">
        <v>1709</v>
      </c>
      <c r="L183" s="116"/>
      <c r="M183" s="117" t="s">
        <v>1</v>
      </c>
      <c r="N183" s="118" t="s">
        <v>42</v>
      </c>
      <c r="O183" s="52"/>
      <c r="P183" s="111">
        <f t="shared" si="11"/>
        <v>0</v>
      </c>
      <c r="Q183" s="111">
        <v>0</v>
      </c>
      <c r="R183" s="111">
        <f t="shared" si="12"/>
        <v>0</v>
      </c>
      <c r="S183" s="111">
        <v>0</v>
      </c>
      <c r="T183" s="112">
        <f t="shared" si="1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13" t="s">
        <v>1303</v>
      </c>
      <c r="AT183" s="113" t="s">
        <v>290</v>
      </c>
      <c r="AU183" s="113" t="s">
        <v>85</v>
      </c>
      <c r="AY183" s="14" t="s">
        <v>237</v>
      </c>
      <c r="BE183" s="114">
        <f t="shared" si="14"/>
        <v>0</v>
      </c>
      <c r="BF183" s="114">
        <f t="shared" si="15"/>
        <v>0</v>
      </c>
      <c r="BG183" s="114">
        <f t="shared" si="16"/>
        <v>0</v>
      </c>
      <c r="BH183" s="114">
        <f t="shared" si="17"/>
        <v>0</v>
      </c>
      <c r="BI183" s="114">
        <f t="shared" si="18"/>
        <v>0</v>
      </c>
      <c r="BJ183" s="14" t="s">
        <v>85</v>
      </c>
      <c r="BK183" s="114">
        <f t="shared" si="19"/>
        <v>0</v>
      </c>
      <c r="BL183" s="14" t="s">
        <v>490</v>
      </c>
      <c r="BM183" s="113" t="s">
        <v>6046</v>
      </c>
    </row>
    <row r="184" spans="1:65" s="2" customFormat="1" ht="16.5" customHeight="1">
      <c r="A184" s="28"/>
      <c r="B184" s="138"/>
      <c r="C184" s="205" t="s">
        <v>474</v>
      </c>
      <c r="D184" s="205" t="s">
        <v>290</v>
      </c>
      <c r="E184" s="206" t="s">
        <v>6029</v>
      </c>
      <c r="F184" s="207" t="s">
        <v>6030</v>
      </c>
      <c r="G184" s="208" t="s">
        <v>2072</v>
      </c>
      <c r="H184" s="209">
        <v>1</v>
      </c>
      <c r="I184" s="115"/>
      <c r="J184" s="210">
        <f t="shared" si="10"/>
        <v>0</v>
      </c>
      <c r="K184" s="207" t="s">
        <v>1709</v>
      </c>
      <c r="L184" s="116"/>
      <c r="M184" s="117" t="s">
        <v>1</v>
      </c>
      <c r="N184" s="118" t="s">
        <v>42</v>
      </c>
      <c r="O184" s="52"/>
      <c r="P184" s="111">
        <f t="shared" si="11"/>
        <v>0</v>
      </c>
      <c r="Q184" s="111">
        <v>0</v>
      </c>
      <c r="R184" s="111">
        <f t="shared" si="12"/>
        <v>0</v>
      </c>
      <c r="S184" s="111">
        <v>0</v>
      </c>
      <c r="T184" s="112">
        <f t="shared" si="1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13" t="s">
        <v>1303</v>
      </c>
      <c r="AT184" s="113" t="s">
        <v>290</v>
      </c>
      <c r="AU184" s="113" t="s">
        <v>85</v>
      </c>
      <c r="AY184" s="14" t="s">
        <v>237</v>
      </c>
      <c r="BE184" s="114">
        <f t="shared" si="14"/>
        <v>0</v>
      </c>
      <c r="BF184" s="114">
        <f t="shared" si="15"/>
        <v>0</v>
      </c>
      <c r="BG184" s="114">
        <f t="shared" si="16"/>
        <v>0</v>
      </c>
      <c r="BH184" s="114">
        <f t="shared" si="17"/>
        <v>0</v>
      </c>
      <c r="BI184" s="114">
        <f t="shared" si="18"/>
        <v>0</v>
      </c>
      <c r="BJ184" s="14" t="s">
        <v>85</v>
      </c>
      <c r="BK184" s="114">
        <f t="shared" si="19"/>
        <v>0</v>
      </c>
      <c r="BL184" s="14" t="s">
        <v>490</v>
      </c>
      <c r="BM184" s="113" t="s">
        <v>6047</v>
      </c>
    </row>
    <row r="185" spans="1:65" s="2" customFormat="1" ht="16.5" customHeight="1">
      <c r="A185" s="28"/>
      <c r="B185" s="138"/>
      <c r="C185" s="205" t="s">
        <v>478</v>
      </c>
      <c r="D185" s="205" t="s">
        <v>290</v>
      </c>
      <c r="E185" s="206" t="s">
        <v>6029</v>
      </c>
      <c r="F185" s="207" t="s">
        <v>6030</v>
      </c>
      <c r="G185" s="208" t="s">
        <v>2072</v>
      </c>
      <c r="H185" s="209">
        <v>51</v>
      </c>
      <c r="I185" s="115"/>
      <c r="J185" s="210">
        <f t="shared" si="10"/>
        <v>0</v>
      </c>
      <c r="K185" s="207" t="s">
        <v>1709</v>
      </c>
      <c r="L185" s="116"/>
      <c r="M185" s="117" t="s">
        <v>1</v>
      </c>
      <c r="N185" s="118" t="s">
        <v>42</v>
      </c>
      <c r="O185" s="52"/>
      <c r="P185" s="111">
        <f t="shared" si="11"/>
        <v>0</v>
      </c>
      <c r="Q185" s="111">
        <v>0</v>
      </c>
      <c r="R185" s="111">
        <f t="shared" si="12"/>
        <v>0</v>
      </c>
      <c r="S185" s="111">
        <v>0</v>
      </c>
      <c r="T185" s="112">
        <f t="shared" si="13"/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13" t="s">
        <v>1303</v>
      </c>
      <c r="AT185" s="113" t="s">
        <v>290</v>
      </c>
      <c r="AU185" s="113" t="s">
        <v>85</v>
      </c>
      <c r="AY185" s="14" t="s">
        <v>237</v>
      </c>
      <c r="BE185" s="114">
        <f t="shared" si="14"/>
        <v>0</v>
      </c>
      <c r="BF185" s="114">
        <f t="shared" si="15"/>
        <v>0</v>
      </c>
      <c r="BG185" s="114">
        <f t="shared" si="16"/>
        <v>0</v>
      </c>
      <c r="BH185" s="114">
        <f t="shared" si="17"/>
        <v>0</v>
      </c>
      <c r="BI185" s="114">
        <f t="shared" si="18"/>
        <v>0</v>
      </c>
      <c r="BJ185" s="14" t="s">
        <v>85</v>
      </c>
      <c r="BK185" s="114">
        <f t="shared" si="19"/>
        <v>0</v>
      </c>
      <c r="BL185" s="14" t="s">
        <v>490</v>
      </c>
      <c r="BM185" s="113" t="s">
        <v>6048</v>
      </c>
    </row>
    <row r="186" spans="1:65" s="2" customFormat="1" ht="16.5" customHeight="1">
      <c r="A186" s="28"/>
      <c r="B186" s="138"/>
      <c r="C186" s="205" t="s">
        <v>482</v>
      </c>
      <c r="D186" s="205" t="s">
        <v>290</v>
      </c>
      <c r="E186" s="206" t="s">
        <v>6029</v>
      </c>
      <c r="F186" s="207" t="s">
        <v>6030</v>
      </c>
      <c r="G186" s="208" t="s">
        <v>2072</v>
      </c>
      <c r="H186" s="209">
        <v>5</v>
      </c>
      <c r="I186" s="115"/>
      <c r="J186" s="210">
        <f t="shared" si="10"/>
        <v>0</v>
      </c>
      <c r="K186" s="207" t="s">
        <v>1709</v>
      </c>
      <c r="L186" s="116"/>
      <c r="M186" s="117" t="s">
        <v>1</v>
      </c>
      <c r="N186" s="118" t="s">
        <v>42</v>
      </c>
      <c r="O186" s="52"/>
      <c r="P186" s="111">
        <f t="shared" si="11"/>
        <v>0</v>
      </c>
      <c r="Q186" s="111">
        <v>0</v>
      </c>
      <c r="R186" s="111">
        <f t="shared" si="12"/>
        <v>0</v>
      </c>
      <c r="S186" s="111">
        <v>0</v>
      </c>
      <c r="T186" s="112">
        <f t="shared" si="13"/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13" t="s">
        <v>1303</v>
      </c>
      <c r="AT186" s="113" t="s">
        <v>290</v>
      </c>
      <c r="AU186" s="113" t="s">
        <v>85</v>
      </c>
      <c r="AY186" s="14" t="s">
        <v>237</v>
      </c>
      <c r="BE186" s="114">
        <f t="shared" si="14"/>
        <v>0</v>
      </c>
      <c r="BF186" s="114">
        <f t="shared" si="15"/>
        <v>0</v>
      </c>
      <c r="BG186" s="114">
        <f t="shared" si="16"/>
        <v>0</v>
      </c>
      <c r="BH186" s="114">
        <f t="shared" si="17"/>
        <v>0</v>
      </c>
      <c r="BI186" s="114">
        <f t="shared" si="18"/>
        <v>0</v>
      </c>
      <c r="BJ186" s="14" t="s">
        <v>85</v>
      </c>
      <c r="BK186" s="114">
        <f t="shared" si="19"/>
        <v>0</v>
      </c>
      <c r="BL186" s="14" t="s">
        <v>490</v>
      </c>
      <c r="BM186" s="113" t="s">
        <v>6049</v>
      </c>
    </row>
    <row r="187" spans="1:65" s="2" customFormat="1" ht="16.5" customHeight="1">
      <c r="A187" s="28"/>
      <c r="B187" s="138"/>
      <c r="C187" s="205" t="s">
        <v>486</v>
      </c>
      <c r="D187" s="205" t="s">
        <v>290</v>
      </c>
      <c r="E187" s="206" t="s">
        <v>6029</v>
      </c>
      <c r="F187" s="207" t="s">
        <v>6030</v>
      </c>
      <c r="G187" s="208" t="s">
        <v>2072</v>
      </c>
      <c r="H187" s="209">
        <v>23</v>
      </c>
      <c r="I187" s="115"/>
      <c r="J187" s="210">
        <f t="shared" si="10"/>
        <v>0</v>
      </c>
      <c r="K187" s="207" t="s">
        <v>1709</v>
      </c>
      <c r="L187" s="116"/>
      <c r="M187" s="117" t="s">
        <v>1</v>
      </c>
      <c r="N187" s="118" t="s">
        <v>42</v>
      </c>
      <c r="O187" s="52"/>
      <c r="P187" s="111">
        <f t="shared" si="11"/>
        <v>0</v>
      </c>
      <c r="Q187" s="111">
        <v>0</v>
      </c>
      <c r="R187" s="111">
        <f t="shared" si="12"/>
        <v>0</v>
      </c>
      <c r="S187" s="111">
        <v>0</v>
      </c>
      <c r="T187" s="112">
        <f t="shared" si="1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13" t="s">
        <v>1303</v>
      </c>
      <c r="AT187" s="113" t="s">
        <v>290</v>
      </c>
      <c r="AU187" s="113" t="s">
        <v>85</v>
      </c>
      <c r="AY187" s="14" t="s">
        <v>237</v>
      </c>
      <c r="BE187" s="114">
        <f t="shared" si="14"/>
        <v>0</v>
      </c>
      <c r="BF187" s="114">
        <f t="shared" si="15"/>
        <v>0</v>
      </c>
      <c r="BG187" s="114">
        <f t="shared" si="16"/>
        <v>0</v>
      </c>
      <c r="BH187" s="114">
        <f t="shared" si="17"/>
        <v>0</v>
      </c>
      <c r="BI187" s="114">
        <f t="shared" si="18"/>
        <v>0</v>
      </c>
      <c r="BJ187" s="14" t="s">
        <v>85</v>
      </c>
      <c r="BK187" s="114">
        <f t="shared" si="19"/>
        <v>0</v>
      </c>
      <c r="BL187" s="14" t="s">
        <v>490</v>
      </c>
      <c r="BM187" s="113" t="s">
        <v>6050</v>
      </c>
    </row>
    <row r="188" spans="1:65" s="2" customFormat="1" ht="16.5" customHeight="1">
      <c r="A188" s="28"/>
      <c r="B188" s="138"/>
      <c r="C188" s="205" t="s">
        <v>490</v>
      </c>
      <c r="D188" s="205" t="s">
        <v>290</v>
      </c>
      <c r="E188" s="206" t="s">
        <v>6029</v>
      </c>
      <c r="F188" s="207" t="s">
        <v>6030</v>
      </c>
      <c r="G188" s="208" t="s">
        <v>2072</v>
      </c>
      <c r="H188" s="209">
        <v>4</v>
      </c>
      <c r="I188" s="115"/>
      <c r="J188" s="210">
        <f t="shared" si="10"/>
        <v>0</v>
      </c>
      <c r="K188" s="207" t="s">
        <v>1709</v>
      </c>
      <c r="L188" s="116"/>
      <c r="M188" s="117" t="s">
        <v>1</v>
      </c>
      <c r="N188" s="118" t="s">
        <v>42</v>
      </c>
      <c r="O188" s="52"/>
      <c r="P188" s="111">
        <f t="shared" si="11"/>
        <v>0</v>
      </c>
      <c r="Q188" s="111">
        <v>0</v>
      </c>
      <c r="R188" s="111">
        <f t="shared" si="12"/>
        <v>0</v>
      </c>
      <c r="S188" s="111">
        <v>0</v>
      </c>
      <c r="T188" s="112">
        <f t="shared" si="1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13" t="s">
        <v>1303</v>
      </c>
      <c r="AT188" s="113" t="s">
        <v>290</v>
      </c>
      <c r="AU188" s="113" t="s">
        <v>85</v>
      </c>
      <c r="AY188" s="14" t="s">
        <v>237</v>
      </c>
      <c r="BE188" s="114">
        <f t="shared" si="14"/>
        <v>0</v>
      </c>
      <c r="BF188" s="114">
        <f t="shared" si="15"/>
        <v>0</v>
      </c>
      <c r="BG188" s="114">
        <f t="shared" si="16"/>
        <v>0</v>
      </c>
      <c r="BH188" s="114">
        <f t="shared" si="17"/>
        <v>0</v>
      </c>
      <c r="BI188" s="114">
        <f t="shared" si="18"/>
        <v>0</v>
      </c>
      <c r="BJ188" s="14" t="s">
        <v>85</v>
      </c>
      <c r="BK188" s="114">
        <f t="shared" si="19"/>
        <v>0</v>
      </c>
      <c r="BL188" s="14" t="s">
        <v>490</v>
      </c>
      <c r="BM188" s="113" t="s">
        <v>6051</v>
      </c>
    </row>
    <row r="189" spans="1:65" s="2" customFormat="1" ht="16.5" customHeight="1">
      <c r="A189" s="28"/>
      <c r="B189" s="138"/>
      <c r="C189" s="205" t="s">
        <v>494</v>
      </c>
      <c r="D189" s="205" t="s">
        <v>290</v>
      </c>
      <c r="E189" s="206" t="s">
        <v>6029</v>
      </c>
      <c r="F189" s="207" t="s">
        <v>6030</v>
      </c>
      <c r="G189" s="208" t="s">
        <v>2072</v>
      </c>
      <c r="H189" s="209">
        <v>1</v>
      </c>
      <c r="I189" s="115"/>
      <c r="J189" s="210">
        <f t="shared" si="10"/>
        <v>0</v>
      </c>
      <c r="K189" s="207" t="s">
        <v>1709</v>
      </c>
      <c r="L189" s="116"/>
      <c r="M189" s="117" t="s">
        <v>1</v>
      </c>
      <c r="N189" s="118" t="s">
        <v>42</v>
      </c>
      <c r="O189" s="52"/>
      <c r="P189" s="111">
        <f t="shared" si="11"/>
        <v>0</v>
      </c>
      <c r="Q189" s="111">
        <v>0</v>
      </c>
      <c r="R189" s="111">
        <f t="shared" si="12"/>
        <v>0</v>
      </c>
      <c r="S189" s="111">
        <v>0</v>
      </c>
      <c r="T189" s="112">
        <f t="shared" si="1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13" t="s">
        <v>1303</v>
      </c>
      <c r="AT189" s="113" t="s">
        <v>290</v>
      </c>
      <c r="AU189" s="113" t="s">
        <v>85</v>
      </c>
      <c r="AY189" s="14" t="s">
        <v>237</v>
      </c>
      <c r="BE189" s="114">
        <f t="shared" si="14"/>
        <v>0</v>
      </c>
      <c r="BF189" s="114">
        <f t="shared" si="15"/>
        <v>0</v>
      </c>
      <c r="BG189" s="114">
        <f t="shared" si="16"/>
        <v>0</v>
      </c>
      <c r="BH189" s="114">
        <f t="shared" si="17"/>
        <v>0</v>
      </c>
      <c r="BI189" s="114">
        <f t="shared" si="18"/>
        <v>0</v>
      </c>
      <c r="BJ189" s="14" t="s">
        <v>85</v>
      </c>
      <c r="BK189" s="114">
        <f t="shared" si="19"/>
        <v>0</v>
      </c>
      <c r="BL189" s="14" t="s">
        <v>490</v>
      </c>
      <c r="BM189" s="113" t="s">
        <v>6052</v>
      </c>
    </row>
    <row r="190" spans="1:65" s="2" customFormat="1" ht="16.5" customHeight="1">
      <c r="A190" s="28"/>
      <c r="B190" s="138"/>
      <c r="C190" s="199" t="s">
        <v>498</v>
      </c>
      <c r="D190" s="199" t="s">
        <v>242</v>
      </c>
      <c r="E190" s="200" t="s">
        <v>6053</v>
      </c>
      <c r="F190" s="201" t="s">
        <v>6054</v>
      </c>
      <c r="G190" s="202" t="s">
        <v>1708</v>
      </c>
      <c r="H190" s="203">
        <v>1</v>
      </c>
      <c r="I190" s="108"/>
      <c r="J190" s="204">
        <f t="shared" si="10"/>
        <v>0</v>
      </c>
      <c r="K190" s="201" t="s">
        <v>1709</v>
      </c>
      <c r="L190" s="29"/>
      <c r="M190" s="109" t="s">
        <v>1</v>
      </c>
      <c r="N190" s="110" t="s">
        <v>42</v>
      </c>
      <c r="O190" s="52"/>
      <c r="P190" s="111">
        <f t="shared" si="11"/>
        <v>0</v>
      </c>
      <c r="Q190" s="111">
        <v>0</v>
      </c>
      <c r="R190" s="111">
        <f t="shared" si="12"/>
        <v>0</v>
      </c>
      <c r="S190" s="111">
        <v>0</v>
      </c>
      <c r="T190" s="112">
        <f t="shared" si="1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13" t="s">
        <v>490</v>
      </c>
      <c r="AT190" s="113" t="s">
        <v>242</v>
      </c>
      <c r="AU190" s="113" t="s">
        <v>85</v>
      </c>
      <c r="AY190" s="14" t="s">
        <v>237</v>
      </c>
      <c r="BE190" s="114">
        <f t="shared" si="14"/>
        <v>0</v>
      </c>
      <c r="BF190" s="114">
        <f t="shared" si="15"/>
        <v>0</v>
      </c>
      <c r="BG190" s="114">
        <f t="shared" si="16"/>
        <v>0</v>
      </c>
      <c r="BH190" s="114">
        <f t="shared" si="17"/>
        <v>0</v>
      </c>
      <c r="BI190" s="114">
        <f t="shared" si="18"/>
        <v>0</v>
      </c>
      <c r="BJ190" s="14" t="s">
        <v>85</v>
      </c>
      <c r="BK190" s="114">
        <f t="shared" si="19"/>
        <v>0</v>
      </c>
      <c r="BL190" s="14" t="s">
        <v>490</v>
      </c>
      <c r="BM190" s="113" t="s">
        <v>6055</v>
      </c>
    </row>
    <row r="191" spans="1:65" s="2" customFormat="1" ht="16.5" customHeight="1">
      <c r="A191" s="28"/>
      <c r="B191" s="138"/>
      <c r="C191" s="199" t="s">
        <v>502</v>
      </c>
      <c r="D191" s="199" t="s">
        <v>242</v>
      </c>
      <c r="E191" s="200" t="s">
        <v>6056</v>
      </c>
      <c r="F191" s="201" t="s">
        <v>6057</v>
      </c>
      <c r="G191" s="202" t="s">
        <v>2676</v>
      </c>
      <c r="H191" s="203">
        <v>35</v>
      </c>
      <c r="I191" s="108"/>
      <c r="J191" s="204">
        <f t="shared" si="10"/>
        <v>0</v>
      </c>
      <c r="K191" s="201" t="s">
        <v>1709</v>
      </c>
      <c r="L191" s="29"/>
      <c r="M191" s="121" t="s">
        <v>1</v>
      </c>
      <c r="N191" s="122" t="s">
        <v>42</v>
      </c>
      <c r="O191" s="123"/>
      <c r="P191" s="124">
        <f t="shared" si="11"/>
        <v>0</v>
      </c>
      <c r="Q191" s="124">
        <v>0</v>
      </c>
      <c r="R191" s="124">
        <f t="shared" si="12"/>
        <v>0</v>
      </c>
      <c r="S191" s="124">
        <v>0</v>
      </c>
      <c r="T191" s="125">
        <f t="shared" si="13"/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13" t="s">
        <v>490</v>
      </c>
      <c r="AT191" s="113" t="s">
        <v>242</v>
      </c>
      <c r="AU191" s="113" t="s">
        <v>85</v>
      </c>
      <c r="AY191" s="14" t="s">
        <v>237</v>
      </c>
      <c r="BE191" s="114">
        <f t="shared" si="14"/>
        <v>0</v>
      </c>
      <c r="BF191" s="114">
        <f t="shared" si="15"/>
        <v>0</v>
      </c>
      <c r="BG191" s="114">
        <f t="shared" si="16"/>
        <v>0</v>
      </c>
      <c r="BH191" s="114">
        <f t="shared" si="17"/>
        <v>0</v>
      </c>
      <c r="BI191" s="114">
        <f t="shared" si="18"/>
        <v>0</v>
      </c>
      <c r="BJ191" s="14" t="s">
        <v>85</v>
      </c>
      <c r="BK191" s="114">
        <f t="shared" si="19"/>
        <v>0</v>
      </c>
      <c r="BL191" s="14" t="s">
        <v>490</v>
      </c>
      <c r="BM191" s="113" t="s">
        <v>6058</v>
      </c>
    </row>
    <row r="192" spans="1:65" s="2" customFormat="1" ht="6.95" customHeight="1">
      <c r="A192" s="28"/>
      <c r="B192" s="168"/>
      <c r="C192" s="169"/>
      <c r="D192" s="169"/>
      <c r="E192" s="169"/>
      <c r="F192" s="169"/>
      <c r="G192" s="169"/>
      <c r="H192" s="169"/>
      <c r="I192" s="169"/>
      <c r="J192" s="169"/>
      <c r="K192" s="169"/>
      <c r="L192" s="29"/>
      <c r="M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</row>
  </sheetData>
  <sheetProtection algorithmName="SHA-512" hashValue="Hi3IVCMqrAaZ/C6RCwm7/sPouUp6INfQ03Avt/Xw+sxvyPcVTn2u3B8Y3plAl1a91ngAFcJHFNRfODL8ER3g8A==" saltValue="zlM941G7qup5V88c8Fls4w==" spinCount="100000" sheet="1" objects="1" scenarios="1"/>
  <autoFilter ref="C119:K191" xr:uid="{00000000-0009-0000-0000-000018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BM129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157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6059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ROUND(J116,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ROUND((SUM(BE116:BE128)),  2)</f>
        <v>0</v>
      </c>
      <c r="G33" s="139"/>
      <c r="H33" s="139"/>
      <c r="I33" s="151">
        <v>0.21</v>
      </c>
      <c r="J33" s="150">
        <f>ROUND(((SUM(BE116:BE128))*I33),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ROUND((SUM(BF116:BF128)),  2)</f>
        <v>0</v>
      </c>
      <c r="G34" s="139"/>
      <c r="H34" s="139"/>
      <c r="I34" s="151">
        <v>0.15</v>
      </c>
      <c r="J34" s="150">
        <f>ROUND(((SUM(BF116:BF128))*I34),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ROUND((SUM(BG116:BG128)),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ROUND((SUM(BH116:BH128)),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ROUND((SUM(BI116:BI128)),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25 - SADOVÉ ÚPTAVY - INTERIÉROVÁ ZELEŇ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J116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2" customFormat="1" ht="21.75" customHeight="1">
      <c r="A97" s="28"/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37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31" s="2" customFormat="1" ht="6.95" customHeight="1">
      <c r="A98" s="28"/>
      <c r="B98" s="168"/>
      <c r="C98" s="169"/>
      <c r="D98" s="169"/>
      <c r="E98" s="169"/>
      <c r="F98" s="169"/>
      <c r="G98" s="169"/>
      <c r="H98" s="169"/>
      <c r="I98" s="169"/>
      <c r="J98" s="169"/>
      <c r="K98" s="169"/>
      <c r="L98" s="3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>
      <c r="B99" s="135"/>
      <c r="C99" s="135"/>
      <c r="D99" s="135"/>
      <c r="E99" s="135"/>
      <c r="F99" s="135"/>
      <c r="G99" s="135"/>
      <c r="H99" s="135"/>
      <c r="I99" s="135"/>
      <c r="J99" s="135"/>
      <c r="K99" s="135"/>
    </row>
    <row r="100" spans="1:31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 s="2" customFormat="1" ht="6.95" customHeight="1">
      <c r="A102" s="28"/>
      <c r="B102" s="170"/>
      <c r="C102" s="171"/>
      <c r="D102" s="171"/>
      <c r="E102" s="171"/>
      <c r="F102" s="171"/>
      <c r="G102" s="171"/>
      <c r="H102" s="171"/>
      <c r="I102" s="171"/>
      <c r="J102" s="171"/>
      <c r="K102" s="171"/>
      <c r="L102" s="37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24.95" customHeight="1">
      <c r="A103" s="28"/>
      <c r="B103" s="138"/>
      <c r="C103" s="136" t="s">
        <v>222</v>
      </c>
      <c r="D103" s="139"/>
      <c r="E103" s="139"/>
      <c r="F103" s="139"/>
      <c r="G103" s="139"/>
      <c r="H103" s="139"/>
      <c r="I103" s="139"/>
      <c r="J103" s="139"/>
      <c r="K103" s="139"/>
      <c r="L103" s="3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6.95" customHeight="1">
      <c r="A104" s="28"/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12" customHeight="1">
      <c r="A105" s="28"/>
      <c r="B105" s="138"/>
      <c r="C105" s="137" t="s">
        <v>16</v>
      </c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6.5" customHeight="1">
      <c r="A106" s="28"/>
      <c r="B106" s="138"/>
      <c r="C106" s="139"/>
      <c r="D106" s="139"/>
      <c r="E106" s="254" t="str">
        <f>E7</f>
        <v>STAVEBNÍ ÚPRAVY OBJEKTU PODNIKOVÉHO ŘEDITELSTVÍ DOPRAVNÍHO PODNIKU OSTRAVA a.s</v>
      </c>
      <c r="F106" s="255"/>
      <c r="G106" s="255"/>
      <c r="H106" s="255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>
      <c r="A107" s="28"/>
      <c r="B107" s="138"/>
      <c r="C107" s="137" t="s">
        <v>171</v>
      </c>
      <c r="D107" s="139"/>
      <c r="E107" s="139"/>
      <c r="F107" s="139"/>
      <c r="G107" s="139"/>
      <c r="H107" s="139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6.5" customHeight="1">
      <c r="A108" s="28"/>
      <c r="B108" s="138"/>
      <c r="C108" s="139"/>
      <c r="D108" s="139"/>
      <c r="E108" s="252" t="str">
        <f>E9</f>
        <v>25 - SADOVÉ ÚPTAVY - INTERIÉROVÁ ZELEŇ</v>
      </c>
      <c r="F108" s="253"/>
      <c r="G108" s="253"/>
      <c r="H108" s="253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6.95" customHeight="1">
      <c r="A109" s="28"/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138"/>
      <c r="C110" s="137" t="s">
        <v>20</v>
      </c>
      <c r="D110" s="139"/>
      <c r="E110" s="139"/>
      <c r="F110" s="140" t="str">
        <f>F12</f>
        <v xml:space="preserve"> </v>
      </c>
      <c r="G110" s="139"/>
      <c r="H110" s="139"/>
      <c r="I110" s="137" t="s">
        <v>22</v>
      </c>
      <c r="J110" s="141" t="str">
        <f>IF(J12="","",J12)</f>
        <v>15. 1. 2020</v>
      </c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5.2" customHeight="1">
      <c r="A112" s="28"/>
      <c r="B112" s="138"/>
      <c r="C112" s="137" t="s">
        <v>24</v>
      </c>
      <c r="D112" s="139"/>
      <c r="E112" s="139"/>
      <c r="F112" s="140" t="str">
        <f>E15</f>
        <v>Dopravní podnik Ostrava a.s.</v>
      </c>
      <c r="G112" s="139"/>
      <c r="H112" s="139"/>
      <c r="I112" s="137" t="s">
        <v>30</v>
      </c>
      <c r="J112" s="172" t="str">
        <f>E21</f>
        <v>SPAN s.r.o.</v>
      </c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138"/>
      <c r="C113" s="137" t="s">
        <v>28</v>
      </c>
      <c r="D113" s="139"/>
      <c r="E113" s="139"/>
      <c r="F113" s="140" t="str">
        <f>IF(E18="","",E18)</f>
        <v>Vyplň údaj</v>
      </c>
      <c r="G113" s="139"/>
      <c r="H113" s="139"/>
      <c r="I113" s="137" t="s">
        <v>33</v>
      </c>
      <c r="J113" s="172" t="str">
        <f>E24</f>
        <v>SPAN s.r.o.</v>
      </c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0.35" customHeight="1">
      <c r="A114" s="28"/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11" customFormat="1" ht="29.25" customHeight="1">
      <c r="A115" s="94"/>
      <c r="B115" s="186"/>
      <c r="C115" s="187" t="s">
        <v>223</v>
      </c>
      <c r="D115" s="188" t="s">
        <v>62</v>
      </c>
      <c r="E115" s="188" t="s">
        <v>58</v>
      </c>
      <c r="F115" s="188" t="s">
        <v>59</v>
      </c>
      <c r="G115" s="188" t="s">
        <v>224</v>
      </c>
      <c r="H115" s="188" t="s">
        <v>225</v>
      </c>
      <c r="I115" s="188" t="s">
        <v>226</v>
      </c>
      <c r="J115" s="188" t="s">
        <v>175</v>
      </c>
      <c r="K115" s="189" t="s">
        <v>227</v>
      </c>
      <c r="L115" s="95"/>
      <c r="M115" s="56" t="s">
        <v>1</v>
      </c>
      <c r="N115" s="57" t="s">
        <v>41</v>
      </c>
      <c r="O115" s="57" t="s">
        <v>228</v>
      </c>
      <c r="P115" s="57" t="s">
        <v>229</v>
      </c>
      <c r="Q115" s="57" t="s">
        <v>230</v>
      </c>
      <c r="R115" s="57" t="s">
        <v>231</v>
      </c>
      <c r="S115" s="57" t="s">
        <v>232</v>
      </c>
      <c r="T115" s="58" t="s">
        <v>233</v>
      </c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</row>
    <row r="116" spans="1:65" s="2" customFormat="1" ht="22.9" customHeight="1">
      <c r="A116" s="28"/>
      <c r="B116" s="138"/>
      <c r="C116" s="190" t="s">
        <v>234</v>
      </c>
      <c r="D116" s="139"/>
      <c r="E116" s="139"/>
      <c r="F116" s="139"/>
      <c r="G116" s="139"/>
      <c r="H116" s="139"/>
      <c r="I116" s="139"/>
      <c r="J116" s="191">
        <f>BK116</f>
        <v>0</v>
      </c>
      <c r="K116" s="139"/>
      <c r="L116" s="29"/>
      <c r="M116" s="59"/>
      <c r="N116" s="50"/>
      <c r="O116" s="60"/>
      <c r="P116" s="96">
        <f>SUM(P117:P128)</f>
        <v>0</v>
      </c>
      <c r="Q116" s="60"/>
      <c r="R116" s="96">
        <f>SUM(R117:R128)</f>
        <v>0</v>
      </c>
      <c r="S116" s="60"/>
      <c r="T116" s="97">
        <f>SUM(T117:T128)</f>
        <v>0</v>
      </c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T116" s="14" t="s">
        <v>76</v>
      </c>
      <c r="AU116" s="14" t="s">
        <v>177</v>
      </c>
      <c r="BK116" s="98">
        <f>SUM(BK117:BK128)</f>
        <v>0</v>
      </c>
    </row>
    <row r="117" spans="1:65" s="2" customFormat="1" ht="16.5" customHeight="1">
      <c r="A117" s="28"/>
      <c r="B117" s="138"/>
      <c r="C117" s="199" t="s">
        <v>85</v>
      </c>
      <c r="D117" s="199" t="s">
        <v>242</v>
      </c>
      <c r="E117" s="200" t="s">
        <v>6060</v>
      </c>
      <c r="F117" s="201" t="s">
        <v>6061</v>
      </c>
      <c r="G117" s="202" t="s">
        <v>1708</v>
      </c>
      <c r="H117" s="203">
        <v>76</v>
      </c>
      <c r="I117" s="108"/>
      <c r="J117" s="204">
        <f t="shared" ref="J117:J128" si="0">ROUND(I117*H117,2)</f>
        <v>0</v>
      </c>
      <c r="K117" s="201" t="s">
        <v>1</v>
      </c>
      <c r="L117" s="29"/>
      <c r="M117" s="109" t="s">
        <v>1</v>
      </c>
      <c r="N117" s="110" t="s">
        <v>42</v>
      </c>
      <c r="O117" s="52"/>
      <c r="P117" s="111">
        <f t="shared" ref="P117:P128" si="1">O117*H117</f>
        <v>0</v>
      </c>
      <c r="Q117" s="111">
        <v>0</v>
      </c>
      <c r="R117" s="111">
        <f t="shared" ref="R117:R128" si="2">Q117*H117</f>
        <v>0</v>
      </c>
      <c r="S117" s="111">
        <v>0</v>
      </c>
      <c r="T117" s="112">
        <f t="shared" ref="T117:T128" si="3">S117*H117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R117" s="113" t="s">
        <v>246</v>
      </c>
      <c r="AT117" s="113" t="s">
        <v>242</v>
      </c>
      <c r="AU117" s="113" t="s">
        <v>77</v>
      </c>
      <c r="AY117" s="14" t="s">
        <v>237</v>
      </c>
      <c r="BE117" s="114">
        <f t="shared" ref="BE117:BE128" si="4">IF(N117="základní",J117,0)</f>
        <v>0</v>
      </c>
      <c r="BF117" s="114">
        <f t="shared" ref="BF117:BF128" si="5">IF(N117="snížená",J117,0)</f>
        <v>0</v>
      </c>
      <c r="BG117" s="114">
        <f t="shared" ref="BG117:BG128" si="6">IF(N117="zákl. přenesená",J117,0)</f>
        <v>0</v>
      </c>
      <c r="BH117" s="114">
        <f t="shared" ref="BH117:BH128" si="7">IF(N117="sníž. přenesená",J117,0)</f>
        <v>0</v>
      </c>
      <c r="BI117" s="114">
        <f t="shared" ref="BI117:BI128" si="8">IF(N117="nulová",J117,0)</f>
        <v>0</v>
      </c>
      <c r="BJ117" s="14" t="s">
        <v>85</v>
      </c>
      <c r="BK117" s="114">
        <f t="shared" ref="BK117:BK128" si="9">ROUND(I117*H117,2)</f>
        <v>0</v>
      </c>
      <c r="BL117" s="14" t="s">
        <v>246</v>
      </c>
      <c r="BM117" s="113" t="s">
        <v>6062</v>
      </c>
    </row>
    <row r="118" spans="1:65" s="2" customFormat="1" ht="16.5" customHeight="1">
      <c r="A118" s="28"/>
      <c r="B118" s="138"/>
      <c r="C118" s="199" t="s">
        <v>87</v>
      </c>
      <c r="D118" s="199" t="s">
        <v>242</v>
      </c>
      <c r="E118" s="200" t="s">
        <v>6063</v>
      </c>
      <c r="F118" s="201" t="s">
        <v>6064</v>
      </c>
      <c r="G118" s="202" t="s">
        <v>1708</v>
      </c>
      <c r="H118" s="203">
        <v>76</v>
      </c>
      <c r="I118" s="108"/>
      <c r="J118" s="204">
        <f t="shared" si="0"/>
        <v>0</v>
      </c>
      <c r="K118" s="201" t="s">
        <v>1</v>
      </c>
      <c r="L118" s="29"/>
      <c r="M118" s="109" t="s">
        <v>1</v>
      </c>
      <c r="N118" s="110" t="s">
        <v>42</v>
      </c>
      <c r="O118" s="52"/>
      <c r="P118" s="111">
        <f t="shared" si="1"/>
        <v>0</v>
      </c>
      <c r="Q118" s="111">
        <v>0</v>
      </c>
      <c r="R118" s="111">
        <f t="shared" si="2"/>
        <v>0</v>
      </c>
      <c r="S118" s="111">
        <v>0</v>
      </c>
      <c r="T118" s="112">
        <f t="shared" si="3"/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R118" s="113" t="s">
        <v>246</v>
      </c>
      <c r="AT118" s="113" t="s">
        <v>242</v>
      </c>
      <c r="AU118" s="113" t="s">
        <v>77</v>
      </c>
      <c r="AY118" s="14" t="s">
        <v>237</v>
      </c>
      <c r="BE118" s="114">
        <f t="shared" si="4"/>
        <v>0</v>
      </c>
      <c r="BF118" s="114">
        <f t="shared" si="5"/>
        <v>0</v>
      </c>
      <c r="BG118" s="114">
        <f t="shared" si="6"/>
        <v>0</v>
      </c>
      <c r="BH118" s="114">
        <f t="shared" si="7"/>
        <v>0</v>
      </c>
      <c r="BI118" s="114">
        <f t="shared" si="8"/>
        <v>0</v>
      </c>
      <c r="BJ118" s="14" t="s">
        <v>85</v>
      </c>
      <c r="BK118" s="114">
        <f t="shared" si="9"/>
        <v>0</v>
      </c>
      <c r="BL118" s="14" t="s">
        <v>246</v>
      </c>
      <c r="BM118" s="113" t="s">
        <v>6065</v>
      </c>
    </row>
    <row r="119" spans="1:65" s="2" customFormat="1" ht="16.5" customHeight="1">
      <c r="A119" s="28"/>
      <c r="B119" s="138"/>
      <c r="C119" s="199" t="s">
        <v>247</v>
      </c>
      <c r="D119" s="199" t="s">
        <v>242</v>
      </c>
      <c r="E119" s="200" t="s">
        <v>6066</v>
      </c>
      <c r="F119" s="201" t="s">
        <v>6067</v>
      </c>
      <c r="G119" s="202" t="s">
        <v>2111</v>
      </c>
      <c r="H119" s="203">
        <v>3.9140000000000001</v>
      </c>
      <c r="I119" s="108"/>
      <c r="J119" s="204">
        <f t="shared" si="0"/>
        <v>0</v>
      </c>
      <c r="K119" s="201" t="s">
        <v>1</v>
      </c>
      <c r="L119" s="29"/>
      <c r="M119" s="109" t="s">
        <v>1</v>
      </c>
      <c r="N119" s="110" t="s">
        <v>42</v>
      </c>
      <c r="O119" s="52"/>
      <c r="P119" s="111">
        <f t="shared" si="1"/>
        <v>0</v>
      </c>
      <c r="Q119" s="111">
        <v>0</v>
      </c>
      <c r="R119" s="111">
        <f t="shared" si="2"/>
        <v>0</v>
      </c>
      <c r="S119" s="111">
        <v>0</v>
      </c>
      <c r="T119" s="112">
        <f t="shared" si="3"/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13" t="s">
        <v>246</v>
      </c>
      <c r="AT119" s="113" t="s">
        <v>242</v>
      </c>
      <c r="AU119" s="113" t="s">
        <v>77</v>
      </c>
      <c r="AY119" s="14" t="s">
        <v>237</v>
      </c>
      <c r="BE119" s="114">
        <f t="shared" si="4"/>
        <v>0</v>
      </c>
      <c r="BF119" s="114">
        <f t="shared" si="5"/>
        <v>0</v>
      </c>
      <c r="BG119" s="114">
        <f t="shared" si="6"/>
        <v>0</v>
      </c>
      <c r="BH119" s="114">
        <f t="shared" si="7"/>
        <v>0</v>
      </c>
      <c r="BI119" s="114">
        <f t="shared" si="8"/>
        <v>0</v>
      </c>
      <c r="BJ119" s="14" t="s">
        <v>85</v>
      </c>
      <c r="BK119" s="114">
        <f t="shared" si="9"/>
        <v>0</v>
      </c>
      <c r="BL119" s="14" t="s">
        <v>246</v>
      </c>
      <c r="BM119" s="113" t="s">
        <v>6068</v>
      </c>
    </row>
    <row r="120" spans="1:65" s="2" customFormat="1" ht="16.5" customHeight="1">
      <c r="A120" s="28"/>
      <c r="B120" s="138"/>
      <c r="C120" s="199" t="s">
        <v>246</v>
      </c>
      <c r="D120" s="199" t="s">
        <v>242</v>
      </c>
      <c r="E120" s="200" t="s">
        <v>6069</v>
      </c>
      <c r="F120" s="201" t="s">
        <v>6070</v>
      </c>
      <c r="G120" s="202" t="s">
        <v>2111</v>
      </c>
      <c r="H120" s="203">
        <v>3.9140000000000001</v>
      </c>
      <c r="I120" s="108"/>
      <c r="J120" s="204">
        <f t="shared" si="0"/>
        <v>0</v>
      </c>
      <c r="K120" s="201" t="s">
        <v>1</v>
      </c>
      <c r="L120" s="29"/>
      <c r="M120" s="109" t="s">
        <v>1</v>
      </c>
      <c r="N120" s="110" t="s">
        <v>42</v>
      </c>
      <c r="O120" s="52"/>
      <c r="P120" s="111">
        <f t="shared" si="1"/>
        <v>0</v>
      </c>
      <c r="Q120" s="111">
        <v>0</v>
      </c>
      <c r="R120" s="111">
        <f t="shared" si="2"/>
        <v>0</v>
      </c>
      <c r="S120" s="111">
        <v>0</v>
      </c>
      <c r="T120" s="112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246</v>
      </c>
      <c r="AT120" s="113" t="s">
        <v>242</v>
      </c>
      <c r="AU120" s="113" t="s">
        <v>77</v>
      </c>
      <c r="AY120" s="14" t="s">
        <v>237</v>
      </c>
      <c r="BE120" s="114">
        <f t="shared" si="4"/>
        <v>0</v>
      </c>
      <c r="BF120" s="114">
        <f t="shared" si="5"/>
        <v>0</v>
      </c>
      <c r="BG120" s="114">
        <f t="shared" si="6"/>
        <v>0</v>
      </c>
      <c r="BH120" s="114">
        <f t="shared" si="7"/>
        <v>0</v>
      </c>
      <c r="BI120" s="114">
        <f t="shared" si="8"/>
        <v>0</v>
      </c>
      <c r="BJ120" s="14" t="s">
        <v>85</v>
      </c>
      <c r="BK120" s="114">
        <f t="shared" si="9"/>
        <v>0</v>
      </c>
      <c r="BL120" s="14" t="s">
        <v>246</v>
      </c>
      <c r="BM120" s="113" t="s">
        <v>6071</v>
      </c>
    </row>
    <row r="121" spans="1:65" s="2" customFormat="1" ht="16.5" customHeight="1">
      <c r="A121" s="28"/>
      <c r="B121" s="138"/>
      <c r="C121" s="205" t="s">
        <v>259</v>
      </c>
      <c r="D121" s="205" t="s">
        <v>290</v>
      </c>
      <c r="E121" s="206" t="s">
        <v>6072</v>
      </c>
      <c r="F121" s="207" t="s">
        <v>6073</v>
      </c>
      <c r="G121" s="208" t="s">
        <v>2111</v>
      </c>
      <c r="H121" s="209">
        <v>3.9140000000000001</v>
      </c>
      <c r="I121" s="115"/>
      <c r="J121" s="210">
        <f t="shared" si="0"/>
        <v>0</v>
      </c>
      <c r="K121" s="207" t="s">
        <v>1</v>
      </c>
      <c r="L121" s="116"/>
      <c r="M121" s="117" t="s">
        <v>1</v>
      </c>
      <c r="N121" s="118" t="s">
        <v>42</v>
      </c>
      <c r="O121" s="52"/>
      <c r="P121" s="111">
        <f t="shared" si="1"/>
        <v>0</v>
      </c>
      <c r="Q121" s="111">
        <v>0</v>
      </c>
      <c r="R121" s="111">
        <f t="shared" si="2"/>
        <v>0</v>
      </c>
      <c r="S121" s="111">
        <v>0</v>
      </c>
      <c r="T121" s="112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271</v>
      </c>
      <c r="AT121" s="113" t="s">
        <v>290</v>
      </c>
      <c r="AU121" s="113" t="s">
        <v>77</v>
      </c>
      <c r="AY121" s="14" t="s">
        <v>237</v>
      </c>
      <c r="BE121" s="114">
        <f t="shared" si="4"/>
        <v>0</v>
      </c>
      <c r="BF121" s="114">
        <f t="shared" si="5"/>
        <v>0</v>
      </c>
      <c r="BG121" s="114">
        <f t="shared" si="6"/>
        <v>0</v>
      </c>
      <c r="BH121" s="114">
        <f t="shared" si="7"/>
        <v>0</v>
      </c>
      <c r="BI121" s="114">
        <f t="shared" si="8"/>
        <v>0</v>
      </c>
      <c r="BJ121" s="14" t="s">
        <v>85</v>
      </c>
      <c r="BK121" s="114">
        <f t="shared" si="9"/>
        <v>0</v>
      </c>
      <c r="BL121" s="14" t="s">
        <v>246</v>
      </c>
      <c r="BM121" s="113" t="s">
        <v>6074</v>
      </c>
    </row>
    <row r="122" spans="1:65" s="2" customFormat="1" ht="16.5" customHeight="1">
      <c r="A122" s="28"/>
      <c r="B122" s="138"/>
      <c r="C122" s="205" t="s">
        <v>263</v>
      </c>
      <c r="D122" s="205" t="s">
        <v>290</v>
      </c>
      <c r="E122" s="206" t="s">
        <v>6075</v>
      </c>
      <c r="F122" s="207" t="s">
        <v>6076</v>
      </c>
      <c r="G122" s="208" t="s">
        <v>2111</v>
      </c>
      <c r="H122" s="209">
        <v>1.159</v>
      </c>
      <c r="I122" s="115"/>
      <c r="J122" s="210">
        <f t="shared" si="0"/>
        <v>0</v>
      </c>
      <c r="K122" s="207" t="s">
        <v>1</v>
      </c>
      <c r="L122" s="116"/>
      <c r="M122" s="117" t="s">
        <v>1</v>
      </c>
      <c r="N122" s="118" t="s">
        <v>42</v>
      </c>
      <c r="O122" s="52"/>
      <c r="P122" s="111">
        <f t="shared" si="1"/>
        <v>0</v>
      </c>
      <c r="Q122" s="111">
        <v>0</v>
      </c>
      <c r="R122" s="111">
        <f t="shared" si="2"/>
        <v>0</v>
      </c>
      <c r="S122" s="111">
        <v>0</v>
      </c>
      <c r="T122" s="112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271</v>
      </c>
      <c r="AT122" s="113" t="s">
        <v>290</v>
      </c>
      <c r="AU122" s="113" t="s">
        <v>77</v>
      </c>
      <c r="AY122" s="14" t="s">
        <v>237</v>
      </c>
      <c r="BE122" s="114">
        <f t="shared" si="4"/>
        <v>0</v>
      </c>
      <c r="BF122" s="114">
        <f t="shared" si="5"/>
        <v>0</v>
      </c>
      <c r="BG122" s="114">
        <f t="shared" si="6"/>
        <v>0</v>
      </c>
      <c r="BH122" s="114">
        <f t="shared" si="7"/>
        <v>0</v>
      </c>
      <c r="BI122" s="114">
        <f t="shared" si="8"/>
        <v>0</v>
      </c>
      <c r="BJ122" s="14" t="s">
        <v>85</v>
      </c>
      <c r="BK122" s="114">
        <f t="shared" si="9"/>
        <v>0</v>
      </c>
      <c r="BL122" s="14" t="s">
        <v>246</v>
      </c>
      <c r="BM122" s="113" t="s">
        <v>6077</v>
      </c>
    </row>
    <row r="123" spans="1:65" s="2" customFormat="1" ht="16.5" customHeight="1">
      <c r="A123" s="28"/>
      <c r="B123" s="138"/>
      <c r="C123" s="205" t="s">
        <v>267</v>
      </c>
      <c r="D123" s="205" t="s">
        <v>290</v>
      </c>
      <c r="E123" s="206" t="s">
        <v>6078</v>
      </c>
      <c r="F123" s="207" t="s">
        <v>6079</v>
      </c>
      <c r="G123" s="208" t="s">
        <v>2072</v>
      </c>
      <c r="H123" s="209">
        <v>13</v>
      </c>
      <c r="I123" s="115"/>
      <c r="J123" s="210">
        <f t="shared" si="0"/>
        <v>0</v>
      </c>
      <c r="K123" s="207" t="s">
        <v>1</v>
      </c>
      <c r="L123" s="116"/>
      <c r="M123" s="117" t="s">
        <v>1</v>
      </c>
      <c r="N123" s="118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271</v>
      </c>
      <c r="AT123" s="113" t="s">
        <v>290</v>
      </c>
      <c r="AU123" s="113" t="s">
        <v>77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246</v>
      </c>
      <c r="BM123" s="113" t="s">
        <v>6080</v>
      </c>
    </row>
    <row r="124" spans="1:65" s="2" customFormat="1" ht="16.5" customHeight="1">
      <c r="A124" s="28"/>
      <c r="B124" s="138"/>
      <c r="C124" s="205" t="s">
        <v>271</v>
      </c>
      <c r="D124" s="205" t="s">
        <v>290</v>
      </c>
      <c r="E124" s="206" t="s">
        <v>6081</v>
      </c>
      <c r="F124" s="207" t="s">
        <v>6082</v>
      </c>
      <c r="G124" s="208" t="s">
        <v>2072</v>
      </c>
      <c r="H124" s="209">
        <v>6</v>
      </c>
      <c r="I124" s="115"/>
      <c r="J124" s="210">
        <f t="shared" si="0"/>
        <v>0</v>
      </c>
      <c r="K124" s="207" t="s">
        <v>1</v>
      </c>
      <c r="L124" s="116"/>
      <c r="M124" s="117" t="s">
        <v>1</v>
      </c>
      <c r="N124" s="118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271</v>
      </c>
      <c r="AT124" s="113" t="s">
        <v>290</v>
      </c>
      <c r="AU124" s="113" t="s">
        <v>77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246</v>
      </c>
      <c r="BM124" s="113" t="s">
        <v>6083</v>
      </c>
    </row>
    <row r="125" spans="1:65" s="2" customFormat="1" ht="16.5" customHeight="1">
      <c r="A125" s="28"/>
      <c r="B125" s="138"/>
      <c r="C125" s="205" t="s">
        <v>275</v>
      </c>
      <c r="D125" s="205" t="s">
        <v>290</v>
      </c>
      <c r="E125" s="206" t="s">
        <v>6084</v>
      </c>
      <c r="F125" s="207" t="s">
        <v>6085</v>
      </c>
      <c r="G125" s="208" t="s">
        <v>2072</v>
      </c>
      <c r="H125" s="209">
        <v>20</v>
      </c>
      <c r="I125" s="115"/>
      <c r="J125" s="210">
        <f t="shared" si="0"/>
        <v>0</v>
      </c>
      <c r="K125" s="207" t="s">
        <v>1</v>
      </c>
      <c r="L125" s="116"/>
      <c r="M125" s="117" t="s">
        <v>1</v>
      </c>
      <c r="N125" s="118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271</v>
      </c>
      <c r="AT125" s="113" t="s">
        <v>290</v>
      </c>
      <c r="AU125" s="113" t="s">
        <v>77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246</v>
      </c>
      <c r="BM125" s="113" t="s">
        <v>6086</v>
      </c>
    </row>
    <row r="126" spans="1:65" s="2" customFormat="1" ht="16.5" customHeight="1">
      <c r="A126" s="28"/>
      <c r="B126" s="138"/>
      <c r="C126" s="205" t="s">
        <v>112</v>
      </c>
      <c r="D126" s="205" t="s">
        <v>290</v>
      </c>
      <c r="E126" s="206" t="s">
        <v>6087</v>
      </c>
      <c r="F126" s="207" t="s">
        <v>6088</v>
      </c>
      <c r="G126" s="208" t="s">
        <v>2072</v>
      </c>
      <c r="H126" s="209">
        <v>20</v>
      </c>
      <c r="I126" s="115"/>
      <c r="J126" s="210">
        <f t="shared" si="0"/>
        <v>0</v>
      </c>
      <c r="K126" s="207" t="s">
        <v>1</v>
      </c>
      <c r="L126" s="116"/>
      <c r="M126" s="117" t="s">
        <v>1</v>
      </c>
      <c r="N126" s="118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271</v>
      </c>
      <c r="AT126" s="113" t="s">
        <v>290</v>
      </c>
      <c r="AU126" s="113" t="s">
        <v>77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246</v>
      </c>
      <c r="BM126" s="113" t="s">
        <v>6089</v>
      </c>
    </row>
    <row r="127" spans="1:65" s="2" customFormat="1" ht="16.5" customHeight="1">
      <c r="A127" s="28"/>
      <c r="B127" s="138"/>
      <c r="C127" s="205" t="s">
        <v>115</v>
      </c>
      <c r="D127" s="205" t="s">
        <v>290</v>
      </c>
      <c r="E127" s="206" t="s">
        <v>6090</v>
      </c>
      <c r="F127" s="207" t="s">
        <v>6091</v>
      </c>
      <c r="G127" s="208" t="s">
        <v>2072</v>
      </c>
      <c r="H127" s="209">
        <v>20</v>
      </c>
      <c r="I127" s="115"/>
      <c r="J127" s="210">
        <f t="shared" si="0"/>
        <v>0</v>
      </c>
      <c r="K127" s="207" t="s">
        <v>1</v>
      </c>
      <c r="L127" s="116"/>
      <c r="M127" s="117" t="s">
        <v>1</v>
      </c>
      <c r="N127" s="118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271</v>
      </c>
      <c r="AT127" s="113" t="s">
        <v>290</v>
      </c>
      <c r="AU127" s="113" t="s">
        <v>77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246</v>
      </c>
      <c r="BM127" s="113" t="s">
        <v>6092</v>
      </c>
    </row>
    <row r="128" spans="1:65" s="2" customFormat="1" ht="16.5" customHeight="1">
      <c r="A128" s="28"/>
      <c r="B128" s="138"/>
      <c r="C128" s="205" t="s">
        <v>118</v>
      </c>
      <c r="D128" s="205" t="s">
        <v>290</v>
      </c>
      <c r="E128" s="206" t="s">
        <v>6093</v>
      </c>
      <c r="F128" s="207" t="s">
        <v>6094</v>
      </c>
      <c r="G128" s="208" t="s">
        <v>2072</v>
      </c>
      <c r="H128" s="209">
        <v>20</v>
      </c>
      <c r="I128" s="115"/>
      <c r="J128" s="210">
        <f t="shared" si="0"/>
        <v>0</v>
      </c>
      <c r="K128" s="207" t="s">
        <v>1</v>
      </c>
      <c r="L128" s="116"/>
      <c r="M128" s="130" t="s">
        <v>1</v>
      </c>
      <c r="N128" s="131" t="s">
        <v>42</v>
      </c>
      <c r="O128" s="123"/>
      <c r="P128" s="124">
        <f t="shared" si="1"/>
        <v>0</v>
      </c>
      <c r="Q128" s="124">
        <v>0</v>
      </c>
      <c r="R128" s="124">
        <f t="shared" si="2"/>
        <v>0</v>
      </c>
      <c r="S128" s="124">
        <v>0</v>
      </c>
      <c r="T128" s="125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271</v>
      </c>
      <c r="AT128" s="113" t="s">
        <v>290</v>
      </c>
      <c r="AU128" s="113" t="s">
        <v>77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246</v>
      </c>
      <c r="BM128" s="113" t="s">
        <v>6095</v>
      </c>
    </row>
    <row r="129" spans="1:31" s="2" customFormat="1" ht="6.95" customHeight="1">
      <c r="A129" s="28"/>
      <c r="B129" s="168"/>
      <c r="C129" s="169"/>
      <c r="D129" s="169"/>
      <c r="E129" s="169"/>
      <c r="F129" s="169"/>
      <c r="G129" s="169"/>
      <c r="H129" s="169"/>
      <c r="I129" s="169"/>
      <c r="J129" s="169"/>
      <c r="K129" s="169"/>
      <c r="L129" s="29"/>
      <c r="M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</sheetData>
  <sheetProtection algorithmName="SHA-512" hashValue="YjOnl2ZX/fXPgy/t39lMNmpSw5JSjxJO9SKlpesxusUrn/BKOwtko/epedFanYregf9J9s3E1vG8dxPxx6pvYQ==" saltValue="0qtfQZHIpW6YQ9QDt1E1cw==" spinCount="100000" sheet="1" objects="1" scenarios="1"/>
  <autoFilter ref="C115:K128" xr:uid="{00000000-0009-0000-0000-000019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BM127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160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6096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ROUND(J116,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ROUND((SUM(BE116:BE126)),  2)</f>
        <v>0</v>
      </c>
      <c r="G33" s="139"/>
      <c r="H33" s="139"/>
      <c r="I33" s="151">
        <v>0.21</v>
      </c>
      <c r="J33" s="150">
        <f>ROUND(((SUM(BE116:BE126))*I33),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ROUND((SUM(BF116:BF126)),  2)</f>
        <v>0</v>
      </c>
      <c r="G34" s="139"/>
      <c r="H34" s="139"/>
      <c r="I34" s="151">
        <v>0.15</v>
      </c>
      <c r="J34" s="150">
        <f>ROUND(((SUM(BF116:BF126))*I34),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ROUND((SUM(BG116:BG126)),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ROUND((SUM(BH116:BH126)),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ROUND((SUM(BI116:BI126)),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26 - SADOVÉ ÚPRAVY - EXTERIÉROVÁ ZELEŇ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J116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2" customFormat="1" ht="21.75" customHeight="1">
      <c r="A97" s="28"/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37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31" s="2" customFormat="1" ht="6.95" customHeight="1">
      <c r="A98" s="28"/>
      <c r="B98" s="168"/>
      <c r="C98" s="169"/>
      <c r="D98" s="169"/>
      <c r="E98" s="169"/>
      <c r="F98" s="169"/>
      <c r="G98" s="169"/>
      <c r="H98" s="169"/>
      <c r="I98" s="169"/>
      <c r="J98" s="169"/>
      <c r="K98" s="169"/>
      <c r="L98" s="3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>
      <c r="B99" s="135"/>
      <c r="C99" s="135"/>
      <c r="D99" s="135"/>
      <c r="E99" s="135"/>
      <c r="F99" s="135"/>
      <c r="G99" s="135"/>
      <c r="H99" s="135"/>
      <c r="I99" s="135"/>
      <c r="J99" s="135"/>
      <c r="K99" s="135"/>
    </row>
    <row r="100" spans="1:31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 s="2" customFormat="1" ht="6.95" customHeight="1">
      <c r="A102" s="28"/>
      <c r="B102" s="170"/>
      <c r="C102" s="171"/>
      <c r="D102" s="171"/>
      <c r="E102" s="171"/>
      <c r="F102" s="171"/>
      <c r="G102" s="171"/>
      <c r="H102" s="171"/>
      <c r="I102" s="171"/>
      <c r="J102" s="171"/>
      <c r="K102" s="171"/>
      <c r="L102" s="37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24.95" customHeight="1">
      <c r="A103" s="28"/>
      <c r="B103" s="138"/>
      <c r="C103" s="136" t="s">
        <v>222</v>
      </c>
      <c r="D103" s="139"/>
      <c r="E103" s="139"/>
      <c r="F103" s="139"/>
      <c r="G103" s="139"/>
      <c r="H103" s="139"/>
      <c r="I103" s="139"/>
      <c r="J103" s="139"/>
      <c r="K103" s="139"/>
      <c r="L103" s="3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6.95" customHeight="1">
      <c r="A104" s="28"/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12" customHeight="1">
      <c r="A105" s="28"/>
      <c r="B105" s="138"/>
      <c r="C105" s="137" t="s">
        <v>16</v>
      </c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6.5" customHeight="1">
      <c r="A106" s="28"/>
      <c r="B106" s="138"/>
      <c r="C106" s="139"/>
      <c r="D106" s="139"/>
      <c r="E106" s="254" t="str">
        <f>E7</f>
        <v>STAVEBNÍ ÚPRAVY OBJEKTU PODNIKOVÉHO ŘEDITELSTVÍ DOPRAVNÍHO PODNIKU OSTRAVA a.s</v>
      </c>
      <c r="F106" s="255"/>
      <c r="G106" s="255"/>
      <c r="H106" s="255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>
      <c r="A107" s="28"/>
      <c r="B107" s="138"/>
      <c r="C107" s="137" t="s">
        <v>171</v>
      </c>
      <c r="D107" s="139"/>
      <c r="E107" s="139"/>
      <c r="F107" s="139"/>
      <c r="G107" s="139"/>
      <c r="H107" s="139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6.5" customHeight="1">
      <c r="A108" s="28"/>
      <c r="B108" s="138"/>
      <c r="C108" s="139"/>
      <c r="D108" s="139"/>
      <c r="E108" s="252" t="str">
        <f>E9</f>
        <v>26 - SADOVÉ ÚPRAVY - EXTERIÉROVÁ ZELEŇ</v>
      </c>
      <c r="F108" s="253"/>
      <c r="G108" s="253"/>
      <c r="H108" s="253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6.95" customHeight="1">
      <c r="A109" s="28"/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138"/>
      <c r="C110" s="137" t="s">
        <v>20</v>
      </c>
      <c r="D110" s="139"/>
      <c r="E110" s="139"/>
      <c r="F110" s="140" t="str">
        <f>F12</f>
        <v xml:space="preserve"> </v>
      </c>
      <c r="G110" s="139"/>
      <c r="H110" s="139"/>
      <c r="I110" s="137" t="s">
        <v>22</v>
      </c>
      <c r="J110" s="141" t="str">
        <f>IF(J12="","",J12)</f>
        <v>15. 1. 2020</v>
      </c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5.2" customHeight="1">
      <c r="A112" s="28"/>
      <c r="B112" s="138"/>
      <c r="C112" s="137" t="s">
        <v>24</v>
      </c>
      <c r="D112" s="139"/>
      <c r="E112" s="139"/>
      <c r="F112" s="140" t="str">
        <f>E15</f>
        <v>Dopravní podnik Ostrava a.s.</v>
      </c>
      <c r="G112" s="139"/>
      <c r="H112" s="139"/>
      <c r="I112" s="137" t="s">
        <v>30</v>
      </c>
      <c r="J112" s="172" t="str">
        <f>E21</f>
        <v>SPAN s.r.o.</v>
      </c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138"/>
      <c r="C113" s="137" t="s">
        <v>28</v>
      </c>
      <c r="D113" s="139"/>
      <c r="E113" s="139"/>
      <c r="F113" s="140" t="str">
        <f>IF(E18="","",E18)</f>
        <v>Vyplň údaj</v>
      </c>
      <c r="G113" s="139"/>
      <c r="H113" s="139"/>
      <c r="I113" s="137" t="s">
        <v>33</v>
      </c>
      <c r="J113" s="172" t="str">
        <f>E24</f>
        <v>SPAN s.r.o.</v>
      </c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0.35" customHeight="1">
      <c r="A114" s="28"/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11" customFormat="1" ht="29.25" customHeight="1">
      <c r="A115" s="94"/>
      <c r="B115" s="186"/>
      <c r="C115" s="187" t="s">
        <v>223</v>
      </c>
      <c r="D115" s="188" t="s">
        <v>62</v>
      </c>
      <c r="E115" s="188" t="s">
        <v>58</v>
      </c>
      <c r="F115" s="188" t="s">
        <v>59</v>
      </c>
      <c r="G115" s="188" t="s">
        <v>224</v>
      </c>
      <c r="H115" s="188" t="s">
        <v>225</v>
      </c>
      <c r="I115" s="188" t="s">
        <v>226</v>
      </c>
      <c r="J115" s="188" t="s">
        <v>175</v>
      </c>
      <c r="K115" s="189" t="s">
        <v>227</v>
      </c>
      <c r="L115" s="95"/>
      <c r="M115" s="56" t="s">
        <v>1</v>
      </c>
      <c r="N115" s="57" t="s">
        <v>41</v>
      </c>
      <c r="O115" s="57" t="s">
        <v>228</v>
      </c>
      <c r="P115" s="57" t="s">
        <v>229</v>
      </c>
      <c r="Q115" s="57" t="s">
        <v>230</v>
      </c>
      <c r="R115" s="57" t="s">
        <v>231</v>
      </c>
      <c r="S115" s="57" t="s">
        <v>232</v>
      </c>
      <c r="T115" s="58" t="s">
        <v>233</v>
      </c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</row>
    <row r="116" spans="1:65" s="2" customFormat="1" ht="22.9" customHeight="1">
      <c r="A116" s="28"/>
      <c r="B116" s="138"/>
      <c r="C116" s="190" t="s">
        <v>234</v>
      </c>
      <c r="D116" s="139"/>
      <c r="E116" s="139"/>
      <c r="F116" s="139"/>
      <c r="G116" s="139"/>
      <c r="H116" s="139"/>
      <c r="I116" s="139"/>
      <c r="J116" s="191">
        <f>BK116</f>
        <v>0</v>
      </c>
      <c r="K116" s="139"/>
      <c r="L116" s="29"/>
      <c r="M116" s="59"/>
      <c r="N116" s="50"/>
      <c r="O116" s="60"/>
      <c r="P116" s="96">
        <f>SUM(P117:P126)</f>
        <v>0</v>
      </c>
      <c r="Q116" s="60"/>
      <c r="R116" s="96">
        <f>SUM(R117:R126)</f>
        <v>0</v>
      </c>
      <c r="S116" s="60"/>
      <c r="T116" s="97">
        <f>SUM(T117:T126)</f>
        <v>0</v>
      </c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T116" s="14" t="s">
        <v>76</v>
      </c>
      <c r="AU116" s="14" t="s">
        <v>177</v>
      </c>
      <c r="BK116" s="98">
        <f>SUM(BK117:BK126)</f>
        <v>0</v>
      </c>
    </row>
    <row r="117" spans="1:65" s="2" customFormat="1" ht="16.5" customHeight="1">
      <c r="A117" s="28"/>
      <c r="B117" s="138"/>
      <c r="C117" s="199" t="s">
        <v>85</v>
      </c>
      <c r="D117" s="199" t="s">
        <v>242</v>
      </c>
      <c r="E117" s="200" t="s">
        <v>6060</v>
      </c>
      <c r="F117" s="201" t="s">
        <v>6061</v>
      </c>
      <c r="G117" s="202" t="s">
        <v>1708</v>
      </c>
      <c r="H117" s="203">
        <v>40</v>
      </c>
      <c r="I117" s="108"/>
      <c r="J117" s="204">
        <f t="shared" ref="J117:J126" si="0">ROUND(I117*H117,2)</f>
        <v>0</v>
      </c>
      <c r="K117" s="201" t="s">
        <v>1</v>
      </c>
      <c r="L117" s="29"/>
      <c r="M117" s="109" t="s">
        <v>1</v>
      </c>
      <c r="N117" s="110" t="s">
        <v>42</v>
      </c>
      <c r="O117" s="52"/>
      <c r="P117" s="111">
        <f t="shared" ref="P117:P126" si="1">O117*H117</f>
        <v>0</v>
      </c>
      <c r="Q117" s="111">
        <v>0</v>
      </c>
      <c r="R117" s="111">
        <f t="shared" ref="R117:R126" si="2">Q117*H117</f>
        <v>0</v>
      </c>
      <c r="S117" s="111">
        <v>0</v>
      </c>
      <c r="T117" s="112">
        <f t="shared" ref="T117:T126" si="3">S117*H117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R117" s="113" t="s">
        <v>246</v>
      </c>
      <c r="AT117" s="113" t="s">
        <v>242</v>
      </c>
      <c r="AU117" s="113" t="s">
        <v>77</v>
      </c>
      <c r="AY117" s="14" t="s">
        <v>237</v>
      </c>
      <c r="BE117" s="114">
        <f t="shared" ref="BE117:BE126" si="4">IF(N117="základní",J117,0)</f>
        <v>0</v>
      </c>
      <c r="BF117" s="114">
        <f t="shared" ref="BF117:BF126" si="5">IF(N117="snížená",J117,0)</f>
        <v>0</v>
      </c>
      <c r="BG117" s="114">
        <f t="shared" ref="BG117:BG126" si="6">IF(N117="zákl. přenesená",J117,0)</f>
        <v>0</v>
      </c>
      <c r="BH117" s="114">
        <f t="shared" ref="BH117:BH126" si="7">IF(N117="sníž. přenesená",J117,0)</f>
        <v>0</v>
      </c>
      <c r="BI117" s="114">
        <f t="shared" ref="BI117:BI126" si="8">IF(N117="nulová",J117,0)</f>
        <v>0</v>
      </c>
      <c r="BJ117" s="14" t="s">
        <v>85</v>
      </c>
      <c r="BK117" s="114">
        <f t="shared" ref="BK117:BK126" si="9">ROUND(I117*H117,2)</f>
        <v>0</v>
      </c>
      <c r="BL117" s="14" t="s">
        <v>246</v>
      </c>
      <c r="BM117" s="113" t="s">
        <v>6097</v>
      </c>
    </row>
    <row r="118" spans="1:65" s="2" customFormat="1" ht="16.5" customHeight="1">
      <c r="A118" s="28"/>
      <c r="B118" s="138"/>
      <c r="C118" s="199" t="s">
        <v>87</v>
      </c>
      <c r="D118" s="199" t="s">
        <v>242</v>
      </c>
      <c r="E118" s="200" t="s">
        <v>6063</v>
      </c>
      <c r="F118" s="201" t="s">
        <v>6064</v>
      </c>
      <c r="G118" s="202" t="s">
        <v>1708</v>
      </c>
      <c r="H118" s="203">
        <v>40</v>
      </c>
      <c r="I118" s="108"/>
      <c r="J118" s="204">
        <f t="shared" si="0"/>
        <v>0</v>
      </c>
      <c r="K118" s="201" t="s">
        <v>1</v>
      </c>
      <c r="L118" s="29"/>
      <c r="M118" s="109" t="s">
        <v>1</v>
      </c>
      <c r="N118" s="110" t="s">
        <v>42</v>
      </c>
      <c r="O118" s="52"/>
      <c r="P118" s="111">
        <f t="shared" si="1"/>
        <v>0</v>
      </c>
      <c r="Q118" s="111">
        <v>0</v>
      </c>
      <c r="R118" s="111">
        <f t="shared" si="2"/>
        <v>0</v>
      </c>
      <c r="S118" s="111">
        <v>0</v>
      </c>
      <c r="T118" s="112">
        <f t="shared" si="3"/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R118" s="113" t="s">
        <v>246</v>
      </c>
      <c r="AT118" s="113" t="s">
        <v>242</v>
      </c>
      <c r="AU118" s="113" t="s">
        <v>77</v>
      </c>
      <c r="AY118" s="14" t="s">
        <v>237</v>
      </c>
      <c r="BE118" s="114">
        <f t="shared" si="4"/>
        <v>0</v>
      </c>
      <c r="BF118" s="114">
        <f t="shared" si="5"/>
        <v>0</v>
      </c>
      <c r="BG118" s="114">
        <f t="shared" si="6"/>
        <v>0</v>
      </c>
      <c r="BH118" s="114">
        <f t="shared" si="7"/>
        <v>0</v>
      </c>
      <c r="BI118" s="114">
        <f t="shared" si="8"/>
        <v>0</v>
      </c>
      <c r="BJ118" s="14" t="s">
        <v>85</v>
      </c>
      <c r="BK118" s="114">
        <f t="shared" si="9"/>
        <v>0</v>
      </c>
      <c r="BL118" s="14" t="s">
        <v>246</v>
      </c>
      <c r="BM118" s="113" t="s">
        <v>6098</v>
      </c>
    </row>
    <row r="119" spans="1:65" s="2" customFormat="1" ht="16.5" customHeight="1">
      <c r="A119" s="28"/>
      <c r="B119" s="138"/>
      <c r="C119" s="199" t="s">
        <v>247</v>
      </c>
      <c r="D119" s="199" t="s">
        <v>242</v>
      </c>
      <c r="E119" s="200" t="s">
        <v>6066</v>
      </c>
      <c r="F119" s="201" t="s">
        <v>6067</v>
      </c>
      <c r="G119" s="202" t="s">
        <v>2111</v>
      </c>
      <c r="H119" s="203">
        <v>2.06</v>
      </c>
      <c r="I119" s="108"/>
      <c r="J119" s="204">
        <f t="shared" si="0"/>
        <v>0</v>
      </c>
      <c r="K119" s="201" t="s">
        <v>1</v>
      </c>
      <c r="L119" s="29"/>
      <c r="M119" s="109" t="s">
        <v>1</v>
      </c>
      <c r="N119" s="110" t="s">
        <v>42</v>
      </c>
      <c r="O119" s="52"/>
      <c r="P119" s="111">
        <f t="shared" si="1"/>
        <v>0</v>
      </c>
      <c r="Q119" s="111">
        <v>0</v>
      </c>
      <c r="R119" s="111">
        <f t="shared" si="2"/>
        <v>0</v>
      </c>
      <c r="S119" s="111">
        <v>0</v>
      </c>
      <c r="T119" s="112">
        <f t="shared" si="3"/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13" t="s">
        <v>246</v>
      </c>
      <c r="AT119" s="113" t="s">
        <v>242</v>
      </c>
      <c r="AU119" s="113" t="s">
        <v>77</v>
      </c>
      <c r="AY119" s="14" t="s">
        <v>237</v>
      </c>
      <c r="BE119" s="114">
        <f t="shared" si="4"/>
        <v>0</v>
      </c>
      <c r="BF119" s="114">
        <f t="shared" si="5"/>
        <v>0</v>
      </c>
      <c r="BG119" s="114">
        <f t="shared" si="6"/>
        <v>0</v>
      </c>
      <c r="BH119" s="114">
        <f t="shared" si="7"/>
        <v>0</v>
      </c>
      <c r="BI119" s="114">
        <f t="shared" si="8"/>
        <v>0</v>
      </c>
      <c r="BJ119" s="14" t="s">
        <v>85</v>
      </c>
      <c r="BK119" s="114">
        <f t="shared" si="9"/>
        <v>0</v>
      </c>
      <c r="BL119" s="14" t="s">
        <v>246</v>
      </c>
      <c r="BM119" s="113" t="s">
        <v>6099</v>
      </c>
    </row>
    <row r="120" spans="1:65" s="2" customFormat="1" ht="16.5" customHeight="1">
      <c r="A120" s="28"/>
      <c r="B120" s="138"/>
      <c r="C120" s="199" t="s">
        <v>246</v>
      </c>
      <c r="D120" s="199" t="s">
        <v>242</v>
      </c>
      <c r="E120" s="200" t="s">
        <v>6069</v>
      </c>
      <c r="F120" s="201" t="s">
        <v>6070</v>
      </c>
      <c r="G120" s="202" t="s">
        <v>2111</v>
      </c>
      <c r="H120" s="203">
        <v>2.06</v>
      </c>
      <c r="I120" s="108"/>
      <c r="J120" s="204">
        <f t="shared" si="0"/>
        <v>0</v>
      </c>
      <c r="K120" s="201" t="s">
        <v>1</v>
      </c>
      <c r="L120" s="29"/>
      <c r="M120" s="109" t="s">
        <v>1</v>
      </c>
      <c r="N120" s="110" t="s">
        <v>42</v>
      </c>
      <c r="O120" s="52"/>
      <c r="P120" s="111">
        <f t="shared" si="1"/>
        <v>0</v>
      </c>
      <c r="Q120" s="111">
        <v>0</v>
      </c>
      <c r="R120" s="111">
        <f t="shared" si="2"/>
        <v>0</v>
      </c>
      <c r="S120" s="111">
        <v>0</v>
      </c>
      <c r="T120" s="112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246</v>
      </c>
      <c r="AT120" s="113" t="s">
        <v>242</v>
      </c>
      <c r="AU120" s="113" t="s">
        <v>77</v>
      </c>
      <c r="AY120" s="14" t="s">
        <v>237</v>
      </c>
      <c r="BE120" s="114">
        <f t="shared" si="4"/>
        <v>0</v>
      </c>
      <c r="BF120" s="114">
        <f t="shared" si="5"/>
        <v>0</v>
      </c>
      <c r="BG120" s="114">
        <f t="shared" si="6"/>
        <v>0</v>
      </c>
      <c r="BH120" s="114">
        <f t="shared" si="7"/>
        <v>0</v>
      </c>
      <c r="BI120" s="114">
        <f t="shared" si="8"/>
        <v>0</v>
      </c>
      <c r="BJ120" s="14" t="s">
        <v>85</v>
      </c>
      <c r="BK120" s="114">
        <f t="shared" si="9"/>
        <v>0</v>
      </c>
      <c r="BL120" s="14" t="s">
        <v>246</v>
      </c>
      <c r="BM120" s="113" t="s">
        <v>6100</v>
      </c>
    </row>
    <row r="121" spans="1:65" s="2" customFormat="1" ht="16.5" customHeight="1">
      <c r="A121" s="28"/>
      <c r="B121" s="138"/>
      <c r="C121" s="205" t="s">
        <v>259</v>
      </c>
      <c r="D121" s="205" t="s">
        <v>290</v>
      </c>
      <c r="E121" s="206" t="s">
        <v>6072</v>
      </c>
      <c r="F121" s="207" t="s">
        <v>6073</v>
      </c>
      <c r="G121" s="208" t="s">
        <v>2111</v>
      </c>
      <c r="H121" s="209">
        <v>2.06</v>
      </c>
      <c r="I121" s="115"/>
      <c r="J121" s="210">
        <f t="shared" si="0"/>
        <v>0</v>
      </c>
      <c r="K121" s="207" t="s">
        <v>1</v>
      </c>
      <c r="L121" s="116"/>
      <c r="M121" s="117" t="s">
        <v>1</v>
      </c>
      <c r="N121" s="118" t="s">
        <v>42</v>
      </c>
      <c r="O121" s="52"/>
      <c r="P121" s="111">
        <f t="shared" si="1"/>
        <v>0</v>
      </c>
      <c r="Q121" s="111">
        <v>0</v>
      </c>
      <c r="R121" s="111">
        <f t="shared" si="2"/>
        <v>0</v>
      </c>
      <c r="S121" s="111">
        <v>0</v>
      </c>
      <c r="T121" s="112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271</v>
      </c>
      <c r="AT121" s="113" t="s">
        <v>290</v>
      </c>
      <c r="AU121" s="113" t="s">
        <v>77</v>
      </c>
      <c r="AY121" s="14" t="s">
        <v>237</v>
      </c>
      <c r="BE121" s="114">
        <f t="shared" si="4"/>
        <v>0</v>
      </c>
      <c r="BF121" s="114">
        <f t="shared" si="5"/>
        <v>0</v>
      </c>
      <c r="BG121" s="114">
        <f t="shared" si="6"/>
        <v>0</v>
      </c>
      <c r="BH121" s="114">
        <f t="shared" si="7"/>
        <v>0</v>
      </c>
      <c r="BI121" s="114">
        <f t="shared" si="8"/>
        <v>0</v>
      </c>
      <c r="BJ121" s="14" t="s">
        <v>85</v>
      </c>
      <c r="BK121" s="114">
        <f t="shared" si="9"/>
        <v>0</v>
      </c>
      <c r="BL121" s="14" t="s">
        <v>246</v>
      </c>
      <c r="BM121" s="113" t="s">
        <v>6101</v>
      </c>
    </row>
    <row r="122" spans="1:65" s="2" customFormat="1" ht="16.5" customHeight="1">
      <c r="A122" s="28"/>
      <c r="B122" s="138"/>
      <c r="C122" s="205" t="s">
        <v>263</v>
      </c>
      <c r="D122" s="205" t="s">
        <v>290</v>
      </c>
      <c r="E122" s="206" t="s">
        <v>6102</v>
      </c>
      <c r="F122" s="207" t="s">
        <v>6103</v>
      </c>
      <c r="G122" s="208" t="s">
        <v>2111</v>
      </c>
      <c r="H122" s="209">
        <v>0.61</v>
      </c>
      <c r="I122" s="115"/>
      <c r="J122" s="210">
        <f t="shared" si="0"/>
        <v>0</v>
      </c>
      <c r="K122" s="207" t="s">
        <v>1</v>
      </c>
      <c r="L122" s="116"/>
      <c r="M122" s="117" t="s">
        <v>1</v>
      </c>
      <c r="N122" s="118" t="s">
        <v>42</v>
      </c>
      <c r="O122" s="52"/>
      <c r="P122" s="111">
        <f t="shared" si="1"/>
        <v>0</v>
      </c>
      <c r="Q122" s="111">
        <v>0</v>
      </c>
      <c r="R122" s="111">
        <f t="shared" si="2"/>
        <v>0</v>
      </c>
      <c r="S122" s="111">
        <v>0</v>
      </c>
      <c r="T122" s="112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271</v>
      </c>
      <c r="AT122" s="113" t="s">
        <v>290</v>
      </c>
      <c r="AU122" s="113" t="s">
        <v>77</v>
      </c>
      <c r="AY122" s="14" t="s">
        <v>237</v>
      </c>
      <c r="BE122" s="114">
        <f t="shared" si="4"/>
        <v>0</v>
      </c>
      <c r="BF122" s="114">
        <f t="shared" si="5"/>
        <v>0</v>
      </c>
      <c r="BG122" s="114">
        <f t="shared" si="6"/>
        <v>0</v>
      </c>
      <c r="BH122" s="114">
        <f t="shared" si="7"/>
        <v>0</v>
      </c>
      <c r="BI122" s="114">
        <f t="shared" si="8"/>
        <v>0</v>
      </c>
      <c r="BJ122" s="14" t="s">
        <v>85</v>
      </c>
      <c r="BK122" s="114">
        <f t="shared" si="9"/>
        <v>0</v>
      </c>
      <c r="BL122" s="14" t="s">
        <v>246</v>
      </c>
      <c r="BM122" s="113" t="s">
        <v>6104</v>
      </c>
    </row>
    <row r="123" spans="1:65" s="2" customFormat="1" ht="16.5" customHeight="1">
      <c r="A123" s="28"/>
      <c r="B123" s="138"/>
      <c r="C123" s="205" t="s">
        <v>267</v>
      </c>
      <c r="D123" s="205" t="s">
        <v>290</v>
      </c>
      <c r="E123" s="206" t="s">
        <v>6081</v>
      </c>
      <c r="F123" s="207" t="s">
        <v>6082</v>
      </c>
      <c r="G123" s="208" t="s">
        <v>2072</v>
      </c>
      <c r="H123" s="209">
        <v>10</v>
      </c>
      <c r="I123" s="115"/>
      <c r="J123" s="210">
        <f t="shared" si="0"/>
        <v>0</v>
      </c>
      <c r="K123" s="207" t="s">
        <v>1</v>
      </c>
      <c r="L123" s="116"/>
      <c r="M123" s="117" t="s">
        <v>1</v>
      </c>
      <c r="N123" s="118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271</v>
      </c>
      <c r="AT123" s="113" t="s">
        <v>290</v>
      </c>
      <c r="AU123" s="113" t="s">
        <v>77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246</v>
      </c>
      <c r="BM123" s="113" t="s">
        <v>6105</v>
      </c>
    </row>
    <row r="124" spans="1:65" s="2" customFormat="1" ht="16.5" customHeight="1">
      <c r="A124" s="28"/>
      <c r="B124" s="138"/>
      <c r="C124" s="205" t="s">
        <v>271</v>
      </c>
      <c r="D124" s="205" t="s">
        <v>290</v>
      </c>
      <c r="E124" s="206" t="s">
        <v>6106</v>
      </c>
      <c r="F124" s="207" t="s">
        <v>6107</v>
      </c>
      <c r="G124" s="208" t="s">
        <v>2072</v>
      </c>
      <c r="H124" s="209">
        <v>10</v>
      </c>
      <c r="I124" s="115"/>
      <c r="J124" s="210">
        <f t="shared" si="0"/>
        <v>0</v>
      </c>
      <c r="K124" s="207" t="s">
        <v>1</v>
      </c>
      <c r="L124" s="116"/>
      <c r="M124" s="117" t="s">
        <v>1</v>
      </c>
      <c r="N124" s="118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271</v>
      </c>
      <c r="AT124" s="113" t="s">
        <v>290</v>
      </c>
      <c r="AU124" s="113" t="s">
        <v>77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246</v>
      </c>
      <c r="BM124" s="113" t="s">
        <v>6108</v>
      </c>
    </row>
    <row r="125" spans="1:65" s="2" customFormat="1" ht="16.5" customHeight="1">
      <c r="A125" s="28"/>
      <c r="B125" s="138"/>
      <c r="C125" s="205" t="s">
        <v>275</v>
      </c>
      <c r="D125" s="205" t="s">
        <v>290</v>
      </c>
      <c r="E125" s="206" t="s">
        <v>6109</v>
      </c>
      <c r="F125" s="207" t="s">
        <v>6110</v>
      </c>
      <c r="G125" s="208" t="s">
        <v>2072</v>
      </c>
      <c r="H125" s="209">
        <v>20</v>
      </c>
      <c r="I125" s="115"/>
      <c r="J125" s="210">
        <f t="shared" si="0"/>
        <v>0</v>
      </c>
      <c r="K125" s="207" t="s">
        <v>1</v>
      </c>
      <c r="L125" s="116"/>
      <c r="M125" s="117" t="s">
        <v>1</v>
      </c>
      <c r="N125" s="118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271</v>
      </c>
      <c r="AT125" s="113" t="s">
        <v>290</v>
      </c>
      <c r="AU125" s="113" t="s">
        <v>77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246</v>
      </c>
      <c r="BM125" s="113" t="s">
        <v>6111</v>
      </c>
    </row>
    <row r="126" spans="1:65" s="2" customFormat="1" ht="16.5" customHeight="1">
      <c r="A126" s="28"/>
      <c r="B126" s="138"/>
      <c r="C126" s="205" t="s">
        <v>112</v>
      </c>
      <c r="D126" s="205" t="s">
        <v>290</v>
      </c>
      <c r="E126" s="206" t="s">
        <v>6112</v>
      </c>
      <c r="F126" s="207" t="s">
        <v>6113</v>
      </c>
      <c r="G126" s="208" t="s">
        <v>2072</v>
      </c>
      <c r="H126" s="209">
        <v>10</v>
      </c>
      <c r="I126" s="115"/>
      <c r="J126" s="210">
        <f t="shared" si="0"/>
        <v>0</v>
      </c>
      <c r="K126" s="207" t="s">
        <v>1</v>
      </c>
      <c r="L126" s="116"/>
      <c r="M126" s="130" t="s">
        <v>1</v>
      </c>
      <c r="N126" s="131" t="s">
        <v>42</v>
      </c>
      <c r="O126" s="123"/>
      <c r="P126" s="124">
        <f t="shared" si="1"/>
        <v>0</v>
      </c>
      <c r="Q126" s="124">
        <v>0</v>
      </c>
      <c r="R126" s="124">
        <f t="shared" si="2"/>
        <v>0</v>
      </c>
      <c r="S126" s="124">
        <v>0</v>
      </c>
      <c r="T126" s="125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271</v>
      </c>
      <c r="AT126" s="113" t="s">
        <v>290</v>
      </c>
      <c r="AU126" s="113" t="s">
        <v>77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246</v>
      </c>
      <c r="BM126" s="113" t="s">
        <v>6114</v>
      </c>
    </row>
    <row r="127" spans="1:65" s="2" customFormat="1" ht="6.95" customHeight="1">
      <c r="A127" s="28"/>
      <c r="B127" s="168"/>
      <c r="C127" s="169"/>
      <c r="D127" s="169"/>
      <c r="E127" s="169"/>
      <c r="F127" s="169"/>
      <c r="G127" s="169"/>
      <c r="H127" s="169"/>
      <c r="I127" s="169"/>
      <c r="J127" s="169"/>
      <c r="K127" s="169"/>
      <c r="L127" s="29"/>
      <c r="M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</sheetData>
  <sheetProtection algorithmName="SHA-512" hashValue="yTOq532siBqEOFYFgt4YMSwHVCDAgWtbwFOXzhipAn7PTTITwBOUJpiHxaOvd5D2Z1WJFFctYJ55RRiy03ZfWg==" saltValue="uJLxvqzDS/ma3COs/0ZbfQ==" spinCount="100000" sheet="1" objects="1" scenarios="1"/>
  <autoFilter ref="C115:K126" xr:uid="{00000000-0009-0000-0000-00001A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BM132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163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6115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ROUND(J116,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ROUND((SUM(BE116:BE131)),  2)</f>
        <v>0</v>
      </c>
      <c r="G33" s="139"/>
      <c r="H33" s="139"/>
      <c r="I33" s="151">
        <v>0.21</v>
      </c>
      <c r="J33" s="150">
        <f>ROUND(((SUM(BE116:BE131))*I33),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ROUND((SUM(BF116:BF131)),  2)</f>
        <v>0</v>
      </c>
      <c r="G34" s="139"/>
      <c r="H34" s="139"/>
      <c r="I34" s="151">
        <v>0.15</v>
      </c>
      <c r="J34" s="150">
        <f>ROUND(((SUM(BF116:BF131))*I34),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ROUND((SUM(BG116:BG131)),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ROUND((SUM(BH116:BH131)),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ROUND((SUM(BI116:BI131)),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27 - SADOVÉ ÚPRAVY - VÝSADBA STŘEŠNÍ ZAHRADY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J116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2" customFormat="1" ht="21.75" customHeight="1">
      <c r="A97" s="28"/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37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31" s="2" customFormat="1" ht="6.95" customHeight="1">
      <c r="A98" s="28"/>
      <c r="B98" s="168"/>
      <c r="C98" s="169"/>
      <c r="D98" s="169"/>
      <c r="E98" s="169"/>
      <c r="F98" s="169"/>
      <c r="G98" s="169"/>
      <c r="H98" s="169"/>
      <c r="I98" s="169"/>
      <c r="J98" s="169"/>
      <c r="K98" s="169"/>
      <c r="L98" s="3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>
      <c r="B99" s="135"/>
      <c r="C99" s="135"/>
      <c r="D99" s="135"/>
      <c r="E99" s="135"/>
      <c r="F99" s="135"/>
      <c r="G99" s="135"/>
      <c r="H99" s="135"/>
      <c r="I99" s="135"/>
      <c r="J99" s="135"/>
      <c r="K99" s="135"/>
    </row>
    <row r="100" spans="1:31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 s="2" customFormat="1" ht="6.95" customHeight="1">
      <c r="A102" s="28"/>
      <c r="B102" s="170"/>
      <c r="C102" s="171"/>
      <c r="D102" s="171"/>
      <c r="E102" s="171"/>
      <c r="F102" s="171"/>
      <c r="G102" s="171"/>
      <c r="H102" s="171"/>
      <c r="I102" s="171"/>
      <c r="J102" s="171"/>
      <c r="K102" s="171"/>
      <c r="L102" s="37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24.95" customHeight="1">
      <c r="A103" s="28"/>
      <c r="B103" s="138"/>
      <c r="C103" s="136" t="s">
        <v>222</v>
      </c>
      <c r="D103" s="139"/>
      <c r="E103" s="139"/>
      <c r="F103" s="139"/>
      <c r="G103" s="139"/>
      <c r="H103" s="139"/>
      <c r="I103" s="139"/>
      <c r="J103" s="139"/>
      <c r="K103" s="139"/>
      <c r="L103" s="3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6.95" customHeight="1">
      <c r="A104" s="28"/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12" customHeight="1">
      <c r="A105" s="28"/>
      <c r="B105" s="138"/>
      <c r="C105" s="137" t="s">
        <v>16</v>
      </c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6.5" customHeight="1">
      <c r="A106" s="28"/>
      <c r="B106" s="138"/>
      <c r="C106" s="139"/>
      <c r="D106" s="139"/>
      <c r="E106" s="254" t="str">
        <f>E7</f>
        <v>STAVEBNÍ ÚPRAVY OBJEKTU PODNIKOVÉHO ŘEDITELSTVÍ DOPRAVNÍHO PODNIKU OSTRAVA a.s</v>
      </c>
      <c r="F106" s="255"/>
      <c r="G106" s="255"/>
      <c r="H106" s="255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>
      <c r="A107" s="28"/>
      <c r="B107" s="138"/>
      <c r="C107" s="137" t="s">
        <v>171</v>
      </c>
      <c r="D107" s="139"/>
      <c r="E107" s="139"/>
      <c r="F107" s="139"/>
      <c r="G107" s="139"/>
      <c r="H107" s="139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6.5" customHeight="1">
      <c r="A108" s="28"/>
      <c r="B108" s="138"/>
      <c r="C108" s="139"/>
      <c r="D108" s="139"/>
      <c r="E108" s="252" t="str">
        <f>E9</f>
        <v>27 - SADOVÉ ÚPRAVY - VÝSADBA STŘEŠNÍ ZAHRADY</v>
      </c>
      <c r="F108" s="253"/>
      <c r="G108" s="253"/>
      <c r="H108" s="253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6.95" customHeight="1">
      <c r="A109" s="28"/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138"/>
      <c r="C110" s="137" t="s">
        <v>20</v>
      </c>
      <c r="D110" s="139"/>
      <c r="E110" s="139"/>
      <c r="F110" s="140" t="str">
        <f>F12</f>
        <v xml:space="preserve"> </v>
      </c>
      <c r="G110" s="139"/>
      <c r="H110" s="139"/>
      <c r="I110" s="137" t="s">
        <v>22</v>
      </c>
      <c r="J110" s="141" t="str">
        <f>IF(J12="","",J12)</f>
        <v>15. 1. 2020</v>
      </c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5.2" customHeight="1">
      <c r="A112" s="28"/>
      <c r="B112" s="138"/>
      <c r="C112" s="137" t="s">
        <v>24</v>
      </c>
      <c r="D112" s="139"/>
      <c r="E112" s="139"/>
      <c r="F112" s="140" t="str">
        <f>E15</f>
        <v>Dopravní podnik Ostrava a.s.</v>
      </c>
      <c r="G112" s="139"/>
      <c r="H112" s="139"/>
      <c r="I112" s="137" t="s">
        <v>30</v>
      </c>
      <c r="J112" s="172" t="str">
        <f>E21</f>
        <v>SPAN s.r.o.</v>
      </c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138"/>
      <c r="C113" s="137" t="s">
        <v>28</v>
      </c>
      <c r="D113" s="139"/>
      <c r="E113" s="139"/>
      <c r="F113" s="140" t="str">
        <f>IF(E18="","",E18)</f>
        <v>Vyplň údaj</v>
      </c>
      <c r="G113" s="139"/>
      <c r="H113" s="139"/>
      <c r="I113" s="137" t="s">
        <v>33</v>
      </c>
      <c r="J113" s="172" t="str">
        <f>E24</f>
        <v>SPAN s.r.o.</v>
      </c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0.35" customHeight="1">
      <c r="A114" s="28"/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11" customFormat="1" ht="29.25" customHeight="1">
      <c r="A115" s="94"/>
      <c r="B115" s="186"/>
      <c r="C115" s="187" t="s">
        <v>223</v>
      </c>
      <c r="D115" s="188" t="s">
        <v>62</v>
      </c>
      <c r="E115" s="188" t="s">
        <v>58</v>
      </c>
      <c r="F115" s="188" t="s">
        <v>59</v>
      </c>
      <c r="G115" s="188" t="s">
        <v>224</v>
      </c>
      <c r="H115" s="188" t="s">
        <v>225</v>
      </c>
      <c r="I115" s="188" t="s">
        <v>226</v>
      </c>
      <c r="J115" s="188" t="s">
        <v>175</v>
      </c>
      <c r="K115" s="189" t="s">
        <v>227</v>
      </c>
      <c r="L115" s="95"/>
      <c r="M115" s="56" t="s">
        <v>1</v>
      </c>
      <c r="N115" s="57" t="s">
        <v>41</v>
      </c>
      <c r="O115" s="57" t="s">
        <v>228</v>
      </c>
      <c r="P115" s="57" t="s">
        <v>229</v>
      </c>
      <c r="Q115" s="57" t="s">
        <v>230</v>
      </c>
      <c r="R115" s="57" t="s">
        <v>231</v>
      </c>
      <c r="S115" s="57" t="s">
        <v>232</v>
      </c>
      <c r="T115" s="58" t="s">
        <v>233</v>
      </c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</row>
    <row r="116" spans="1:65" s="2" customFormat="1" ht="22.9" customHeight="1">
      <c r="A116" s="28"/>
      <c r="B116" s="138"/>
      <c r="C116" s="190" t="s">
        <v>234</v>
      </c>
      <c r="D116" s="139"/>
      <c r="E116" s="139"/>
      <c r="F116" s="139"/>
      <c r="G116" s="139"/>
      <c r="H116" s="139"/>
      <c r="I116" s="139"/>
      <c r="J116" s="191">
        <f>BK116</f>
        <v>0</v>
      </c>
      <c r="K116" s="139"/>
      <c r="L116" s="29"/>
      <c r="M116" s="59"/>
      <c r="N116" s="50"/>
      <c r="O116" s="60"/>
      <c r="P116" s="96">
        <f>SUM(P117:P131)</f>
        <v>0</v>
      </c>
      <c r="Q116" s="60"/>
      <c r="R116" s="96">
        <f>SUM(R117:R131)</f>
        <v>0</v>
      </c>
      <c r="S116" s="60"/>
      <c r="T116" s="97">
        <f>SUM(T117:T131)</f>
        <v>0</v>
      </c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T116" s="14" t="s">
        <v>76</v>
      </c>
      <c r="AU116" s="14" t="s">
        <v>177</v>
      </c>
      <c r="BK116" s="98">
        <f>SUM(BK117:BK131)</f>
        <v>0</v>
      </c>
    </row>
    <row r="117" spans="1:65" s="2" customFormat="1" ht="16.5" customHeight="1">
      <c r="A117" s="28"/>
      <c r="B117" s="138"/>
      <c r="C117" s="199" t="s">
        <v>85</v>
      </c>
      <c r="D117" s="199" t="s">
        <v>242</v>
      </c>
      <c r="E117" s="200" t="s">
        <v>6116</v>
      </c>
      <c r="F117" s="201" t="s">
        <v>6117</v>
      </c>
      <c r="G117" s="202" t="s">
        <v>1708</v>
      </c>
      <c r="H117" s="203">
        <v>250</v>
      </c>
      <c r="I117" s="108"/>
      <c r="J117" s="204">
        <f t="shared" ref="J117:J131" si="0">ROUND(I117*H117,2)</f>
        <v>0</v>
      </c>
      <c r="K117" s="201" t="s">
        <v>1</v>
      </c>
      <c r="L117" s="29"/>
      <c r="M117" s="109" t="s">
        <v>1</v>
      </c>
      <c r="N117" s="110" t="s">
        <v>42</v>
      </c>
      <c r="O117" s="52"/>
      <c r="P117" s="111">
        <f t="shared" ref="P117:P131" si="1">O117*H117</f>
        <v>0</v>
      </c>
      <c r="Q117" s="111">
        <v>0</v>
      </c>
      <c r="R117" s="111">
        <f t="shared" ref="R117:R131" si="2">Q117*H117</f>
        <v>0</v>
      </c>
      <c r="S117" s="111">
        <v>0</v>
      </c>
      <c r="T117" s="112">
        <f t="shared" ref="T117:T131" si="3">S117*H117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R117" s="113" t="s">
        <v>246</v>
      </c>
      <c r="AT117" s="113" t="s">
        <v>242</v>
      </c>
      <c r="AU117" s="113" t="s">
        <v>77</v>
      </c>
      <c r="AY117" s="14" t="s">
        <v>237</v>
      </c>
      <c r="BE117" s="114">
        <f t="shared" ref="BE117:BE131" si="4">IF(N117="základní",J117,0)</f>
        <v>0</v>
      </c>
      <c r="BF117" s="114">
        <f t="shared" ref="BF117:BF131" si="5">IF(N117="snížená",J117,0)</f>
        <v>0</v>
      </c>
      <c r="BG117" s="114">
        <f t="shared" ref="BG117:BG131" si="6">IF(N117="zákl. přenesená",J117,0)</f>
        <v>0</v>
      </c>
      <c r="BH117" s="114">
        <f t="shared" ref="BH117:BH131" si="7">IF(N117="sníž. přenesená",J117,0)</f>
        <v>0</v>
      </c>
      <c r="BI117" s="114">
        <f t="shared" ref="BI117:BI131" si="8">IF(N117="nulová",J117,0)</f>
        <v>0</v>
      </c>
      <c r="BJ117" s="14" t="s">
        <v>85</v>
      </c>
      <c r="BK117" s="114">
        <f t="shared" ref="BK117:BK131" si="9">ROUND(I117*H117,2)</f>
        <v>0</v>
      </c>
      <c r="BL117" s="14" t="s">
        <v>246</v>
      </c>
      <c r="BM117" s="113" t="s">
        <v>6118</v>
      </c>
    </row>
    <row r="118" spans="1:65" s="2" customFormat="1" ht="16.5" customHeight="1">
      <c r="A118" s="28"/>
      <c r="B118" s="138"/>
      <c r="C118" s="199" t="s">
        <v>87</v>
      </c>
      <c r="D118" s="199" t="s">
        <v>242</v>
      </c>
      <c r="E118" s="200" t="s">
        <v>6119</v>
      </c>
      <c r="F118" s="201" t="s">
        <v>6120</v>
      </c>
      <c r="G118" s="202" t="s">
        <v>1708</v>
      </c>
      <c r="H118" s="203">
        <v>250</v>
      </c>
      <c r="I118" s="108"/>
      <c r="J118" s="204">
        <f t="shared" si="0"/>
        <v>0</v>
      </c>
      <c r="K118" s="201" t="s">
        <v>1</v>
      </c>
      <c r="L118" s="29"/>
      <c r="M118" s="109" t="s">
        <v>1</v>
      </c>
      <c r="N118" s="110" t="s">
        <v>42</v>
      </c>
      <c r="O118" s="52"/>
      <c r="P118" s="111">
        <f t="shared" si="1"/>
        <v>0</v>
      </c>
      <c r="Q118" s="111">
        <v>0</v>
      </c>
      <c r="R118" s="111">
        <f t="shared" si="2"/>
        <v>0</v>
      </c>
      <c r="S118" s="111">
        <v>0</v>
      </c>
      <c r="T118" s="112">
        <f t="shared" si="3"/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R118" s="113" t="s">
        <v>246</v>
      </c>
      <c r="AT118" s="113" t="s">
        <v>242</v>
      </c>
      <c r="AU118" s="113" t="s">
        <v>77</v>
      </c>
      <c r="AY118" s="14" t="s">
        <v>237</v>
      </c>
      <c r="BE118" s="114">
        <f t="shared" si="4"/>
        <v>0</v>
      </c>
      <c r="BF118" s="114">
        <f t="shared" si="5"/>
        <v>0</v>
      </c>
      <c r="BG118" s="114">
        <f t="shared" si="6"/>
        <v>0</v>
      </c>
      <c r="BH118" s="114">
        <f t="shared" si="7"/>
        <v>0</v>
      </c>
      <c r="BI118" s="114">
        <f t="shared" si="8"/>
        <v>0</v>
      </c>
      <c r="BJ118" s="14" t="s">
        <v>85</v>
      </c>
      <c r="BK118" s="114">
        <f t="shared" si="9"/>
        <v>0</v>
      </c>
      <c r="BL118" s="14" t="s">
        <v>246</v>
      </c>
      <c r="BM118" s="113" t="s">
        <v>6121</v>
      </c>
    </row>
    <row r="119" spans="1:65" s="2" customFormat="1" ht="16.5" customHeight="1">
      <c r="A119" s="28"/>
      <c r="B119" s="138"/>
      <c r="C119" s="199" t="s">
        <v>247</v>
      </c>
      <c r="D119" s="199" t="s">
        <v>242</v>
      </c>
      <c r="E119" s="200" t="s">
        <v>6066</v>
      </c>
      <c r="F119" s="201" t="s">
        <v>6067</v>
      </c>
      <c r="G119" s="202" t="s">
        <v>2111</v>
      </c>
      <c r="H119" s="203">
        <v>12.875</v>
      </c>
      <c r="I119" s="108"/>
      <c r="J119" s="204">
        <f t="shared" si="0"/>
        <v>0</v>
      </c>
      <c r="K119" s="201" t="s">
        <v>1</v>
      </c>
      <c r="L119" s="29"/>
      <c r="M119" s="109" t="s">
        <v>1</v>
      </c>
      <c r="N119" s="110" t="s">
        <v>42</v>
      </c>
      <c r="O119" s="52"/>
      <c r="P119" s="111">
        <f t="shared" si="1"/>
        <v>0</v>
      </c>
      <c r="Q119" s="111">
        <v>0</v>
      </c>
      <c r="R119" s="111">
        <f t="shared" si="2"/>
        <v>0</v>
      </c>
      <c r="S119" s="111">
        <v>0</v>
      </c>
      <c r="T119" s="112">
        <f t="shared" si="3"/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13" t="s">
        <v>246</v>
      </c>
      <c r="AT119" s="113" t="s">
        <v>242</v>
      </c>
      <c r="AU119" s="113" t="s">
        <v>77</v>
      </c>
      <c r="AY119" s="14" t="s">
        <v>237</v>
      </c>
      <c r="BE119" s="114">
        <f t="shared" si="4"/>
        <v>0</v>
      </c>
      <c r="BF119" s="114">
        <f t="shared" si="5"/>
        <v>0</v>
      </c>
      <c r="BG119" s="114">
        <f t="shared" si="6"/>
        <v>0</v>
      </c>
      <c r="BH119" s="114">
        <f t="shared" si="7"/>
        <v>0</v>
      </c>
      <c r="BI119" s="114">
        <f t="shared" si="8"/>
        <v>0</v>
      </c>
      <c r="BJ119" s="14" t="s">
        <v>85</v>
      </c>
      <c r="BK119" s="114">
        <f t="shared" si="9"/>
        <v>0</v>
      </c>
      <c r="BL119" s="14" t="s">
        <v>246</v>
      </c>
      <c r="BM119" s="113" t="s">
        <v>6122</v>
      </c>
    </row>
    <row r="120" spans="1:65" s="2" customFormat="1" ht="16.5" customHeight="1">
      <c r="A120" s="28"/>
      <c r="B120" s="138"/>
      <c r="C120" s="199" t="s">
        <v>246</v>
      </c>
      <c r="D120" s="199" t="s">
        <v>242</v>
      </c>
      <c r="E120" s="200" t="s">
        <v>6069</v>
      </c>
      <c r="F120" s="201" t="s">
        <v>6070</v>
      </c>
      <c r="G120" s="202" t="s">
        <v>2111</v>
      </c>
      <c r="H120" s="203">
        <v>12.875</v>
      </c>
      <c r="I120" s="108"/>
      <c r="J120" s="204">
        <f t="shared" si="0"/>
        <v>0</v>
      </c>
      <c r="K120" s="201" t="s">
        <v>1</v>
      </c>
      <c r="L120" s="29"/>
      <c r="M120" s="109" t="s">
        <v>1</v>
      </c>
      <c r="N120" s="110" t="s">
        <v>42</v>
      </c>
      <c r="O120" s="52"/>
      <c r="P120" s="111">
        <f t="shared" si="1"/>
        <v>0</v>
      </c>
      <c r="Q120" s="111">
        <v>0</v>
      </c>
      <c r="R120" s="111">
        <f t="shared" si="2"/>
        <v>0</v>
      </c>
      <c r="S120" s="111">
        <v>0</v>
      </c>
      <c r="T120" s="112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246</v>
      </c>
      <c r="AT120" s="113" t="s">
        <v>242</v>
      </c>
      <c r="AU120" s="113" t="s">
        <v>77</v>
      </c>
      <c r="AY120" s="14" t="s">
        <v>237</v>
      </c>
      <c r="BE120" s="114">
        <f t="shared" si="4"/>
        <v>0</v>
      </c>
      <c r="BF120" s="114">
        <f t="shared" si="5"/>
        <v>0</v>
      </c>
      <c r="BG120" s="114">
        <f t="shared" si="6"/>
        <v>0</v>
      </c>
      <c r="BH120" s="114">
        <f t="shared" si="7"/>
        <v>0</v>
      </c>
      <c r="BI120" s="114">
        <f t="shared" si="8"/>
        <v>0</v>
      </c>
      <c r="BJ120" s="14" t="s">
        <v>85</v>
      </c>
      <c r="BK120" s="114">
        <f t="shared" si="9"/>
        <v>0</v>
      </c>
      <c r="BL120" s="14" t="s">
        <v>246</v>
      </c>
      <c r="BM120" s="113" t="s">
        <v>6123</v>
      </c>
    </row>
    <row r="121" spans="1:65" s="2" customFormat="1" ht="16.5" customHeight="1">
      <c r="A121" s="28"/>
      <c r="B121" s="138"/>
      <c r="C121" s="205" t="s">
        <v>259</v>
      </c>
      <c r="D121" s="205" t="s">
        <v>290</v>
      </c>
      <c r="E121" s="206" t="s">
        <v>6072</v>
      </c>
      <c r="F121" s="207" t="s">
        <v>6073</v>
      </c>
      <c r="G121" s="208" t="s">
        <v>2111</v>
      </c>
      <c r="H121" s="209">
        <v>12.875</v>
      </c>
      <c r="I121" s="115"/>
      <c r="J121" s="210">
        <f t="shared" si="0"/>
        <v>0</v>
      </c>
      <c r="K121" s="207" t="s">
        <v>1</v>
      </c>
      <c r="L121" s="116"/>
      <c r="M121" s="117" t="s">
        <v>1</v>
      </c>
      <c r="N121" s="118" t="s">
        <v>42</v>
      </c>
      <c r="O121" s="52"/>
      <c r="P121" s="111">
        <f t="shared" si="1"/>
        <v>0</v>
      </c>
      <c r="Q121" s="111">
        <v>0</v>
      </c>
      <c r="R121" s="111">
        <f t="shared" si="2"/>
        <v>0</v>
      </c>
      <c r="S121" s="111">
        <v>0</v>
      </c>
      <c r="T121" s="112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271</v>
      </c>
      <c r="AT121" s="113" t="s">
        <v>290</v>
      </c>
      <c r="AU121" s="113" t="s">
        <v>77</v>
      </c>
      <c r="AY121" s="14" t="s">
        <v>237</v>
      </c>
      <c r="BE121" s="114">
        <f t="shared" si="4"/>
        <v>0</v>
      </c>
      <c r="BF121" s="114">
        <f t="shared" si="5"/>
        <v>0</v>
      </c>
      <c r="BG121" s="114">
        <f t="shared" si="6"/>
        <v>0</v>
      </c>
      <c r="BH121" s="114">
        <f t="shared" si="7"/>
        <v>0</v>
      </c>
      <c r="BI121" s="114">
        <f t="shared" si="8"/>
        <v>0</v>
      </c>
      <c r="BJ121" s="14" t="s">
        <v>85</v>
      </c>
      <c r="BK121" s="114">
        <f t="shared" si="9"/>
        <v>0</v>
      </c>
      <c r="BL121" s="14" t="s">
        <v>246</v>
      </c>
      <c r="BM121" s="113" t="s">
        <v>6124</v>
      </c>
    </row>
    <row r="122" spans="1:65" s="2" customFormat="1" ht="16.5" customHeight="1">
      <c r="A122" s="28"/>
      <c r="B122" s="138"/>
      <c r="C122" s="205" t="s">
        <v>263</v>
      </c>
      <c r="D122" s="205" t="s">
        <v>290</v>
      </c>
      <c r="E122" s="206" t="s">
        <v>6125</v>
      </c>
      <c r="F122" s="207" t="s">
        <v>6126</v>
      </c>
      <c r="G122" s="208" t="s">
        <v>2072</v>
      </c>
      <c r="H122" s="209">
        <v>20</v>
      </c>
      <c r="I122" s="115"/>
      <c r="J122" s="210">
        <f t="shared" si="0"/>
        <v>0</v>
      </c>
      <c r="K122" s="207" t="s">
        <v>1</v>
      </c>
      <c r="L122" s="116"/>
      <c r="M122" s="117" t="s">
        <v>1</v>
      </c>
      <c r="N122" s="118" t="s">
        <v>42</v>
      </c>
      <c r="O122" s="52"/>
      <c r="P122" s="111">
        <f t="shared" si="1"/>
        <v>0</v>
      </c>
      <c r="Q122" s="111">
        <v>0</v>
      </c>
      <c r="R122" s="111">
        <f t="shared" si="2"/>
        <v>0</v>
      </c>
      <c r="S122" s="111">
        <v>0</v>
      </c>
      <c r="T122" s="112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271</v>
      </c>
      <c r="AT122" s="113" t="s">
        <v>290</v>
      </c>
      <c r="AU122" s="113" t="s">
        <v>77</v>
      </c>
      <c r="AY122" s="14" t="s">
        <v>237</v>
      </c>
      <c r="BE122" s="114">
        <f t="shared" si="4"/>
        <v>0</v>
      </c>
      <c r="BF122" s="114">
        <f t="shared" si="5"/>
        <v>0</v>
      </c>
      <c r="BG122" s="114">
        <f t="shared" si="6"/>
        <v>0</v>
      </c>
      <c r="BH122" s="114">
        <f t="shared" si="7"/>
        <v>0</v>
      </c>
      <c r="BI122" s="114">
        <f t="shared" si="8"/>
        <v>0</v>
      </c>
      <c r="BJ122" s="14" t="s">
        <v>85</v>
      </c>
      <c r="BK122" s="114">
        <f t="shared" si="9"/>
        <v>0</v>
      </c>
      <c r="BL122" s="14" t="s">
        <v>246</v>
      </c>
      <c r="BM122" s="113" t="s">
        <v>6127</v>
      </c>
    </row>
    <row r="123" spans="1:65" s="2" customFormat="1" ht="16.5" customHeight="1">
      <c r="A123" s="28"/>
      <c r="B123" s="138"/>
      <c r="C123" s="205" t="s">
        <v>267</v>
      </c>
      <c r="D123" s="205" t="s">
        <v>290</v>
      </c>
      <c r="E123" s="206" t="s">
        <v>6128</v>
      </c>
      <c r="F123" s="207" t="s">
        <v>6129</v>
      </c>
      <c r="G123" s="208" t="s">
        <v>2072</v>
      </c>
      <c r="H123" s="209">
        <v>24</v>
      </c>
      <c r="I123" s="115"/>
      <c r="J123" s="210">
        <f t="shared" si="0"/>
        <v>0</v>
      </c>
      <c r="K123" s="207" t="s">
        <v>1</v>
      </c>
      <c r="L123" s="116"/>
      <c r="M123" s="117" t="s">
        <v>1</v>
      </c>
      <c r="N123" s="118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271</v>
      </c>
      <c r="AT123" s="113" t="s">
        <v>290</v>
      </c>
      <c r="AU123" s="113" t="s">
        <v>77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246</v>
      </c>
      <c r="BM123" s="113" t="s">
        <v>6130</v>
      </c>
    </row>
    <row r="124" spans="1:65" s="2" customFormat="1" ht="16.5" customHeight="1">
      <c r="A124" s="28"/>
      <c r="B124" s="138"/>
      <c r="C124" s="205" t="s">
        <v>271</v>
      </c>
      <c r="D124" s="205" t="s">
        <v>290</v>
      </c>
      <c r="E124" s="206" t="s">
        <v>6131</v>
      </c>
      <c r="F124" s="207" t="s">
        <v>6132</v>
      </c>
      <c r="G124" s="208" t="s">
        <v>2072</v>
      </c>
      <c r="H124" s="209">
        <v>11</v>
      </c>
      <c r="I124" s="115"/>
      <c r="J124" s="210">
        <f t="shared" si="0"/>
        <v>0</v>
      </c>
      <c r="K124" s="207" t="s">
        <v>1</v>
      </c>
      <c r="L124" s="116"/>
      <c r="M124" s="117" t="s">
        <v>1</v>
      </c>
      <c r="N124" s="118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271</v>
      </c>
      <c r="AT124" s="113" t="s">
        <v>290</v>
      </c>
      <c r="AU124" s="113" t="s">
        <v>77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246</v>
      </c>
      <c r="BM124" s="113" t="s">
        <v>6133</v>
      </c>
    </row>
    <row r="125" spans="1:65" s="2" customFormat="1" ht="16.5" customHeight="1">
      <c r="A125" s="28"/>
      <c r="B125" s="138"/>
      <c r="C125" s="205" t="s">
        <v>275</v>
      </c>
      <c r="D125" s="205" t="s">
        <v>290</v>
      </c>
      <c r="E125" s="206" t="s">
        <v>6134</v>
      </c>
      <c r="F125" s="207" t="s">
        <v>6135</v>
      </c>
      <c r="G125" s="208" t="s">
        <v>2072</v>
      </c>
      <c r="H125" s="209">
        <v>11</v>
      </c>
      <c r="I125" s="115"/>
      <c r="J125" s="210">
        <f t="shared" si="0"/>
        <v>0</v>
      </c>
      <c r="K125" s="207" t="s">
        <v>1</v>
      </c>
      <c r="L125" s="116"/>
      <c r="M125" s="117" t="s">
        <v>1</v>
      </c>
      <c r="N125" s="118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271</v>
      </c>
      <c r="AT125" s="113" t="s">
        <v>290</v>
      </c>
      <c r="AU125" s="113" t="s">
        <v>77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246</v>
      </c>
      <c r="BM125" s="113" t="s">
        <v>6136</v>
      </c>
    </row>
    <row r="126" spans="1:65" s="2" customFormat="1" ht="16.5" customHeight="1">
      <c r="A126" s="28"/>
      <c r="B126" s="138"/>
      <c r="C126" s="205" t="s">
        <v>112</v>
      </c>
      <c r="D126" s="205" t="s">
        <v>290</v>
      </c>
      <c r="E126" s="206" t="s">
        <v>6137</v>
      </c>
      <c r="F126" s="207" t="s">
        <v>6138</v>
      </c>
      <c r="G126" s="208" t="s">
        <v>2072</v>
      </c>
      <c r="H126" s="209">
        <v>16</v>
      </c>
      <c r="I126" s="115"/>
      <c r="J126" s="210">
        <f t="shared" si="0"/>
        <v>0</v>
      </c>
      <c r="K126" s="207" t="s">
        <v>1</v>
      </c>
      <c r="L126" s="116"/>
      <c r="M126" s="117" t="s">
        <v>1</v>
      </c>
      <c r="N126" s="118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271</v>
      </c>
      <c r="AT126" s="113" t="s">
        <v>290</v>
      </c>
      <c r="AU126" s="113" t="s">
        <v>77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246</v>
      </c>
      <c r="BM126" s="113" t="s">
        <v>6139</v>
      </c>
    </row>
    <row r="127" spans="1:65" s="2" customFormat="1" ht="16.5" customHeight="1">
      <c r="A127" s="28"/>
      <c r="B127" s="138"/>
      <c r="C127" s="205" t="s">
        <v>115</v>
      </c>
      <c r="D127" s="205" t="s">
        <v>290</v>
      </c>
      <c r="E127" s="206" t="s">
        <v>6140</v>
      </c>
      <c r="F127" s="207" t="s">
        <v>6141</v>
      </c>
      <c r="G127" s="208" t="s">
        <v>2072</v>
      </c>
      <c r="H127" s="209">
        <v>18</v>
      </c>
      <c r="I127" s="115"/>
      <c r="J127" s="210">
        <f t="shared" si="0"/>
        <v>0</v>
      </c>
      <c r="K127" s="207" t="s">
        <v>1</v>
      </c>
      <c r="L127" s="116"/>
      <c r="M127" s="117" t="s">
        <v>1</v>
      </c>
      <c r="N127" s="118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271</v>
      </c>
      <c r="AT127" s="113" t="s">
        <v>290</v>
      </c>
      <c r="AU127" s="113" t="s">
        <v>77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246</v>
      </c>
      <c r="BM127" s="113" t="s">
        <v>6142</v>
      </c>
    </row>
    <row r="128" spans="1:65" s="2" customFormat="1" ht="16.5" customHeight="1">
      <c r="A128" s="28"/>
      <c r="B128" s="138"/>
      <c r="C128" s="205" t="s">
        <v>118</v>
      </c>
      <c r="D128" s="205" t="s">
        <v>290</v>
      </c>
      <c r="E128" s="206" t="s">
        <v>6143</v>
      </c>
      <c r="F128" s="207" t="s">
        <v>6144</v>
      </c>
      <c r="G128" s="208" t="s">
        <v>2072</v>
      </c>
      <c r="H128" s="209">
        <v>24</v>
      </c>
      <c r="I128" s="115"/>
      <c r="J128" s="210">
        <f t="shared" si="0"/>
        <v>0</v>
      </c>
      <c r="K128" s="207" t="s">
        <v>1</v>
      </c>
      <c r="L128" s="116"/>
      <c r="M128" s="117" t="s">
        <v>1</v>
      </c>
      <c r="N128" s="118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271</v>
      </c>
      <c r="AT128" s="113" t="s">
        <v>290</v>
      </c>
      <c r="AU128" s="113" t="s">
        <v>77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246</v>
      </c>
      <c r="BM128" s="113" t="s">
        <v>6145</v>
      </c>
    </row>
    <row r="129" spans="1:65" s="2" customFormat="1" ht="16.5" customHeight="1">
      <c r="A129" s="28"/>
      <c r="B129" s="138"/>
      <c r="C129" s="205" t="s">
        <v>121</v>
      </c>
      <c r="D129" s="205" t="s">
        <v>290</v>
      </c>
      <c r="E129" s="206" t="s">
        <v>6146</v>
      </c>
      <c r="F129" s="207" t="s">
        <v>6147</v>
      </c>
      <c r="G129" s="208" t="s">
        <v>2072</v>
      </c>
      <c r="H129" s="209">
        <v>34</v>
      </c>
      <c r="I129" s="115"/>
      <c r="J129" s="210">
        <f t="shared" si="0"/>
        <v>0</v>
      </c>
      <c r="K129" s="207" t="s">
        <v>1</v>
      </c>
      <c r="L129" s="116"/>
      <c r="M129" s="117" t="s">
        <v>1</v>
      </c>
      <c r="N129" s="118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271</v>
      </c>
      <c r="AT129" s="113" t="s">
        <v>290</v>
      </c>
      <c r="AU129" s="113" t="s">
        <v>77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246</v>
      </c>
      <c r="BM129" s="113" t="s">
        <v>6148</v>
      </c>
    </row>
    <row r="130" spans="1:65" s="2" customFormat="1" ht="16.5" customHeight="1">
      <c r="A130" s="28"/>
      <c r="B130" s="138"/>
      <c r="C130" s="205" t="s">
        <v>124</v>
      </c>
      <c r="D130" s="205" t="s">
        <v>290</v>
      </c>
      <c r="E130" s="206" t="s">
        <v>6149</v>
      </c>
      <c r="F130" s="207" t="s">
        <v>6150</v>
      </c>
      <c r="G130" s="208" t="s">
        <v>2072</v>
      </c>
      <c r="H130" s="209">
        <v>35</v>
      </c>
      <c r="I130" s="115"/>
      <c r="J130" s="210">
        <f t="shared" si="0"/>
        <v>0</v>
      </c>
      <c r="K130" s="207" t="s">
        <v>1</v>
      </c>
      <c r="L130" s="116"/>
      <c r="M130" s="117" t="s">
        <v>1</v>
      </c>
      <c r="N130" s="118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271</v>
      </c>
      <c r="AT130" s="113" t="s">
        <v>290</v>
      </c>
      <c r="AU130" s="113" t="s">
        <v>77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246</v>
      </c>
      <c r="BM130" s="113" t="s">
        <v>6151</v>
      </c>
    </row>
    <row r="131" spans="1:65" s="2" customFormat="1" ht="16.5" customHeight="1">
      <c r="A131" s="28"/>
      <c r="B131" s="138"/>
      <c r="C131" s="205" t="s">
        <v>8</v>
      </c>
      <c r="D131" s="205" t="s">
        <v>290</v>
      </c>
      <c r="E131" s="206" t="s">
        <v>6152</v>
      </c>
      <c r="F131" s="207" t="s">
        <v>6153</v>
      </c>
      <c r="G131" s="208" t="s">
        <v>2072</v>
      </c>
      <c r="H131" s="209">
        <v>57</v>
      </c>
      <c r="I131" s="115"/>
      <c r="J131" s="210">
        <f t="shared" si="0"/>
        <v>0</v>
      </c>
      <c r="K131" s="207" t="s">
        <v>1</v>
      </c>
      <c r="L131" s="116"/>
      <c r="M131" s="130" t="s">
        <v>1</v>
      </c>
      <c r="N131" s="131" t="s">
        <v>42</v>
      </c>
      <c r="O131" s="123"/>
      <c r="P131" s="124">
        <f t="shared" si="1"/>
        <v>0</v>
      </c>
      <c r="Q131" s="124">
        <v>0</v>
      </c>
      <c r="R131" s="124">
        <f t="shared" si="2"/>
        <v>0</v>
      </c>
      <c r="S131" s="124">
        <v>0</v>
      </c>
      <c r="T131" s="125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271</v>
      </c>
      <c r="AT131" s="113" t="s">
        <v>290</v>
      </c>
      <c r="AU131" s="113" t="s">
        <v>77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246</v>
      </c>
      <c r="BM131" s="113" t="s">
        <v>6154</v>
      </c>
    </row>
    <row r="132" spans="1:65" s="2" customFormat="1" ht="6.95" customHeight="1">
      <c r="A132" s="28"/>
      <c r="B132" s="168"/>
      <c r="C132" s="169"/>
      <c r="D132" s="169"/>
      <c r="E132" s="169"/>
      <c r="F132" s="169"/>
      <c r="G132" s="169"/>
      <c r="H132" s="169"/>
      <c r="I132" s="169"/>
      <c r="J132" s="169"/>
      <c r="K132" s="169"/>
      <c r="L132" s="29"/>
      <c r="M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</sheetData>
  <sheetProtection algorithmName="SHA-512" hashValue="Q5nI2AuemfsHWEN5T/BkNL5OCzLEea9Vduzx9QHh9n9V9uuw9XhY3l7llT6vRhvxCPbm9tzo0GyHgWPJMp1R4A==" saltValue="1OWq6HDh236r93lSq15nng==" spinCount="100000" sheet="1" objects="1" scenarios="1"/>
  <autoFilter ref="C115:K131" xr:uid="{00000000-0009-0000-0000-00001B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BM208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166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6155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ROUND(J123,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ROUND((SUM(BE123:BE207)),  2)</f>
        <v>0</v>
      </c>
      <c r="G33" s="139"/>
      <c r="H33" s="139"/>
      <c r="I33" s="151">
        <v>0.21</v>
      </c>
      <c r="J33" s="150">
        <f>ROUND(((SUM(BE123:BE207))*I33),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ROUND((SUM(BF123:BF207)),  2)</f>
        <v>0</v>
      </c>
      <c r="G34" s="139"/>
      <c r="H34" s="139"/>
      <c r="I34" s="151">
        <v>0.15</v>
      </c>
      <c r="J34" s="150">
        <f>ROUND(((SUM(BF123:BF207))*I34),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ROUND((SUM(BG123:BG207)),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ROUND((SUM(BH123:BH207)),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ROUND((SUM(BI123:BI207)),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28 - GASTRO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J123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3432</v>
      </c>
      <c r="E97" s="179"/>
      <c r="F97" s="179"/>
      <c r="G97" s="179"/>
      <c r="H97" s="179"/>
      <c r="I97" s="179"/>
      <c r="J97" s="180">
        <f>J124</f>
        <v>0</v>
      </c>
      <c r="K97" s="177"/>
      <c r="L97" s="92"/>
    </row>
    <row r="98" spans="1:31" s="10" customFormat="1" ht="19.899999999999999" customHeight="1">
      <c r="B98" s="181"/>
      <c r="C98" s="182"/>
      <c r="D98" s="183" t="s">
        <v>6156</v>
      </c>
      <c r="E98" s="184"/>
      <c r="F98" s="184"/>
      <c r="G98" s="184"/>
      <c r="H98" s="184"/>
      <c r="I98" s="184"/>
      <c r="J98" s="185">
        <f>J129</f>
        <v>0</v>
      </c>
      <c r="K98" s="182"/>
      <c r="L98" s="93"/>
    </row>
    <row r="99" spans="1:31" s="9" customFormat="1" ht="24.95" customHeight="1">
      <c r="B99" s="176"/>
      <c r="C99" s="177"/>
      <c r="D99" s="178" t="s">
        <v>6157</v>
      </c>
      <c r="E99" s="179"/>
      <c r="F99" s="179"/>
      <c r="G99" s="179"/>
      <c r="H99" s="179"/>
      <c r="I99" s="179"/>
      <c r="J99" s="180">
        <f>J174</f>
        <v>0</v>
      </c>
      <c r="K99" s="177"/>
      <c r="L99" s="92"/>
    </row>
    <row r="100" spans="1:31" s="9" customFormat="1" ht="24.95" customHeight="1">
      <c r="B100" s="176"/>
      <c r="C100" s="177"/>
      <c r="D100" s="178" t="s">
        <v>6158</v>
      </c>
      <c r="E100" s="179"/>
      <c r="F100" s="179"/>
      <c r="G100" s="179"/>
      <c r="H100" s="179"/>
      <c r="I100" s="179"/>
      <c r="J100" s="180">
        <f>J176</f>
        <v>0</v>
      </c>
      <c r="K100" s="177"/>
      <c r="L100" s="92"/>
    </row>
    <row r="101" spans="1:31" s="9" customFormat="1" ht="24.95" customHeight="1">
      <c r="B101" s="176"/>
      <c r="C101" s="177"/>
      <c r="D101" s="178" t="s">
        <v>6159</v>
      </c>
      <c r="E101" s="179"/>
      <c r="F101" s="179"/>
      <c r="G101" s="179"/>
      <c r="H101" s="179"/>
      <c r="I101" s="179"/>
      <c r="J101" s="180">
        <f>J181</f>
        <v>0</v>
      </c>
      <c r="K101" s="177"/>
      <c r="L101" s="92"/>
    </row>
    <row r="102" spans="1:31" s="9" customFormat="1" ht="24.95" customHeight="1">
      <c r="B102" s="176"/>
      <c r="C102" s="177"/>
      <c r="D102" s="178" t="s">
        <v>6160</v>
      </c>
      <c r="E102" s="179"/>
      <c r="F102" s="179"/>
      <c r="G102" s="179"/>
      <c r="H102" s="179"/>
      <c r="I102" s="179"/>
      <c r="J102" s="180">
        <f>J191</f>
        <v>0</v>
      </c>
      <c r="K102" s="177"/>
      <c r="L102" s="92"/>
    </row>
    <row r="103" spans="1:31" s="9" customFormat="1" ht="24.95" customHeight="1">
      <c r="B103" s="176"/>
      <c r="C103" s="177"/>
      <c r="D103" s="178" t="s">
        <v>6159</v>
      </c>
      <c r="E103" s="179"/>
      <c r="F103" s="179"/>
      <c r="G103" s="179"/>
      <c r="H103" s="179"/>
      <c r="I103" s="179"/>
      <c r="J103" s="180">
        <f>J196</f>
        <v>0</v>
      </c>
      <c r="K103" s="177"/>
      <c r="L103" s="92"/>
    </row>
    <row r="104" spans="1:31" s="2" customFormat="1" ht="21.75" customHeight="1">
      <c r="A104" s="28"/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168"/>
      <c r="C105" s="169"/>
      <c r="D105" s="169"/>
      <c r="E105" s="169"/>
      <c r="F105" s="169"/>
      <c r="G105" s="169"/>
      <c r="H105" s="169"/>
      <c r="I105" s="169"/>
      <c r="J105" s="169"/>
      <c r="K105" s="16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</row>
    <row r="107" spans="1:31"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</row>
    <row r="108" spans="1:31"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</row>
    <row r="109" spans="1:31" s="2" customFormat="1" ht="6.95" customHeight="1">
      <c r="A109" s="28"/>
      <c r="B109" s="170"/>
      <c r="C109" s="171"/>
      <c r="D109" s="171"/>
      <c r="E109" s="171"/>
      <c r="F109" s="171"/>
      <c r="G109" s="171"/>
      <c r="H109" s="171"/>
      <c r="I109" s="171"/>
      <c r="J109" s="171"/>
      <c r="K109" s="171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24.95" customHeight="1">
      <c r="A110" s="28"/>
      <c r="B110" s="138"/>
      <c r="C110" s="136" t="s">
        <v>222</v>
      </c>
      <c r="D110" s="139"/>
      <c r="E110" s="139"/>
      <c r="F110" s="139"/>
      <c r="G110" s="139"/>
      <c r="H110" s="139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138"/>
      <c r="C112" s="137" t="s">
        <v>16</v>
      </c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138"/>
      <c r="C113" s="139"/>
      <c r="D113" s="139"/>
      <c r="E113" s="254" t="str">
        <f>E7</f>
        <v>STAVEBNÍ ÚPRAVY OBJEKTU PODNIKOVÉHO ŘEDITELSTVÍ DOPRAVNÍHO PODNIKU OSTRAVA a.s</v>
      </c>
      <c r="F113" s="255"/>
      <c r="G113" s="255"/>
      <c r="H113" s="255"/>
      <c r="I113" s="139"/>
      <c r="J113" s="139"/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138"/>
      <c r="C114" s="137" t="s">
        <v>171</v>
      </c>
      <c r="D114" s="139"/>
      <c r="E114" s="139"/>
      <c r="F114" s="139"/>
      <c r="G114" s="139"/>
      <c r="H114" s="139"/>
      <c r="I114" s="139"/>
      <c r="J114" s="139"/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6.5" customHeight="1">
      <c r="A115" s="28"/>
      <c r="B115" s="138"/>
      <c r="C115" s="139"/>
      <c r="D115" s="139"/>
      <c r="E115" s="252" t="str">
        <f>E9</f>
        <v>28 - GASTRO</v>
      </c>
      <c r="F115" s="253"/>
      <c r="G115" s="253"/>
      <c r="H115" s="253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6.95" customHeight="1">
      <c r="A116" s="28"/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37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2" customHeight="1">
      <c r="A117" s="28"/>
      <c r="B117" s="138"/>
      <c r="C117" s="137" t="s">
        <v>20</v>
      </c>
      <c r="D117" s="139"/>
      <c r="E117" s="139"/>
      <c r="F117" s="140" t="str">
        <f>F12</f>
        <v xml:space="preserve"> </v>
      </c>
      <c r="G117" s="139"/>
      <c r="H117" s="139"/>
      <c r="I117" s="137" t="s">
        <v>22</v>
      </c>
      <c r="J117" s="141" t="str">
        <f>IF(J12="","",J12)</f>
        <v>15. 1. 2020</v>
      </c>
      <c r="K117" s="139"/>
      <c r="L117" s="37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6.95" customHeight="1">
      <c r="A118" s="28"/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37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" customHeight="1">
      <c r="A119" s="28"/>
      <c r="B119" s="138"/>
      <c r="C119" s="137" t="s">
        <v>24</v>
      </c>
      <c r="D119" s="139"/>
      <c r="E119" s="139"/>
      <c r="F119" s="140" t="str">
        <f>E15</f>
        <v>Dopravní podnik Ostrava a.s.</v>
      </c>
      <c r="G119" s="139"/>
      <c r="H119" s="139"/>
      <c r="I119" s="137" t="s">
        <v>30</v>
      </c>
      <c r="J119" s="172" t="str">
        <f>E21</f>
        <v>SPAN s.r.o.</v>
      </c>
      <c r="K119" s="139"/>
      <c r="L119" s="37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5.2" customHeight="1">
      <c r="A120" s="28"/>
      <c r="B120" s="138"/>
      <c r="C120" s="137" t="s">
        <v>28</v>
      </c>
      <c r="D120" s="139"/>
      <c r="E120" s="139"/>
      <c r="F120" s="140" t="str">
        <f>IF(E18="","",E18)</f>
        <v>Vyplň údaj</v>
      </c>
      <c r="G120" s="139"/>
      <c r="H120" s="139"/>
      <c r="I120" s="137" t="s">
        <v>33</v>
      </c>
      <c r="J120" s="172" t="str">
        <f>E24</f>
        <v>SPAN s.r.o.</v>
      </c>
      <c r="K120" s="139"/>
      <c r="L120" s="37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0.35" customHeight="1">
      <c r="A121" s="28"/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37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11" customFormat="1" ht="29.25" customHeight="1">
      <c r="A122" s="94"/>
      <c r="B122" s="186"/>
      <c r="C122" s="187" t="s">
        <v>223</v>
      </c>
      <c r="D122" s="188" t="s">
        <v>62</v>
      </c>
      <c r="E122" s="188" t="s">
        <v>58</v>
      </c>
      <c r="F122" s="188" t="s">
        <v>59</v>
      </c>
      <c r="G122" s="188" t="s">
        <v>224</v>
      </c>
      <c r="H122" s="188" t="s">
        <v>225</v>
      </c>
      <c r="I122" s="188" t="s">
        <v>226</v>
      </c>
      <c r="J122" s="188" t="s">
        <v>175</v>
      </c>
      <c r="K122" s="189" t="s">
        <v>227</v>
      </c>
      <c r="L122" s="95"/>
      <c r="M122" s="56" t="s">
        <v>1</v>
      </c>
      <c r="N122" s="57" t="s">
        <v>41</v>
      </c>
      <c r="O122" s="57" t="s">
        <v>228</v>
      </c>
      <c r="P122" s="57" t="s">
        <v>229</v>
      </c>
      <c r="Q122" s="57" t="s">
        <v>230</v>
      </c>
      <c r="R122" s="57" t="s">
        <v>231</v>
      </c>
      <c r="S122" s="57" t="s">
        <v>232</v>
      </c>
      <c r="T122" s="58" t="s">
        <v>233</v>
      </c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</row>
    <row r="123" spans="1:65" s="2" customFormat="1" ht="22.9" customHeight="1">
      <c r="A123" s="28"/>
      <c r="B123" s="138"/>
      <c r="C123" s="190" t="s">
        <v>234</v>
      </c>
      <c r="D123" s="139"/>
      <c r="E123" s="139"/>
      <c r="F123" s="139"/>
      <c r="G123" s="139"/>
      <c r="H123" s="139"/>
      <c r="I123" s="139"/>
      <c r="J123" s="191">
        <f>BK123</f>
        <v>0</v>
      </c>
      <c r="K123" s="139"/>
      <c r="L123" s="29"/>
      <c r="M123" s="59"/>
      <c r="N123" s="50"/>
      <c r="O123" s="60"/>
      <c r="P123" s="96">
        <f>P124+P174+P176+P181+P191+P196</f>
        <v>0</v>
      </c>
      <c r="Q123" s="60"/>
      <c r="R123" s="96">
        <f>R124+R174+R176+R181+R191+R196</f>
        <v>0</v>
      </c>
      <c r="S123" s="60"/>
      <c r="T123" s="97">
        <f>T124+T174+T176+T181+T191+T196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T123" s="14" t="s">
        <v>76</v>
      </c>
      <c r="AU123" s="14" t="s">
        <v>177</v>
      </c>
      <c r="BK123" s="98">
        <f>BK124+BK174+BK176+BK181+BK191+BK196</f>
        <v>0</v>
      </c>
    </row>
    <row r="124" spans="1:65" s="12" customFormat="1" ht="25.9" customHeight="1">
      <c r="B124" s="192"/>
      <c r="C124" s="193"/>
      <c r="D124" s="194" t="s">
        <v>76</v>
      </c>
      <c r="E124" s="195" t="s">
        <v>238</v>
      </c>
      <c r="F124" s="195" t="s">
        <v>1</v>
      </c>
      <c r="G124" s="193"/>
      <c r="H124" s="193"/>
      <c r="I124" s="193"/>
      <c r="J124" s="196">
        <f>BK124</f>
        <v>0</v>
      </c>
      <c r="K124" s="193"/>
      <c r="L124" s="99"/>
      <c r="M124" s="102"/>
      <c r="N124" s="103"/>
      <c r="O124" s="103"/>
      <c r="P124" s="104">
        <f>P125+SUM(P126:P129)</f>
        <v>0</v>
      </c>
      <c r="Q124" s="103"/>
      <c r="R124" s="104">
        <f>R125+SUM(R126:R129)</f>
        <v>0</v>
      </c>
      <c r="S124" s="103"/>
      <c r="T124" s="105">
        <f>T125+SUM(T126:T129)</f>
        <v>0</v>
      </c>
      <c r="AR124" s="100" t="s">
        <v>85</v>
      </c>
      <c r="AT124" s="106" t="s">
        <v>76</v>
      </c>
      <c r="AU124" s="106" t="s">
        <v>77</v>
      </c>
      <c r="AY124" s="100" t="s">
        <v>237</v>
      </c>
      <c r="BK124" s="107">
        <f>BK125+SUM(BK126:BK129)</f>
        <v>0</v>
      </c>
    </row>
    <row r="125" spans="1:65" s="2" customFormat="1" ht="16.5" customHeight="1">
      <c r="A125" s="28"/>
      <c r="B125" s="138"/>
      <c r="C125" s="199" t="s">
        <v>85</v>
      </c>
      <c r="D125" s="199" t="s">
        <v>242</v>
      </c>
      <c r="E125" s="200" t="s">
        <v>6161</v>
      </c>
      <c r="F125" s="201" t="s">
        <v>6162</v>
      </c>
      <c r="G125" s="202" t="s">
        <v>2072</v>
      </c>
      <c r="H125" s="203">
        <v>3</v>
      </c>
      <c r="I125" s="108"/>
      <c r="J125" s="204">
        <f>ROUND(I125*H125,2)</f>
        <v>0</v>
      </c>
      <c r="K125" s="201" t="s">
        <v>1709</v>
      </c>
      <c r="L125" s="29"/>
      <c r="M125" s="109" t="s">
        <v>1</v>
      </c>
      <c r="N125" s="110" t="s">
        <v>42</v>
      </c>
      <c r="O125" s="52"/>
      <c r="P125" s="111">
        <f>O125*H125</f>
        <v>0</v>
      </c>
      <c r="Q125" s="111">
        <v>0</v>
      </c>
      <c r="R125" s="111">
        <f>Q125*H125</f>
        <v>0</v>
      </c>
      <c r="S125" s="111">
        <v>0</v>
      </c>
      <c r="T125" s="112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246</v>
      </c>
      <c r="AT125" s="113" t="s">
        <v>242</v>
      </c>
      <c r="AU125" s="113" t="s">
        <v>85</v>
      </c>
      <c r="AY125" s="14" t="s">
        <v>237</v>
      </c>
      <c r="BE125" s="114">
        <f>IF(N125="základní",J125,0)</f>
        <v>0</v>
      </c>
      <c r="BF125" s="114">
        <f>IF(N125="snížená",J125,0)</f>
        <v>0</v>
      </c>
      <c r="BG125" s="114">
        <f>IF(N125="zákl. přenesená",J125,0)</f>
        <v>0</v>
      </c>
      <c r="BH125" s="114">
        <f>IF(N125="sníž. přenesená",J125,0)</f>
        <v>0</v>
      </c>
      <c r="BI125" s="114">
        <f>IF(N125="nulová",J125,0)</f>
        <v>0</v>
      </c>
      <c r="BJ125" s="14" t="s">
        <v>85</v>
      </c>
      <c r="BK125" s="114">
        <f>ROUND(I125*H125,2)</f>
        <v>0</v>
      </c>
      <c r="BL125" s="14" t="s">
        <v>246</v>
      </c>
      <c r="BM125" s="113" t="s">
        <v>6163</v>
      </c>
    </row>
    <row r="126" spans="1:65" s="2" customFormat="1" ht="16.5" customHeight="1">
      <c r="A126" s="28"/>
      <c r="B126" s="138"/>
      <c r="C126" s="199" t="s">
        <v>87</v>
      </c>
      <c r="D126" s="199" t="s">
        <v>242</v>
      </c>
      <c r="E126" s="200" t="s">
        <v>6164</v>
      </c>
      <c r="F126" s="201" t="s">
        <v>6165</v>
      </c>
      <c r="G126" s="202" t="s">
        <v>2072</v>
      </c>
      <c r="H126" s="203">
        <v>1</v>
      </c>
      <c r="I126" s="108"/>
      <c r="J126" s="204">
        <f>ROUND(I126*H126,2)</f>
        <v>0</v>
      </c>
      <c r="K126" s="201" t="s">
        <v>1709</v>
      </c>
      <c r="L126" s="29"/>
      <c r="M126" s="109" t="s">
        <v>1</v>
      </c>
      <c r="N126" s="110" t="s">
        <v>42</v>
      </c>
      <c r="O126" s="52"/>
      <c r="P126" s="111">
        <f>O126*H126</f>
        <v>0</v>
      </c>
      <c r="Q126" s="111">
        <v>0</v>
      </c>
      <c r="R126" s="111">
        <f>Q126*H126</f>
        <v>0</v>
      </c>
      <c r="S126" s="111">
        <v>0</v>
      </c>
      <c r="T126" s="112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246</v>
      </c>
      <c r="AT126" s="113" t="s">
        <v>242</v>
      </c>
      <c r="AU126" s="113" t="s">
        <v>85</v>
      </c>
      <c r="AY126" s="14" t="s">
        <v>237</v>
      </c>
      <c r="BE126" s="114">
        <f>IF(N126="základní",J126,0)</f>
        <v>0</v>
      </c>
      <c r="BF126" s="114">
        <f>IF(N126="snížená",J126,0)</f>
        <v>0</v>
      </c>
      <c r="BG126" s="114">
        <f>IF(N126="zákl. přenesená",J126,0)</f>
        <v>0</v>
      </c>
      <c r="BH126" s="114">
        <f>IF(N126="sníž. přenesená",J126,0)</f>
        <v>0</v>
      </c>
      <c r="BI126" s="114">
        <f>IF(N126="nulová",J126,0)</f>
        <v>0</v>
      </c>
      <c r="BJ126" s="14" t="s">
        <v>85</v>
      </c>
      <c r="BK126" s="114">
        <f>ROUND(I126*H126,2)</f>
        <v>0</v>
      </c>
      <c r="BL126" s="14" t="s">
        <v>246</v>
      </c>
      <c r="BM126" s="113" t="s">
        <v>6166</v>
      </c>
    </row>
    <row r="127" spans="1:65" s="2" customFormat="1" ht="16.5" customHeight="1">
      <c r="A127" s="28"/>
      <c r="B127" s="138"/>
      <c r="C127" s="199" t="s">
        <v>247</v>
      </c>
      <c r="D127" s="199" t="s">
        <v>242</v>
      </c>
      <c r="E127" s="200" t="s">
        <v>6167</v>
      </c>
      <c r="F127" s="201" t="s">
        <v>6168</v>
      </c>
      <c r="G127" s="202" t="s">
        <v>2072</v>
      </c>
      <c r="H127" s="203">
        <v>1</v>
      </c>
      <c r="I127" s="108"/>
      <c r="J127" s="204">
        <f>ROUND(I127*H127,2)</f>
        <v>0</v>
      </c>
      <c r="K127" s="201" t="s">
        <v>1</v>
      </c>
      <c r="L127" s="29"/>
      <c r="M127" s="109" t="s">
        <v>1</v>
      </c>
      <c r="N127" s="110" t="s">
        <v>42</v>
      </c>
      <c r="O127" s="52"/>
      <c r="P127" s="111">
        <f>O127*H127</f>
        <v>0</v>
      </c>
      <c r="Q127" s="111">
        <v>0</v>
      </c>
      <c r="R127" s="111">
        <f>Q127*H127</f>
        <v>0</v>
      </c>
      <c r="S127" s="111">
        <v>0</v>
      </c>
      <c r="T127" s="112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246</v>
      </c>
      <c r="AT127" s="113" t="s">
        <v>242</v>
      </c>
      <c r="AU127" s="113" t="s">
        <v>85</v>
      </c>
      <c r="AY127" s="14" t="s">
        <v>237</v>
      </c>
      <c r="BE127" s="114">
        <f>IF(N127="základní",J127,0)</f>
        <v>0</v>
      </c>
      <c r="BF127" s="114">
        <f>IF(N127="snížená",J127,0)</f>
        <v>0</v>
      </c>
      <c r="BG127" s="114">
        <f>IF(N127="zákl. přenesená",J127,0)</f>
        <v>0</v>
      </c>
      <c r="BH127" s="114">
        <f>IF(N127="sníž. přenesená",J127,0)</f>
        <v>0</v>
      </c>
      <c r="BI127" s="114">
        <f>IF(N127="nulová",J127,0)</f>
        <v>0</v>
      </c>
      <c r="BJ127" s="14" t="s">
        <v>85</v>
      </c>
      <c r="BK127" s="114">
        <f>ROUND(I127*H127,2)</f>
        <v>0</v>
      </c>
      <c r="BL127" s="14" t="s">
        <v>246</v>
      </c>
      <c r="BM127" s="113" t="s">
        <v>6169</v>
      </c>
    </row>
    <row r="128" spans="1:65" s="2" customFormat="1" ht="48.75">
      <c r="A128" s="28"/>
      <c r="B128" s="138"/>
      <c r="C128" s="139"/>
      <c r="D128" s="211" t="s">
        <v>709</v>
      </c>
      <c r="E128" s="139"/>
      <c r="F128" s="212" t="s">
        <v>6170</v>
      </c>
      <c r="G128" s="139"/>
      <c r="H128" s="139"/>
      <c r="I128" s="88"/>
      <c r="J128" s="139"/>
      <c r="K128" s="139"/>
      <c r="L128" s="29"/>
      <c r="M128" s="119"/>
      <c r="N128" s="120"/>
      <c r="O128" s="52"/>
      <c r="P128" s="52"/>
      <c r="Q128" s="52"/>
      <c r="R128" s="52"/>
      <c r="S128" s="52"/>
      <c r="T128" s="53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T128" s="14" t="s">
        <v>709</v>
      </c>
      <c r="AU128" s="14" t="s">
        <v>85</v>
      </c>
    </row>
    <row r="129" spans="1:65" s="12" customFormat="1" ht="22.9" customHeight="1">
      <c r="B129" s="192"/>
      <c r="C129" s="193"/>
      <c r="D129" s="194" t="s">
        <v>76</v>
      </c>
      <c r="E129" s="197" t="s">
        <v>6171</v>
      </c>
      <c r="F129" s="197" t="s">
        <v>6172</v>
      </c>
      <c r="G129" s="193"/>
      <c r="H129" s="193"/>
      <c r="I129" s="101"/>
      <c r="J129" s="198">
        <f>BK129</f>
        <v>0</v>
      </c>
      <c r="K129" s="193"/>
      <c r="L129" s="99"/>
      <c r="M129" s="102"/>
      <c r="N129" s="103"/>
      <c r="O129" s="103"/>
      <c r="P129" s="104">
        <f>SUM(P130:P173)</f>
        <v>0</v>
      </c>
      <c r="Q129" s="103"/>
      <c r="R129" s="104">
        <f>SUM(R130:R173)</f>
        <v>0</v>
      </c>
      <c r="S129" s="103"/>
      <c r="T129" s="105">
        <f>SUM(T130:T173)</f>
        <v>0</v>
      </c>
      <c r="AR129" s="100" t="s">
        <v>85</v>
      </c>
      <c r="AT129" s="106" t="s">
        <v>76</v>
      </c>
      <c r="AU129" s="106" t="s">
        <v>85</v>
      </c>
      <c r="AY129" s="100" t="s">
        <v>237</v>
      </c>
      <c r="BK129" s="107">
        <f>SUM(BK130:BK173)</f>
        <v>0</v>
      </c>
    </row>
    <row r="130" spans="1:65" s="2" customFormat="1" ht="21.75" customHeight="1">
      <c r="A130" s="28"/>
      <c r="B130" s="138"/>
      <c r="C130" s="199" t="s">
        <v>246</v>
      </c>
      <c r="D130" s="199" t="s">
        <v>242</v>
      </c>
      <c r="E130" s="200" t="s">
        <v>5875</v>
      </c>
      <c r="F130" s="201" t="s">
        <v>6173</v>
      </c>
      <c r="G130" s="202" t="s">
        <v>2072</v>
      </c>
      <c r="H130" s="203">
        <v>1</v>
      </c>
      <c r="I130" s="108"/>
      <c r="J130" s="204">
        <f t="shared" ref="J130:J140" si="0">ROUND(I130*H130,2)</f>
        <v>0</v>
      </c>
      <c r="K130" s="201" t="s">
        <v>1709</v>
      </c>
      <c r="L130" s="29"/>
      <c r="M130" s="109" t="s">
        <v>1</v>
      </c>
      <c r="N130" s="110" t="s">
        <v>42</v>
      </c>
      <c r="O130" s="52"/>
      <c r="P130" s="111">
        <f t="shared" ref="P130:P140" si="1">O130*H130</f>
        <v>0</v>
      </c>
      <c r="Q130" s="111">
        <v>0</v>
      </c>
      <c r="R130" s="111">
        <f t="shared" ref="R130:R140" si="2">Q130*H130</f>
        <v>0</v>
      </c>
      <c r="S130" s="111">
        <v>0</v>
      </c>
      <c r="T130" s="112">
        <f t="shared" ref="T130:T140" si="3"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246</v>
      </c>
      <c r="AT130" s="113" t="s">
        <v>242</v>
      </c>
      <c r="AU130" s="113" t="s">
        <v>87</v>
      </c>
      <c r="AY130" s="14" t="s">
        <v>237</v>
      </c>
      <c r="BE130" s="114">
        <f t="shared" ref="BE130:BE140" si="4">IF(N130="základní",J130,0)</f>
        <v>0</v>
      </c>
      <c r="BF130" s="114">
        <f t="shared" ref="BF130:BF140" si="5">IF(N130="snížená",J130,0)</f>
        <v>0</v>
      </c>
      <c r="BG130" s="114">
        <f t="shared" ref="BG130:BG140" si="6">IF(N130="zákl. přenesená",J130,0)</f>
        <v>0</v>
      </c>
      <c r="BH130" s="114">
        <f t="shared" ref="BH130:BH140" si="7">IF(N130="sníž. přenesená",J130,0)</f>
        <v>0</v>
      </c>
      <c r="BI130" s="114">
        <f t="shared" ref="BI130:BI140" si="8">IF(N130="nulová",J130,0)</f>
        <v>0</v>
      </c>
      <c r="BJ130" s="14" t="s">
        <v>85</v>
      </c>
      <c r="BK130" s="114">
        <f t="shared" ref="BK130:BK140" si="9">ROUND(I130*H130,2)</f>
        <v>0</v>
      </c>
      <c r="BL130" s="14" t="s">
        <v>246</v>
      </c>
      <c r="BM130" s="113" t="s">
        <v>6174</v>
      </c>
    </row>
    <row r="131" spans="1:65" s="2" customFormat="1" ht="16.5" customHeight="1">
      <c r="A131" s="28"/>
      <c r="B131" s="138"/>
      <c r="C131" s="199" t="s">
        <v>259</v>
      </c>
      <c r="D131" s="199" t="s">
        <v>242</v>
      </c>
      <c r="E131" s="200" t="s">
        <v>5879</v>
      </c>
      <c r="F131" s="201" t="s">
        <v>6175</v>
      </c>
      <c r="G131" s="202" t="s">
        <v>2072</v>
      </c>
      <c r="H131" s="203">
        <v>2</v>
      </c>
      <c r="I131" s="108"/>
      <c r="J131" s="204">
        <f t="shared" si="0"/>
        <v>0</v>
      </c>
      <c r="K131" s="201" t="s">
        <v>1709</v>
      </c>
      <c r="L131" s="29"/>
      <c r="M131" s="109" t="s">
        <v>1</v>
      </c>
      <c r="N131" s="110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246</v>
      </c>
      <c r="AT131" s="113" t="s">
        <v>242</v>
      </c>
      <c r="AU131" s="113" t="s">
        <v>87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246</v>
      </c>
      <c r="BM131" s="113" t="s">
        <v>6176</v>
      </c>
    </row>
    <row r="132" spans="1:65" s="2" customFormat="1" ht="16.5" customHeight="1">
      <c r="A132" s="28"/>
      <c r="B132" s="138"/>
      <c r="C132" s="199" t="s">
        <v>263</v>
      </c>
      <c r="D132" s="199" t="s">
        <v>242</v>
      </c>
      <c r="E132" s="200" t="s">
        <v>5883</v>
      </c>
      <c r="F132" s="201" t="s">
        <v>6177</v>
      </c>
      <c r="G132" s="202" t="s">
        <v>2072</v>
      </c>
      <c r="H132" s="203">
        <v>4</v>
      </c>
      <c r="I132" s="108"/>
      <c r="J132" s="204">
        <f t="shared" si="0"/>
        <v>0</v>
      </c>
      <c r="K132" s="201" t="s">
        <v>1709</v>
      </c>
      <c r="L132" s="29"/>
      <c r="M132" s="109" t="s">
        <v>1</v>
      </c>
      <c r="N132" s="110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246</v>
      </c>
      <c r="AT132" s="113" t="s">
        <v>242</v>
      </c>
      <c r="AU132" s="113" t="s">
        <v>87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246</v>
      </c>
      <c r="BM132" s="113" t="s">
        <v>6178</v>
      </c>
    </row>
    <row r="133" spans="1:65" s="2" customFormat="1" ht="16.5" customHeight="1">
      <c r="A133" s="28"/>
      <c r="B133" s="138"/>
      <c r="C133" s="199" t="s">
        <v>267</v>
      </c>
      <c r="D133" s="199" t="s">
        <v>242</v>
      </c>
      <c r="E133" s="200" t="s">
        <v>5887</v>
      </c>
      <c r="F133" s="201" t="s">
        <v>6179</v>
      </c>
      <c r="G133" s="202" t="s">
        <v>2072</v>
      </c>
      <c r="H133" s="203">
        <v>3</v>
      </c>
      <c r="I133" s="108"/>
      <c r="J133" s="204">
        <f t="shared" si="0"/>
        <v>0</v>
      </c>
      <c r="K133" s="201" t="s">
        <v>1709</v>
      </c>
      <c r="L133" s="29"/>
      <c r="M133" s="109" t="s">
        <v>1</v>
      </c>
      <c r="N133" s="110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246</v>
      </c>
      <c r="AT133" s="113" t="s">
        <v>242</v>
      </c>
      <c r="AU133" s="113" t="s">
        <v>87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246</v>
      </c>
      <c r="BM133" s="113" t="s">
        <v>6180</v>
      </c>
    </row>
    <row r="134" spans="1:65" s="2" customFormat="1" ht="16.5" customHeight="1">
      <c r="A134" s="28"/>
      <c r="B134" s="138"/>
      <c r="C134" s="199" t="s">
        <v>271</v>
      </c>
      <c r="D134" s="199" t="s">
        <v>242</v>
      </c>
      <c r="E134" s="200" t="s">
        <v>5891</v>
      </c>
      <c r="F134" s="201" t="s">
        <v>6181</v>
      </c>
      <c r="G134" s="202" t="s">
        <v>2072</v>
      </c>
      <c r="H134" s="203">
        <v>2</v>
      </c>
      <c r="I134" s="108"/>
      <c r="J134" s="204">
        <f t="shared" si="0"/>
        <v>0</v>
      </c>
      <c r="K134" s="201" t="s">
        <v>1709</v>
      </c>
      <c r="L134" s="29"/>
      <c r="M134" s="109" t="s">
        <v>1</v>
      </c>
      <c r="N134" s="110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246</v>
      </c>
      <c r="AT134" s="113" t="s">
        <v>242</v>
      </c>
      <c r="AU134" s="113" t="s">
        <v>87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246</v>
      </c>
      <c r="BM134" s="113" t="s">
        <v>6182</v>
      </c>
    </row>
    <row r="135" spans="1:65" s="2" customFormat="1" ht="16.5" customHeight="1">
      <c r="A135" s="28"/>
      <c r="B135" s="138"/>
      <c r="C135" s="199" t="s">
        <v>275</v>
      </c>
      <c r="D135" s="199" t="s">
        <v>242</v>
      </c>
      <c r="E135" s="200" t="s">
        <v>5895</v>
      </c>
      <c r="F135" s="201" t="s">
        <v>6183</v>
      </c>
      <c r="G135" s="202" t="s">
        <v>2072</v>
      </c>
      <c r="H135" s="203">
        <v>4</v>
      </c>
      <c r="I135" s="108"/>
      <c r="J135" s="204">
        <f t="shared" si="0"/>
        <v>0</v>
      </c>
      <c r="K135" s="201" t="s">
        <v>1709</v>
      </c>
      <c r="L135" s="29"/>
      <c r="M135" s="109" t="s">
        <v>1</v>
      </c>
      <c r="N135" s="110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246</v>
      </c>
      <c r="AT135" s="113" t="s">
        <v>242</v>
      </c>
      <c r="AU135" s="113" t="s">
        <v>87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246</v>
      </c>
      <c r="BM135" s="113" t="s">
        <v>6184</v>
      </c>
    </row>
    <row r="136" spans="1:65" s="2" customFormat="1" ht="16.5" customHeight="1">
      <c r="A136" s="28"/>
      <c r="B136" s="138"/>
      <c r="C136" s="199" t="s">
        <v>112</v>
      </c>
      <c r="D136" s="199" t="s">
        <v>242</v>
      </c>
      <c r="E136" s="200" t="s">
        <v>6185</v>
      </c>
      <c r="F136" s="201" t="s">
        <v>6186</v>
      </c>
      <c r="G136" s="202" t="s">
        <v>2072</v>
      </c>
      <c r="H136" s="203">
        <v>3</v>
      </c>
      <c r="I136" s="108"/>
      <c r="J136" s="204">
        <f t="shared" si="0"/>
        <v>0</v>
      </c>
      <c r="K136" s="201" t="s">
        <v>1709</v>
      </c>
      <c r="L136" s="29"/>
      <c r="M136" s="109" t="s">
        <v>1</v>
      </c>
      <c r="N136" s="110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246</v>
      </c>
      <c r="AT136" s="113" t="s">
        <v>242</v>
      </c>
      <c r="AU136" s="113" t="s">
        <v>87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246</v>
      </c>
      <c r="BM136" s="113" t="s">
        <v>6187</v>
      </c>
    </row>
    <row r="137" spans="1:65" s="2" customFormat="1" ht="21.75" customHeight="1">
      <c r="A137" s="28"/>
      <c r="B137" s="138"/>
      <c r="C137" s="199" t="s">
        <v>115</v>
      </c>
      <c r="D137" s="199" t="s">
        <v>242</v>
      </c>
      <c r="E137" s="200" t="s">
        <v>6188</v>
      </c>
      <c r="F137" s="201" t="s">
        <v>6189</v>
      </c>
      <c r="G137" s="202" t="s">
        <v>2072</v>
      </c>
      <c r="H137" s="203">
        <v>1</v>
      </c>
      <c r="I137" s="108"/>
      <c r="J137" s="204">
        <f t="shared" si="0"/>
        <v>0</v>
      </c>
      <c r="K137" s="201" t="s">
        <v>1709</v>
      </c>
      <c r="L137" s="29"/>
      <c r="M137" s="109" t="s">
        <v>1</v>
      </c>
      <c r="N137" s="110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246</v>
      </c>
      <c r="AT137" s="113" t="s">
        <v>242</v>
      </c>
      <c r="AU137" s="113" t="s">
        <v>87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246</v>
      </c>
      <c r="BM137" s="113" t="s">
        <v>6190</v>
      </c>
    </row>
    <row r="138" spans="1:65" s="2" customFormat="1" ht="16.5" customHeight="1">
      <c r="A138" s="28"/>
      <c r="B138" s="138"/>
      <c r="C138" s="199" t="s">
        <v>118</v>
      </c>
      <c r="D138" s="199" t="s">
        <v>242</v>
      </c>
      <c r="E138" s="200" t="s">
        <v>6191</v>
      </c>
      <c r="F138" s="201" t="s">
        <v>6192</v>
      </c>
      <c r="G138" s="202" t="s">
        <v>2072</v>
      </c>
      <c r="H138" s="203">
        <v>1</v>
      </c>
      <c r="I138" s="108"/>
      <c r="J138" s="204">
        <f t="shared" si="0"/>
        <v>0</v>
      </c>
      <c r="K138" s="201" t="s">
        <v>1709</v>
      </c>
      <c r="L138" s="29"/>
      <c r="M138" s="109" t="s">
        <v>1</v>
      </c>
      <c r="N138" s="110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246</v>
      </c>
      <c r="AT138" s="113" t="s">
        <v>242</v>
      </c>
      <c r="AU138" s="113" t="s">
        <v>87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246</v>
      </c>
      <c r="BM138" s="113" t="s">
        <v>6193</v>
      </c>
    </row>
    <row r="139" spans="1:65" s="2" customFormat="1" ht="16.5" customHeight="1">
      <c r="A139" s="28"/>
      <c r="B139" s="138"/>
      <c r="C139" s="199" t="s">
        <v>121</v>
      </c>
      <c r="D139" s="199" t="s">
        <v>242</v>
      </c>
      <c r="E139" s="200" t="s">
        <v>6194</v>
      </c>
      <c r="F139" s="201" t="s">
        <v>6195</v>
      </c>
      <c r="G139" s="202" t="s">
        <v>2072</v>
      </c>
      <c r="H139" s="203">
        <v>1</v>
      </c>
      <c r="I139" s="108"/>
      <c r="J139" s="204">
        <f t="shared" si="0"/>
        <v>0</v>
      </c>
      <c r="K139" s="201" t="s">
        <v>1709</v>
      </c>
      <c r="L139" s="29"/>
      <c r="M139" s="109" t="s">
        <v>1</v>
      </c>
      <c r="N139" s="110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246</v>
      </c>
      <c r="AT139" s="113" t="s">
        <v>242</v>
      </c>
      <c r="AU139" s="113" t="s">
        <v>87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246</v>
      </c>
      <c r="BM139" s="113" t="s">
        <v>6196</v>
      </c>
    </row>
    <row r="140" spans="1:65" s="2" customFormat="1" ht="21.75" customHeight="1">
      <c r="A140" s="28"/>
      <c r="B140" s="138"/>
      <c r="C140" s="199" t="s">
        <v>124</v>
      </c>
      <c r="D140" s="199" t="s">
        <v>242</v>
      </c>
      <c r="E140" s="200" t="s">
        <v>6197</v>
      </c>
      <c r="F140" s="201" t="s">
        <v>6198</v>
      </c>
      <c r="G140" s="202" t="s">
        <v>2072</v>
      </c>
      <c r="H140" s="203">
        <v>1</v>
      </c>
      <c r="I140" s="108"/>
      <c r="J140" s="204">
        <f t="shared" si="0"/>
        <v>0</v>
      </c>
      <c r="K140" s="201" t="s">
        <v>1709</v>
      </c>
      <c r="L140" s="29"/>
      <c r="M140" s="109" t="s">
        <v>1</v>
      </c>
      <c r="N140" s="110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246</v>
      </c>
      <c r="AT140" s="113" t="s">
        <v>242</v>
      </c>
      <c r="AU140" s="113" t="s">
        <v>87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246</v>
      </c>
      <c r="BM140" s="113" t="s">
        <v>6199</v>
      </c>
    </row>
    <row r="141" spans="1:65" s="2" customFormat="1" ht="48.75">
      <c r="A141" s="28"/>
      <c r="B141" s="138"/>
      <c r="C141" s="139"/>
      <c r="D141" s="211" t="s">
        <v>709</v>
      </c>
      <c r="E141" s="139"/>
      <c r="F141" s="212" t="s">
        <v>6200</v>
      </c>
      <c r="G141" s="139"/>
      <c r="H141" s="139"/>
      <c r="I141" s="88"/>
      <c r="J141" s="139"/>
      <c r="K141" s="139"/>
      <c r="L141" s="29"/>
      <c r="M141" s="119"/>
      <c r="N141" s="120"/>
      <c r="O141" s="52"/>
      <c r="P141" s="52"/>
      <c r="Q141" s="52"/>
      <c r="R141" s="52"/>
      <c r="S141" s="52"/>
      <c r="T141" s="53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T141" s="14" t="s">
        <v>709</v>
      </c>
      <c r="AU141" s="14" t="s">
        <v>87</v>
      </c>
    </row>
    <row r="142" spans="1:65" s="2" customFormat="1" ht="16.5" customHeight="1">
      <c r="A142" s="28"/>
      <c r="B142" s="138"/>
      <c r="C142" s="199" t="s">
        <v>8</v>
      </c>
      <c r="D142" s="199" t="s">
        <v>242</v>
      </c>
      <c r="E142" s="200" t="s">
        <v>6201</v>
      </c>
      <c r="F142" s="201" t="s">
        <v>6202</v>
      </c>
      <c r="G142" s="202" t="s">
        <v>2072</v>
      </c>
      <c r="H142" s="203">
        <v>1</v>
      </c>
      <c r="I142" s="108"/>
      <c r="J142" s="204">
        <f>ROUND(I142*H142,2)</f>
        <v>0</v>
      </c>
      <c r="K142" s="201" t="s">
        <v>1</v>
      </c>
      <c r="L142" s="29"/>
      <c r="M142" s="109" t="s">
        <v>1</v>
      </c>
      <c r="N142" s="110" t="s">
        <v>42</v>
      </c>
      <c r="O142" s="52"/>
      <c r="P142" s="111">
        <f>O142*H142</f>
        <v>0</v>
      </c>
      <c r="Q142" s="111">
        <v>0</v>
      </c>
      <c r="R142" s="111">
        <f>Q142*H142</f>
        <v>0</v>
      </c>
      <c r="S142" s="111">
        <v>0</v>
      </c>
      <c r="T142" s="112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246</v>
      </c>
      <c r="AT142" s="113" t="s">
        <v>242</v>
      </c>
      <c r="AU142" s="113" t="s">
        <v>87</v>
      </c>
      <c r="AY142" s="14" t="s">
        <v>237</v>
      </c>
      <c r="BE142" s="114">
        <f>IF(N142="základní",J142,0)</f>
        <v>0</v>
      </c>
      <c r="BF142" s="114">
        <f>IF(N142="snížená",J142,0)</f>
        <v>0</v>
      </c>
      <c r="BG142" s="114">
        <f>IF(N142="zákl. přenesená",J142,0)</f>
        <v>0</v>
      </c>
      <c r="BH142" s="114">
        <f>IF(N142="sníž. přenesená",J142,0)</f>
        <v>0</v>
      </c>
      <c r="BI142" s="114">
        <f>IF(N142="nulová",J142,0)</f>
        <v>0</v>
      </c>
      <c r="BJ142" s="14" t="s">
        <v>85</v>
      </c>
      <c r="BK142" s="114">
        <f>ROUND(I142*H142,2)</f>
        <v>0</v>
      </c>
      <c r="BL142" s="14" t="s">
        <v>246</v>
      </c>
      <c r="BM142" s="113" t="s">
        <v>6203</v>
      </c>
    </row>
    <row r="143" spans="1:65" s="2" customFormat="1" ht="58.5">
      <c r="A143" s="28"/>
      <c r="B143" s="138"/>
      <c r="C143" s="139"/>
      <c r="D143" s="211" t="s">
        <v>709</v>
      </c>
      <c r="E143" s="139"/>
      <c r="F143" s="212" t="s">
        <v>6204</v>
      </c>
      <c r="G143" s="139"/>
      <c r="H143" s="139"/>
      <c r="I143" s="88"/>
      <c r="J143" s="139"/>
      <c r="K143" s="139"/>
      <c r="L143" s="29"/>
      <c r="M143" s="119"/>
      <c r="N143" s="120"/>
      <c r="O143" s="52"/>
      <c r="P143" s="52"/>
      <c r="Q143" s="52"/>
      <c r="R143" s="52"/>
      <c r="S143" s="52"/>
      <c r="T143" s="53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T143" s="14" t="s">
        <v>709</v>
      </c>
      <c r="AU143" s="14" t="s">
        <v>87</v>
      </c>
    </row>
    <row r="144" spans="1:65" s="2" customFormat="1" ht="16.5" customHeight="1">
      <c r="A144" s="28"/>
      <c r="B144" s="138"/>
      <c r="C144" s="199" t="s">
        <v>129</v>
      </c>
      <c r="D144" s="199" t="s">
        <v>242</v>
      </c>
      <c r="E144" s="200" t="s">
        <v>6205</v>
      </c>
      <c r="F144" s="201" t="s">
        <v>6206</v>
      </c>
      <c r="G144" s="202" t="s">
        <v>2072</v>
      </c>
      <c r="H144" s="203">
        <v>2</v>
      </c>
      <c r="I144" s="108"/>
      <c r="J144" s="204">
        <f>ROUND(I144*H144,2)</f>
        <v>0</v>
      </c>
      <c r="K144" s="201" t="s">
        <v>1709</v>
      </c>
      <c r="L144" s="29"/>
      <c r="M144" s="109" t="s">
        <v>1</v>
      </c>
      <c r="N144" s="110" t="s">
        <v>42</v>
      </c>
      <c r="O144" s="52"/>
      <c r="P144" s="111">
        <f>O144*H144</f>
        <v>0</v>
      </c>
      <c r="Q144" s="111">
        <v>0</v>
      </c>
      <c r="R144" s="111">
        <f>Q144*H144</f>
        <v>0</v>
      </c>
      <c r="S144" s="111">
        <v>0</v>
      </c>
      <c r="T144" s="112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246</v>
      </c>
      <c r="AT144" s="113" t="s">
        <v>242</v>
      </c>
      <c r="AU144" s="113" t="s">
        <v>87</v>
      </c>
      <c r="AY144" s="14" t="s">
        <v>237</v>
      </c>
      <c r="BE144" s="114">
        <f>IF(N144="základní",J144,0)</f>
        <v>0</v>
      </c>
      <c r="BF144" s="114">
        <f>IF(N144="snížená",J144,0)</f>
        <v>0</v>
      </c>
      <c r="BG144" s="114">
        <f>IF(N144="zákl. přenesená",J144,0)</f>
        <v>0</v>
      </c>
      <c r="BH144" s="114">
        <f>IF(N144="sníž. přenesená",J144,0)</f>
        <v>0</v>
      </c>
      <c r="BI144" s="114">
        <f>IF(N144="nulová",J144,0)</f>
        <v>0</v>
      </c>
      <c r="BJ144" s="14" t="s">
        <v>85</v>
      </c>
      <c r="BK144" s="114">
        <f>ROUND(I144*H144,2)</f>
        <v>0</v>
      </c>
      <c r="BL144" s="14" t="s">
        <v>246</v>
      </c>
      <c r="BM144" s="113" t="s">
        <v>6207</v>
      </c>
    </row>
    <row r="145" spans="1:65" s="2" customFormat="1" ht="39">
      <c r="A145" s="28"/>
      <c r="B145" s="138"/>
      <c r="C145" s="139"/>
      <c r="D145" s="211" t="s">
        <v>709</v>
      </c>
      <c r="E145" s="139"/>
      <c r="F145" s="212" t="s">
        <v>6208</v>
      </c>
      <c r="G145" s="139"/>
      <c r="H145" s="139"/>
      <c r="I145" s="88"/>
      <c r="J145" s="139"/>
      <c r="K145" s="139"/>
      <c r="L145" s="29"/>
      <c r="M145" s="119"/>
      <c r="N145" s="120"/>
      <c r="O145" s="52"/>
      <c r="P145" s="52"/>
      <c r="Q145" s="52"/>
      <c r="R145" s="52"/>
      <c r="S145" s="52"/>
      <c r="T145" s="53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T145" s="14" t="s">
        <v>709</v>
      </c>
      <c r="AU145" s="14" t="s">
        <v>87</v>
      </c>
    </row>
    <row r="146" spans="1:65" s="2" customFormat="1" ht="16.5" customHeight="1">
      <c r="A146" s="28"/>
      <c r="B146" s="138"/>
      <c r="C146" s="199" t="s">
        <v>132</v>
      </c>
      <c r="D146" s="199" t="s">
        <v>242</v>
      </c>
      <c r="E146" s="200" t="s">
        <v>6209</v>
      </c>
      <c r="F146" s="201" t="s">
        <v>6210</v>
      </c>
      <c r="G146" s="202" t="s">
        <v>2072</v>
      </c>
      <c r="H146" s="203">
        <v>1</v>
      </c>
      <c r="I146" s="108"/>
      <c r="J146" s="204">
        <f>ROUND(I146*H146,2)</f>
        <v>0</v>
      </c>
      <c r="K146" s="201" t="s">
        <v>1709</v>
      </c>
      <c r="L146" s="29"/>
      <c r="M146" s="109" t="s">
        <v>1</v>
      </c>
      <c r="N146" s="110" t="s">
        <v>42</v>
      </c>
      <c r="O146" s="52"/>
      <c r="P146" s="111">
        <f>O146*H146</f>
        <v>0</v>
      </c>
      <c r="Q146" s="111">
        <v>0</v>
      </c>
      <c r="R146" s="111">
        <f>Q146*H146</f>
        <v>0</v>
      </c>
      <c r="S146" s="111">
        <v>0</v>
      </c>
      <c r="T146" s="112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246</v>
      </c>
      <c r="AT146" s="113" t="s">
        <v>242</v>
      </c>
      <c r="AU146" s="113" t="s">
        <v>87</v>
      </c>
      <c r="AY146" s="14" t="s">
        <v>237</v>
      </c>
      <c r="BE146" s="114">
        <f>IF(N146="základní",J146,0)</f>
        <v>0</v>
      </c>
      <c r="BF146" s="114">
        <f>IF(N146="snížená",J146,0)</f>
        <v>0</v>
      </c>
      <c r="BG146" s="114">
        <f>IF(N146="zákl. přenesená",J146,0)</f>
        <v>0</v>
      </c>
      <c r="BH146" s="114">
        <f>IF(N146="sníž. přenesená",J146,0)</f>
        <v>0</v>
      </c>
      <c r="BI146" s="114">
        <f>IF(N146="nulová",J146,0)</f>
        <v>0</v>
      </c>
      <c r="BJ146" s="14" t="s">
        <v>85</v>
      </c>
      <c r="BK146" s="114">
        <f>ROUND(I146*H146,2)</f>
        <v>0</v>
      </c>
      <c r="BL146" s="14" t="s">
        <v>246</v>
      </c>
      <c r="BM146" s="113" t="s">
        <v>6211</v>
      </c>
    </row>
    <row r="147" spans="1:65" s="2" customFormat="1" ht="33" customHeight="1">
      <c r="A147" s="28"/>
      <c r="B147" s="138"/>
      <c r="C147" s="199" t="s">
        <v>135</v>
      </c>
      <c r="D147" s="199" t="s">
        <v>242</v>
      </c>
      <c r="E147" s="200" t="s">
        <v>6212</v>
      </c>
      <c r="F147" s="201" t="s">
        <v>6213</v>
      </c>
      <c r="G147" s="202" t="s">
        <v>2072</v>
      </c>
      <c r="H147" s="203">
        <v>1</v>
      </c>
      <c r="I147" s="108"/>
      <c r="J147" s="204">
        <f>ROUND(I147*H147,2)</f>
        <v>0</v>
      </c>
      <c r="K147" s="201" t="s">
        <v>1709</v>
      </c>
      <c r="L147" s="29"/>
      <c r="M147" s="109" t="s">
        <v>1</v>
      </c>
      <c r="N147" s="110" t="s">
        <v>42</v>
      </c>
      <c r="O147" s="52"/>
      <c r="P147" s="111">
        <f>O147*H147</f>
        <v>0</v>
      </c>
      <c r="Q147" s="111">
        <v>0</v>
      </c>
      <c r="R147" s="111">
        <f>Q147*H147</f>
        <v>0</v>
      </c>
      <c r="S147" s="111">
        <v>0</v>
      </c>
      <c r="T147" s="112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246</v>
      </c>
      <c r="AT147" s="113" t="s">
        <v>242</v>
      </c>
      <c r="AU147" s="113" t="s">
        <v>87</v>
      </c>
      <c r="AY147" s="14" t="s">
        <v>237</v>
      </c>
      <c r="BE147" s="114">
        <f>IF(N147="základní",J147,0)</f>
        <v>0</v>
      </c>
      <c r="BF147" s="114">
        <f>IF(N147="snížená",J147,0)</f>
        <v>0</v>
      </c>
      <c r="BG147" s="114">
        <f>IF(N147="zákl. přenesená",J147,0)</f>
        <v>0</v>
      </c>
      <c r="BH147" s="114">
        <f>IF(N147="sníž. přenesená",J147,0)</f>
        <v>0</v>
      </c>
      <c r="BI147" s="114">
        <f>IF(N147="nulová",J147,0)</f>
        <v>0</v>
      </c>
      <c r="BJ147" s="14" t="s">
        <v>85</v>
      </c>
      <c r="BK147" s="114">
        <f>ROUND(I147*H147,2)</f>
        <v>0</v>
      </c>
      <c r="BL147" s="14" t="s">
        <v>246</v>
      </c>
      <c r="BM147" s="113" t="s">
        <v>6214</v>
      </c>
    </row>
    <row r="148" spans="1:65" s="2" customFormat="1" ht="16.5" customHeight="1">
      <c r="A148" s="28"/>
      <c r="B148" s="138"/>
      <c r="C148" s="199" t="s">
        <v>138</v>
      </c>
      <c r="D148" s="199" t="s">
        <v>242</v>
      </c>
      <c r="E148" s="200" t="s">
        <v>6215</v>
      </c>
      <c r="F148" s="201" t="s">
        <v>6216</v>
      </c>
      <c r="G148" s="202" t="s">
        <v>2072</v>
      </c>
      <c r="H148" s="203">
        <v>1</v>
      </c>
      <c r="I148" s="108"/>
      <c r="J148" s="204">
        <f>ROUND(I148*H148,2)</f>
        <v>0</v>
      </c>
      <c r="K148" s="201" t="s">
        <v>1709</v>
      </c>
      <c r="L148" s="29"/>
      <c r="M148" s="109" t="s">
        <v>1</v>
      </c>
      <c r="N148" s="110" t="s">
        <v>42</v>
      </c>
      <c r="O148" s="52"/>
      <c r="P148" s="111">
        <f>O148*H148</f>
        <v>0</v>
      </c>
      <c r="Q148" s="111">
        <v>0</v>
      </c>
      <c r="R148" s="111">
        <f>Q148*H148</f>
        <v>0</v>
      </c>
      <c r="S148" s="111">
        <v>0</v>
      </c>
      <c r="T148" s="112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246</v>
      </c>
      <c r="AT148" s="113" t="s">
        <v>242</v>
      </c>
      <c r="AU148" s="113" t="s">
        <v>87</v>
      </c>
      <c r="AY148" s="14" t="s">
        <v>237</v>
      </c>
      <c r="BE148" s="114">
        <f>IF(N148="základní",J148,0)</f>
        <v>0</v>
      </c>
      <c r="BF148" s="114">
        <f>IF(N148="snížená",J148,0)</f>
        <v>0</v>
      </c>
      <c r="BG148" s="114">
        <f>IF(N148="zákl. přenesená",J148,0)</f>
        <v>0</v>
      </c>
      <c r="BH148" s="114">
        <f>IF(N148="sníž. přenesená",J148,0)</f>
        <v>0</v>
      </c>
      <c r="BI148" s="114">
        <f>IF(N148="nulová",J148,0)</f>
        <v>0</v>
      </c>
      <c r="BJ148" s="14" t="s">
        <v>85</v>
      </c>
      <c r="BK148" s="114">
        <f>ROUND(I148*H148,2)</f>
        <v>0</v>
      </c>
      <c r="BL148" s="14" t="s">
        <v>246</v>
      </c>
      <c r="BM148" s="113" t="s">
        <v>6217</v>
      </c>
    </row>
    <row r="149" spans="1:65" s="2" customFormat="1" ht="204.75">
      <c r="A149" s="28"/>
      <c r="B149" s="138"/>
      <c r="C149" s="139"/>
      <c r="D149" s="211" t="s">
        <v>709</v>
      </c>
      <c r="E149" s="139"/>
      <c r="F149" s="212" t="s">
        <v>6218</v>
      </c>
      <c r="G149" s="139"/>
      <c r="H149" s="139"/>
      <c r="I149" s="88"/>
      <c r="J149" s="139"/>
      <c r="K149" s="139"/>
      <c r="L149" s="29"/>
      <c r="M149" s="119"/>
      <c r="N149" s="120"/>
      <c r="O149" s="52"/>
      <c r="P149" s="52"/>
      <c r="Q149" s="52"/>
      <c r="R149" s="52"/>
      <c r="S149" s="52"/>
      <c r="T149" s="5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T149" s="14" t="s">
        <v>709</v>
      </c>
      <c r="AU149" s="14" t="s">
        <v>87</v>
      </c>
    </row>
    <row r="150" spans="1:65" s="2" customFormat="1" ht="16.5" customHeight="1">
      <c r="A150" s="28"/>
      <c r="B150" s="138"/>
      <c r="C150" s="199" t="s">
        <v>141</v>
      </c>
      <c r="D150" s="199" t="s">
        <v>242</v>
      </c>
      <c r="E150" s="200" t="s">
        <v>6219</v>
      </c>
      <c r="F150" s="201" t="s">
        <v>6220</v>
      </c>
      <c r="G150" s="202" t="s">
        <v>2072</v>
      </c>
      <c r="H150" s="203">
        <v>1</v>
      </c>
      <c r="I150" s="108"/>
      <c r="J150" s="204">
        <f>ROUND(I150*H150,2)</f>
        <v>0</v>
      </c>
      <c r="K150" s="201" t="s">
        <v>1709</v>
      </c>
      <c r="L150" s="29"/>
      <c r="M150" s="109" t="s">
        <v>1</v>
      </c>
      <c r="N150" s="110" t="s">
        <v>42</v>
      </c>
      <c r="O150" s="52"/>
      <c r="P150" s="111">
        <f>O150*H150</f>
        <v>0</v>
      </c>
      <c r="Q150" s="111">
        <v>0</v>
      </c>
      <c r="R150" s="111">
        <f>Q150*H150</f>
        <v>0</v>
      </c>
      <c r="S150" s="111">
        <v>0</v>
      </c>
      <c r="T150" s="112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246</v>
      </c>
      <c r="AT150" s="113" t="s">
        <v>242</v>
      </c>
      <c r="AU150" s="113" t="s">
        <v>87</v>
      </c>
      <c r="AY150" s="14" t="s">
        <v>237</v>
      </c>
      <c r="BE150" s="114">
        <f>IF(N150="základní",J150,0)</f>
        <v>0</v>
      </c>
      <c r="BF150" s="114">
        <f>IF(N150="snížená",J150,0)</f>
        <v>0</v>
      </c>
      <c r="BG150" s="114">
        <f>IF(N150="zákl. přenesená",J150,0)</f>
        <v>0</v>
      </c>
      <c r="BH150" s="114">
        <f>IF(N150="sníž. přenesená",J150,0)</f>
        <v>0</v>
      </c>
      <c r="BI150" s="114">
        <f>IF(N150="nulová",J150,0)</f>
        <v>0</v>
      </c>
      <c r="BJ150" s="14" t="s">
        <v>85</v>
      </c>
      <c r="BK150" s="114">
        <f>ROUND(I150*H150,2)</f>
        <v>0</v>
      </c>
      <c r="BL150" s="14" t="s">
        <v>246</v>
      </c>
      <c r="BM150" s="113" t="s">
        <v>6221</v>
      </c>
    </row>
    <row r="151" spans="1:65" s="2" customFormat="1" ht="16.5" customHeight="1">
      <c r="A151" s="28"/>
      <c r="B151" s="138"/>
      <c r="C151" s="199" t="s">
        <v>7</v>
      </c>
      <c r="D151" s="199" t="s">
        <v>242</v>
      </c>
      <c r="E151" s="200" t="s">
        <v>6222</v>
      </c>
      <c r="F151" s="201" t="s">
        <v>6223</v>
      </c>
      <c r="G151" s="202" t="s">
        <v>2072</v>
      </c>
      <c r="H151" s="203">
        <v>1</v>
      </c>
      <c r="I151" s="108"/>
      <c r="J151" s="204">
        <f>ROUND(I151*H151,2)</f>
        <v>0</v>
      </c>
      <c r="K151" s="201" t="s">
        <v>1709</v>
      </c>
      <c r="L151" s="29"/>
      <c r="M151" s="109" t="s">
        <v>1</v>
      </c>
      <c r="N151" s="110" t="s">
        <v>42</v>
      </c>
      <c r="O151" s="52"/>
      <c r="P151" s="111">
        <f>O151*H151</f>
        <v>0</v>
      </c>
      <c r="Q151" s="111">
        <v>0</v>
      </c>
      <c r="R151" s="111">
        <f>Q151*H151</f>
        <v>0</v>
      </c>
      <c r="S151" s="111">
        <v>0</v>
      </c>
      <c r="T151" s="112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246</v>
      </c>
      <c r="AT151" s="113" t="s">
        <v>242</v>
      </c>
      <c r="AU151" s="113" t="s">
        <v>87</v>
      </c>
      <c r="AY151" s="14" t="s">
        <v>237</v>
      </c>
      <c r="BE151" s="114">
        <f>IF(N151="základní",J151,0)</f>
        <v>0</v>
      </c>
      <c r="BF151" s="114">
        <f>IF(N151="snížená",J151,0)</f>
        <v>0</v>
      </c>
      <c r="BG151" s="114">
        <f>IF(N151="zákl. přenesená",J151,0)</f>
        <v>0</v>
      </c>
      <c r="BH151" s="114">
        <f>IF(N151="sníž. přenesená",J151,0)</f>
        <v>0</v>
      </c>
      <c r="BI151" s="114">
        <f>IF(N151="nulová",J151,0)</f>
        <v>0</v>
      </c>
      <c r="BJ151" s="14" t="s">
        <v>85</v>
      </c>
      <c r="BK151" s="114">
        <f>ROUND(I151*H151,2)</f>
        <v>0</v>
      </c>
      <c r="BL151" s="14" t="s">
        <v>246</v>
      </c>
      <c r="BM151" s="113" t="s">
        <v>6224</v>
      </c>
    </row>
    <row r="152" spans="1:65" s="2" customFormat="1" ht="48.75">
      <c r="A152" s="28"/>
      <c r="B152" s="138"/>
      <c r="C152" s="139"/>
      <c r="D152" s="211" t="s">
        <v>709</v>
      </c>
      <c r="E152" s="139"/>
      <c r="F152" s="212" t="s">
        <v>6225</v>
      </c>
      <c r="G152" s="139"/>
      <c r="H152" s="139"/>
      <c r="I152" s="88"/>
      <c r="J152" s="139"/>
      <c r="K152" s="139"/>
      <c r="L152" s="29"/>
      <c r="M152" s="119"/>
      <c r="N152" s="120"/>
      <c r="O152" s="52"/>
      <c r="P152" s="52"/>
      <c r="Q152" s="52"/>
      <c r="R152" s="52"/>
      <c r="S152" s="52"/>
      <c r="T152" s="5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T152" s="14" t="s">
        <v>709</v>
      </c>
      <c r="AU152" s="14" t="s">
        <v>87</v>
      </c>
    </row>
    <row r="153" spans="1:65" s="2" customFormat="1" ht="16.5" customHeight="1">
      <c r="A153" s="28"/>
      <c r="B153" s="138"/>
      <c r="C153" s="199" t="s">
        <v>146</v>
      </c>
      <c r="D153" s="199" t="s">
        <v>242</v>
      </c>
      <c r="E153" s="200" t="s">
        <v>6226</v>
      </c>
      <c r="F153" s="201" t="s">
        <v>6227</v>
      </c>
      <c r="G153" s="202" t="s">
        <v>2072</v>
      </c>
      <c r="H153" s="203">
        <v>1</v>
      </c>
      <c r="I153" s="108"/>
      <c r="J153" s="204">
        <f t="shared" ref="J153:J164" si="10">ROUND(I153*H153,2)</f>
        <v>0</v>
      </c>
      <c r="K153" s="201" t="s">
        <v>1709</v>
      </c>
      <c r="L153" s="29"/>
      <c r="M153" s="109" t="s">
        <v>1</v>
      </c>
      <c r="N153" s="110" t="s">
        <v>42</v>
      </c>
      <c r="O153" s="52"/>
      <c r="P153" s="111">
        <f t="shared" ref="P153:P164" si="11">O153*H153</f>
        <v>0</v>
      </c>
      <c r="Q153" s="111">
        <v>0</v>
      </c>
      <c r="R153" s="111">
        <f t="shared" ref="R153:R164" si="12">Q153*H153</f>
        <v>0</v>
      </c>
      <c r="S153" s="111">
        <v>0</v>
      </c>
      <c r="T153" s="112">
        <f t="shared" ref="T153:T164" si="13"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246</v>
      </c>
      <c r="AT153" s="113" t="s">
        <v>242</v>
      </c>
      <c r="AU153" s="113" t="s">
        <v>87</v>
      </c>
      <c r="AY153" s="14" t="s">
        <v>237</v>
      </c>
      <c r="BE153" s="114">
        <f t="shared" ref="BE153:BE164" si="14">IF(N153="základní",J153,0)</f>
        <v>0</v>
      </c>
      <c r="BF153" s="114">
        <f t="shared" ref="BF153:BF164" si="15">IF(N153="snížená",J153,0)</f>
        <v>0</v>
      </c>
      <c r="BG153" s="114">
        <f t="shared" ref="BG153:BG164" si="16">IF(N153="zákl. přenesená",J153,0)</f>
        <v>0</v>
      </c>
      <c r="BH153" s="114">
        <f t="shared" ref="BH153:BH164" si="17">IF(N153="sníž. přenesená",J153,0)</f>
        <v>0</v>
      </c>
      <c r="BI153" s="114">
        <f t="shared" ref="BI153:BI164" si="18">IF(N153="nulová",J153,0)</f>
        <v>0</v>
      </c>
      <c r="BJ153" s="14" t="s">
        <v>85</v>
      </c>
      <c r="BK153" s="114">
        <f t="shared" ref="BK153:BK164" si="19">ROUND(I153*H153,2)</f>
        <v>0</v>
      </c>
      <c r="BL153" s="14" t="s">
        <v>246</v>
      </c>
      <c r="BM153" s="113" t="s">
        <v>6228</v>
      </c>
    </row>
    <row r="154" spans="1:65" s="2" customFormat="1" ht="16.5" customHeight="1">
      <c r="A154" s="28"/>
      <c r="B154" s="138"/>
      <c r="C154" s="199" t="s">
        <v>149</v>
      </c>
      <c r="D154" s="199" t="s">
        <v>242</v>
      </c>
      <c r="E154" s="200" t="s">
        <v>6229</v>
      </c>
      <c r="F154" s="201" t="s">
        <v>6230</v>
      </c>
      <c r="G154" s="202" t="s">
        <v>2072</v>
      </c>
      <c r="H154" s="203">
        <v>1</v>
      </c>
      <c r="I154" s="108"/>
      <c r="J154" s="204">
        <f t="shared" si="10"/>
        <v>0</v>
      </c>
      <c r="K154" s="201" t="s">
        <v>1709</v>
      </c>
      <c r="L154" s="29"/>
      <c r="M154" s="109" t="s">
        <v>1</v>
      </c>
      <c r="N154" s="110" t="s">
        <v>42</v>
      </c>
      <c r="O154" s="52"/>
      <c r="P154" s="111">
        <f t="shared" si="11"/>
        <v>0</v>
      </c>
      <c r="Q154" s="111">
        <v>0</v>
      </c>
      <c r="R154" s="111">
        <f t="shared" si="12"/>
        <v>0</v>
      </c>
      <c r="S154" s="111">
        <v>0</v>
      </c>
      <c r="T154" s="112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246</v>
      </c>
      <c r="AT154" s="113" t="s">
        <v>242</v>
      </c>
      <c r="AU154" s="113" t="s">
        <v>87</v>
      </c>
      <c r="AY154" s="14" t="s">
        <v>237</v>
      </c>
      <c r="BE154" s="114">
        <f t="shared" si="14"/>
        <v>0</v>
      </c>
      <c r="BF154" s="114">
        <f t="shared" si="15"/>
        <v>0</v>
      </c>
      <c r="BG154" s="114">
        <f t="shared" si="16"/>
        <v>0</v>
      </c>
      <c r="BH154" s="114">
        <f t="shared" si="17"/>
        <v>0</v>
      </c>
      <c r="BI154" s="114">
        <f t="shared" si="18"/>
        <v>0</v>
      </c>
      <c r="BJ154" s="14" t="s">
        <v>85</v>
      </c>
      <c r="BK154" s="114">
        <f t="shared" si="19"/>
        <v>0</v>
      </c>
      <c r="BL154" s="14" t="s">
        <v>246</v>
      </c>
      <c r="BM154" s="113" t="s">
        <v>6231</v>
      </c>
    </row>
    <row r="155" spans="1:65" s="2" customFormat="1" ht="16.5" customHeight="1">
      <c r="A155" s="28"/>
      <c r="B155" s="138"/>
      <c r="C155" s="199" t="s">
        <v>152</v>
      </c>
      <c r="D155" s="199" t="s">
        <v>242</v>
      </c>
      <c r="E155" s="200" t="s">
        <v>6232</v>
      </c>
      <c r="F155" s="201" t="s">
        <v>6233</v>
      </c>
      <c r="G155" s="202" t="s">
        <v>2072</v>
      </c>
      <c r="H155" s="203">
        <v>1</v>
      </c>
      <c r="I155" s="108"/>
      <c r="J155" s="204">
        <f t="shared" si="10"/>
        <v>0</v>
      </c>
      <c r="K155" s="201" t="s">
        <v>1709</v>
      </c>
      <c r="L155" s="29"/>
      <c r="M155" s="109" t="s">
        <v>1</v>
      </c>
      <c r="N155" s="110" t="s">
        <v>42</v>
      </c>
      <c r="O155" s="52"/>
      <c r="P155" s="111">
        <f t="shared" si="11"/>
        <v>0</v>
      </c>
      <c r="Q155" s="111">
        <v>0</v>
      </c>
      <c r="R155" s="111">
        <f t="shared" si="12"/>
        <v>0</v>
      </c>
      <c r="S155" s="111">
        <v>0</v>
      </c>
      <c r="T155" s="112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246</v>
      </c>
      <c r="AT155" s="113" t="s">
        <v>242</v>
      </c>
      <c r="AU155" s="113" t="s">
        <v>87</v>
      </c>
      <c r="AY155" s="14" t="s">
        <v>237</v>
      </c>
      <c r="BE155" s="114">
        <f t="shared" si="14"/>
        <v>0</v>
      </c>
      <c r="BF155" s="114">
        <f t="shared" si="15"/>
        <v>0</v>
      </c>
      <c r="BG155" s="114">
        <f t="shared" si="16"/>
        <v>0</v>
      </c>
      <c r="BH155" s="114">
        <f t="shared" si="17"/>
        <v>0</v>
      </c>
      <c r="BI155" s="114">
        <f t="shared" si="18"/>
        <v>0</v>
      </c>
      <c r="BJ155" s="14" t="s">
        <v>85</v>
      </c>
      <c r="BK155" s="114">
        <f t="shared" si="19"/>
        <v>0</v>
      </c>
      <c r="BL155" s="14" t="s">
        <v>246</v>
      </c>
      <c r="BM155" s="113" t="s">
        <v>6234</v>
      </c>
    </row>
    <row r="156" spans="1:65" s="2" customFormat="1" ht="33" customHeight="1">
      <c r="A156" s="28"/>
      <c r="B156" s="138"/>
      <c r="C156" s="199" t="s">
        <v>155</v>
      </c>
      <c r="D156" s="199" t="s">
        <v>242</v>
      </c>
      <c r="E156" s="200" t="s">
        <v>6235</v>
      </c>
      <c r="F156" s="201" t="s">
        <v>6236</v>
      </c>
      <c r="G156" s="202" t="s">
        <v>2072</v>
      </c>
      <c r="H156" s="203">
        <v>1</v>
      </c>
      <c r="I156" s="108"/>
      <c r="J156" s="204">
        <f t="shared" si="10"/>
        <v>0</v>
      </c>
      <c r="K156" s="201" t="s">
        <v>1709</v>
      </c>
      <c r="L156" s="29"/>
      <c r="M156" s="109" t="s">
        <v>1</v>
      </c>
      <c r="N156" s="110" t="s">
        <v>42</v>
      </c>
      <c r="O156" s="52"/>
      <c r="P156" s="111">
        <f t="shared" si="11"/>
        <v>0</v>
      </c>
      <c r="Q156" s="111">
        <v>0</v>
      </c>
      <c r="R156" s="111">
        <f t="shared" si="12"/>
        <v>0</v>
      </c>
      <c r="S156" s="111">
        <v>0</v>
      </c>
      <c r="T156" s="112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246</v>
      </c>
      <c r="AT156" s="113" t="s">
        <v>242</v>
      </c>
      <c r="AU156" s="113" t="s">
        <v>87</v>
      </c>
      <c r="AY156" s="14" t="s">
        <v>237</v>
      </c>
      <c r="BE156" s="114">
        <f t="shared" si="14"/>
        <v>0</v>
      </c>
      <c r="BF156" s="114">
        <f t="shared" si="15"/>
        <v>0</v>
      </c>
      <c r="BG156" s="114">
        <f t="shared" si="16"/>
        <v>0</v>
      </c>
      <c r="BH156" s="114">
        <f t="shared" si="17"/>
        <v>0</v>
      </c>
      <c r="BI156" s="114">
        <f t="shared" si="18"/>
        <v>0</v>
      </c>
      <c r="BJ156" s="14" t="s">
        <v>85</v>
      </c>
      <c r="BK156" s="114">
        <f t="shared" si="19"/>
        <v>0</v>
      </c>
      <c r="BL156" s="14" t="s">
        <v>246</v>
      </c>
      <c r="BM156" s="113" t="s">
        <v>6237</v>
      </c>
    </row>
    <row r="157" spans="1:65" s="2" customFormat="1" ht="16.5" customHeight="1">
      <c r="A157" s="28"/>
      <c r="B157" s="138"/>
      <c r="C157" s="199" t="s">
        <v>158</v>
      </c>
      <c r="D157" s="199" t="s">
        <v>242</v>
      </c>
      <c r="E157" s="200" t="s">
        <v>6238</v>
      </c>
      <c r="F157" s="201" t="s">
        <v>6239</v>
      </c>
      <c r="G157" s="202" t="s">
        <v>2072</v>
      </c>
      <c r="H157" s="203">
        <v>1</v>
      </c>
      <c r="I157" s="108"/>
      <c r="J157" s="204">
        <f t="shared" si="10"/>
        <v>0</v>
      </c>
      <c r="K157" s="201" t="s">
        <v>1709</v>
      </c>
      <c r="L157" s="29"/>
      <c r="M157" s="109" t="s">
        <v>1</v>
      </c>
      <c r="N157" s="110" t="s">
        <v>42</v>
      </c>
      <c r="O157" s="52"/>
      <c r="P157" s="111">
        <f t="shared" si="11"/>
        <v>0</v>
      </c>
      <c r="Q157" s="111">
        <v>0</v>
      </c>
      <c r="R157" s="111">
        <f t="shared" si="12"/>
        <v>0</v>
      </c>
      <c r="S157" s="111">
        <v>0</v>
      </c>
      <c r="T157" s="112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246</v>
      </c>
      <c r="AT157" s="113" t="s">
        <v>242</v>
      </c>
      <c r="AU157" s="113" t="s">
        <v>87</v>
      </c>
      <c r="AY157" s="14" t="s">
        <v>237</v>
      </c>
      <c r="BE157" s="114">
        <f t="shared" si="14"/>
        <v>0</v>
      </c>
      <c r="BF157" s="114">
        <f t="shared" si="15"/>
        <v>0</v>
      </c>
      <c r="BG157" s="114">
        <f t="shared" si="16"/>
        <v>0</v>
      </c>
      <c r="BH157" s="114">
        <f t="shared" si="17"/>
        <v>0</v>
      </c>
      <c r="BI157" s="114">
        <f t="shared" si="18"/>
        <v>0</v>
      </c>
      <c r="BJ157" s="14" t="s">
        <v>85</v>
      </c>
      <c r="BK157" s="114">
        <f t="shared" si="19"/>
        <v>0</v>
      </c>
      <c r="BL157" s="14" t="s">
        <v>246</v>
      </c>
      <c r="BM157" s="113" t="s">
        <v>6240</v>
      </c>
    </row>
    <row r="158" spans="1:65" s="2" customFormat="1" ht="16.5" customHeight="1">
      <c r="A158" s="28"/>
      <c r="B158" s="138"/>
      <c r="C158" s="199" t="s">
        <v>161</v>
      </c>
      <c r="D158" s="199" t="s">
        <v>242</v>
      </c>
      <c r="E158" s="200" t="s">
        <v>6241</v>
      </c>
      <c r="F158" s="201" t="s">
        <v>6242</v>
      </c>
      <c r="G158" s="202" t="s">
        <v>2072</v>
      </c>
      <c r="H158" s="203">
        <v>1</v>
      </c>
      <c r="I158" s="108"/>
      <c r="J158" s="204">
        <f t="shared" si="10"/>
        <v>0</v>
      </c>
      <c r="K158" s="201" t="s">
        <v>1709</v>
      </c>
      <c r="L158" s="29"/>
      <c r="M158" s="109" t="s">
        <v>1</v>
      </c>
      <c r="N158" s="110" t="s">
        <v>42</v>
      </c>
      <c r="O158" s="52"/>
      <c r="P158" s="111">
        <f t="shared" si="11"/>
        <v>0</v>
      </c>
      <c r="Q158" s="111">
        <v>0</v>
      </c>
      <c r="R158" s="111">
        <f t="shared" si="12"/>
        <v>0</v>
      </c>
      <c r="S158" s="111">
        <v>0</v>
      </c>
      <c r="T158" s="112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246</v>
      </c>
      <c r="AT158" s="113" t="s">
        <v>242</v>
      </c>
      <c r="AU158" s="113" t="s">
        <v>87</v>
      </c>
      <c r="AY158" s="14" t="s">
        <v>237</v>
      </c>
      <c r="BE158" s="114">
        <f t="shared" si="14"/>
        <v>0</v>
      </c>
      <c r="BF158" s="114">
        <f t="shared" si="15"/>
        <v>0</v>
      </c>
      <c r="BG158" s="114">
        <f t="shared" si="16"/>
        <v>0</v>
      </c>
      <c r="BH158" s="114">
        <f t="shared" si="17"/>
        <v>0</v>
      </c>
      <c r="BI158" s="114">
        <f t="shared" si="18"/>
        <v>0</v>
      </c>
      <c r="BJ158" s="14" t="s">
        <v>85</v>
      </c>
      <c r="BK158" s="114">
        <f t="shared" si="19"/>
        <v>0</v>
      </c>
      <c r="BL158" s="14" t="s">
        <v>246</v>
      </c>
      <c r="BM158" s="113" t="s">
        <v>6243</v>
      </c>
    </row>
    <row r="159" spans="1:65" s="2" customFormat="1" ht="16.5" customHeight="1">
      <c r="A159" s="28"/>
      <c r="B159" s="138"/>
      <c r="C159" s="199" t="s">
        <v>164</v>
      </c>
      <c r="D159" s="199" t="s">
        <v>242</v>
      </c>
      <c r="E159" s="200" t="s">
        <v>748</v>
      </c>
      <c r="F159" s="201" t="s">
        <v>6244</v>
      </c>
      <c r="G159" s="202" t="s">
        <v>2072</v>
      </c>
      <c r="H159" s="203">
        <v>1</v>
      </c>
      <c r="I159" s="108"/>
      <c r="J159" s="204">
        <f t="shared" si="10"/>
        <v>0</v>
      </c>
      <c r="K159" s="201" t="s">
        <v>1709</v>
      </c>
      <c r="L159" s="29"/>
      <c r="M159" s="109" t="s">
        <v>1</v>
      </c>
      <c r="N159" s="110" t="s">
        <v>42</v>
      </c>
      <c r="O159" s="52"/>
      <c r="P159" s="111">
        <f t="shared" si="11"/>
        <v>0</v>
      </c>
      <c r="Q159" s="111">
        <v>0</v>
      </c>
      <c r="R159" s="111">
        <f t="shared" si="12"/>
        <v>0</v>
      </c>
      <c r="S159" s="111">
        <v>0</v>
      </c>
      <c r="T159" s="112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246</v>
      </c>
      <c r="AT159" s="113" t="s">
        <v>242</v>
      </c>
      <c r="AU159" s="113" t="s">
        <v>87</v>
      </c>
      <c r="AY159" s="14" t="s">
        <v>237</v>
      </c>
      <c r="BE159" s="114">
        <f t="shared" si="14"/>
        <v>0</v>
      </c>
      <c r="BF159" s="114">
        <f t="shared" si="15"/>
        <v>0</v>
      </c>
      <c r="BG159" s="114">
        <f t="shared" si="16"/>
        <v>0</v>
      </c>
      <c r="BH159" s="114">
        <f t="shared" si="17"/>
        <v>0</v>
      </c>
      <c r="BI159" s="114">
        <f t="shared" si="18"/>
        <v>0</v>
      </c>
      <c r="BJ159" s="14" t="s">
        <v>85</v>
      </c>
      <c r="BK159" s="114">
        <f t="shared" si="19"/>
        <v>0</v>
      </c>
      <c r="BL159" s="14" t="s">
        <v>246</v>
      </c>
      <c r="BM159" s="113" t="s">
        <v>6245</v>
      </c>
    </row>
    <row r="160" spans="1:65" s="2" customFormat="1" ht="16.5" customHeight="1">
      <c r="A160" s="28"/>
      <c r="B160" s="138"/>
      <c r="C160" s="199" t="s">
        <v>167</v>
      </c>
      <c r="D160" s="199" t="s">
        <v>242</v>
      </c>
      <c r="E160" s="200" t="s">
        <v>6246</v>
      </c>
      <c r="F160" s="201" t="s">
        <v>6247</v>
      </c>
      <c r="G160" s="202" t="s">
        <v>2072</v>
      </c>
      <c r="H160" s="203">
        <v>1</v>
      </c>
      <c r="I160" s="108"/>
      <c r="J160" s="204">
        <f t="shared" si="10"/>
        <v>0</v>
      </c>
      <c r="K160" s="201" t="s">
        <v>1709</v>
      </c>
      <c r="L160" s="29"/>
      <c r="M160" s="109" t="s">
        <v>1</v>
      </c>
      <c r="N160" s="110" t="s">
        <v>42</v>
      </c>
      <c r="O160" s="52"/>
      <c r="P160" s="111">
        <f t="shared" si="11"/>
        <v>0</v>
      </c>
      <c r="Q160" s="111">
        <v>0</v>
      </c>
      <c r="R160" s="111">
        <f t="shared" si="12"/>
        <v>0</v>
      </c>
      <c r="S160" s="111">
        <v>0</v>
      </c>
      <c r="T160" s="112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246</v>
      </c>
      <c r="AT160" s="113" t="s">
        <v>242</v>
      </c>
      <c r="AU160" s="113" t="s">
        <v>87</v>
      </c>
      <c r="AY160" s="14" t="s">
        <v>237</v>
      </c>
      <c r="BE160" s="114">
        <f t="shared" si="14"/>
        <v>0</v>
      </c>
      <c r="BF160" s="114">
        <f t="shared" si="15"/>
        <v>0</v>
      </c>
      <c r="BG160" s="114">
        <f t="shared" si="16"/>
        <v>0</v>
      </c>
      <c r="BH160" s="114">
        <f t="shared" si="17"/>
        <v>0</v>
      </c>
      <c r="BI160" s="114">
        <f t="shared" si="18"/>
        <v>0</v>
      </c>
      <c r="BJ160" s="14" t="s">
        <v>85</v>
      </c>
      <c r="BK160" s="114">
        <f t="shared" si="19"/>
        <v>0</v>
      </c>
      <c r="BL160" s="14" t="s">
        <v>246</v>
      </c>
      <c r="BM160" s="113" t="s">
        <v>6248</v>
      </c>
    </row>
    <row r="161" spans="1:65" s="2" customFormat="1" ht="16.5" customHeight="1">
      <c r="A161" s="28"/>
      <c r="B161" s="138"/>
      <c r="C161" s="199" t="s">
        <v>348</v>
      </c>
      <c r="D161" s="199" t="s">
        <v>242</v>
      </c>
      <c r="E161" s="200" t="s">
        <v>6249</v>
      </c>
      <c r="F161" s="201" t="s">
        <v>6250</v>
      </c>
      <c r="G161" s="202" t="s">
        <v>2072</v>
      </c>
      <c r="H161" s="203">
        <v>1</v>
      </c>
      <c r="I161" s="108"/>
      <c r="J161" s="204">
        <f t="shared" si="10"/>
        <v>0</v>
      </c>
      <c r="K161" s="201" t="s">
        <v>1709</v>
      </c>
      <c r="L161" s="29"/>
      <c r="M161" s="109" t="s">
        <v>1</v>
      </c>
      <c r="N161" s="110" t="s">
        <v>42</v>
      </c>
      <c r="O161" s="52"/>
      <c r="P161" s="111">
        <f t="shared" si="11"/>
        <v>0</v>
      </c>
      <c r="Q161" s="111">
        <v>0</v>
      </c>
      <c r="R161" s="111">
        <f t="shared" si="12"/>
        <v>0</v>
      </c>
      <c r="S161" s="111">
        <v>0</v>
      </c>
      <c r="T161" s="112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246</v>
      </c>
      <c r="AT161" s="113" t="s">
        <v>242</v>
      </c>
      <c r="AU161" s="113" t="s">
        <v>87</v>
      </c>
      <c r="AY161" s="14" t="s">
        <v>237</v>
      </c>
      <c r="BE161" s="114">
        <f t="shared" si="14"/>
        <v>0</v>
      </c>
      <c r="BF161" s="114">
        <f t="shared" si="15"/>
        <v>0</v>
      </c>
      <c r="BG161" s="114">
        <f t="shared" si="16"/>
        <v>0</v>
      </c>
      <c r="BH161" s="114">
        <f t="shared" si="17"/>
        <v>0</v>
      </c>
      <c r="BI161" s="114">
        <f t="shared" si="18"/>
        <v>0</v>
      </c>
      <c r="BJ161" s="14" t="s">
        <v>85</v>
      </c>
      <c r="BK161" s="114">
        <f t="shared" si="19"/>
        <v>0</v>
      </c>
      <c r="BL161" s="14" t="s">
        <v>246</v>
      </c>
      <c r="BM161" s="113" t="s">
        <v>6251</v>
      </c>
    </row>
    <row r="162" spans="1:65" s="2" customFormat="1" ht="21.75" customHeight="1">
      <c r="A162" s="28"/>
      <c r="B162" s="138"/>
      <c r="C162" s="199" t="s">
        <v>352</v>
      </c>
      <c r="D162" s="199" t="s">
        <v>242</v>
      </c>
      <c r="E162" s="200" t="s">
        <v>6252</v>
      </c>
      <c r="F162" s="201" t="s">
        <v>6253</v>
      </c>
      <c r="G162" s="202" t="s">
        <v>2072</v>
      </c>
      <c r="H162" s="203">
        <v>1</v>
      </c>
      <c r="I162" s="108"/>
      <c r="J162" s="204">
        <f t="shared" si="10"/>
        <v>0</v>
      </c>
      <c r="K162" s="201" t="s">
        <v>1709</v>
      </c>
      <c r="L162" s="29"/>
      <c r="M162" s="109" t="s">
        <v>1</v>
      </c>
      <c r="N162" s="110" t="s">
        <v>42</v>
      </c>
      <c r="O162" s="52"/>
      <c r="P162" s="111">
        <f t="shared" si="11"/>
        <v>0</v>
      </c>
      <c r="Q162" s="111">
        <v>0</v>
      </c>
      <c r="R162" s="111">
        <f t="shared" si="12"/>
        <v>0</v>
      </c>
      <c r="S162" s="111">
        <v>0</v>
      </c>
      <c r="T162" s="112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246</v>
      </c>
      <c r="AT162" s="113" t="s">
        <v>242</v>
      </c>
      <c r="AU162" s="113" t="s">
        <v>87</v>
      </c>
      <c r="AY162" s="14" t="s">
        <v>237</v>
      </c>
      <c r="BE162" s="114">
        <f t="shared" si="14"/>
        <v>0</v>
      </c>
      <c r="BF162" s="114">
        <f t="shared" si="15"/>
        <v>0</v>
      </c>
      <c r="BG162" s="114">
        <f t="shared" si="16"/>
        <v>0</v>
      </c>
      <c r="BH162" s="114">
        <f t="shared" si="17"/>
        <v>0</v>
      </c>
      <c r="BI162" s="114">
        <f t="shared" si="18"/>
        <v>0</v>
      </c>
      <c r="BJ162" s="14" t="s">
        <v>85</v>
      </c>
      <c r="BK162" s="114">
        <f t="shared" si="19"/>
        <v>0</v>
      </c>
      <c r="BL162" s="14" t="s">
        <v>246</v>
      </c>
      <c r="BM162" s="113" t="s">
        <v>6254</v>
      </c>
    </row>
    <row r="163" spans="1:65" s="2" customFormat="1" ht="16.5" customHeight="1">
      <c r="A163" s="28"/>
      <c r="B163" s="138"/>
      <c r="C163" s="199" t="s">
        <v>356</v>
      </c>
      <c r="D163" s="199" t="s">
        <v>242</v>
      </c>
      <c r="E163" s="200" t="s">
        <v>6255</v>
      </c>
      <c r="F163" s="201" t="s">
        <v>6256</v>
      </c>
      <c r="G163" s="202" t="s">
        <v>2072</v>
      </c>
      <c r="H163" s="203">
        <v>1</v>
      </c>
      <c r="I163" s="108"/>
      <c r="J163" s="204">
        <f t="shared" si="10"/>
        <v>0</v>
      </c>
      <c r="K163" s="201" t="s">
        <v>1709</v>
      </c>
      <c r="L163" s="29"/>
      <c r="M163" s="109" t="s">
        <v>1</v>
      </c>
      <c r="N163" s="110" t="s">
        <v>42</v>
      </c>
      <c r="O163" s="52"/>
      <c r="P163" s="111">
        <f t="shared" si="11"/>
        <v>0</v>
      </c>
      <c r="Q163" s="111">
        <v>0</v>
      </c>
      <c r="R163" s="111">
        <f t="shared" si="12"/>
        <v>0</v>
      </c>
      <c r="S163" s="111">
        <v>0</v>
      </c>
      <c r="T163" s="112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246</v>
      </c>
      <c r="AT163" s="113" t="s">
        <v>242</v>
      </c>
      <c r="AU163" s="113" t="s">
        <v>87</v>
      </c>
      <c r="AY163" s="14" t="s">
        <v>237</v>
      </c>
      <c r="BE163" s="114">
        <f t="shared" si="14"/>
        <v>0</v>
      </c>
      <c r="BF163" s="114">
        <f t="shared" si="15"/>
        <v>0</v>
      </c>
      <c r="BG163" s="114">
        <f t="shared" si="16"/>
        <v>0</v>
      </c>
      <c r="BH163" s="114">
        <f t="shared" si="17"/>
        <v>0</v>
      </c>
      <c r="BI163" s="114">
        <f t="shared" si="18"/>
        <v>0</v>
      </c>
      <c r="BJ163" s="14" t="s">
        <v>85</v>
      </c>
      <c r="BK163" s="114">
        <f t="shared" si="19"/>
        <v>0</v>
      </c>
      <c r="BL163" s="14" t="s">
        <v>246</v>
      </c>
      <c r="BM163" s="113" t="s">
        <v>6257</v>
      </c>
    </row>
    <row r="164" spans="1:65" s="2" customFormat="1" ht="21.75" customHeight="1">
      <c r="A164" s="28"/>
      <c r="B164" s="138"/>
      <c r="C164" s="199" t="s">
        <v>360</v>
      </c>
      <c r="D164" s="199" t="s">
        <v>242</v>
      </c>
      <c r="E164" s="200" t="s">
        <v>6258</v>
      </c>
      <c r="F164" s="201" t="s">
        <v>6259</v>
      </c>
      <c r="G164" s="202" t="s">
        <v>2072</v>
      </c>
      <c r="H164" s="203">
        <v>1</v>
      </c>
      <c r="I164" s="108"/>
      <c r="J164" s="204">
        <f t="shared" si="10"/>
        <v>0</v>
      </c>
      <c r="K164" s="201" t="s">
        <v>1709</v>
      </c>
      <c r="L164" s="29"/>
      <c r="M164" s="109" t="s">
        <v>1</v>
      </c>
      <c r="N164" s="110" t="s">
        <v>42</v>
      </c>
      <c r="O164" s="52"/>
      <c r="P164" s="111">
        <f t="shared" si="11"/>
        <v>0</v>
      </c>
      <c r="Q164" s="111">
        <v>0</v>
      </c>
      <c r="R164" s="111">
        <f t="shared" si="12"/>
        <v>0</v>
      </c>
      <c r="S164" s="111">
        <v>0</v>
      </c>
      <c r="T164" s="112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246</v>
      </c>
      <c r="AT164" s="113" t="s">
        <v>242</v>
      </c>
      <c r="AU164" s="113" t="s">
        <v>87</v>
      </c>
      <c r="AY164" s="14" t="s">
        <v>237</v>
      </c>
      <c r="BE164" s="114">
        <f t="shared" si="14"/>
        <v>0</v>
      </c>
      <c r="BF164" s="114">
        <f t="shared" si="15"/>
        <v>0</v>
      </c>
      <c r="BG164" s="114">
        <f t="shared" si="16"/>
        <v>0</v>
      </c>
      <c r="BH164" s="114">
        <f t="shared" si="17"/>
        <v>0</v>
      </c>
      <c r="BI164" s="114">
        <f t="shared" si="18"/>
        <v>0</v>
      </c>
      <c r="BJ164" s="14" t="s">
        <v>85</v>
      </c>
      <c r="BK164" s="114">
        <f t="shared" si="19"/>
        <v>0</v>
      </c>
      <c r="BL164" s="14" t="s">
        <v>246</v>
      </c>
      <c r="BM164" s="113" t="s">
        <v>6260</v>
      </c>
    </row>
    <row r="165" spans="1:65" s="2" customFormat="1" ht="146.25">
      <c r="A165" s="28"/>
      <c r="B165" s="138"/>
      <c r="C165" s="139"/>
      <c r="D165" s="211" t="s">
        <v>709</v>
      </c>
      <c r="E165" s="139"/>
      <c r="F165" s="212" t="s">
        <v>6261</v>
      </c>
      <c r="G165" s="139"/>
      <c r="H165" s="139"/>
      <c r="I165" s="88"/>
      <c r="J165" s="139"/>
      <c r="K165" s="139"/>
      <c r="L165" s="29"/>
      <c r="M165" s="119"/>
      <c r="N165" s="120"/>
      <c r="O165" s="52"/>
      <c r="P165" s="52"/>
      <c r="Q165" s="52"/>
      <c r="R165" s="52"/>
      <c r="S165" s="52"/>
      <c r="T165" s="53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T165" s="14" t="s">
        <v>709</v>
      </c>
      <c r="AU165" s="14" t="s">
        <v>87</v>
      </c>
    </row>
    <row r="166" spans="1:65" s="2" customFormat="1" ht="16.5" customHeight="1">
      <c r="A166" s="28"/>
      <c r="B166" s="138"/>
      <c r="C166" s="199" t="s">
        <v>364</v>
      </c>
      <c r="D166" s="199" t="s">
        <v>242</v>
      </c>
      <c r="E166" s="200" t="s">
        <v>6262</v>
      </c>
      <c r="F166" s="201" t="s">
        <v>6263</v>
      </c>
      <c r="G166" s="202" t="s">
        <v>2072</v>
      </c>
      <c r="H166" s="203">
        <v>5</v>
      </c>
      <c r="I166" s="108"/>
      <c r="J166" s="204">
        <f t="shared" ref="J166:J172" si="20">ROUND(I166*H166,2)</f>
        <v>0</v>
      </c>
      <c r="K166" s="201" t="s">
        <v>1709</v>
      </c>
      <c r="L166" s="29"/>
      <c r="M166" s="109" t="s">
        <v>1</v>
      </c>
      <c r="N166" s="110" t="s">
        <v>42</v>
      </c>
      <c r="O166" s="52"/>
      <c r="P166" s="111">
        <f t="shared" ref="P166:P172" si="21">O166*H166</f>
        <v>0</v>
      </c>
      <c r="Q166" s="111">
        <v>0</v>
      </c>
      <c r="R166" s="111">
        <f t="shared" ref="R166:R172" si="22">Q166*H166</f>
        <v>0</v>
      </c>
      <c r="S166" s="111">
        <v>0</v>
      </c>
      <c r="T166" s="112">
        <f t="shared" ref="T166:T172" si="23">S166*H166</f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13" t="s">
        <v>246</v>
      </c>
      <c r="AT166" s="113" t="s">
        <v>242</v>
      </c>
      <c r="AU166" s="113" t="s">
        <v>87</v>
      </c>
      <c r="AY166" s="14" t="s">
        <v>237</v>
      </c>
      <c r="BE166" s="114">
        <f t="shared" ref="BE166:BE172" si="24">IF(N166="základní",J166,0)</f>
        <v>0</v>
      </c>
      <c r="BF166" s="114">
        <f t="shared" ref="BF166:BF172" si="25">IF(N166="snížená",J166,0)</f>
        <v>0</v>
      </c>
      <c r="BG166" s="114">
        <f t="shared" ref="BG166:BG172" si="26">IF(N166="zákl. přenesená",J166,0)</f>
        <v>0</v>
      </c>
      <c r="BH166" s="114">
        <f t="shared" ref="BH166:BH172" si="27">IF(N166="sníž. přenesená",J166,0)</f>
        <v>0</v>
      </c>
      <c r="BI166" s="114">
        <f t="shared" ref="BI166:BI172" si="28">IF(N166="nulová",J166,0)</f>
        <v>0</v>
      </c>
      <c r="BJ166" s="14" t="s">
        <v>85</v>
      </c>
      <c r="BK166" s="114">
        <f t="shared" ref="BK166:BK172" si="29">ROUND(I166*H166,2)</f>
        <v>0</v>
      </c>
      <c r="BL166" s="14" t="s">
        <v>246</v>
      </c>
      <c r="BM166" s="113" t="s">
        <v>6264</v>
      </c>
    </row>
    <row r="167" spans="1:65" s="2" customFormat="1" ht="16.5" customHeight="1">
      <c r="A167" s="28"/>
      <c r="B167" s="138"/>
      <c r="C167" s="199" t="s">
        <v>368</v>
      </c>
      <c r="D167" s="199" t="s">
        <v>242</v>
      </c>
      <c r="E167" s="200" t="s">
        <v>6265</v>
      </c>
      <c r="F167" s="201" t="s">
        <v>6266</v>
      </c>
      <c r="G167" s="202" t="s">
        <v>2072</v>
      </c>
      <c r="H167" s="203">
        <v>3</v>
      </c>
      <c r="I167" s="108"/>
      <c r="J167" s="204">
        <f t="shared" si="20"/>
        <v>0</v>
      </c>
      <c r="K167" s="201" t="s">
        <v>1709</v>
      </c>
      <c r="L167" s="29"/>
      <c r="M167" s="109" t="s">
        <v>1</v>
      </c>
      <c r="N167" s="110" t="s">
        <v>42</v>
      </c>
      <c r="O167" s="52"/>
      <c r="P167" s="111">
        <f t="shared" si="21"/>
        <v>0</v>
      </c>
      <c r="Q167" s="111">
        <v>0</v>
      </c>
      <c r="R167" s="111">
        <f t="shared" si="22"/>
        <v>0</v>
      </c>
      <c r="S167" s="111">
        <v>0</v>
      </c>
      <c r="T167" s="112">
        <f t="shared" si="2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13" t="s">
        <v>246</v>
      </c>
      <c r="AT167" s="113" t="s">
        <v>242</v>
      </c>
      <c r="AU167" s="113" t="s">
        <v>87</v>
      </c>
      <c r="AY167" s="14" t="s">
        <v>237</v>
      </c>
      <c r="BE167" s="114">
        <f t="shared" si="24"/>
        <v>0</v>
      </c>
      <c r="BF167" s="114">
        <f t="shared" si="25"/>
        <v>0</v>
      </c>
      <c r="BG167" s="114">
        <f t="shared" si="26"/>
        <v>0</v>
      </c>
      <c r="BH167" s="114">
        <f t="shared" si="27"/>
        <v>0</v>
      </c>
      <c r="BI167" s="114">
        <f t="shared" si="28"/>
        <v>0</v>
      </c>
      <c r="BJ167" s="14" t="s">
        <v>85</v>
      </c>
      <c r="BK167" s="114">
        <f t="shared" si="29"/>
        <v>0</v>
      </c>
      <c r="BL167" s="14" t="s">
        <v>246</v>
      </c>
      <c r="BM167" s="113" t="s">
        <v>6267</v>
      </c>
    </row>
    <row r="168" spans="1:65" s="2" customFormat="1" ht="16.5" customHeight="1">
      <c r="A168" s="28"/>
      <c r="B168" s="138"/>
      <c r="C168" s="199" t="s">
        <v>372</v>
      </c>
      <c r="D168" s="199" t="s">
        <v>242</v>
      </c>
      <c r="E168" s="200" t="s">
        <v>6268</v>
      </c>
      <c r="F168" s="201" t="s">
        <v>6269</v>
      </c>
      <c r="G168" s="202" t="s">
        <v>2072</v>
      </c>
      <c r="H168" s="203">
        <v>3</v>
      </c>
      <c r="I168" s="108"/>
      <c r="J168" s="204">
        <f t="shared" si="20"/>
        <v>0</v>
      </c>
      <c r="K168" s="201" t="s">
        <v>1709</v>
      </c>
      <c r="L168" s="29"/>
      <c r="M168" s="109" t="s">
        <v>1</v>
      </c>
      <c r="N168" s="110" t="s">
        <v>42</v>
      </c>
      <c r="O168" s="52"/>
      <c r="P168" s="111">
        <f t="shared" si="21"/>
        <v>0</v>
      </c>
      <c r="Q168" s="111">
        <v>0</v>
      </c>
      <c r="R168" s="111">
        <f t="shared" si="22"/>
        <v>0</v>
      </c>
      <c r="S168" s="111">
        <v>0</v>
      </c>
      <c r="T168" s="112">
        <f t="shared" si="2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13" t="s">
        <v>246</v>
      </c>
      <c r="AT168" s="113" t="s">
        <v>242</v>
      </c>
      <c r="AU168" s="113" t="s">
        <v>87</v>
      </c>
      <c r="AY168" s="14" t="s">
        <v>237</v>
      </c>
      <c r="BE168" s="114">
        <f t="shared" si="24"/>
        <v>0</v>
      </c>
      <c r="BF168" s="114">
        <f t="shared" si="25"/>
        <v>0</v>
      </c>
      <c r="BG168" s="114">
        <f t="shared" si="26"/>
        <v>0</v>
      </c>
      <c r="BH168" s="114">
        <f t="shared" si="27"/>
        <v>0</v>
      </c>
      <c r="BI168" s="114">
        <f t="shared" si="28"/>
        <v>0</v>
      </c>
      <c r="BJ168" s="14" t="s">
        <v>85</v>
      </c>
      <c r="BK168" s="114">
        <f t="shared" si="29"/>
        <v>0</v>
      </c>
      <c r="BL168" s="14" t="s">
        <v>246</v>
      </c>
      <c r="BM168" s="113" t="s">
        <v>6270</v>
      </c>
    </row>
    <row r="169" spans="1:65" s="2" customFormat="1" ht="16.5" customHeight="1">
      <c r="A169" s="28"/>
      <c r="B169" s="138"/>
      <c r="C169" s="199" t="s">
        <v>376</v>
      </c>
      <c r="D169" s="199" t="s">
        <v>242</v>
      </c>
      <c r="E169" s="200" t="s">
        <v>6271</v>
      </c>
      <c r="F169" s="201" t="s">
        <v>6272</v>
      </c>
      <c r="G169" s="202" t="s">
        <v>2072</v>
      </c>
      <c r="H169" s="203">
        <v>1</v>
      </c>
      <c r="I169" s="108"/>
      <c r="J169" s="204">
        <f t="shared" si="20"/>
        <v>0</v>
      </c>
      <c r="K169" s="201" t="s">
        <v>1709</v>
      </c>
      <c r="L169" s="29"/>
      <c r="M169" s="109" t="s">
        <v>1</v>
      </c>
      <c r="N169" s="110" t="s">
        <v>42</v>
      </c>
      <c r="O169" s="52"/>
      <c r="P169" s="111">
        <f t="shared" si="21"/>
        <v>0</v>
      </c>
      <c r="Q169" s="111">
        <v>0</v>
      </c>
      <c r="R169" s="111">
        <f t="shared" si="22"/>
        <v>0</v>
      </c>
      <c r="S169" s="111">
        <v>0</v>
      </c>
      <c r="T169" s="112">
        <f t="shared" si="2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13" t="s">
        <v>246</v>
      </c>
      <c r="AT169" s="113" t="s">
        <v>242</v>
      </c>
      <c r="AU169" s="113" t="s">
        <v>87</v>
      </c>
      <c r="AY169" s="14" t="s">
        <v>237</v>
      </c>
      <c r="BE169" s="114">
        <f t="shared" si="24"/>
        <v>0</v>
      </c>
      <c r="BF169" s="114">
        <f t="shared" si="25"/>
        <v>0</v>
      </c>
      <c r="BG169" s="114">
        <f t="shared" si="26"/>
        <v>0</v>
      </c>
      <c r="BH169" s="114">
        <f t="shared" si="27"/>
        <v>0</v>
      </c>
      <c r="BI169" s="114">
        <f t="shared" si="28"/>
        <v>0</v>
      </c>
      <c r="BJ169" s="14" t="s">
        <v>85</v>
      </c>
      <c r="BK169" s="114">
        <f t="shared" si="29"/>
        <v>0</v>
      </c>
      <c r="BL169" s="14" t="s">
        <v>246</v>
      </c>
      <c r="BM169" s="113" t="s">
        <v>6273</v>
      </c>
    </row>
    <row r="170" spans="1:65" s="2" customFormat="1" ht="16.5" customHeight="1">
      <c r="A170" s="28"/>
      <c r="B170" s="138"/>
      <c r="C170" s="199" t="s">
        <v>380</v>
      </c>
      <c r="D170" s="199" t="s">
        <v>242</v>
      </c>
      <c r="E170" s="200" t="s">
        <v>6274</v>
      </c>
      <c r="F170" s="201" t="s">
        <v>6210</v>
      </c>
      <c r="G170" s="202" t="s">
        <v>2072</v>
      </c>
      <c r="H170" s="203">
        <v>1</v>
      </c>
      <c r="I170" s="108"/>
      <c r="J170" s="204">
        <f t="shared" si="20"/>
        <v>0</v>
      </c>
      <c r="K170" s="201" t="s">
        <v>1709</v>
      </c>
      <c r="L170" s="29"/>
      <c r="M170" s="109" t="s">
        <v>1</v>
      </c>
      <c r="N170" s="110" t="s">
        <v>42</v>
      </c>
      <c r="O170" s="52"/>
      <c r="P170" s="111">
        <f t="shared" si="21"/>
        <v>0</v>
      </c>
      <c r="Q170" s="111">
        <v>0</v>
      </c>
      <c r="R170" s="111">
        <f t="shared" si="22"/>
        <v>0</v>
      </c>
      <c r="S170" s="111">
        <v>0</v>
      </c>
      <c r="T170" s="112">
        <f t="shared" si="2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13" t="s">
        <v>246</v>
      </c>
      <c r="AT170" s="113" t="s">
        <v>242</v>
      </c>
      <c r="AU170" s="113" t="s">
        <v>87</v>
      </c>
      <c r="AY170" s="14" t="s">
        <v>237</v>
      </c>
      <c r="BE170" s="114">
        <f t="shared" si="24"/>
        <v>0</v>
      </c>
      <c r="BF170" s="114">
        <f t="shared" si="25"/>
        <v>0</v>
      </c>
      <c r="BG170" s="114">
        <f t="shared" si="26"/>
        <v>0</v>
      </c>
      <c r="BH170" s="114">
        <f t="shared" si="27"/>
        <v>0</v>
      </c>
      <c r="BI170" s="114">
        <f t="shared" si="28"/>
        <v>0</v>
      </c>
      <c r="BJ170" s="14" t="s">
        <v>85</v>
      </c>
      <c r="BK170" s="114">
        <f t="shared" si="29"/>
        <v>0</v>
      </c>
      <c r="BL170" s="14" t="s">
        <v>246</v>
      </c>
      <c r="BM170" s="113" t="s">
        <v>6275</v>
      </c>
    </row>
    <row r="171" spans="1:65" s="2" customFormat="1" ht="33" customHeight="1">
      <c r="A171" s="28"/>
      <c r="B171" s="138"/>
      <c r="C171" s="199" t="s">
        <v>384</v>
      </c>
      <c r="D171" s="199" t="s">
        <v>242</v>
      </c>
      <c r="E171" s="200" t="s">
        <v>6276</v>
      </c>
      <c r="F171" s="201" t="s">
        <v>6236</v>
      </c>
      <c r="G171" s="202" t="s">
        <v>2072</v>
      </c>
      <c r="H171" s="203">
        <v>1</v>
      </c>
      <c r="I171" s="108"/>
      <c r="J171" s="204">
        <f t="shared" si="20"/>
        <v>0</v>
      </c>
      <c r="K171" s="201" t="s">
        <v>1709</v>
      </c>
      <c r="L171" s="29"/>
      <c r="M171" s="109" t="s">
        <v>1</v>
      </c>
      <c r="N171" s="110" t="s">
        <v>42</v>
      </c>
      <c r="O171" s="52"/>
      <c r="P171" s="111">
        <f t="shared" si="21"/>
        <v>0</v>
      </c>
      <c r="Q171" s="111">
        <v>0</v>
      </c>
      <c r="R171" s="111">
        <f t="shared" si="22"/>
        <v>0</v>
      </c>
      <c r="S171" s="111">
        <v>0</v>
      </c>
      <c r="T171" s="112">
        <f t="shared" si="2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13" t="s">
        <v>246</v>
      </c>
      <c r="AT171" s="113" t="s">
        <v>242</v>
      </c>
      <c r="AU171" s="113" t="s">
        <v>87</v>
      </c>
      <c r="AY171" s="14" t="s">
        <v>237</v>
      </c>
      <c r="BE171" s="114">
        <f t="shared" si="24"/>
        <v>0</v>
      </c>
      <c r="BF171" s="114">
        <f t="shared" si="25"/>
        <v>0</v>
      </c>
      <c r="BG171" s="114">
        <f t="shared" si="26"/>
        <v>0</v>
      </c>
      <c r="BH171" s="114">
        <f t="shared" si="27"/>
        <v>0</v>
      </c>
      <c r="BI171" s="114">
        <f t="shared" si="28"/>
        <v>0</v>
      </c>
      <c r="BJ171" s="14" t="s">
        <v>85</v>
      </c>
      <c r="BK171" s="114">
        <f t="shared" si="29"/>
        <v>0</v>
      </c>
      <c r="BL171" s="14" t="s">
        <v>246</v>
      </c>
      <c r="BM171" s="113" t="s">
        <v>6277</v>
      </c>
    </row>
    <row r="172" spans="1:65" s="2" customFormat="1" ht="21.75" customHeight="1">
      <c r="A172" s="28"/>
      <c r="B172" s="138"/>
      <c r="C172" s="199" t="s">
        <v>388</v>
      </c>
      <c r="D172" s="199" t="s">
        <v>242</v>
      </c>
      <c r="E172" s="200" t="s">
        <v>6278</v>
      </c>
      <c r="F172" s="201" t="s">
        <v>6279</v>
      </c>
      <c r="G172" s="202" t="s">
        <v>2072</v>
      </c>
      <c r="H172" s="203">
        <v>1</v>
      </c>
      <c r="I172" s="108"/>
      <c r="J172" s="204">
        <f t="shared" si="20"/>
        <v>0</v>
      </c>
      <c r="K172" s="201" t="s">
        <v>1709</v>
      </c>
      <c r="L172" s="29"/>
      <c r="M172" s="109" t="s">
        <v>1</v>
      </c>
      <c r="N172" s="110" t="s">
        <v>42</v>
      </c>
      <c r="O172" s="52"/>
      <c r="P172" s="111">
        <f t="shared" si="21"/>
        <v>0</v>
      </c>
      <c r="Q172" s="111">
        <v>0</v>
      </c>
      <c r="R172" s="111">
        <f t="shared" si="22"/>
        <v>0</v>
      </c>
      <c r="S172" s="111">
        <v>0</v>
      </c>
      <c r="T172" s="112">
        <f t="shared" si="2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13" t="s">
        <v>246</v>
      </c>
      <c r="AT172" s="113" t="s">
        <v>242</v>
      </c>
      <c r="AU172" s="113" t="s">
        <v>87</v>
      </c>
      <c r="AY172" s="14" t="s">
        <v>237</v>
      </c>
      <c r="BE172" s="114">
        <f t="shared" si="24"/>
        <v>0</v>
      </c>
      <c r="BF172" s="114">
        <f t="shared" si="25"/>
        <v>0</v>
      </c>
      <c r="BG172" s="114">
        <f t="shared" si="26"/>
        <v>0</v>
      </c>
      <c r="BH172" s="114">
        <f t="shared" si="27"/>
        <v>0</v>
      </c>
      <c r="BI172" s="114">
        <f t="shared" si="28"/>
        <v>0</v>
      </c>
      <c r="BJ172" s="14" t="s">
        <v>85</v>
      </c>
      <c r="BK172" s="114">
        <f t="shared" si="29"/>
        <v>0</v>
      </c>
      <c r="BL172" s="14" t="s">
        <v>246</v>
      </c>
      <c r="BM172" s="113" t="s">
        <v>6280</v>
      </c>
    </row>
    <row r="173" spans="1:65" s="2" customFormat="1" ht="48.75">
      <c r="A173" s="28"/>
      <c r="B173" s="138"/>
      <c r="C173" s="139"/>
      <c r="D173" s="211" t="s">
        <v>709</v>
      </c>
      <c r="E173" s="139"/>
      <c r="F173" s="212" t="s">
        <v>6281</v>
      </c>
      <c r="G173" s="139"/>
      <c r="H173" s="139"/>
      <c r="I173" s="88"/>
      <c r="J173" s="139"/>
      <c r="K173" s="139"/>
      <c r="L173" s="29"/>
      <c r="M173" s="119"/>
      <c r="N173" s="120"/>
      <c r="O173" s="52"/>
      <c r="P173" s="52"/>
      <c r="Q173" s="52"/>
      <c r="R173" s="52"/>
      <c r="S173" s="52"/>
      <c r="T173" s="53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T173" s="14" t="s">
        <v>709</v>
      </c>
      <c r="AU173" s="14" t="s">
        <v>87</v>
      </c>
    </row>
    <row r="174" spans="1:65" s="12" customFormat="1" ht="25.9" customHeight="1">
      <c r="B174" s="192"/>
      <c r="C174" s="193"/>
      <c r="D174" s="194" t="s">
        <v>76</v>
      </c>
      <c r="E174" s="195" t="s">
        <v>6282</v>
      </c>
      <c r="F174" s="195" t="s">
        <v>6283</v>
      </c>
      <c r="G174" s="193"/>
      <c r="H174" s="193"/>
      <c r="I174" s="101"/>
      <c r="J174" s="196">
        <f>BK174</f>
        <v>0</v>
      </c>
      <c r="K174" s="193"/>
      <c r="L174" s="99"/>
      <c r="M174" s="102"/>
      <c r="N174" s="103"/>
      <c r="O174" s="103"/>
      <c r="P174" s="104">
        <f>P175</f>
        <v>0</v>
      </c>
      <c r="Q174" s="103"/>
      <c r="R174" s="104">
        <f>R175</f>
        <v>0</v>
      </c>
      <c r="S174" s="103"/>
      <c r="T174" s="105">
        <f>T175</f>
        <v>0</v>
      </c>
      <c r="AR174" s="100" t="s">
        <v>85</v>
      </c>
      <c r="AT174" s="106" t="s">
        <v>76</v>
      </c>
      <c r="AU174" s="106" t="s">
        <v>77</v>
      </c>
      <c r="AY174" s="100" t="s">
        <v>237</v>
      </c>
      <c r="BK174" s="107">
        <f>BK175</f>
        <v>0</v>
      </c>
    </row>
    <row r="175" spans="1:65" s="2" customFormat="1" ht="16.5" customHeight="1">
      <c r="A175" s="28"/>
      <c r="B175" s="138"/>
      <c r="C175" s="199" t="s">
        <v>392</v>
      </c>
      <c r="D175" s="199" t="s">
        <v>242</v>
      </c>
      <c r="E175" s="200" t="s">
        <v>6282</v>
      </c>
      <c r="F175" s="201" t="s">
        <v>6284</v>
      </c>
      <c r="G175" s="202" t="s">
        <v>2072</v>
      </c>
      <c r="H175" s="203">
        <v>1</v>
      </c>
      <c r="I175" s="108"/>
      <c r="J175" s="204">
        <f>ROUND(I175*H175,2)</f>
        <v>0</v>
      </c>
      <c r="K175" s="201" t="s">
        <v>1</v>
      </c>
      <c r="L175" s="29"/>
      <c r="M175" s="109" t="s">
        <v>1</v>
      </c>
      <c r="N175" s="110" t="s">
        <v>42</v>
      </c>
      <c r="O175" s="52"/>
      <c r="P175" s="111">
        <f>O175*H175</f>
        <v>0</v>
      </c>
      <c r="Q175" s="111">
        <v>0</v>
      </c>
      <c r="R175" s="111">
        <f>Q175*H175</f>
        <v>0</v>
      </c>
      <c r="S175" s="111">
        <v>0</v>
      </c>
      <c r="T175" s="112">
        <f>S175*H175</f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13" t="s">
        <v>246</v>
      </c>
      <c r="AT175" s="113" t="s">
        <v>242</v>
      </c>
      <c r="AU175" s="113" t="s">
        <v>85</v>
      </c>
      <c r="AY175" s="14" t="s">
        <v>237</v>
      </c>
      <c r="BE175" s="114">
        <f>IF(N175="základní",J175,0)</f>
        <v>0</v>
      </c>
      <c r="BF175" s="114">
        <f>IF(N175="snížená",J175,0)</f>
        <v>0</v>
      </c>
      <c r="BG175" s="114">
        <f>IF(N175="zákl. přenesená",J175,0)</f>
        <v>0</v>
      </c>
      <c r="BH175" s="114">
        <f>IF(N175="sníž. přenesená",J175,0)</f>
        <v>0</v>
      </c>
      <c r="BI175" s="114">
        <f>IF(N175="nulová",J175,0)</f>
        <v>0</v>
      </c>
      <c r="BJ175" s="14" t="s">
        <v>85</v>
      </c>
      <c r="BK175" s="114">
        <f>ROUND(I175*H175,2)</f>
        <v>0</v>
      </c>
      <c r="BL175" s="14" t="s">
        <v>246</v>
      </c>
      <c r="BM175" s="113" t="s">
        <v>6285</v>
      </c>
    </row>
    <row r="176" spans="1:65" s="12" customFormat="1" ht="25.9" customHeight="1">
      <c r="B176" s="192"/>
      <c r="C176" s="193"/>
      <c r="D176" s="194" t="s">
        <v>76</v>
      </c>
      <c r="E176" s="195" t="s">
        <v>6286</v>
      </c>
      <c r="F176" s="195" t="s">
        <v>6287</v>
      </c>
      <c r="G176" s="193"/>
      <c r="H176" s="193"/>
      <c r="I176" s="101"/>
      <c r="J176" s="196">
        <f>BK176</f>
        <v>0</v>
      </c>
      <c r="K176" s="193"/>
      <c r="L176" s="99"/>
      <c r="M176" s="102"/>
      <c r="N176" s="103"/>
      <c r="O176" s="103"/>
      <c r="P176" s="104">
        <f>SUM(P177:P180)</f>
        <v>0</v>
      </c>
      <c r="Q176" s="103"/>
      <c r="R176" s="104">
        <f>SUM(R177:R180)</f>
        <v>0</v>
      </c>
      <c r="S176" s="103"/>
      <c r="T176" s="105">
        <f>SUM(T177:T180)</f>
        <v>0</v>
      </c>
      <c r="AR176" s="100" t="s">
        <v>85</v>
      </c>
      <c r="AT176" s="106" t="s">
        <v>76</v>
      </c>
      <c r="AU176" s="106" t="s">
        <v>77</v>
      </c>
      <c r="AY176" s="100" t="s">
        <v>237</v>
      </c>
      <c r="BK176" s="107">
        <f>SUM(BK177:BK180)</f>
        <v>0</v>
      </c>
    </row>
    <row r="177" spans="1:65" s="2" customFormat="1" ht="16.5" customHeight="1">
      <c r="A177" s="28"/>
      <c r="B177" s="138"/>
      <c r="C177" s="199" t="s">
        <v>396</v>
      </c>
      <c r="D177" s="199" t="s">
        <v>242</v>
      </c>
      <c r="E177" s="200" t="s">
        <v>6288</v>
      </c>
      <c r="F177" s="201" t="s">
        <v>6289</v>
      </c>
      <c r="G177" s="202" t="s">
        <v>2072</v>
      </c>
      <c r="H177" s="203">
        <v>4</v>
      </c>
      <c r="I177" s="108"/>
      <c r="J177" s="204">
        <f>ROUND(I177*H177,2)</f>
        <v>0</v>
      </c>
      <c r="K177" s="201" t="s">
        <v>1709</v>
      </c>
      <c r="L177" s="29"/>
      <c r="M177" s="109" t="s">
        <v>1</v>
      </c>
      <c r="N177" s="110" t="s">
        <v>42</v>
      </c>
      <c r="O177" s="52"/>
      <c r="P177" s="111">
        <f>O177*H177</f>
        <v>0</v>
      </c>
      <c r="Q177" s="111">
        <v>0</v>
      </c>
      <c r="R177" s="111">
        <f>Q177*H177</f>
        <v>0</v>
      </c>
      <c r="S177" s="111">
        <v>0</v>
      </c>
      <c r="T177" s="112">
        <f>S177*H177</f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13" t="s">
        <v>246</v>
      </c>
      <c r="AT177" s="113" t="s">
        <v>242</v>
      </c>
      <c r="AU177" s="113" t="s">
        <v>85</v>
      </c>
      <c r="AY177" s="14" t="s">
        <v>237</v>
      </c>
      <c r="BE177" s="114">
        <f>IF(N177="základní",J177,0)</f>
        <v>0</v>
      </c>
      <c r="BF177" s="114">
        <f>IF(N177="snížená",J177,0)</f>
        <v>0</v>
      </c>
      <c r="BG177" s="114">
        <f>IF(N177="zákl. přenesená",J177,0)</f>
        <v>0</v>
      </c>
      <c r="BH177" s="114">
        <f>IF(N177="sníž. přenesená",J177,0)</f>
        <v>0</v>
      </c>
      <c r="BI177" s="114">
        <f>IF(N177="nulová",J177,0)</f>
        <v>0</v>
      </c>
      <c r="BJ177" s="14" t="s">
        <v>85</v>
      </c>
      <c r="BK177" s="114">
        <f>ROUND(I177*H177,2)</f>
        <v>0</v>
      </c>
      <c r="BL177" s="14" t="s">
        <v>246</v>
      </c>
      <c r="BM177" s="113" t="s">
        <v>6290</v>
      </c>
    </row>
    <row r="178" spans="1:65" s="2" customFormat="1" ht="39">
      <c r="A178" s="28"/>
      <c r="B178" s="138"/>
      <c r="C178" s="139"/>
      <c r="D178" s="211" t="s">
        <v>709</v>
      </c>
      <c r="E178" s="139"/>
      <c r="F178" s="212" t="s">
        <v>6291</v>
      </c>
      <c r="G178" s="139"/>
      <c r="H178" s="139"/>
      <c r="I178" s="88"/>
      <c r="J178" s="139"/>
      <c r="K178" s="139"/>
      <c r="L178" s="29"/>
      <c r="M178" s="119"/>
      <c r="N178" s="120"/>
      <c r="O178" s="52"/>
      <c r="P178" s="52"/>
      <c r="Q178" s="52"/>
      <c r="R178" s="52"/>
      <c r="S178" s="52"/>
      <c r="T178" s="53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T178" s="14" t="s">
        <v>709</v>
      </c>
      <c r="AU178" s="14" t="s">
        <v>85</v>
      </c>
    </row>
    <row r="179" spans="1:65" s="2" customFormat="1" ht="16.5" customHeight="1">
      <c r="A179" s="28"/>
      <c r="B179" s="138"/>
      <c r="C179" s="199" t="s">
        <v>400</v>
      </c>
      <c r="D179" s="199" t="s">
        <v>242</v>
      </c>
      <c r="E179" s="200" t="s">
        <v>6292</v>
      </c>
      <c r="F179" s="201" t="s">
        <v>6293</v>
      </c>
      <c r="G179" s="202" t="s">
        <v>2072</v>
      </c>
      <c r="H179" s="203">
        <v>2</v>
      </c>
      <c r="I179" s="108"/>
      <c r="J179" s="204">
        <f>ROUND(I179*H179,2)</f>
        <v>0</v>
      </c>
      <c r="K179" s="201" t="s">
        <v>1709</v>
      </c>
      <c r="L179" s="29"/>
      <c r="M179" s="109" t="s">
        <v>1</v>
      </c>
      <c r="N179" s="110" t="s">
        <v>42</v>
      </c>
      <c r="O179" s="52"/>
      <c r="P179" s="111">
        <f>O179*H179</f>
        <v>0</v>
      </c>
      <c r="Q179" s="111">
        <v>0</v>
      </c>
      <c r="R179" s="111">
        <f>Q179*H179</f>
        <v>0</v>
      </c>
      <c r="S179" s="111">
        <v>0</v>
      </c>
      <c r="T179" s="112">
        <f>S179*H179</f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13" t="s">
        <v>246</v>
      </c>
      <c r="AT179" s="113" t="s">
        <v>242</v>
      </c>
      <c r="AU179" s="113" t="s">
        <v>85</v>
      </c>
      <c r="AY179" s="14" t="s">
        <v>237</v>
      </c>
      <c r="BE179" s="114">
        <f>IF(N179="základní",J179,0)</f>
        <v>0</v>
      </c>
      <c r="BF179" s="114">
        <f>IF(N179="snížená",J179,0)</f>
        <v>0</v>
      </c>
      <c r="BG179" s="114">
        <f>IF(N179="zákl. přenesená",J179,0)</f>
        <v>0</v>
      </c>
      <c r="BH179" s="114">
        <f>IF(N179="sníž. přenesená",J179,0)</f>
        <v>0</v>
      </c>
      <c r="BI179" s="114">
        <f>IF(N179="nulová",J179,0)</f>
        <v>0</v>
      </c>
      <c r="BJ179" s="14" t="s">
        <v>85</v>
      </c>
      <c r="BK179" s="114">
        <f>ROUND(I179*H179,2)</f>
        <v>0</v>
      </c>
      <c r="BL179" s="14" t="s">
        <v>246</v>
      </c>
      <c r="BM179" s="113" t="s">
        <v>6294</v>
      </c>
    </row>
    <row r="180" spans="1:65" s="2" customFormat="1" ht="39">
      <c r="A180" s="28"/>
      <c r="B180" s="138"/>
      <c r="C180" s="139"/>
      <c r="D180" s="211" t="s">
        <v>709</v>
      </c>
      <c r="E180" s="139"/>
      <c r="F180" s="212" t="s">
        <v>6295</v>
      </c>
      <c r="G180" s="139"/>
      <c r="H180" s="139"/>
      <c r="I180" s="88"/>
      <c r="J180" s="139"/>
      <c r="K180" s="139"/>
      <c r="L180" s="29"/>
      <c r="M180" s="119"/>
      <c r="N180" s="120"/>
      <c r="O180" s="52"/>
      <c r="P180" s="52"/>
      <c r="Q180" s="52"/>
      <c r="R180" s="52"/>
      <c r="S180" s="52"/>
      <c r="T180" s="53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T180" s="14" t="s">
        <v>709</v>
      </c>
      <c r="AU180" s="14" t="s">
        <v>85</v>
      </c>
    </row>
    <row r="181" spans="1:65" s="12" customFormat="1" ht="25.9" customHeight="1">
      <c r="B181" s="192"/>
      <c r="C181" s="193"/>
      <c r="D181" s="194" t="s">
        <v>76</v>
      </c>
      <c r="E181" s="195" t="s">
        <v>663</v>
      </c>
      <c r="F181" s="195" t="s">
        <v>6296</v>
      </c>
      <c r="G181" s="193"/>
      <c r="H181" s="193"/>
      <c r="I181" s="101"/>
      <c r="J181" s="196">
        <f>BK181</f>
        <v>0</v>
      </c>
      <c r="K181" s="193"/>
      <c r="L181" s="99"/>
      <c r="M181" s="102"/>
      <c r="N181" s="103"/>
      <c r="O181" s="103"/>
      <c r="P181" s="104">
        <f>SUM(P182:P190)</f>
        <v>0</v>
      </c>
      <c r="Q181" s="103"/>
      <c r="R181" s="104">
        <f>SUM(R182:R190)</f>
        <v>0</v>
      </c>
      <c r="S181" s="103"/>
      <c r="T181" s="105">
        <f>SUM(T182:T190)</f>
        <v>0</v>
      </c>
      <c r="AR181" s="100" t="s">
        <v>85</v>
      </c>
      <c r="AT181" s="106" t="s">
        <v>76</v>
      </c>
      <c r="AU181" s="106" t="s">
        <v>77</v>
      </c>
      <c r="AY181" s="100" t="s">
        <v>237</v>
      </c>
      <c r="BK181" s="107">
        <f>SUM(BK182:BK190)</f>
        <v>0</v>
      </c>
    </row>
    <row r="182" spans="1:65" s="2" customFormat="1" ht="16.5" customHeight="1">
      <c r="A182" s="28"/>
      <c r="B182" s="138"/>
      <c r="C182" s="199" t="s">
        <v>404</v>
      </c>
      <c r="D182" s="199" t="s">
        <v>242</v>
      </c>
      <c r="E182" s="200" t="s">
        <v>6297</v>
      </c>
      <c r="F182" s="201" t="s">
        <v>6298</v>
      </c>
      <c r="G182" s="202" t="s">
        <v>2072</v>
      </c>
      <c r="H182" s="203">
        <v>2</v>
      </c>
      <c r="I182" s="108"/>
      <c r="J182" s="204">
        <f t="shared" ref="J182:J190" si="30">ROUND(I182*H182,2)</f>
        <v>0</v>
      </c>
      <c r="K182" s="201" t="s">
        <v>1709</v>
      </c>
      <c r="L182" s="29"/>
      <c r="M182" s="109" t="s">
        <v>1</v>
      </c>
      <c r="N182" s="110" t="s">
        <v>42</v>
      </c>
      <c r="O182" s="52"/>
      <c r="P182" s="111">
        <f t="shared" ref="P182:P190" si="31">O182*H182</f>
        <v>0</v>
      </c>
      <c r="Q182" s="111">
        <v>0</v>
      </c>
      <c r="R182" s="111">
        <f t="shared" ref="R182:R190" si="32">Q182*H182</f>
        <v>0</v>
      </c>
      <c r="S182" s="111">
        <v>0</v>
      </c>
      <c r="T182" s="112">
        <f t="shared" ref="T182:T190" si="33">S182*H182</f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13" t="s">
        <v>246</v>
      </c>
      <c r="AT182" s="113" t="s">
        <v>242</v>
      </c>
      <c r="AU182" s="113" t="s">
        <v>85</v>
      </c>
      <c r="AY182" s="14" t="s">
        <v>237</v>
      </c>
      <c r="BE182" s="114">
        <f t="shared" ref="BE182:BE190" si="34">IF(N182="základní",J182,0)</f>
        <v>0</v>
      </c>
      <c r="BF182" s="114">
        <f t="shared" ref="BF182:BF190" si="35">IF(N182="snížená",J182,0)</f>
        <v>0</v>
      </c>
      <c r="BG182" s="114">
        <f t="shared" ref="BG182:BG190" si="36">IF(N182="zákl. přenesená",J182,0)</f>
        <v>0</v>
      </c>
      <c r="BH182" s="114">
        <f t="shared" ref="BH182:BH190" si="37">IF(N182="sníž. přenesená",J182,0)</f>
        <v>0</v>
      </c>
      <c r="BI182" s="114">
        <f t="shared" ref="BI182:BI190" si="38">IF(N182="nulová",J182,0)</f>
        <v>0</v>
      </c>
      <c r="BJ182" s="14" t="s">
        <v>85</v>
      </c>
      <c r="BK182" s="114">
        <f t="shared" ref="BK182:BK190" si="39">ROUND(I182*H182,2)</f>
        <v>0</v>
      </c>
      <c r="BL182" s="14" t="s">
        <v>246</v>
      </c>
      <c r="BM182" s="113" t="s">
        <v>6299</v>
      </c>
    </row>
    <row r="183" spans="1:65" s="2" customFormat="1" ht="16.5" customHeight="1">
      <c r="A183" s="28"/>
      <c r="B183" s="138"/>
      <c r="C183" s="199" t="s">
        <v>408</v>
      </c>
      <c r="D183" s="199" t="s">
        <v>242</v>
      </c>
      <c r="E183" s="200" t="s">
        <v>6300</v>
      </c>
      <c r="F183" s="201" t="s">
        <v>6301</v>
      </c>
      <c r="G183" s="202" t="s">
        <v>2072</v>
      </c>
      <c r="H183" s="203">
        <v>6</v>
      </c>
      <c r="I183" s="108"/>
      <c r="J183" s="204">
        <f t="shared" si="30"/>
        <v>0</v>
      </c>
      <c r="K183" s="201" t="s">
        <v>1709</v>
      </c>
      <c r="L183" s="29"/>
      <c r="M183" s="109" t="s">
        <v>1</v>
      </c>
      <c r="N183" s="110" t="s">
        <v>42</v>
      </c>
      <c r="O183" s="52"/>
      <c r="P183" s="111">
        <f t="shared" si="31"/>
        <v>0</v>
      </c>
      <c r="Q183" s="111">
        <v>0</v>
      </c>
      <c r="R183" s="111">
        <f t="shared" si="32"/>
        <v>0</v>
      </c>
      <c r="S183" s="111">
        <v>0</v>
      </c>
      <c r="T183" s="112">
        <f t="shared" si="3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13" t="s">
        <v>246</v>
      </c>
      <c r="AT183" s="113" t="s">
        <v>242</v>
      </c>
      <c r="AU183" s="113" t="s">
        <v>85</v>
      </c>
      <c r="AY183" s="14" t="s">
        <v>237</v>
      </c>
      <c r="BE183" s="114">
        <f t="shared" si="34"/>
        <v>0</v>
      </c>
      <c r="BF183" s="114">
        <f t="shared" si="35"/>
        <v>0</v>
      </c>
      <c r="BG183" s="114">
        <f t="shared" si="36"/>
        <v>0</v>
      </c>
      <c r="BH183" s="114">
        <f t="shared" si="37"/>
        <v>0</v>
      </c>
      <c r="BI183" s="114">
        <f t="shared" si="38"/>
        <v>0</v>
      </c>
      <c r="BJ183" s="14" t="s">
        <v>85</v>
      </c>
      <c r="BK183" s="114">
        <f t="shared" si="39"/>
        <v>0</v>
      </c>
      <c r="BL183" s="14" t="s">
        <v>246</v>
      </c>
      <c r="BM183" s="113" t="s">
        <v>6302</v>
      </c>
    </row>
    <row r="184" spans="1:65" s="2" customFormat="1" ht="16.5" customHeight="1">
      <c r="A184" s="28"/>
      <c r="B184" s="138"/>
      <c r="C184" s="199" t="s">
        <v>415</v>
      </c>
      <c r="D184" s="199" t="s">
        <v>242</v>
      </c>
      <c r="E184" s="200" t="s">
        <v>6303</v>
      </c>
      <c r="F184" s="201" t="s">
        <v>6304</v>
      </c>
      <c r="G184" s="202" t="s">
        <v>2072</v>
      </c>
      <c r="H184" s="203">
        <v>3</v>
      </c>
      <c r="I184" s="108"/>
      <c r="J184" s="204">
        <f t="shared" si="30"/>
        <v>0</v>
      </c>
      <c r="K184" s="201" t="s">
        <v>1709</v>
      </c>
      <c r="L184" s="29"/>
      <c r="M184" s="109" t="s">
        <v>1</v>
      </c>
      <c r="N184" s="110" t="s">
        <v>42</v>
      </c>
      <c r="O184" s="52"/>
      <c r="P184" s="111">
        <f t="shared" si="31"/>
        <v>0</v>
      </c>
      <c r="Q184" s="111">
        <v>0</v>
      </c>
      <c r="R184" s="111">
        <f t="shared" si="32"/>
        <v>0</v>
      </c>
      <c r="S184" s="111">
        <v>0</v>
      </c>
      <c r="T184" s="112">
        <f t="shared" si="3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13" t="s">
        <v>246</v>
      </c>
      <c r="AT184" s="113" t="s">
        <v>242</v>
      </c>
      <c r="AU184" s="113" t="s">
        <v>85</v>
      </c>
      <c r="AY184" s="14" t="s">
        <v>237</v>
      </c>
      <c r="BE184" s="114">
        <f t="shared" si="34"/>
        <v>0</v>
      </c>
      <c r="BF184" s="114">
        <f t="shared" si="35"/>
        <v>0</v>
      </c>
      <c r="BG184" s="114">
        <f t="shared" si="36"/>
        <v>0</v>
      </c>
      <c r="BH184" s="114">
        <f t="shared" si="37"/>
        <v>0</v>
      </c>
      <c r="BI184" s="114">
        <f t="shared" si="38"/>
        <v>0</v>
      </c>
      <c r="BJ184" s="14" t="s">
        <v>85</v>
      </c>
      <c r="BK184" s="114">
        <f t="shared" si="39"/>
        <v>0</v>
      </c>
      <c r="BL184" s="14" t="s">
        <v>246</v>
      </c>
      <c r="BM184" s="113" t="s">
        <v>6305</v>
      </c>
    </row>
    <row r="185" spans="1:65" s="2" customFormat="1" ht="16.5" customHeight="1">
      <c r="A185" s="28"/>
      <c r="B185" s="138"/>
      <c r="C185" s="199" t="s">
        <v>419</v>
      </c>
      <c r="D185" s="199" t="s">
        <v>242</v>
      </c>
      <c r="E185" s="200" t="s">
        <v>6306</v>
      </c>
      <c r="F185" s="201" t="s">
        <v>6307</v>
      </c>
      <c r="G185" s="202" t="s">
        <v>2072</v>
      </c>
      <c r="H185" s="203">
        <v>2</v>
      </c>
      <c r="I185" s="108"/>
      <c r="J185" s="204">
        <f t="shared" si="30"/>
        <v>0</v>
      </c>
      <c r="K185" s="201" t="s">
        <v>1709</v>
      </c>
      <c r="L185" s="29"/>
      <c r="M185" s="109" t="s">
        <v>1</v>
      </c>
      <c r="N185" s="110" t="s">
        <v>42</v>
      </c>
      <c r="O185" s="52"/>
      <c r="P185" s="111">
        <f t="shared" si="31"/>
        <v>0</v>
      </c>
      <c r="Q185" s="111">
        <v>0</v>
      </c>
      <c r="R185" s="111">
        <f t="shared" si="32"/>
        <v>0</v>
      </c>
      <c r="S185" s="111">
        <v>0</v>
      </c>
      <c r="T185" s="112">
        <f t="shared" si="33"/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13" t="s">
        <v>246</v>
      </c>
      <c r="AT185" s="113" t="s">
        <v>242</v>
      </c>
      <c r="AU185" s="113" t="s">
        <v>85</v>
      </c>
      <c r="AY185" s="14" t="s">
        <v>237</v>
      </c>
      <c r="BE185" s="114">
        <f t="shared" si="34"/>
        <v>0</v>
      </c>
      <c r="BF185" s="114">
        <f t="shared" si="35"/>
        <v>0</v>
      </c>
      <c r="BG185" s="114">
        <f t="shared" si="36"/>
        <v>0</v>
      </c>
      <c r="BH185" s="114">
        <f t="shared" si="37"/>
        <v>0</v>
      </c>
      <c r="BI185" s="114">
        <f t="shared" si="38"/>
        <v>0</v>
      </c>
      <c r="BJ185" s="14" t="s">
        <v>85</v>
      </c>
      <c r="BK185" s="114">
        <f t="shared" si="39"/>
        <v>0</v>
      </c>
      <c r="BL185" s="14" t="s">
        <v>246</v>
      </c>
      <c r="BM185" s="113" t="s">
        <v>6308</v>
      </c>
    </row>
    <row r="186" spans="1:65" s="2" customFormat="1" ht="16.5" customHeight="1">
      <c r="A186" s="28"/>
      <c r="B186" s="138"/>
      <c r="C186" s="199" t="s">
        <v>423</v>
      </c>
      <c r="D186" s="199" t="s">
        <v>242</v>
      </c>
      <c r="E186" s="200" t="s">
        <v>6309</v>
      </c>
      <c r="F186" s="201" t="s">
        <v>6179</v>
      </c>
      <c r="G186" s="202" t="s">
        <v>2072</v>
      </c>
      <c r="H186" s="203">
        <v>6</v>
      </c>
      <c r="I186" s="108"/>
      <c r="J186" s="204">
        <f t="shared" si="30"/>
        <v>0</v>
      </c>
      <c r="K186" s="201" t="s">
        <v>1709</v>
      </c>
      <c r="L186" s="29"/>
      <c r="M186" s="109" t="s">
        <v>1</v>
      </c>
      <c r="N186" s="110" t="s">
        <v>42</v>
      </c>
      <c r="O186" s="52"/>
      <c r="P186" s="111">
        <f t="shared" si="31"/>
        <v>0</v>
      </c>
      <c r="Q186" s="111">
        <v>0</v>
      </c>
      <c r="R186" s="111">
        <f t="shared" si="32"/>
        <v>0</v>
      </c>
      <c r="S186" s="111">
        <v>0</v>
      </c>
      <c r="T186" s="112">
        <f t="shared" si="33"/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13" t="s">
        <v>246</v>
      </c>
      <c r="AT186" s="113" t="s">
        <v>242</v>
      </c>
      <c r="AU186" s="113" t="s">
        <v>85</v>
      </c>
      <c r="AY186" s="14" t="s">
        <v>237</v>
      </c>
      <c r="BE186" s="114">
        <f t="shared" si="34"/>
        <v>0</v>
      </c>
      <c r="BF186" s="114">
        <f t="shared" si="35"/>
        <v>0</v>
      </c>
      <c r="BG186" s="114">
        <f t="shared" si="36"/>
        <v>0</v>
      </c>
      <c r="BH186" s="114">
        <f t="shared" si="37"/>
        <v>0</v>
      </c>
      <c r="BI186" s="114">
        <f t="shared" si="38"/>
        <v>0</v>
      </c>
      <c r="BJ186" s="14" t="s">
        <v>85</v>
      </c>
      <c r="BK186" s="114">
        <f t="shared" si="39"/>
        <v>0</v>
      </c>
      <c r="BL186" s="14" t="s">
        <v>246</v>
      </c>
      <c r="BM186" s="113" t="s">
        <v>6310</v>
      </c>
    </row>
    <row r="187" spans="1:65" s="2" customFormat="1" ht="16.5" customHeight="1">
      <c r="A187" s="28"/>
      <c r="B187" s="138"/>
      <c r="C187" s="199" t="s">
        <v>427</v>
      </c>
      <c r="D187" s="199" t="s">
        <v>242</v>
      </c>
      <c r="E187" s="200" t="s">
        <v>6311</v>
      </c>
      <c r="F187" s="201" t="s">
        <v>6312</v>
      </c>
      <c r="G187" s="202" t="s">
        <v>2072</v>
      </c>
      <c r="H187" s="203">
        <v>2</v>
      </c>
      <c r="I187" s="108"/>
      <c r="J187" s="204">
        <f t="shared" si="30"/>
        <v>0</v>
      </c>
      <c r="K187" s="201" t="s">
        <v>1709</v>
      </c>
      <c r="L187" s="29"/>
      <c r="M187" s="109" t="s">
        <v>1</v>
      </c>
      <c r="N187" s="110" t="s">
        <v>42</v>
      </c>
      <c r="O187" s="52"/>
      <c r="P187" s="111">
        <f t="shared" si="31"/>
        <v>0</v>
      </c>
      <c r="Q187" s="111">
        <v>0</v>
      </c>
      <c r="R187" s="111">
        <f t="shared" si="32"/>
        <v>0</v>
      </c>
      <c r="S187" s="111">
        <v>0</v>
      </c>
      <c r="T187" s="112">
        <f t="shared" si="3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13" t="s">
        <v>246</v>
      </c>
      <c r="AT187" s="113" t="s">
        <v>242</v>
      </c>
      <c r="AU187" s="113" t="s">
        <v>85</v>
      </c>
      <c r="AY187" s="14" t="s">
        <v>237</v>
      </c>
      <c r="BE187" s="114">
        <f t="shared" si="34"/>
        <v>0</v>
      </c>
      <c r="BF187" s="114">
        <f t="shared" si="35"/>
        <v>0</v>
      </c>
      <c r="BG187" s="114">
        <f t="shared" si="36"/>
        <v>0</v>
      </c>
      <c r="BH187" s="114">
        <f t="shared" si="37"/>
        <v>0</v>
      </c>
      <c r="BI187" s="114">
        <f t="shared" si="38"/>
        <v>0</v>
      </c>
      <c r="BJ187" s="14" t="s">
        <v>85</v>
      </c>
      <c r="BK187" s="114">
        <f t="shared" si="39"/>
        <v>0</v>
      </c>
      <c r="BL187" s="14" t="s">
        <v>246</v>
      </c>
      <c r="BM187" s="113" t="s">
        <v>6313</v>
      </c>
    </row>
    <row r="188" spans="1:65" s="2" customFormat="1" ht="16.5" customHeight="1">
      <c r="A188" s="28"/>
      <c r="B188" s="138"/>
      <c r="C188" s="199" t="s">
        <v>431</v>
      </c>
      <c r="D188" s="199" t="s">
        <v>242</v>
      </c>
      <c r="E188" s="200" t="s">
        <v>6314</v>
      </c>
      <c r="F188" s="201" t="s">
        <v>6315</v>
      </c>
      <c r="G188" s="202" t="s">
        <v>2072</v>
      </c>
      <c r="H188" s="203">
        <v>6</v>
      </c>
      <c r="I188" s="108"/>
      <c r="J188" s="204">
        <f t="shared" si="30"/>
        <v>0</v>
      </c>
      <c r="K188" s="201" t="s">
        <v>1709</v>
      </c>
      <c r="L188" s="29"/>
      <c r="M188" s="109" t="s">
        <v>1</v>
      </c>
      <c r="N188" s="110" t="s">
        <v>42</v>
      </c>
      <c r="O188" s="52"/>
      <c r="P188" s="111">
        <f t="shared" si="31"/>
        <v>0</v>
      </c>
      <c r="Q188" s="111">
        <v>0</v>
      </c>
      <c r="R188" s="111">
        <f t="shared" si="32"/>
        <v>0</v>
      </c>
      <c r="S188" s="111">
        <v>0</v>
      </c>
      <c r="T188" s="112">
        <f t="shared" si="3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13" t="s">
        <v>246</v>
      </c>
      <c r="AT188" s="113" t="s">
        <v>242</v>
      </c>
      <c r="AU188" s="113" t="s">
        <v>85</v>
      </c>
      <c r="AY188" s="14" t="s">
        <v>237</v>
      </c>
      <c r="BE188" s="114">
        <f t="shared" si="34"/>
        <v>0</v>
      </c>
      <c r="BF188" s="114">
        <f t="shared" si="35"/>
        <v>0</v>
      </c>
      <c r="BG188" s="114">
        <f t="shared" si="36"/>
        <v>0</v>
      </c>
      <c r="BH188" s="114">
        <f t="shared" si="37"/>
        <v>0</v>
      </c>
      <c r="BI188" s="114">
        <f t="shared" si="38"/>
        <v>0</v>
      </c>
      <c r="BJ188" s="14" t="s">
        <v>85</v>
      </c>
      <c r="BK188" s="114">
        <f t="shared" si="39"/>
        <v>0</v>
      </c>
      <c r="BL188" s="14" t="s">
        <v>246</v>
      </c>
      <c r="BM188" s="113" t="s">
        <v>6316</v>
      </c>
    </row>
    <row r="189" spans="1:65" s="2" customFormat="1" ht="16.5" customHeight="1">
      <c r="A189" s="28"/>
      <c r="B189" s="138"/>
      <c r="C189" s="199" t="s">
        <v>435</v>
      </c>
      <c r="D189" s="199" t="s">
        <v>242</v>
      </c>
      <c r="E189" s="200" t="s">
        <v>6317</v>
      </c>
      <c r="F189" s="201" t="s">
        <v>6318</v>
      </c>
      <c r="G189" s="202" t="s">
        <v>2072</v>
      </c>
      <c r="H189" s="203">
        <v>5</v>
      </c>
      <c r="I189" s="108"/>
      <c r="J189" s="204">
        <f t="shared" si="30"/>
        <v>0</v>
      </c>
      <c r="K189" s="201" t="s">
        <v>1709</v>
      </c>
      <c r="L189" s="29"/>
      <c r="M189" s="109" t="s">
        <v>1</v>
      </c>
      <c r="N189" s="110" t="s">
        <v>42</v>
      </c>
      <c r="O189" s="52"/>
      <c r="P189" s="111">
        <f t="shared" si="31"/>
        <v>0</v>
      </c>
      <c r="Q189" s="111">
        <v>0</v>
      </c>
      <c r="R189" s="111">
        <f t="shared" si="32"/>
        <v>0</v>
      </c>
      <c r="S189" s="111">
        <v>0</v>
      </c>
      <c r="T189" s="112">
        <f t="shared" si="3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13" t="s">
        <v>246</v>
      </c>
      <c r="AT189" s="113" t="s">
        <v>242</v>
      </c>
      <c r="AU189" s="113" t="s">
        <v>85</v>
      </c>
      <c r="AY189" s="14" t="s">
        <v>237</v>
      </c>
      <c r="BE189" s="114">
        <f t="shared" si="34"/>
        <v>0</v>
      </c>
      <c r="BF189" s="114">
        <f t="shared" si="35"/>
        <v>0</v>
      </c>
      <c r="BG189" s="114">
        <f t="shared" si="36"/>
        <v>0</v>
      </c>
      <c r="BH189" s="114">
        <f t="shared" si="37"/>
        <v>0</v>
      </c>
      <c r="BI189" s="114">
        <f t="shared" si="38"/>
        <v>0</v>
      </c>
      <c r="BJ189" s="14" t="s">
        <v>85</v>
      </c>
      <c r="BK189" s="114">
        <f t="shared" si="39"/>
        <v>0</v>
      </c>
      <c r="BL189" s="14" t="s">
        <v>246</v>
      </c>
      <c r="BM189" s="113" t="s">
        <v>6319</v>
      </c>
    </row>
    <row r="190" spans="1:65" s="2" customFormat="1" ht="16.5" customHeight="1">
      <c r="A190" s="28"/>
      <c r="B190" s="138"/>
      <c r="C190" s="199" t="s">
        <v>439</v>
      </c>
      <c r="D190" s="199" t="s">
        <v>242</v>
      </c>
      <c r="E190" s="200" t="s">
        <v>6320</v>
      </c>
      <c r="F190" s="201" t="s">
        <v>6321</v>
      </c>
      <c r="G190" s="202" t="s">
        <v>2072</v>
      </c>
      <c r="H190" s="203">
        <v>6</v>
      </c>
      <c r="I190" s="108"/>
      <c r="J190" s="204">
        <f t="shared" si="30"/>
        <v>0</v>
      </c>
      <c r="K190" s="201" t="s">
        <v>1709</v>
      </c>
      <c r="L190" s="29"/>
      <c r="M190" s="109" t="s">
        <v>1</v>
      </c>
      <c r="N190" s="110" t="s">
        <v>42</v>
      </c>
      <c r="O190" s="52"/>
      <c r="P190" s="111">
        <f t="shared" si="31"/>
        <v>0</v>
      </c>
      <c r="Q190" s="111">
        <v>0</v>
      </c>
      <c r="R190" s="111">
        <f t="shared" si="32"/>
        <v>0</v>
      </c>
      <c r="S190" s="111">
        <v>0</v>
      </c>
      <c r="T190" s="112">
        <f t="shared" si="3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13" t="s">
        <v>246</v>
      </c>
      <c r="AT190" s="113" t="s">
        <v>242</v>
      </c>
      <c r="AU190" s="113" t="s">
        <v>85</v>
      </c>
      <c r="AY190" s="14" t="s">
        <v>237</v>
      </c>
      <c r="BE190" s="114">
        <f t="shared" si="34"/>
        <v>0</v>
      </c>
      <c r="BF190" s="114">
        <f t="shared" si="35"/>
        <v>0</v>
      </c>
      <c r="BG190" s="114">
        <f t="shared" si="36"/>
        <v>0</v>
      </c>
      <c r="BH190" s="114">
        <f t="shared" si="37"/>
        <v>0</v>
      </c>
      <c r="BI190" s="114">
        <f t="shared" si="38"/>
        <v>0</v>
      </c>
      <c r="BJ190" s="14" t="s">
        <v>85</v>
      </c>
      <c r="BK190" s="114">
        <f t="shared" si="39"/>
        <v>0</v>
      </c>
      <c r="BL190" s="14" t="s">
        <v>246</v>
      </c>
      <c r="BM190" s="113" t="s">
        <v>6322</v>
      </c>
    </row>
    <row r="191" spans="1:65" s="12" customFormat="1" ht="25.9" customHeight="1">
      <c r="B191" s="192"/>
      <c r="C191" s="193"/>
      <c r="D191" s="194" t="s">
        <v>76</v>
      </c>
      <c r="E191" s="195" t="s">
        <v>6323</v>
      </c>
      <c r="F191" s="195" t="s">
        <v>6324</v>
      </c>
      <c r="G191" s="193"/>
      <c r="H191" s="193"/>
      <c r="I191" s="101"/>
      <c r="J191" s="196">
        <f>BK191</f>
        <v>0</v>
      </c>
      <c r="K191" s="193"/>
      <c r="L191" s="99"/>
      <c r="M191" s="102"/>
      <c r="N191" s="103"/>
      <c r="O191" s="103"/>
      <c r="P191" s="104">
        <f>SUM(P192:P195)</f>
        <v>0</v>
      </c>
      <c r="Q191" s="103"/>
      <c r="R191" s="104">
        <f>SUM(R192:R195)</f>
        <v>0</v>
      </c>
      <c r="S191" s="103"/>
      <c r="T191" s="105">
        <f>SUM(T192:T195)</f>
        <v>0</v>
      </c>
      <c r="AR191" s="100" t="s">
        <v>85</v>
      </c>
      <c r="AT191" s="106" t="s">
        <v>76</v>
      </c>
      <c r="AU191" s="106" t="s">
        <v>77</v>
      </c>
      <c r="AY191" s="100" t="s">
        <v>237</v>
      </c>
      <c r="BK191" s="107">
        <f>SUM(BK192:BK195)</f>
        <v>0</v>
      </c>
    </row>
    <row r="192" spans="1:65" s="2" customFormat="1" ht="16.5" customHeight="1">
      <c r="A192" s="28"/>
      <c r="B192" s="138"/>
      <c r="C192" s="199" t="s">
        <v>443</v>
      </c>
      <c r="D192" s="199" t="s">
        <v>242</v>
      </c>
      <c r="E192" s="200" t="s">
        <v>6325</v>
      </c>
      <c r="F192" s="201" t="s">
        <v>6289</v>
      </c>
      <c r="G192" s="202" t="s">
        <v>2072</v>
      </c>
      <c r="H192" s="203">
        <v>4</v>
      </c>
      <c r="I192" s="108"/>
      <c r="J192" s="204">
        <f>ROUND(I192*H192,2)</f>
        <v>0</v>
      </c>
      <c r="K192" s="201" t="s">
        <v>1709</v>
      </c>
      <c r="L192" s="29"/>
      <c r="M192" s="109" t="s">
        <v>1</v>
      </c>
      <c r="N192" s="110" t="s">
        <v>42</v>
      </c>
      <c r="O192" s="52"/>
      <c r="P192" s="111">
        <f>O192*H192</f>
        <v>0</v>
      </c>
      <c r="Q192" s="111">
        <v>0</v>
      </c>
      <c r="R192" s="111">
        <f>Q192*H192</f>
        <v>0</v>
      </c>
      <c r="S192" s="111">
        <v>0</v>
      </c>
      <c r="T192" s="112">
        <f>S192*H192</f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13" t="s">
        <v>246</v>
      </c>
      <c r="AT192" s="113" t="s">
        <v>242</v>
      </c>
      <c r="AU192" s="113" t="s">
        <v>85</v>
      </c>
      <c r="AY192" s="14" t="s">
        <v>237</v>
      </c>
      <c r="BE192" s="114">
        <f>IF(N192="základní",J192,0)</f>
        <v>0</v>
      </c>
      <c r="BF192" s="114">
        <f>IF(N192="snížená",J192,0)</f>
        <v>0</v>
      </c>
      <c r="BG192" s="114">
        <f>IF(N192="zákl. přenesená",J192,0)</f>
        <v>0</v>
      </c>
      <c r="BH192" s="114">
        <f>IF(N192="sníž. přenesená",J192,0)</f>
        <v>0</v>
      </c>
      <c r="BI192" s="114">
        <f>IF(N192="nulová",J192,0)</f>
        <v>0</v>
      </c>
      <c r="BJ192" s="14" t="s">
        <v>85</v>
      </c>
      <c r="BK192" s="114">
        <f>ROUND(I192*H192,2)</f>
        <v>0</v>
      </c>
      <c r="BL192" s="14" t="s">
        <v>246</v>
      </c>
      <c r="BM192" s="113" t="s">
        <v>6326</v>
      </c>
    </row>
    <row r="193" spans="1:65" s="2" customFormat="1" ht="39">
      <c r="A193" s="28"/>
      <c r="B193" s="138"/>
      <c r="C193" s="139"/>
      <c r="D193" s="211" t="s">
        <v>709</v>
      </c>
      <c r="E193" s="139"/>
      <c r="F193" s="212" t="s">
        <v>6291</v>
      </c>
      <c r="G193" s="139"/>
      <c r="H193" s="139"/>
      <c r="I193" s="88"/>
      <c r="J193" s="139"/>
      <c r="K193" s="139"/>
      <c r="L193" s="29"/>
      <c r="M193" s="119"/>
      <c r="N193" s="120"/>
      <c r="O193" s="52"/>
      <c r="P193" s="52"/>
      <c r="Q193" s="52"/>
      <c r="R193" s="52"/>
      <c r="S193" s="52"/>
      <c r="T193" s="53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T193" s="14" t="s">
        <v>709</v>
      </c>
      <c r="AU193" s="14" t="s">
        <v>85</v>
      </c>
    </row>
    <row r="194" spans="1:65" s="2" customFormat="1" ht="16.5" customHeight="1">
      <c r="A194" s="28"/>
      <c r="B194" s="138"/>
      <c r="C194" s="199" t="s">
        <v>447</v>
      </c>
      <c r="D194" s="199" t="s">
        <v>242</v>
      </c>
      <c r="E194" s="200" t="s">
        <v>6327</v>
      </c>
      <c r="F194" s="201" t="s">
        <v>6293</v>
      </c>
      <c r="G194" s="202" t="s">
        <v>2072</v>
      </c>
      <c r="H194" s="203">
        <v>2</v>
      </c>
      <c r="I194" s="108"/>
      <c r="J194" s="204">
        <f>ROUND(I194*H194,2)</f>
        <v>0</v>
      </c>
      <c r="K194" s="201" t="s">
        <v>1709</v>
      </c>
      <c r="L194" s="29"/>
      <c r="M194" s="109" t="s">
        <v>1</v>
      </c>
      <c r="N194" s="110" t="s">
        <v>42</v>
      </c>
      <c r="O194" s="52"/>
      <c r="P194" s="111">
        <f>O194*H194</f>
        <v>0</v>
      </c>
      <c r="Q194" s="111">
        <v>0</v>
      </c>
      <c r="R194" s="111">
        <f>Q194*H194</f>
        <v>0</v>
      </c>
      <c r="S194" s="111">
        <v>0</v>
      </c>
      <c r="T194" s="112">
        <f>S194*H194</f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13" t="s">
        <v>246</v>
      </c>
      <c r="AT194" s="113" t="s">
        <v>242</v>
      </c>
      <c r="AU194" s="113" t="s">
        <v>85</v>
      </c>
      <c r="AY194" s="14" t="s">
        <v>237</v>
      </c>
      <c r="BE194" s="114">
        <f>IF(N194="základní",J194,0)</f>
        <v>0</v>
      </c>
      <c r="BF194" s="114">
        <f>IF(N194="snížená",J194,0)</f>
        <v>0</v>
      </c>
      <c r="BG194" s="114">
        <f>IF(N194="zákl. přenesená",J194,0)</f>
        <v>0</v>
      </c>
      <c r="BH194" s="114">
        <f>IF(N194="sníž. přenesená",J194,0)</f>
        <v>0</v>
      </c>
      <c r="BI194" s="114">
        <f>IF(N194="nulová",J194,0)</f>
        <v>0</v>
      </c>
      <c r="BJ194" s="14" t="s">
        <v>85</v>
      </c>
      <c r="BK194" s="114">
        <f>ROUND(I194*H194,2)</f>
        <v>0</v>
      </c>
      <c r="BL194" s="14" t="s">
        <v>246</v>
      </c>
      <c r="BM194" s="113" t="s">
        <v>6328</v>
      </c>
    </row>
    <row r="195" spans="1:65" s="2" customFormat="1" ht="39">
      <c r="A195" s="28"/>
      <c r="B195" s="138"/>
      <c r="C195" s="139"/>
      <c r="D195" s="211" t="s">
        <v>709</v>
      </c>
      <c r="E195" s="139"/>
      <c r="F195" s="212" t="s">
        <v>6329</v>
      </c>
      <c r="G195" s="139"/>
      <c r="H195" s="139"/>
      <c r="I195" s="88"/>
      <c r="J195" s="139"/>
      <c r="K195" s="139"/>
      <c r="L195" s="29"/>
      <c r="M195" s="119"/>
      <c r="N195" s="120"/>
      <c r="O195" s="52"/>
      <c r="P195" s="52"/>
      <c r="Q195" s="52"/>
      <c r="R195" s="52"/>
      <c r="S195" s="52"/>
      <c r="T195" s="53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T195" s="14" t="s">
        <v>709</v>
      </c>
      <c r="AU195" s="14" t="s">
        <v>85</v>
      </c>
    </row>
    <row r="196" spans="1:65" s="12" customFormat="1" ht="25.9" customHeight="1">
      <c r="B196" s="192"/>
      <c r="C196" s="193"/>
      <c r="D196" s="194" t="s">
        <v>76</v>
      </c>
      <c r="E196" s="195" t="s">
        <v>663</v>
      </c>
      <c r="F196" s="195" t="s">
        <v>6296</v>
      </c>
      <c r="G196" s="193"/>
      <c r="H196" s="193"/>
      <c r="I196" s="101"/>
      <c r="J196" s="196">
        <f>BK196</f>
        <v>0</v>
      </c>
      <c r="K196" s="193"/>
      <c r="L196" s="99"/>
      <c r="M196" s="102"/>
      <c r="N196" s="103"/>
      <c r="O196" s="103"/>
      <c r="P196" s="104">
        <f>SUM(P197:P207)</f>
        <v>0</v>
      </c>
      <c r="Q196" s="103"/>
      <c r="R196" s="104">
        <f>SUM(R197:R207)</f>
        <v>0</v>
      </c>
      <c r="S196" s="103"/>
      <c r="T196" s="105">
        <f>SUM(T197:T207)</f>
        <v>0</v>
      </c>
      <c r="AR196" s="100" t="s">
        <v>85</v>
      </c>
      <c r="AT196" s="106" t="s">
        <v>76</v>
      </c>
      <c r="AU196" s="106" t="s">
        <v>77</v>
      </c>
      <c r="AY196" s="100" t="s">
        <v>237</v>
      </c>
      <c r="BK196" s="107">
        <f>SUM(BK197:BK207)</f>
        <v>0</v>
      </c>
    </row>
    <row r="197" spans="1:65" s="2" customFormat="1" ht="16.5" customHeight="1">
      <c r="A197" s="28"/>
      <c r="B197" s="138"/>
      <c r="C197" s="199" t="s">
        <v>451</v>
      </c>
      <c r="D197" s="199" t="s">
        <v>242</v>
      </c>
      <c r="E197" s="200" t="s">
        <v>6330</v>
      </c>
      <c r="F197" s="201" t="s">
        <v>6298</v>
      </c>
      <c r="G197" s="202" t="s">
        <v>2072</v>
      </c>
      <c r="H197" s="203">
        <v>2</v>
      </c>
      <c r="I197" s="108"/>
      <c r="J197" s="204">
        <f t="shared" ref="J197:J207" si="40">ROUND(I197*H197,2)</f>
        <v>0</v>
      </c>
      <c r="K197" s="201" t="s">
        <v>1709</v>
      </c>
      <c r="L197" s="29"/>
      <c r="M197" s="109" t="s">
        <v>1</v>
      </c>
      <c r="N197" s="110" t="s">
        <v>42</v>
      </c>
      <c r="O197" s="52"/>
      <c r="P197" s="111">
        <f t="shared" ref="P197:P207" si="41">O197*H197</f>
        <v>0</v>
      </c>
      <c r="Q197" s="111">
        <v>0</v>
      </c>
      <c r="R197" s="111">
        <f t="shared" ref="R197:R207" si="42">Q197*H197</f>
        <v>0</v>
      </c>
      <c r="S197" s="111">
        <v>0</v>
      </c>
      <c r="T197" s="112">
        <f t="shared" ref="T197:T207" si="43">S197*H197</f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13" t="s">
        <v>246</v>
      </c>
      <c r="AT197" s="113" t="s">
        <v>242</v>
      </c>
      <c r="AU197" s="113" t="s">
        <v>85</v>
      </c>
      <c r="AY197" s="14" t="s">
        <v>237</v>
      </c>
      <c r="BE197" s="114">
        <f t="shared" ref="BE197:BE207" si="44">IF(N197="základní",J197,0)</f>
        <v>0</v>
      </c>
      <c r="BF197" s="114">
        <f t="shared" ref="BF197:BF207" si="45">IF(N197="snížená",J197,0)</f>
        <v>0</v>
      </c>
      <c r="BG197" s="114">
        <f t="shared" ref="BG197:BG207" si="46">IF(N197="zákl. přenesená",J197,0)</f>
        <v>0</v>
      </c>
      <c r="BH197" s="114">
        <f t="shared" ref="BH197:BH207" si="47">IF(N197="sníž. přenesená",J197,0)</f>
        <v>0</v>
      </c>
      <c r="BI197" s="114">
        <f t="shared" ref="BI197:BI207" si="48">IF(N197="nulová",J197,0)</f>
        <v>0</v>
      </c>
      <c r="BJ197" s="14" t="s">
        <v>85</v>
      </c>
      <c r="BK197" s="114">
        <f t="shared" ref="BK197:BK207" si="49">ROUND(I197*H197,2)</f>
        <v>0</v>
      </c>
      <c r="BL197" s="14" t="s">
        <v>246</v>
      </c>
      <c r="BM197" s="113" t="s">
        <v>6331</v>
      </c>
    </row>
    <row r="198" spans="1:65" s="2" customFormat="1" ht="16.5" customHeight="1">
      <c r="A198" s="28"/>
      <c r="B198" s="138"/>
      <c r="C198" s="199" t="s">
        <v>455</v>
      </c>
      <c r="D198" s="199" t="s">
        <v>242</v>
      </c>
      <c r="E198" s="200" t="s">
        <v>6332</v>
      </c>
      <c r="F198" s="201" t="s">
        <v>6301</v>
      </c>
      <c r="G198" s="202" t="s">
        <v>2072</v>
      </c>
      <c r="H198" s="203">
        <v>6</v>
      </c>
      <c r="I198" s="108"/>
      <c r="J198" s="204">
        <f t="shared" si="40"/>
        <v>0</v>
      </c>
      <c r="K198" s="201" t="s">
        <v>1709</v>
      </c>
      <c r="L198" s="29"/>
      <c r="M198" s="109" t="s">
        <v>1</v>
      </c>
      <c r="N198" s="110" t="s">
        <v>42</v>
      </c>
      <c r="O198" s="52"/>
      <c r="P198" s="111">
        <f t="shared" si="41"/>
        <v>0</v>
      </c>
      <c r="Q198" s="111">
        <v>0</v>
      </c>
      <c r="R198" s="111">
        <f t="shared" si="42"/>
        <v>0</v>
      </c>
      <c r="S198" s="111">
        <v>0</v>
      </c>
      <c r="T198" s="112">
        <f t="shared" si="43"/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13" t="s">
        <v>246</v>
      </c>
      <c r="AT198" s="113" t="s">
        <v>242</v>
      </c>
      <c r="AU198" s="113" t="s">
        <v>85</v>
      </c>
      <c r="AY198" s="14" t="s">
        <v>237</v>
      </c>
      <c r="BE198" s="114">
        <f t="shared" si="44"/>
        <v>0</v>
      </c>
      <c r="BF198" s="114">
        <f t="shared" si="45"/>
        <v>0</v>
      </c>
      <c r="BG198" s="114">
        <f t="shared" si="46"/>
        <v>0</v>
      </c>
      <c r="BH198" s="114">
        <f t="shared" si="47"/>
        <v>0</v>
      </c>
      <c r="BI198" s="114">
        <f t="shared" si="48"/>
        <v>0</v>
      </c>
      <c r="BJ198" s="14" t="s">
        <v>85</v>
      </c>
      <c r="BK198" s="114">
        <f t="shared" si="49"/>
        <v>0</v>
      </c>
      <c r="BL198" s="14" t="s">
        <v>246</v>
      </c>
      <c r="BM198" s="113" t="s">
        <v>6333</v>
      </c>
    </row>
    <row r="199" spans="1:65" s="2" customFormat="1" ht="16.5" customHeight="1">
      <c r="A199" s="28"/>
      <c r="B199" s="138"/>
      <c r="C199" s="199" t="s">
        <v>459</v>
      </c>
      <c r="D199" s="199" t="s">
        <v>242</v>
      </c>
      <c r="E199" s="200" t="s">
        <v>6334</v>
      </c>
      <c r="F199" s="201" t="s">
        <v>6304</v>
      </c>
      <c r="G199" s="202" t="s">
        <v>2072</v>
      </c>
      <c r="H199" s="203">
        <v>3</v>
      </c>
      <c r="I199" s="108"/>
      <c r="J199" s="204">
        <f t="shared" si="40"/>
        <v>0</v>
      </c>
      <c r="K199" s="201" t="s">
        <v>1709</v>
      </c>
      <c r="L199" s="29"/>
      <c r="M199" s="109" t="s">
        <v>1</v>
      </c>
      <c r="N199" s="110" t="s">
        <v>42</v>
      </c>
      <c r="O199" s="52"/>
      <c r="P199" s="111">
        <f t="shared" si="41"/>
        <v>0</v>
      </c>
      <c r="Q199" s="111">
        <v>0</v>
      </c>
      <c r="R199" s="111">
        <f t="shared" si="42"/>
        <v>0</v>
      </c>
      <c r="S199" s="111">
        <v>0</v>
      </c>
      <c r="T199" s="112">
        <f t="shared" si="43"/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13" t="s">
        <v>246</v>
      </c>
      <c r="AT199" s="113" t="s">
        <v>242</v>
      </c>
      <c r="AU199" s="113" t="s">
        <v>85</v>
      </c>
      <c r="AY199" s="14" t="s">
        <v>237</v>
      </c>
      <c r="BE199" s="114">
        <f t="shared" si="44"/>
        <v>0</v>
      </c>
      <c r="BF199" s="114">
        <f t="shared" si="45"/>
        <v>0</v>
      </c>
      <c r="BG199" s="114">
        <f t="shared" si="46"/>
        <v>0</v>
      </c>
      <c r="BH199" s="114">
        <f t="shared" si="47"/>
        <v>0</v>
      </c>
      <c r="BI199" s="114">
        <f t="shared" si="48"/>
        <v>0</v>
      </c>
      <c r="BJ199" s="14" t="s">
        <v>85</v>
      </c>
      <c r="BK199" s="114">
        <f t="shared" si="49"/>
        <v>0</v>
      </c>
      <c r="BL199" s="14" t="s">
        <v>246</v>
      </c>
      <c r="BM199" s="113" t="s">
        <v>6335</v>
      </c>
    </row>
    <row r="200" spans="1:65" s="2" customFormat="1" ht="16.5" customHeight="1">
      <c r="A200" s="28"/>
      <c r="B200" s="138"/>
      <c r="C200" s="199" t="s">
        <v>466</v>
      </c>
      <c r="D200" s="199" t="s">
        <v>242</v>
      </c>
      <c r="E200" s="200" t="s">
        <v>6336</v>
      </c>
      <c r="F200" s="201" t="s">
        <v>6307</v>
      </c>
      <c r="G200" s="202" t="s">
        <v>2072</v>
      </c>
      <c r="H200" s="203">
        <v>2</v>
      </c>
      <c r="I200" s="108"/>
      <c r="J200" s="204">
        <f t="shared" si="40"/>
        <v>0</v>
      </c>
      <c r="K200" s="201" t="s">
        <v>1709</v>
      </c>
      <c r="L200" s="29"/>
      <c r="M200" s="109" t="s">
        <v>1</v>
      </c>
      <c r="N200" s="110" t="s">
        <v>42</v>
      </c>
      <c r="O200" s="52"/>
      <c r="P200" s="111">
        <f t="shared" si="41"/>
        <v>0</v>
      </c>
      <c r="Q200" s="111">
        <v>0</v>
      </c>
      <c r="R200" s="111">
        <f t="shared" si="42"/>
        <v>0</v>
      </c>
      <c r="S200" s="111">
        <v>0</v>
      </c>
      <c r="T200" s="112">
        <f t="shared" si="43"/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13" t="s">
        <v>246</v>
      </c>
      <c r="AT200" s="113" t="s">
        <v>242</v>
      </c>
      <c r="AU200" s="113" t="s">
        <v>85</v>
      </c>
      <c r="AY200" s="14" t="s">
        <v>237</v>
      </c>
      <c r="BE200" s="114">
        <f t="shared" si="44"/>
        <v>0</v>
      </c>
      <c r="BF200" s="114">
        <f t="shared" si="45"/>
        <v>0</v>
      </c>
      <c r="BG200" s="114">
        <f t="shared" si="46"/>
        <v>0</v>
      </c>
      <c r="BH200" s="114">
        <f t="shared" si="47"/>
        <v>0</v>
      </c>
      <c r="BI200" s="114">
        <f t="shared" si="48"/>
        <v>0</v>
      </c>
      <c r="BJ200" s="14" t="s">
        <v>85</v>
      </c>
      <c r="BK200" s="114">
        <f t="shared" si="49"/>
        <v>0</v>
      </c>
      <c r="BL200" s="14" t="s">
        <v>246</v>
      </c>
      <c r="BM200" s="113" t="s">
        <v>6337</v>
      </c>
    </row>
    <row r="201" spans="1:65" s="2" customFormat="1" ht="16.5" customHeight="1">
      <c r="A201" s="28"/>
      <c r="B201" s="138"/>
      <c r="C201" s="199" t="s">
        <v>470</v>
      </c>
      <c r="D201" s="199" t="s">
        <v>242</v>
      </c>
      <c r="E201" s="200" t="s">
        <v>6338</v>
      </c>
      <c r="F201" s="201" t="s">
        <v>6179</v>
      </c>
      <c r="G201" s="202" t="s">
        <v>2072</v>
      </c>
      <c r="H201" s="203">
        <v>6</v>
      </c>
      <c r="I201" s="108"/>
      <c r="J201" s="204">
        <f t="shared" si="40"/>
        <v>0</v>
      </c>
      <c r="K201" s="201" t="s">
        <v>1709</v>
      </c>
      <c r="L201" s="29"/>
      <c r="M201" s="109" t="s">
        <v>1</v>
      </c>
      <c r="N201" s="110" t="s">
        <v>42</v>
      </c>
      <c r="O201" s="52"/>
      <c r="P201" s="111">
        <f t="shared" si="41"/>
        <v>0</v>
      </c>
      <c r="Q201" s="111">
        <v>0</v>
      </c>
      <c r="R201" s="111">
        <f t="shared" si="42"/>
        <v>0</v>
      </c>
      <c r="S201" s="111">
        <v>0</v>
      </c>
      <c r="T201" s="112">
        <f t="shared" si="43"/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13" t="s">
        <v>246</v>
      </c>
      <c r="AT201" s="113" t="s">
        <v>242</v>
      </c>
      <c r="AU201" s="113" t="s">
        <v>85</v>
      </c>
      <c r="AY201" s="14" t="s">
        <v>237</v>
      </c>
      <c r="BE201" s="114">
        <f t="shared" si="44"/>
        <v>0</v>
      </c>
      <c r="BF201" s="114">
        <f t="shared" si="45"/>
        <v>0</v>
      </c>
      <c r="BG201" s="114">
        <f t="shared" si="46"/>
        <v>0</v>
      </c>
      <c r="BH201" s="114">
        <f t="shared" si="47"/>
        <v>0</v>
      </c>
      <c r="BI201" s="114">
        <f t="shared" si="48"/>
        <v>0</v>
      </c>
      <c r="BJ201" s="14" t="s">
        <v>85</v>
      </c>
      <c r="BK201" s="114">
        <f t="shared" si="49"/>
        <v>0</v>
      </c>
      <c r="BL201" s="14" t="s">
        <v>246</v>
      </c>
      <c r="BM201" s="113" t="s">
        <v>6339</v>
      </c>
    </row>
    <row r="202" spans="1:65" s="2" customFormat="1" ht="16.5" customHeight="1">
      <c r="A202" s="28"/>
      <c r="B202" s="138"/>
      <c r="C202" s="199" t="s">
        <v>474</v>
      </c>
      <c r="D202" s="199" t="s">
        <v>242</v>
      </c>
      <c r="E202" s="200" t="s">
        <v>6340</v>
      </c>
      <c r="F202" s="201" t="s">
        <v>6312</v>
      </c>
      <c r="G202" s="202" t="s">
        <v>2072</v>
      </c>
      <c r="H202" s="203">
        <v>2</v>
      </c>
      <c r="I202" s="108"/>
      <c r="J202" s="204">
        <f t="shared" si="40"/>
        <v>0</v>
      </c>
      <c r="K202" s="201" t="s">
        <v>1709</v>
      </c>
      <c r="L202" s="29"/>
      <c r="M202" s="109" t="s">
        <v>1</v>
      </c>
      <c r="N202" s="110" t="s">
        <v>42</v>
      </c>
      <c r="O202" s="52"/>
      <c r="P202" s="111">
        <f t="shared" si="41"/>
        <v>0</v>
      </c>
      <c r="Q202" s="111">
        <v>0</v>
      </c>
      <c r="R202" s="111">
        <f t="shared" si="42"/>
        <v>0</v>
      </c>
      <c r="S202" s="111">
        <v>0</v>
      </c>
      <c r="T202" s="112">
        <f t="shared" si="43"/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13" t="s">
        <v>246</v>
      </c>
      <c r="AT202" s="113" t="s">
        <v>242</v>
      </c>
      <c r="AU202" s="113" t="s">
        <v>85</v>
      </c>
      <c r="AY202" s="14" t="s">
        <v>237</v>
      </c>
      <c r="BE202" s="114">
        <f t="shared" si="44"/>
        <v>0</v>
      </c>
      <c r="BF202" s="114">
        <f t="shared" si="45"/>
        <v>0</v>
      </c>
      <c r="BG202" s="114">
        <f t="shared" si="46"/>
        <v>0</v>
      </c>
      <c r="BH202" s="114">
        <f t="shared" si="47"/>
        <v>0</v>
      </c>
      <c r="BI202" s="114">
        <f t="shared" si="48"/>
        <v>0</v>
      </c>
      <c r="BJ202" s="14" t="s">
        <v>85</v>
      </c>
      <c r="BK202" s="114">
        <f t="shared" si="49"/>
        <v>0</v>
      </c>
      <c r="BL202" s="14" t="s">
        <v>246</v>
      </c>
      <c r="BM202" s="113" t="s">
        <v>6341</v>
      </c>
    </row>
    <row r="203" spans="1:65" s="2" customFormat="1" ht="16.5" customHeight="1">
      <c r="A203" s="28"/>
      <c r="B203" s="138"/>
      <c r="C203" s="199" t="s">
        <v>478</v>
      </c>
      <c r="D203" s="199" t="s">
        <v>242</v>
      </c>
      <c r="E203" s="200" t="s">
        <v>6342</v>
      </c>
      <c r="F203" s="201" t="s">
        <v>6315</v>
      </c>
      <c r="G203" s="202" t="s">
        <v>2072</v>
      </c>
      <c r="H203" s="203">
        <v>6</v>
      </c>
      <c r="I203" s="108"/>
      <c r="J203" s="204">
        <f t="shared" si="40"/>
        <v>0</v>
      </c>
      <c r="K203" s="201" t="s">
        <v>1709</v>
      </c>
      <c r="L203" s="29"/>
      <c r="M203" s="109" t="s">
        <v>1</v>
      </c>
      <c r="N203" s="110" t="s">
        <v>42</v>
      </c>
      <c r="O203" s="52"/>
      <c r="P203" s="111">
        <f t="shared" si="41"/>
        <v>0</v>
      </c>
      <c r="Q203" s="111">
        <v>0</v>
      </c>
      <c r="R203" s="111">
        <f t="shared" si="42"/>
        <v>0</v>
      </c>
      <c r="S203" s="111">
        <v>0</v>
      </c>
      <c r="T203" s="112">
        <f t="shared" si="43"/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13" t="s">
        <v>246</v>
      </c>
      <c r="AT203" s="113" t="s">
        <v>242</v>
      </c>
      <c r="AU203" s="113" t="s">
        <v>85</v>
      </c>
      <c r="AY203" s="14" t="s">
        <v>237</v>
      </c>
      <c r="BE203" s="114">
        <f t="shared" si="44"/>
        <v>0</v>
      </c>
      <c r="BF203" s="114">
        <f t="shared" si="45"/>
        <v>0</v>
      </c>
      <c r="BG203" s="114">
        <f t="shared" si="46"/>
        <v>0</v>
      </c>
      <c r="BH203" s="114">
        <f t="shared" si="47"/>
        <v>0</v>
      </c>
      <c r="BI203" s="114">
        <f t="shared" si="48"/>
        <v>0</v>
      </c>
      <c r="BJ203" s="14" t="s">
        <v>85</v>
      </c>
      <c r="BK203" s="114">
        <f t="shared" si="49"/>
        <v>0</v>
      </c>
      <c r="BL203" s="14" t="s">
        <v>246</v>
      </c>
      <c r="BM203" s="113" t="s">
        <v>6343</v>
      </c>
    </row>
    <row r="204" spans="1:65" s="2" customFormat="1" ht="16.5" customHeight="1">
      <c r="A204" s="28"/>
      <c r="B204" s="138"/>
      <c r="C204" s="199" t="s">
        <v>482</v>
      </c>
      <c r="D204" s="199" t="s">
        <v>242</v>
      </c>
      <c r="E204" s="200" t="s">
        <v>6344</v>
      </c>
      <c r="F204" s="201" t="s">
        <v>6318</v>
      </c>
      <c r="G204" s="202" t="s">
        <v>2072</v>
      </c>
      <c r="H204" s="203">
        <v>5</v>
      </c>
      <c r="I204" s="108"/>
      <c r="J204" s="204">
        <f t="shared" si="40"/>
        <v>0</v>
      </c>
      <c r="K204" s="201" t="s">
        <v>1709</v>
      </c>
      <c r="L204" s="29"/>
      <c r="M204" s="109" t="s">
        <v>1</v>
      </c>
      <c r="N204" s="110" t="s">
        <v>42</v>
      </c>
      <c r="O204" s="52"/>
      <c r="P204" s="111">
        <f t="shared" si="41"/>
        <v>0</v>
      </c>
      <c r="Q204" s="111">
        <v>0</v>
      </c>
      <c r="R204" s="111">
        <f t="shared" si="42"/>
        <v>0</v>
      </c>
      <c r="S204" s="111">
        <v>0</v>
      </c>
      <c r="T204" s="112">
        <f t="shared" si="43"/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13" t="s">
        <v>246</v>
      </c>
      <c r="AT204" s="113" t="s">
        <v>242</v>
      </c>
      <c r="AU204" s="113" t="s">
        <v>85</v>
      </c>
      <c r="AY204" s="14" t="s">
        <v>237</v>
      </c>
      <c r="BE204" s="114">
        <f t="shared" si="44"/>
        <v>0</v>
      </c>
      <c r="BF204" s="114">
        <f t="shared" si="45"/>
        <v>0</v>
      </c>
      <c r="BG204" s="114">
        <f t="shared" si="46"/>
        <v>0</v>
      </c>
      <c r="BH204" s="114">
        <f t="shared" si="47"/>
        <v>0</v>
      </c>
      <c r="BI204" s="114">
        <f t="shared" si="48"/>
        <v>0</v>
      </c>
      <c r="BJ204" s="14" t="s">
        <v>85</v>
      </c>
      <c r="BK204" s="114">
        <f t="shared" si="49"/>
        <v>0</v>
      </c>
      <c r="BL204" s="14" t="s">
        <v>246</v>
      </c>
      <c r="BM204" s="113" t="s">
        <v>6345</v>
      </c>
    </row>
    <row r="205" spans="1:65" s="2" customFormat="1" ht="16.5" customHeight="1">
      <c r="A205" s="28"/>
      <c r="B205" s="138"/>
      <c r="C205" s="199" t="s">
        <v>486</v>
      </c>
      <c r="D205" s="199" t="s">
        <v>242</v>
      </c>
      <c r="E205" s="200" t="s">
        <v>6346</v>
      </c>
      <c r="F205" s="201" t="s">
        <v>6321</v>
      </c>
      <c r="G205" s="202" t="s">
        <v>2072</v>
      </c>
      <c r="H205" s="203">
        <v>6</v>
      </c>
      <c r="I205" s="108"/>
      <c r="J205" s="204">
        <f t="shared" si="40"/>
        <v>0</v>
      </c>
      <c r="K205" s="201" t="s">
        <v>1709</v>
      </c>
      <c r="L205" s="29"/>
      <c r="M205" s="109" t="s">
        <v>1</v>
      </c>
      <c r="N205" s="110" t="s">
        <v>42</v>
      </c>
      <c r="O205" s="52"/>
      <c r="P205" s="111">
        <f t="shared" si="41"/>
        <v>0</v>
      </c>
      <c r="Q205" s="111">
        <v>0</v>
      </c>
      <c r="R205" s="111">
        <f t="shared" si="42"/>
        <v>0</v>
      </c>
      <c r="S205" s="111">
        <v>0</v>
      </c>
      <c r="T205" s="112">
        <f t="shared" si="43"/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13" t="s">
        <v>246</v>
      </c>
      <c r="AT205" s="113" t="s">
        <v>242</v>
      </c>
      <c r="AU205" s="113" t="s">
        <v>85</v>
      </c>
      <c r="AY205" s="14" t="s">
        <v>237</v>
      </c>
      <c r="BE205" s="114">
        <f t="shared" si="44"/>
        <v>0</v>
      </c>
      <c r="BF205" s="114">
        <f t="shared" si="45"/>
        <v>0</v>
      </c>
      <c r="BG205" s="114">
        <f t="shared" si="46"/>
        <v>0</v>
      </c>
      <c r="BH205" s="114">
        <f t="shared" si="47"/>
        <v>0</v>
      </c>
      <c r="BI205" s="114">
        <f t="shared" si="48"/>
        <v>0</v>
      </c>
      <c r="BJ205" s="14" t="s">
        <v>85</v>
      </c>
      <c r="BK205" s="114">
        <f t="shared" si="49"/>
        <v>0</v>
      </c>
      <c r="BL205" s="14" t="s">
        <v>246</v>
      </c>
      <c r="BM205" s="113" t="s">
        <v>6347</v>
      </c>
    </row>
    <row r="206" spans="1:65" s="2" customFormat="1" ht="16.5" customHeight="1">
      <c r="A206" s="28"/>
      <c r="B206" s="138"/>
      <c r="C206" s="199" t="s">
        <v>490</v>
      </c>
      <c r="D206" s="199" t="s">
        <v>242</v>
      </c>
      <c r="E206" s="200" t="s">
        <v>6348</v>
      </c>
      <c r="F206" s="201" t="s">
        <v>6349</v>
      </c>
      <c r="G206" s="202" t="s">
        <v>2072</v>
      </c>
      <c r="H206" s="203">
        <v>1</v>
      </c>
      <c r="I206" s="108"/>
      <c r="J206" s="204">
        <f t="shared" si="40"/>
        <v>0</v>
      </c>
      <c r="K206" s="201" t="s">
        <v>1709</v>
      </c>
      <c r="L206" s="29"/>
      <c r="M206" s="109" t="s">
        <v>1</v>
      </c>
      <c r="N206" s="110" t="s">
        <v>42</v>
      </c>
      <c r="O206" s="52"/>
      <c r="P206" s="111">
        <f t="shared" si="41"/>
        <v>0</v>
      </c>
      <c r="Q206" s="111">
        <v>0</v>
      </c>
      <c r="R206" s="111">
        <f t="shared" si="42"/>
        <v>0</v>
      </c>
      <c r="S206" s="111">
        <v>0</v>
      </c>
      <c r="T206" s="112">
        <f t="shared" si="43"/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13" t="s">
        <v>246</v>
      </c>
      <c r="AT206" s="113" t="s">
        <v>242</v>
      </c>
      <c r="AU206" s="113" t="s">
        <v>85</v>
      </c>
      <c r="AY206" s="14" t="s">
        <v>237</v>
      </c>
      <c r="BE206" s="114">
        <f t="shared" si="44"/>
        <v>0</v>
      </c>
      <c r="BF206" s="114">
        <f t="shared" si="45"/>
        <v>0</v>
      </c>
      <c r="BG206" s="114">
        <f t="shared" si="46"/>
        <v>0</v>
      </c>
      <c r="BH206" s="114">
        <f t="shared" si="47"/>
        <v>0</v>
      </c>
      <c r="BI206" s="114">
        <f t="shared" si="48"/>
        <v>0</v>
      </c>
      <c r="BJ206" s="14" t="s">
        <v>85</v>
      </c>
      <c r="BK206" s="114">
        <f t="shared" si="49"/>
        <v>0</v>
      </c>
      <c r="BL206" s="14" t="s">
        <v>246</v>
      </c>
      <c r="BM206" s="113" t="s">
        <v>6350</v>
      </c>
    </row>
    <row r="207" spans="1:65" s="2" customFormat="1" ht="16.5" customHeight="1">
      <c r="A207" s="28"/>
      <c r="B207" s="138"/>
      <c r="C207" s="199" t="s">
        <v>494</v>
      </c>
      <c r="D207" s="199" t="s">
        <v>242</v>
      </c>
      <c r="E207" s="200" t="s">
        <v>6351</v>
      </c>
      <c r="F207" s="201" t="s">
        <v>6352</v>
      </c>
      <c r="G207" s="202" t="s">
        <v>2072</v>
      </c>
      <c r="H207" s="203">
        <v>1</v>
      </c>
      <c r="I207" s="108"/>
      <c r="J207" s="204">
        <f t="shared" si="40"/>
        <v>0</v>
      </c>
      <c r="K207" s="201" t="s">
        <v>1709</v>
      </c>
      <c r="L207" s="29"/>
      <c r="M207" s="121" t="s">
        <v>1</v>
      </c>
      <c r="N207" s="122" t="s">
        <v>42</v>
      </c>
      <c r="O207" s="123"/>
      <c r="P207" s="124">
        <f t="shared" si="41"/>
        <v>0</v>
      </c>
      <c r="Q207" s="124">
        <v>0</v>
      </c>
      <c r="R207" s="124">
        <f t="shared" si="42"/>
        <v>0</v>
      </c>
      <c r="S207" s="124">
        <v>0</v>
      </c>
      <c r="T207" s="125">
        <f t="shared" si="43"/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13" t="s">
        <v>246</v>
      </c>
      <c r="AT207" s="113" t="s">
        <v>242</v>
      </c>
      <c r="AU207" s="113" t="s">
        <v>85</v>
      </c>
      <c r="AY207" s="14" t="s">
        <v>237</v>
      </c>
      <c r="BE207" s="114">
        <f t="shared" si="44"/>
        <v>0</v>
      </c>
      <c r="BF207" s="114">
        <f t="shared" si="45"/>
        <v>0</v>
      </c>
      <c r="BG207" s="114">
        <f t="shared" si="46"/>
        <v>0</v>
      </c>
      <c r="BH207" s="114">
        <f t="shared" si="47"/>
        <v>0</v>
      </c>
      <c r="BI207" s="114">
        <f t="shared" si="48"/>
        <v>0</v>
      </c>
      <c r="BJ207" s="14" t="s">
        <v>85</v>
      </c>
      <c r="BK207" s="114">
        <f t="shared" si="49"/>
        <v>0</v>
      </c>
      <c r="BL207" s="14" t="s">
        <v>246</v>
      </c>
      <c r="BM207" s="113" t="s">
        <v>6353</v>
      </c>
    </row>
    <row r="208" spans="1:65" s="2" customFormat="1" ht="6.95" customHeight="1">
      <c r="A208" s="28"/>
      <c r="B208" s="168"/>
      <c r="C208" s="169"/>
      <c r="D208" s="169"/>
      <c r="E208" s="169"/>
      <c r="F208" s="169"/>
      <c r="G208" s="169"/>
      <c r="H208" s="169"/>
      <c r="I208" s="91"/>
      <c r="J208" s="169"/>
      <c r="K208" s="169"/>
      <c r="L208" s="29"/>
      <c r="M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</row>
  </sheetData>
  <sheetProtection algorithmName="SHA-512" hashValue="njsjO8mD3QlRAh8Nh383ykHuaLp1iX0Z06FWVwYS3vvw2E48LruPkAVe0xnPi1pPLzMx312zkTApgGq2EDGpBg==" saltValue="PHVOdoRL+c+gNCPcq0FDDA==" spinCount="100000" sheet="1" objects="1" scenarios="1"/>
  <autoFilter ref="C122:K207" xr:uid="{00000000-0009-0000-0000-00001C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46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90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1390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21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ROUND(J128,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ROUND((SUM(BE128:BE245)),  2)</f>
        <v>0</v>
      </c>
      <c r="G33" s="139"/>
      <c r="H33" s="139"/>
      <c r="I33" s="151">
        <v>0.21</v>
      </c>
      <c r="J33" s="150">
        <f>ROUND(((SUM(BE128:BE245))*I33),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ROUND((SUM(BF128:BF245)),  2)</f>
        <v>0</v>
      </c>
      <c r="G34" s="139"/>
      <c r="H34" s="139"/>
      <c r="I34" s="151">
        <v>0.15</v>
      </c>
      <c r="J34" s="150">
        <f>ROUND(((SUM(BF128:BF245))*I34),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ROUND((SUM(BG128:BG245)),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ROUND((SUM(BH128:BH245)),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ROUND((SUM(BI128:BI245)),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02 - BOURACÍ PRÁCE A DEMONTÁŽE._ROZPOČET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>OSTRAVA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J128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1391</v>
      </c>
      <c r="E97" s="179"/>
      <c r="F97" s="179"/>
      <c r="G97" s="179"/>
      <c r="H97" s="179"/>
      <c r="I97" s="179"/>
      <c r="J97" s="180">
        <f>J129</f>
        <v>0</v>
      </c>
      <c r="K97" s="177"/>
      <c r="L97" s="92"/>
    </row>
    <row r="98" spans="1:31" s="10" customFormat="1" ht="19.899999999999999" customHeight="1">
      <c r="B98" s="181"/>
      <c r="C98" s="182"/>
      <c r="D98" s="183" t="s">
        <v>1392</v>
      </c>
      <c r="E98" s="184"/>
      <c r="F98" s="184"/>
      <c r="G98" s="184"/>
      <c r="H98" s="184"/>
      <c r="I98" s="184"/>
      <c r="J98" s="185">
        <f>J130</f>
        <v>0</v>
      </c>
      <c r="K98" s="182"/>
      <c r="L98" s="93"/>
    </row>
    <row r="99" spans="1:31" s="9" customFormat="1" ht="24.95" customHeight="1">
      <c r="B99" s="176"/>
      <c r="C99" s="177"/>
      <c r="D99" s="178" t="s">
        <v>201</v>
      </c>
      <c r="E99" s="179"/>
      <c r="F99" s="179"/>
      <c r="G99" s="179"/>
      <c r="H99" s="179"/>
      <c r="I99" s="179"/>
      <c r="J99" s="180">
        <f>J187</f>
        <v>0</v>
      </c>
      <c r="K99" s="177"/>
      <c r="L99" s="92"/>
    </row>
    <row r="100" spans="1:31" s="10" customFormat="1" ht="19.899999999999999" customHeight="1">
      <c r="B100" s="181"/>
      <c r="C100" s="182"/>
      <c r="D100" s="183" t="s">
        <v>202</v>
      </c>
      <c r="E100" s="184"/>
      <c r="F100" s="184"/>
      <c r="G100" s="184"/>
      <c r="H100" s="184"/>
      <c r="I100" s="184"/>
      <c r="J100" s="185">
        <f>J188</f>
        <v>0</v>
      </c>
      <c r="K100" s="182"/>
      <c r="L100" s="93"/>
    </row>
    <row r="101" spans="1:31" s="9" customFormat="1" ht="24.95" customHeight="1">
      <c r="B101" s="176"/>
      <c r="C101" s="177"/>
      <c r="D101" s="178" t="s">
        <v>203</v>
      </c>
      <c r="E101" s="179"/>
      <c r="F101" s="179"/>
      <c r="G101" s="179"/>
      <c r="H101" s="179"/>
      <c r="I101" s="179"/>
      <c r="J101" s="180">
        <f>J192</f>
        <v>0</v>
      </c>
      <c r="K101" s="177"/>
      <c r="L101" s="92"/>
    </row>
    <row r="102" spans="1:31" s="9" customFormat="1" ht="24.95" customHeight="1">
      <c r="B102" s="176"/>
      <c r="C102" s="177"/>
      <c r="D102" s="178" t="s">
        <v>204</v>
      </c>
      <c r="E102" s="179"/>
      <c r="F102" s="179"/>
      <c r="G102" s="179"/>
      <c r="H102" s="179"/>
      <c r="I102" s="179"/>
      <c r="J102" s="180">
        <f>J197</f>
        <v>0</v>
      </c>
      <c r="K102" s="177"/>
      <c r="L102" s="92"/>
    </row>
    <row r="103" spans="1:31" s="9" customFormat="1" ht="24.95" customHeight="1">
      <c r="B103" s="176"/>
      <c r="C103" s="177"/>
      <c r="D103" s="178" t="s">
        <v>205</v>
      </c>
      <c r="E103" s="179"/>
      <c r="F103" s="179"/>
      <c r="G103" s="179"/>
      <c r="H103" s="179"/>
      <c r="I103" s="179"/>
      <c r="J103" s="180">
        <f>J201</f>
        <v>0</v>
      </c>
      <c r="K103" s="177"/>
      <c r="L103" s="92"/>
    </row>
    <row r="104" spans="1:31" s="9" customFormat="1" ht="24.95" customHeight="1">
      <c r="B104" s="176"/>
      <c r="C104" s="177"/>
      <c r="D104" s="178" t="s">
        <v>207</v>
      </c>
      <c r="E104" s="179"/>
      <c r="F104" s="179"/>
      <c r="G104" s="179"/>
      <c r="H104" s="179"/>
      <c r="I104" s="179"/>
      <c r="J104" s="180">
        <f>J208</f>
        <v>0</v>
      </c>
      <c r="K104" s="177"/>
      <c r="L104" s="92"/>
    </row>
    <row r="105" spans="1:31" s="9" customFormat="1" ht="24.95" customHeight="1">
      <c r="B105" s="176"/>
      <c r="C105" s="177"/>
      <c r="D105" s="178" t="s">
        <v>208</v>
      </c>
      <c r="E105" s="179"/>
      <c r="F105" s="179"/>
      <c r="G105" s="179"/>
      <c r="H105" s="179"/>
      <c r="I105" s="179"/>
      <c r="J105" s="180">
        <f>J222</f>
        <v>0</v>
      </c>
      <c r="K105" s="177"/>
      <c r="L105" s="92"/>
    </row>
    <row r="106" spans="1:31" s="9" customFormat="1" ht="24.95" customHeight="1">
      <c r="B106" s="176"/>
      <c r="C106" s="177"/>
      <c r="D106" s="178" t="s">
        <v>209</v>
      </c>
      <c r="E106" s="179"/>
      <c r="F106" s="179"/>
      <c r="G106" s="179"/>
      <c r="H106" s="179"/>
      <c r="I106" s="179"/>
      <c r="J106" s="180">
        <f>J227</f>
        <v>0</v>
      </c>
      <c r="K106" s="177"/>
      <c r="L106" s="92"/>
    </row>
    <row r="107" spans="1:31" s="9" customFormat="1" ht="24.95" customHeight="1">
      <c r="B107" s="176"/>
      <c r="C107" s="177"/>
      <c r="D107" s="178" t="s">
        <v>1393</v>
      </c>
      <c r="E107" s="179"/>
      <c r="F107" s="179"/>
      <c r="G107" s="179"/>
      <c r="H107" s="179"/>
      <c r="I107" s="179"/>
      <c r="J107" s="180">
        <f>J238</f>
        <v>0</v>
      </c>
      <c r="K107" s="177"/>
      <c r="L107" s="92"/>
    </row>
    <row r="108" spans="1:31" s="9" customFormat="1" ht="24.95" customHeight="1">
      <c r="B108" s="176"/>
      <c r="C108" s="177"/>
      <c r="D108" s="178" t="s">
        <v>213</v>
      </c>
      <c r="E108" s="179"/>
      <c r="F108" s="179"/>
      <c r="G108" s="179"/>
      <c r="H108" s="179"/>
      <c r="I108" s="179"/>
      <c r="J108" s="180">
        <f>J242</f>
        <v>0</v>
      </c>
      <c r="K108" s="177"/>
      <c r="L108" s="92"/>
    </row>
    <row r="109" spans="1:31" s="2" customFormat="1" ht="21.75" customHeight="1">
      <c r="A109" s="28"/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168"/>
      <c r="C110" s="169"/>
      <c r="D110" s="169"/>
      <c r="E110" s="169"/>
      <c r="F110" s="169"/>
      <c r="G110" s="169"/>
      <c r="H110" s="169"/>
      <c r="I110" s="169"/>
      <c r="J110" s="169"/>
      <c r="K110" s="16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</row>
    <row r="112" spans="1:31"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</row>
    <row r="113" spans="1:63"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</row>
    <row r="114" spans="1:63" s="2" customFormat="1" ht="6.95" customHeight="1">
      <c r="A114" s="28"/>
      <c r="B114" s="170"/>
      <c r="C114" s="171"/>
      <c r="D114" s="171"/>
      <c r="E114" s="171"/>
      <c r="F114" s="171"/>
      <c r="G114" s="171"/>
      <c r="H114" s="171"/>
      <c r="I114" s="171"/>
      <c r="J114" s="171"/>
      <c r="K114" s="171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3" s="2" customFormat="1" ht="24.95" customHeight="1">
      <c r="A115" s="28"/>
      <c r="B115" s="138"/>
      <c r="C115" s="136" t="s">
        <v>222</v>
      </c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3" s="2" customFormat="1" ht="6.95" customHeight="1">
      <c r="A116" s="28"/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37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3" s="2" customFormat="1" ht="12" customHeight="1">
      <c r="A117" s="28"/>
      <c r="B117" s="138"/>
      <c r="C117" s="137" t="s">
        <v>16</v>
      </c>
      <c r="D117" s="139"/>
      <c r="E117" s="139"/>
      <c r="F117" s="139"/>
      <c r="G117" s="139"/>
      <c r="H117" s="139"/>
      <c r="I117" s="139"/>
      <c r="J117" s="139"/>
      <c r="K117" s="139"/>
      <c r="L117" s="37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3" s="2" customFormat="1" ht="16.5" customHeight="1">
      <c r="A118" s="28"/>
      <c r="B118" s="138"/>
      <c r="C118" s="139"/>
      <c r="D118" s="139"/>
      <c r="E118" s="254" t="str">
        <f>E7</f>
        <v>STAVEBNÍ ÚPRAVY OBJEKTU PODNIKOVÉHO ŘEDITELSTVÍ DOPRAVNÍHO PODNIKU OSTRAVA a.s</v>
      </c>
      <c r="F118" s="255"/>
      <c r="G118" s="255"/>
      <c r="H118" s="255"/>
      <c r="I118" s="139"/>
      <c r="J118" s="139"/>
      <c r="K118" s="139"/>
      <c r="L118" s="37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3" s="2" customFormat="1" ht="12" customHeight="1">
      <c r="A119" s="28"/>
      <c r="B119" s="138"/>
      <c r="C119" s="137" t="s">
        <v>171</v>
      </c>
      <c r="D119" s="139"/>
      <c r="E119" s="139"/>
      <c r="F119" s="139"/>
      <c r="G119" s="139"/>
      <c r="H119" s="139"/>
      <c r="I119" s="139"/>
      <c r="J119" s="139"/>
      <c r="K119" s="139"/>
      <c r="L119" s="37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3" s="2" customFormat="1" ht="16.5" customHeight="1">
      <c r="A120" s="28"/>
      <c r="B120" s="138"/>
      <c r="C120" s="139"/>
      <c r="D120" s="139"/>
      <c r="E120" s="252" t="str">
        <f>E9</f>
        <v>02 - BOURACÍ PRÁCE A DEMONTÁŽE._ROZPOČET</v>
      </c>
      <c r="F120" s="253"/>
      <c r="G120" s="253"/>
      <c r="H120" s="253"/>
      <c r="I120" s="139"/>
      <c r="J120" s="139"/>
      <c r="K120" s="139"/>
      <c r="L120" s="37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3" s="2" customFormat="1" ht="6.95" customHeight="1">
      <c r="A121" s="28"/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37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3" s="2" customFormat="1" ht="12" customHeight="1">
      <c r="A122" s="28"/>
      <c r="B122" s="138"/>
      <c r="C122" s="137" t="s">
        <v>20</v>
      </c>
      <c r="D122" s="139"/>
      <c r="E122" s="139"/>
      <c r="F122" s="140" t="str">
        <f>F12</f>
        <v>OSTRAVA</v>
      </c>
      <c r="G122" s="139"/>
      <c r="H122" s="139"/>
      <c r="I122" s="137" t="s">
        <v>22</v>
      </c>
      <c r="J122" s="141" t="str">
        <f>IF(J12="","",J12)</f>
        <v>15. 1. 2020</v>
      </c>
      <c r="K122" s="139"/>
      <c r="L122" s="37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3" s="2" customFormat="1" ht="6.95" customHeight="1">
      <c r="A123" s="28"/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37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3" s="2" customFormat="1" ht="15.2" customHeight="1">
      <c r="A124" s="28"/>
      <c r="B124" s="138"/>
      <c r="C124" s="137" t="s">
        <v>24</v>
      </c>
      <c r="D124" s="139"/>
      <c r="E124" s="139"/>
      <c r="F124" s="140" t="str">
        <f>E15</f>
        <v>Dopravní podnik Ostrava a.s.</v>
      </c>
      <c r="G124" s="139"/>
      <c r="H124" s="139"/>
      <c r="I124" s="137" t="s">
        <v>30</v>
      </c>
      <c r="J124" s="172" t="str">
        <f>E21</f>
        <v>SPAN s.r.o.</v>
      </c>
      <c r="K124" s="139"/>
      <c r="L124" s="37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63" s="2" customFormat="1" ht="15.2" customHeight="1">
      <c r="A125" s="28"/>
      <c r="B125" s="138"/>
      <c r="C125" s="137" t="s">
        <v>28</v>
      </c>
      <c r="D125" s="139"/>
      <c r="E125" s="139"/>
      <c r="F125" s="140" t="str">
        <f>IF(E18="","",E18)</f>
        <v>Vyplň údaj</v>
      </c>
      <c r="G125" s="139"/>
      <c r="H125" s="139"/>
      <c r="I125" s="137" t="s">
        <v>33</v>
      </c>
      <c r="J125" s="172" t="str">
        <f>E24</f>
        <v>SPAN s.r.o.</v>
      </c>
      <c r="K125" s="139"/>
      <c r="L125" s="37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63" s="2" customFormat="1" ht="10.35" customHeight="1">
      <c r="A126" s="28"/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37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63" s="11" customFormat="1" ht="29.25" customHeight="1">
      <c r="A127" s="94"/>
      <c r="B127" s="186"/>
      <c r="C127" s="187" t="s">
        <v>223</v>
      </c>
      <c r="D127" s="188" t="s">
        <v>62</v>
      </c>
      <c r="E127" s="188" t="s">
        <v>58</v>
      </c>
      <c r="F127" s="188" t="s">
        <v>59</v>
      </c>
      <c r="G127" s="188" t="s">
        <v>224</v>
      </c>
      <c r="H127" s="188" t="s">
        <v>225</v>
      </c>
      <c r="I127" s="188" t="s">
        <v>226</v>
      </c>
      <c r="J127" s="188" t="s">
        <v>175</v>
      </c>
      <c r="K127" s="189" t="s">
        <v>227</v>
      </c>
      <c r="L127" s="95"/>
      <c r="M127" s="56" t="s">
        <v>1</v>
      </c>
      <c r="N127" s="57" t="s">
        <v>41</v>
      </c>
      <c r="O127" s="57" t="s">
        <v>228</v>
      </c>
      <c r="P127" s="57" t="s">
        <v>229</v>
      </c>
      <c r="Q127" s="57" t="s">
        <v>230</v>
      </c>
      <c r="R127" s="57" t="s">
        <v>231</v>
      </c>
      <c r="S127" s="57" t="s">
        <v>232</v>
      </c>
      <c r="T127" s="58" t="s">
        <v>233</v>
      </c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</row>
    <row r="128" spans="1:63" s="2" customFormat="1" ht="22.9" customHeight="1">
      <c r="A128" s="28"/>
      <c r="B128" s="138"/>
      <c r="C128" s="190" t="s">
        <v>234</v>
      </c>
      <c r="D128" s="139"/>
      <c r="E128" s="139"/>
      <c r="F128" s="139"/>
      <c r="G128" s="139"/>
      <c r="H128" s="139"/>
      <c r="I128" s="139"/>
      <c r="J128" s="191">
        <f>BK128</f>
        <v>0</v>
      </c>
      <c r="K128" s="139"/>
      <c r="L128" s="29"/>
      <c r="M128" s="59"/>
      <c r="N128" s="50"/>
      <c r="O128" s="60"/>
      <c r="P128" s="96">
        <f>P129+P187+P192+P197+P201+P208+P222+P227+P238+P242</f>
        <v>0</v>
      </c>
      <c r="Q128" s="60"/>
      <c r="R128" s="96">
        <f>R129+R187+R192+R197+R201+R208+R222+R227+R238+R242</f>
        <v>5446.6778310600012</v>
      </c>
      <c r="S128" s="60"/>
      <c r="T128" s="97">
        <f>T129+T187+T192+T197+T201+T208+T222+T227+T238+T242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T128" s="14" t="s">
        <v>76</v>
      </c>
      <c r="AU128" s="14" t="s">
        <v>177</v>
      </c>
      <c r="BK128" s="98">
        <f>BK129+BK187+BK192+BK197+BK201+BK208+BK222+BK227+BK238+BK242</f>
        <v>0</v>
      </c>
    </row>
    <row r="129" spans="1:65" s="12" customFormat="1" ht="25.9" customHeight="1">
      <c r="B129" s="192"/>
      <c r="C129" s="193"/>
      <c r="D129" s="194" t="s">
        <v>76</v>
      </c>
      <c r="E129" s="195" t="s">
        <v>238</v>
      </c>
      <c r="F129" s="195" t="s">
        <v>239</v>
      </c>
      <c r="G129" s="193"/>
      <c r="H129" s="193"/>
      <c r="I129" s="193"/>
      <c r="J129" s="196">
        <f>BK129</f>
        <v>0</v>
      </c>
      <c r="K129" s="193"/>
      <c r="L129" s="99"/>
      <c r="M129" s="102"/>
      <c r="N129" s="103"/>
      <c r="O129" s="103"/>
      <c r="P129" s="104">
        <f>P130</f>
        <v>0</v>
      </c>
      <c r="Q129" s="103"/>
      <c r="R129" s="104">
        <f>R130</f>
        <v>5305.3383310600002</v>
      </c>
      <c r="S129" s="103"/>
      <c r="T129" s="105">
        <f>T130</f>
        <v>0</v>
      </c>
      <c r="AR129" s="100" t="s">
        <v>85</v>
      </c>
      <c r="AT129" s="106" t="s">
        <v>76</v>
      </c>
      <c r="AU129" s="106" t="s">
        <v>77</v>
      </c>
      <c r="AY129" s="100" t="s">
        <v>237</v>
      </c>
      <c r="BK129" s="107">
        <f>BK130</f>
        <v>0</v>
      </c>
    </row>
    <row r="130" spans="1:65" s="12" customFormat="1" ht="22.9" customHeight="1">
      <c r="B130" s="192"/>
      <c r="C130" s="193"/>
      <c r="D130" s="194" t="s">
        <v>76</v>
      </c>
      <c r="E130" s="197" t="s">
        <v>1394</v>
      </c>
      <c r="F130" s="197" t="s">
        <v>1395</v>
      </c>
      <c r="G130" s="193"/>
      <c r="H130" s="193"/>
      <c r="I130" s="193"/>
      <c r="J130" s="198">
        <f>BK130</f>
        <v>0</v>
      </c>
      <c r="K130" s="193"/>
      <c r="L130" s="99"/>
      <c r="M130" s="102"/>
      <c r="N130" s="103"/>
      <c r="O130" s="103"/>
      <c r="P130" s="104">
        <f>SUM(P131:P186)</f>
        <v>0</v>
      </c>
      <c r="Q130" s="103"/>
      <c r="R130" s="104">
        <f>SUM(R131:R186)</f>
        <v>5305.3383310600002</v>
      </c>
      <c r="S130" s="103"/>
      <c r="T130" s="105">
        <f>SUM(T131:T186)</f>
        <v>0</v>
      </c>
      <c r="AR130" s="100" t="s">
        <v>85</v>
      </c>
      <c r="AT130" s="106" t="s">
        <v>76</v>
      </c>
      <c r="AU130" s="106" t="s">
        <v>85</v>
      </c>
      <c r="AY130" s="100" t="s">
        <v>237</v>
      </c>
      <c r="BK130" s="107">
        <f>SUM(BK131:BK186)</f>
        <v>0</v>
      </c>
    </row>
    <row r="131" spans="1:65" s="2" customFormat="1" ht="16.5" customHeight="1">
      <c r="A131" s="28"/>
      <c r="B131" s="138"/>
      <c r="C131" s="199" t="s">
        <v>85</v>
      </c>
      <c r="D131" s="199" t="s">
        <v>242</v>
      </c>
      <c r="E131" s="200" t="s">
        <v>1396</v>
      </c>
      <c r="F131" s="201" t="s">
        <v>1397</v>
      </c>
      <c r="G131" s="202" t="s">
        <v>245</v>
      </c>
      <c r="H131" s="203">
        <v>2.97</v>
      </c>
      <c r="I131" s="108"/>
      <c r="J131" s="204">
        <f t="shared" ref="J131:J162" si="0">ROUND(I131*H131,2)</f>
        <v>0</v>
      </c>
      <c r="K131" s="201" t="s">
        <v>1</v>
      </c>
      <c r="L131" s="29"/>
      <c r="M131" s="109" t="s">
        <v>1</v>
      </c>
      <c r="N131" s="110" t="s">
        <v>42</v>
      </c>
      <c r="O131" s="52"/>
      <c r="P131" s="111">
        <f t="shared" ref="P131:P162" si="1">O131*H131</f>
        <v>0</v>
      </c>
      <c r="Q131" s="111">
        <v>2.2999999999999998</v>
      </c>
      <c r="R131" s="111">
        <f t="shared" ref="R131:R162" si="2">Q131*H131</f>
        <v>6.8309999999999995</v>
      </c>
      <c r="S131" s="111">
        <v>0</v>
      </c>
      <c r="T131" s="112">
        <f t="shared" ref="T131:T162" si="3"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246</v>
      </c>
      <c r="AT131" s="113" t="s">
        <v>242</v>
      </c>
      <c r="AU131" s="113" t="s">
        <v>87</v>
      </c>
      <c r="AY131" s="14" t="s">
        <v>237</v>
      </c>
      <c r="BE131" s="114">
        <f t="shared" ref="BE131:BE162" si="4">IF(N131="základní",J131,0)</f>
        <v>0</v>
      </c>
      <c r="BF131" s="114">
        <f t="shared" ref="BF131:BF162" si="5">IF(N131="snížená",J131,0)</f>
        <v>0</v>
      </c>
      <c r="BG131" s="114">
        <f t="shared" ref="BG131:BG162" si="6">IF(N131="zákl. přenesená",J131,0)</f>
        <v>0</v>
      </c>
      <c r="BH131" s="114">
        <f t="shared" ref="BH131:BH162" si="7">IF(N131="sníž. přenesená",J131,0)</f>
        <v>0</v>
      </c>
      <c r="BI131" s="114">
        <f t="shared" ref="BI131:BI162" si="8">IF(N131="nulová",J131,0)</f>
        <v>0</v>
      </c>
      <c r="BJ131" s="14" t="s">
        <v>85</v>
      </c>
      <c r="BK131" s="114">
        <f t="shared" ref="BK131:BK162" si="9">ROUND(I131*H131,2)</f>
        <v>0</v>
      </c>
      <c r="BL131" s="14" t="s">
        <v>246</v>
      </c>
      <c r="BM131" s="113" t="s">
        <v>1398</v>
      </c>
    </row>
    <row r="132" spans="1:65" s="2" customFormat="1" ht="16.5" customHeight="1">
      <c r="A132" s="28"/>
      <c r="B132" s="138"/>
      <c r="C132" s="199" t="s">
        <v>87</v>
      </c>
      <c r="D132" s="199" t="s">
        <v>242</v>
      </c>
      <c r="E132" s="200" t="s">
        <v>1399</v>
      </c>
      <c r="F132" s="201" t="s">
        <v>1400</v>
      </c>
      <c r="G132" s="202" t="s">
        <v>254</v>
      </c>
      <c r="H132" s="203">
        <v>1917.95</v>
      </c>
      <c r="I132" s="108"/>
      <c r="J132" s="204">
        <f t="shared" si="0"/>
        <v>0</v>
      </c>
      <c r="K132" s="201" t="s">
        <v>1</v>
      </c>
      <c r="L132" s="29"/>
      <c r="M132" s="109" t="s">
        <v>1</v>
      </c>
      <c r="N132" s="110" t="s">
        <v>42</v>
      </c>
      <c r="O132" s="52"/>
      <c r="P132" s="111">
        <f t="shared" si="1"/>
        <v>0</v>
      </c>
      <c r="Q132" s="111">
        <v>0.14068</v>
      </c>
      <c r="R132" s="111">
        <f t="shared" si="2"/>
        <v>269.817206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246</v>
      </c>
      <c r="AT132" s="113" t="s">
        <v>242</v>
      </c>
      <c r="AU132" s="113" t="s">
        <v>87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246</v>
      </c>
      <c r="BM132" s="113" t="s">
        <v>1401</v>
      </c>
    </row>
    <row r="133" spans="1:65" s="2" customFormat="1" ht="16.5" customHeight="1">
      <c r="A133" s="28"/>
      <c r="B133" s="138"/>
      <c r="C133" s="199" t="s">
        <v>247</v>
      </c>
      <c r="D133" s="199" t="s">
        <v>242</v>
      </c>
      <c r="E133" s="200" t="s">
        <v>1402</v>
      </c>
      <c r="F133" s="201" t="s">
        <v>1403</v>
      </c>
      <c r="G133" s="202" t="s">
        <v>254</v>
      </c>
      <c r="H133" s="203">
        <v>975.57500000000005</v>
      </c>
      <c r="I133" s="108"/>
      <c r="J133" s="204">
        <f t="shared" si="0"/>
        <v>0</v>
      </c>
      <c r="K133" s="201" t="s">
        <v>1</v>
      </c>
      <c r="L133" s="29"/>
      <c r="M133" s="109" t="s">
        <v>1</v>
      </c>
      <c r="N133" s="110" t="s">
        <v>42</v>
      </c>
      <c r="O133" s="52"/>
      <c r="P133" s="111">
        <f t="shared" si="1"/>
        <v>0</v>
      </c>
      <c r="Q133" s="111">
        <v>0.21068000000000001</v>
      </c>
      <c r="R133" s="111">
        <f t="shared" si="2"/>
        <v>205.53414100000001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246</v>
      </c>
      <c r="AT133" s="113" t="s">
        <v>242</v>
      </c>
      <c r="AU133" s="113" t="s">
        <v>87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246</v>
      </c>
      <c r="BM133" s="113" t="s">
        <v>1404</v>
      </c>
    </row>
    <row r="134" spans="1:65" s="2" customFormat="1" ht="16.5" customHeight="1">
      <c r="A134" s="28"/>
      <c r="B134" s="138"/>
      <c r="C134" s="199" t="s">
        <v>246</v>
      </c>
      <c r="D134" s="199" t="s">
        <v>242</v>
      </c>
      <c r="E134" s="200" t="s">
        <v>1405</v>
      </c>
      <c r="F134" s="201" t="s">
        <v>1406</v>
      </c>
      <c r="G134" s="202" t="s">
        <v>245</v>
      </c>
      <c r="H134" s="203">
        <v>240.786</v>
      </c>
      <c r="I134" s="108"/>
      <c r="J134" s="204">
        <f t="shared" si="0"/>
        <v>0</v>
      </c>
      <c r="K134" s="201" t="s">
        <v>1</v>
      </c>
      <c r="L134" s="29"/>
      <c r="M134" s="109" t="s">
        <v>1</v>
      </c>
      <c r="N134" s="110" t="s">
        <v>42</v>
      </c>
      <c r="O134" s="52"/>
      <c r="P134" s="111">
        <f t="shared" si="1"/>
        <v>0</v>
      </c>
      <c r="Q134" s="111">
        <v>1.7013100000000001</v>
      </c>
      <c r="R134" s="111">
        <f t="shared" si="2"/>
        <v>409.65162966000003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246</v>
      </c>
      <c r="AT134" s="113" t="s">
        <v>242</v>
      </c>
      <c r="AU134" s="113" t="s">
        <v>87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246</v>
      </c>
      <c r="BM134" s="113" t="s">
        <v>1407</v>
      </c>
    </row>
    <row r="135" spans="1:65" s="2" customFormat="1" ht="16.5" customHeight="1">
      <c r="A135" s="28"/>
      <c r="B135" s="138"/>
      <c r="C135" s="199" t="s">
        <v>259</v>
      </c>
      <c r="D135" s="199" t="s">
        <v>242</v>
      </c>
      <c r="E135" s="200" t="s">
        <v>1408</v>
      </c>
      <c r="F135" s="201" t="s">
        <v>1409</v>
      </c>
      <c r="G135" s="202" t="s">
        <v>254</v>
      </c>
      <c r="H135" s="203">
        <v>35</v>
      </c>
      <c r="I135" s="108"/>
      <c r="J135" s="204">
        <f t="shared" si="0"/>
        <v>0</v>
      </c>
      <c r="K135" s="201" t="s">
        <v>1</v>
      </c>
      <c r="L135" s="29"/>
      <c r="M135" s="109" t="s">
        <v>1</v>
      </c>
      <c r="N135" s="110" t="s">
        <v>42</v>
      </c>
      <c r="O135" s="52"/>
      <c r="P135" s="111">
        <f t="shared" si="1"/>
        <v>0</v>
      </c>
      <c r="Q135" s="111">
        <v>0.32568000000000003</v>
      </c>
      <c r="R135" s="111">
        <f t="shared" si="2"/>
        <v>11.398800000000001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246</v>
      </c>
      <c r="AT135" s="113" t="s">
        <v>242</v>
      </c>
      <c r="AU135" s="113" t="s">
        <v>87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246</v>
      </c>
      <c r="BM135" s="113" t="s">
        <v>1410</v>
      </c>
    </row>
    <row r="136" spans="1:65" s="2" customFormat="1" ht="16.5" customHeight="1">
      <c r="A136" s="28"/>
      <c r="B136" s="138"/>
      <c r="C136" s="199" t="s">
        <v>263</v>
      </c>
      <c r="D136" s="199" t="s">
        <v>242</v>
      </c>
      <c r="E136" s="200" t="s">
        <v>1411</v>
      </c>
      <c r="F136" s="201" t="s">
        <v>1412</v>
      </c>
      <c r="G136" s="202" t="s">
        <v>245</v>
      </c>
      <c r="H136" s="203">
        <v>7.84</v>
      </c>
      <c r="I136" s="108"/>
      <c r="J136" s="204">
        <f t="shared" si="0"/>
        <v>0</v>
      </c>
      <c r="K136" s="201" t="s">
        <v>1</v>
      </c>
      <c r="L136" s="29"/>
      <c r="M136" s="109" t="s">
        <v>1</v>
      </c>
      <c r="N136" s="110" t="s">
        <v>42</v>
      </c>
      <c r="O136" s="52"/>
      <c r="P136" s="111">
        <f t="shared" si="1"/>
        <v>0</v>
      </c>
      <c r="Q136" s="111">
        <v>1.8</v>
      </c>
      <c r="R136" s="111">
        <f t="shared" si="2"/>
        <v>14.112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246</v>
      </c>
      <c r="AT136" s="113" t="s">
        <v>242</v>
      </c>
      <c r="AU136" s="113" t="s">
        <v>87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246</v>
      </c>
      <c r="BM136" s="113" t="s">
        <v>1413</v>
      </c>
    </row>
    <row r="137" spans="1:65" s="2" customFormat="1" ht="21.75" customHeight="1">
      <c r="A137" s="28"/>
      <c r="B137" s="138"/>
      <c r="C137" s="199" t="s">
        <v>267</v>
      </c>
      <c r="D137" s="199" t="s">
        <v>242</v>
      </c>
      <c r="E137" s="200" t="s">
        <v>1414</v>
      </c>
      <c r="F137" s="201" t="s">
        <v>1415</v>
      </c>
      <c r="G137" s="202" t="s">
        <v>290</v>
      </c>
      <c r="H137" s="203">
        <v>96</v>
      </c>
      <c r="I137" s="108"/>
      <c r="J137" s="204">
        <f t="shared" si="0"/>
        <v>0</v>
      </c>
      <c r="K137" s="201" t="s">
        <v>1</v>
      </c>
      <c r="L137" s="29"/>
      <c r="M137" s="109" t="s">
        <v>1</v>
      </c>
      <c r="N137" s="110" t="s">
        <v>42</v>
      </c>
      <c r="O137" s="52"/>
      <c r="P137" s="111">
        <f t="shared" si="1"/>
        <v>0</v>
      </c>
      <c r="Q137" s="111">
        <v>0.36699999999999999</v>
      </c>
      <c r="R137" s="111">
        <f t="shared" si="2"/>
        <v>35.231999999999999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246</v>
      </c>
      <c r="AT137" s="113" t="s">
        <v>242</v>
      </c>
      <c r="AU137" s="113" t="s">
        <v>87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246</v>
      </c>
      <c r="BM137" s="113" t="s">
        <v>1416</v>
      </c>
    </row>
    <row r="138" spans="1:65" s="2" customFormat="1" ht="21.75" customHeight="1">
      <c r="A138" s="28"/>
      <c r="B138" s="138"/>
      <c r="C138" s="199" t="s">
        <v>271</v>
      </c>
      <c r="D138" s="199" t="s">
        <v>242</v>
      </c>
      <c r="E138" s="200" t="s">
        <v>1417</v>
      </c>
      <c r="F138" s="201" t="s">
        <v>1418</v>
      </c>
      <c r="G138" s="202" t="s">
        <v>245</v>
      </c>
      <c r="H138" s="203">
        <v>24.3</v>
      </c>
      <c r="I138" s="108"/>
      <c r="J138" s="204">
        <f t="shared" si="0"/>
        <v>0</v>
      </c>
      <c r="K138" s="201" t="s">
        <v>1</v>
      </c>
      <c r="L138" s="29"/>
      <c r="M138" s="109" t="s">
        <v>1</v>
      </c>
      <c r="N138" s="110" t="s">
        <v>42</v>
      </c>
      <c r="O138" s="52"/>
      <c r="P138" s="111">
        <f t="shared" si="1"/>
        <v>0</v>
      </c>
      <c r="Q138" s="111">
        <v>2.4016700000000002</v>
      </c>
      <c r="R138" s="111">
        <f t="shared" si="2"/>
        <v>58.360581000000003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246</v>
      </c>
      <c r="AT138" s="113" t="s">
        <v>242</v>
      </c>
      <c r="AU138" s="113" t="s">
        <v>87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246</v>
      </c>
      <c r="BM138" s="113" t="s">
        <v>1419</v>
      </c>
    </row>
    <row r="139" spans="1:65" s="2" customFormat="1" ht="16.5" customHeight="1">
      <c r="A139" s="28"/>
      <c r="B139" s="138"/>
      <c r="C139" s="199" t="s">
        <v>275</v>
      </c>
      <c r="D139" s="199" t="s">
        <v>242</v>
      </c>
      <c r="E139" s="200" t="s">
        <v>1420</v>
      </c>
      <c r="F139" s="201" t="s">
        <v>1421</v>
      </c>
      <c r="G139" s="202" t="s">
        <v>254</v>
      </c>
      <c r="H139" s="203">
        <v>31</v>
      </c>
      <c r="I139" s="108"/>
      <c r="J139" s="204">
        <f t="shared" si="0"/>
        <v>0</v>
      </c>
      <c r="K139" s="201" t="s">
        <v>1</v>
      </c>
      <c r="L139" s="29"/>
      <c r="M139" s="109" t="s">
        <v>1</v>
      </c>
      <c r="N139" s="110" t="s">
        <v>42</v>
      </c>
      <c r="O139" s="52"/>
      <c r="P139" s="111">
        <f t="shared" si="1"/>
        <v>0</v>
      </c>
      <c r="Q139" s="111">
        <v>0.44</v>
      </c>
      <c r="R139" s="111">
        <f t="shared" si="2"/>
        <v>13.64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246</v>
      </c>
      <c r="AT139" s="113" t="s">
        <v>242</v>
      </c>
      <c r="AU139" s="113" t="s">
        <v>87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246</v>
      </c>
      <c r="BM139" s="113" t="s">
        <v>1422</v>
      </c>
    </row>
    <row r="140" spans="1:65" s="2" customFormat="1" ht="16.5" customHeight="1">
      <c r="A140" s="28"/>
      <c r="B140" s="138"/>
      <c r="C140" s="199" t="s">
        <v>112</v>
      </c>
      <c r="D140" s="199" t="s">
        <v>242</v>
      </c>
      <c r="E140" s="200" t="s">
        <v>1423</v>
      </c>
      <c r="F140" s="201" t="s">
        <v>1424</v>
      </c>
      <c r="G140" s="202" t="s">
        <v>319</v>
      </c>
      <c r="H140" s="203">
        <v>65</v>
      </c>
      <c r="I140" s="108"/>
      <c r="J140" s="204">
        <f t="shared" si="0"/>
        <v>0</v>
      </c>
      <c r="K140" s="201" t="s">
        <v>1</v>
      </c>
      <c r="L140" s="29"/>
      <c r="M140" s="109" t="s">
        <v>1</v>
      </c>
      <c r="N140" s="110" t="s">
        <v>42</v>
      </c>
      <c r="O140" s="52"/>
      <c r="P140" s="111">
        <f t="shared" si="1"/>
        <v>0</v>
      </c>
      <c r="Q140" s="111">
        <v>5.5660000000000001E-2</v>
      </c>
      <c r="R140" s="111">
        <f t="shared" si="2"/>
        <v>3.6179000000000001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246</v>
      </c>
      <c r="AT140" s="113" t="s">
        <v>242</v>
      </c>
      <c r="AU140" s="113" t="s">
        <v>87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246</v>
      </c>
      <c r="BM140" s="113" t="s">
        <v>1425</v>
      </c>
    </row>
    <row r="141" spans="1:65" s="2" customFormat="1" ht="16.5" customHeight="1">
      <c r="A141" s="28"/>
      <c r="B141" s="138"/>
      <c r="C141" s="199" t="s">
        <v>115</v>
      </c>
      <c r="D141" s="199" t="s">
        <v>242</v>
      </c>
      <c r="E141" s="200" t="s">
        <v>1426</v>
      </c>
      <c r="F141" s="201" t="s">
        <v>1427</v>
      </c>
      <c r="G141" s="202" t="s">
        <v>306</v>
      </c>
      <c r="H141" s="203">
        <v>11.8</v>
      </c>
      <c r="I141" s="108"/>
      <c r="J141" s="204">
        <f t="shared" si="0"/>
        <v>0</v>
      </c>
      <c r="K141" s="201" t="s">
        <v>1</v>
      </c>
      <c r="L141" s="29"/>
      <c r="M141" s="109" t="s">
        <v>1</v>
      </c>
      <c r="N141" s="110" t="s">
        <v>42</v>
      </c>
      <c r="O141" s="52"/>
      <c r="P141" s="111">
        <f t="shared" si="1"/>
        <v>0</v>
      </c>
      <c r="Q141" s="111">
        <v>1.1387400000000001</v>
      </c>
      <c r="R141" s="111">
        <f t="shared" si="2"/>
        <v>13.437132000000002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246</v>
      </c>
      <c r="AT141" s="113" t="s">
        <v>242</v>
      </c>
      <c r="AU141" s="113" t="s">
        <v>87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246</v>
      </c>
      <c r="BM141" s="113" t="s">
        <v>1428</v>
      </c>
    </row>
    <row r="142" spans="1:65" s="2" customFormat="1" ht="16.5" customHeight="1">
      <c r="A142" s="28"/>
      <c r="B142" s="138"/>
      <c r="C142" s="199" t="s">
        <v>118</v>
      </c>
      <c r="D142" s="199" t="s">
        <v>242</v>
      </c>
      <c r="E142" s="200" t="s">
        <v>1429</v>
      </c>
      <c r="F142" s="201" t="s">
        <v>1430</v>
      </c>
      <c r="G142" s="202" t="s">
        <v>245</v>
      </c>
      <c r="H142" s="203">
        <v>626.87099999999998</v>
      </c>
      <c r="I142" s="108"/>
      <c r="J142" s="204">
        <f t="shared" si="0"/>
        <v>0</v>
      </c>
      <c r="K142" s="201" t="s">
        <v>1</v>
      </c>
      <c r="L142" s="29"/>
      <c r="M142" s="109" t="s">
        <v>1</v>
      </c>
      <c r="N142" s="110" t="s">
        <v>42</v>
      </c>
      <c r="O142" s="52"/>
      <c r="P142" s="111">
        <f t="shared" si="1"/>
        <v>0</v>
      </c>
      <c r="Q142" s="111">
        <v>2.2999999999999998</v>
      </c>
      <c r="R142" s="111">
        <f t="shared" si="2"/>
        <v>1441.8032999999998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246</v>
      </c>
      <c r="AT142" s="113" t="s">
        <v>242</v>
      </c>
      <c r="AU142" s="113" t="s">
        <v>87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246</v>
      </c>
      <c r="BM142" s="113" t="s">
        <v>1431</v>
      </c>
    </row>
    <row r="143" spans="1:65" s="2" customFormat="1" ht="16.5" customHeight="1">
      <c r="A143" s="28"/>
      <c r="B143" s="138"/>
      <c r="C143" s="199" t="s">
        <v>121</v>
      </c>
      <c r="D143" s="199" t="s">
        <v>242</v>
      </c>
      <c r="E143" s="200" t="s">
        <v>1432</v>
      </c>
      <c r="F143" s="201" t="s">
        <v>1433</v>
      </c>
      <c r="G143" s="202" t="s">
        <v>245</v>
      </c>
      <c r="H143" s="203">
        <v>201</v>
      </c>
      <c r="I143" s="108"/>
      <c r="J143" s="204">
        <f t="shared" si="0"/>
        <v>0</v>
      </c>
      <c r="K143" s="201" t="s">
        <v>1</v>
      </c>
      <c r="L143" s="29"/>
      <c r="M143" s="109" t="s">
        <v>1</v>
      </c>
      <c r="N143" s="110" t="s">
        <v>42</v>
      </c>
      <c r="O143" s="52"/>
      <c r="P143" s="111">
        <f t="shared" si="1"/>
        <v>0</v>
      </c>
      <c r="Q143" s="111">
        <v>1.4999999999999999E-2</v>
      </c>
      <c r="R143" s="111">
        <f t="shared" si="2"/>
        <v>3.0149999999999997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246</v>
      </c>
      <c r="AT143" s="113" t="s">
        <v>242</v>
      </c>
      <c r="AU143" s="113" t="s">
        <v>87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246</v>
      </c>
      <c r="BM143" s="113" t="s">
        <v>1434</v>
      </c>
    </row>
    <row r="144" spans="1:65" s="2" customFormat="1" ht="16.5" customHeight="1">
      <c r="A144" s="28"/>
      <c r="B144" s="138"/>
      <c r="C144" s="199" t="s">
        <v>124</v>
      </c>
      <c r="D144" s="199" t="s">
        <v>242</v>
      </c>
      <c r="E144" s="200" t="s">
        <v>1435</v>
      </c>
      <c r="F144" s="201" t="s">
        <v>1436</v>
      </c>
      <c r="G144" s="202" t="s">
        <v>254</v>
      </c>
      <c r="H144" s="203">
        <v>294</v>
      </c>
      <c r="I144" s="108"/>
      <c r="J144" s="204">
        <f t="shared" si="0"/>
        <v>0</v>
      </c>
      <c r="K144" s="201" t="s">
        <v>1</v>
      </c>
      <c r="L144" s="29"/>
      <c r="M144" s="109" t="s">
        <v>1</v>
      </c>
      <c r="N144" s="110" t="s">
        <v>42</v>
      </c>
      <c r="O144" s="52"/>
      <c r="P144" s="111">
        <f t="shared" si="1"/>
        <v>0</v>
      </c>
      <c r="Q144" s="111">
        <v>4.4999999999999998E-2</v>
      </c>
      <c r="R144" s="111">
        <f t="shared" si="2"/>
        <v>13.229999999999999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246</v>
      </c>
      <c r="AT144" s="113" t="s">
        <v>242</v>
      </c>
      <c r="AU144" s="113" t="s">
        <v>87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246</v>
      </c>
      <c r="BM144" s="113" t="s">
        <v>1437</v>
      </c>
    </row>
    <row r="145" spans="1:65" s="2" customFormat="1" ht="16.5" customHeight="1">
      <c r="A145" s="28"/>
      <c r="B145" s="138"/>
      <c r="C145" s="199" t="s">
        <v>8</v>
      </c>
      <c r="D145" s="199" t="s">
        <v>242</v>
      </c>
      <c r="E145" s="200" t="s">
        <v>1438</v>
      </c>
      <c r="F145" s="201" t="s">
        <v>1439</v>
      </c>
      <c r="G145" s="202" t="s">
        <v>254</v>
      </c>
      <c r="H145" s="203">
        <v>640</v>
      </c>
      <c r="I145" s="108"/>
      <c r="J145" s="204">
        <f t="shared" si="0"/>
        <v>0</v>
      </c>
      <c r="K145" s="201" t="s">
        <v>1</v>
      </c>
      <c r="L145" s="29"/>
      <c r="M145" s="109" t="s">
        <v>1</v>
      </c>
      <c r="N145" s="110" t="s">
        <v>42</v>
      </c>
      <c r="O145" s="52"/>
      <c r="P145" s="111">
        <f t="shared" si="1"/>
        <v>0</v>
      </c>
      <c r="Q145" s="111">
        <v>4.5999999999999999E-2</v>
      </c>
      <c r="R145" s="111">
        <f t="shared" si="2"/>
        <v>29.439999999999998</v>
      </c>
      <c r="S145" s="111">
        <v>0</v>
      </c>
      <c r="T145" s="11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246</v>
      </c>
      <c r="AT145" s="113" t="s">
        <v>242</v>
      </c>
      <c r="AU145" s="113" t="s">
        <v>87</v>
      </c>
      <c r="AY145" s="14" t="s">
        <v>237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4" t="s">
        <v>85</v>
      </c>
      <c r="BK145" s="114">
        <f t="shared" si="9"/>
        <v>0</v>
      </c>
      <c r="BL145" s="14" t="s">
        <v>246</v>
      </c>
      <c r="BM145" s="113" t="s">
        <v>1440</v>
      </c>
    </row>
    <row r="146" spans="1:65" s="2" customFormat="1" ht="16.5" customHeight="1">
      <c r="A146" s="28"/>
      <c r="B146" s="138"/>
      <c r="C146" s="199" t="s">
        <v>129</v>
      </c>
      <c r="D146" s="199" t="s">
        <v>242</v>
      </c>
      <c r="E146" s="200" t="s">
        <v>1441</v>
      </c>
      <c r="F146" s="201" t="s">
        <v>1442</v>
      </c>
      <c r="G146" s="202" t="s">
        <v>245</v>
      </c>
      <c r="H146" s="203">
        <v>991.10500000000002</v>
      </c>
      <c r="I146" s="108"/>
      <c r="J146" s="204">
        <f t="shared" si="0"/>
        <v>0</v>
      </c>
      <c r="K146" s="201" t="s">
        <v>1</v>
      </c>
      <c r="L146" s="29"/>
      <c r="M146" s="109" t="s">
        <v>1</v>
      </c>
      <c r="N146" s="110" t="s">
        <v>42</v>
      </c>
      <c r="O146" s="52"/>
      <c r="P146" s="111">
        <f t="shared" si="1"/>
        <v>0</v>
      </c>
      <c r="Q146" s="111">
        <v>1.5</v>
      </c>
      <c r="R146" s="111">
        <f t="shared" si="2"/>
        <v>1486.6575</v>
      </c>
      <c r="S146" s="111">
        <v>0</v>
      </c>
      <c r="T146" s="11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246</v>
      </c>
      <c r="AT146" s="113" t="s">
        <v>242</v>
      </c>
      <c r="AU146" s="113" t="s">
        <v>87</v>
      </c>
      <c r="AY146" s="14" t="s">
        <v>237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4" t="s">
        <v>85</v>
      </c>
      <c r="BK146" s="114">
        <f t="shared" si="9"/>
        <v>0</v>
      </c>
      <c r="BL146" s="14" t="s">
        <v>246</v>
      </c>
      <c r="BM146" s="113" t="s">
        <v>1443</v>
      </c>
    </row>
    <row r="147" spans="1:65" s="2" customFormat="1" ht="16.5" customHeight="1">
      <c r="A147" s="28"/>
      <c r="B147" s="138"/>
      <c r="C147" s="199" t="s">
        <v>132</v>
      </c>
      <c r="D147" s="199" t="s">
        <v>242</v>
      </c>
      <c r="E147" s="200" t="s">
        <v>1444</v>
      </c>
      <c r="F147" s="201" t="s">
        <v>1445</v>
      </c>
      <c r="G147" s="202" t="s">
        <v>254</v>
      </c>
      <c r="H147" s="203">
        <v>123</v>
      </c>
      <c r="I147" s="108"/>
      <c r="J147" s="204">
        <f t="shared" si="0"/>
        <v>0</v>
      </c>
      <c r="K147" s="201" t="s">
        <v>1</v>
      </c>
      <c r="L147" s="29"/>
      <c r="M147" s="109" t="s">
        <v>1</v>
      </c>
      <c r="N147" s="110" t="s">
        <v>42</v>
      </c>
      <c r="O147" s="52"/>
      <c r="P147" s="111">
        <f t="shared" si="1"/>
        <v>0</v>
      </c>
      <c r="Q147" s="111">
        <v>6.3E-2</v>
      </c>
      <c r="R147" s="111">
        <f t="shared" si="2"/>
        <v>7.7489999999999997</v>
      </c>
      <c r="S147" s="111">
        <v>0</v>
      </c>
      <c r="T147" s="11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246</v>
      </c>
      <c r="AT147" s="113" t="s">
        <v>242</v>
      </c>
      <c r="AU147" s="113" t="s">
        <v>87</v>
      </c>
      <c r="AY147" s="14" t="s">
        <v>237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4" t="s">
        <v>85</v>
      </c>
      <c r="BK147" s="114">
        <f t="shared" si="9"/>
        <v>0</v>
      </c>
      <c r="BL147" s="14" t="s">
        <v>246</v>
      </c>
      <c r="BM147" s="113" t="s">
        <v>1446</v>
      </c>
    </row>
    <row r="148" spans="1:65" s="2" customFormat="1" ht="16.5" customHeight="1">
      <c r="A148" s="28"/>
      <c r="B148" s="138"/>
      <c r="C148" s="199" t="s">
        <v>135</v>
      </c>
      <c r="D148" s="199" t="s">
        <v>242</v>
      </c>
      <c r="E148" s="200" t="s">
        <v>1447</v>
      </c>
      <c r="F148" s="201" t="s">
        <v>1448</v>
      </c>
      <c r="G148" s="202" t="s">
        <v>319</v>
      </c>
      <c r="H148" s="203">
        <v>250</v>
      </c>
      <c r="I148" s="108"/>
      <c r="J148" s="204">
        <f t="shared" si="0"/>
        <v>0</v>
      </c>
      <c r="K148" s="201" t="s">
        <v>1</v>
      </c>
      <c r="L148" s="29"/>
      <c r="M148" s="109" t="s">
        <v>1</v>
      </c>
      <c r="N148" s="110" t="s">
        <v>42</v>
      </c>
      <c r="O148" s="52"/>
      <c r="P148" s="111">
        <f t="shared" si="1"/>
        <v>0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246</v>
      </c>
      <c r="AT148" s="113" t="s">
        <v>242</v>
      </c>
      <c r="AU148" s="113" t="s">
        <v>87</v>
      </c>
      <c r="AY148" s="14" t="s">
        <v>237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4" t="s">
        <v>85</v>
      </c>
      <c r="BK148" s="114">
        <f t="shared" si="9"/>
        <v>0</v>
      </c>
      <c r="BL148" s="14" t="s">
        <v>246</v>
      </c>
      <c r="BM148" s="113" t="s">
        <v>1449</v>
      </c>
    </row>
    <row r="149" spans="1:65" s="2" customFormat="1" ht="16.5" customHeight="1">
      <c r="A149" s="28"/>
      <c r="B149" s="138"/>
      <c r="C149" s="199" t="s">
        <v>138</v>
      </c>
      <c r="D149" s="199" t="s">
        <v>242</v>
      </c>
      <c r="E149" s="200" t="s">
        <v>1450</v>
      </c>
      <c r="F149" s="201" t="s">
        <v>1451</v>
      </c>
      <c r="G149" s="202" t="s">
        <v>254</v>
      </c>
      <c r="H149" s="203">
        <v>41</v>
      </c>
      <c r="I149" s="108"/>
      <c r="J149" s="204">
        <f t="shared" si="0"/>
        <v>0</v>
      </c>
      <c r="K149" s="201" t="s">
        <v>1</v>
      </c>
      <c r="L149" s="29"/>
      <c r="M149" s="109" t="s">
        <v>1</v>
      </c>
      <c r="N149" s="110" t="s">
        <v>42</v>
      </c>
      <c r="O149" s="52"/>
      <c r="P149" s="111">
        <f t="shared" si="1"/>
        <v>0</v>
      </c>
      <c r="Q149" s="111">
        <v>5.6939999999999998E-2</v>
      </c>
      <c r="R149" s="111">
        <f t="shared" si="2"/>
        <v>2.3345400000000001</v>
      </c>
      <c r="S149" s="111">
        <v>0</v>
      </c>
      <c r="T149" s="11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246</v>
      </c>
      <c r="AT149" s="113" t="s">
        <v>242</v>
      </c>
      <c r="AU149" s="113" t="s">
        <v>87</v>
      </c>
      <c r="AY149" s="14" t="s">
        <v>237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4" t="s">
        <v>85</v>
      </c>
      <c r="BK149" s="114">
        <f t="shared" si="9"/>
        <v>0</v>
      </c>
      <c r="BL149" s="14" t="s">
        <v>246</v>
      </c>
      <c r="BM149" s="113" t="s">
        <v>1452</v>
      </c>
    </row>
    <row r="150" spans="1:65" s="2" customFormat="1" ht="16.5" customHeight="1">
      <c r="A150" s="28"/>
      <c r="B150" s="138"/>
      <c r="C150" s="199" t="s">
        <v>141</v>
      </c>
      <c r="D150" s="199" t="s">
        <v>242</v>
      </c>
      <c r="E150" s="200" t="s">
        <v>1453</v>
      </c>
      <c r="F150" s="201" t="s">
        <v>1454</v>
      </c>
      <c r="G150" s="202" t="s">
        <v>254</v>
      </c>
      <c r="H150" s="203">
        <v>232</v>
      </c>
      <c r="I150" s="108"/>
      <c r="J150" s="204">
        <f t="shared" si="0"/>
        <v>0</v>
      </c>
      <c r="K150" s="201" t="s">
        <v>1</v>
      </c>
      <c r="L150" s="29"/>
      <c r="M150" s="109" t="s">
        <v>1</v>
      </c>
      <c r="N150" s="110" t="s">
        <v>42</v>
      </c>
      <c r="O150" s="52"/>
      <c r="P150" s="111">
        <f t="shared" si="1"/>
        <v>0</v>
      </c>
      <c r="Q150" s="111">
        <v>4.5199999999999997E-2</v>
      </c>
      <c r="R150" s="111">
        <f t="shared" si="2"/>
        <v>10.4864</v>
      </c>
      <c r="S150" s="111">
        <v>0</v>
      </c>
      <c r="T150" s="11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246</v>
      </c>
      <c r="AT150" s="113" t="s">
        <v>242</v>
      </c>
      <c r="AU150" s="113" t="s">
        <v>87</v>
      </c>
      <c r="AY150" s="14" t="s">
        <v>237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4" t="s">
        <v>85</v>
      </c>
      <c r="BK150" s="114">
        <f t="shared" si="9"/>
        <v>0</v>
      </c>
      <c r="BL150" s="14" t="s">
        <v>246</v>
      </c>
      <c r="BM150" s="113" t="s">
        <v>1455</v>
      </c>
    </row>
    <row r="151" spans="1:65" s="2" customFormat="1" ht="16.5" customHeight="1">
      <c r="A151" s="28"/>
      <c r="B151" s="138"/>
      <c r="C151" s="199" t="s">
        <v>7</v>
      </c>
      <c r="D151" s="199" t="s">
        <v>242</v>
      </c>
      <c r="E151" s="200" t="s">
        <v>1456</v>
      </c>
      <c r="F151" s="201" t="s">
        <v>1457</v>
      </c>
      <c r="G151" s="202" t="s">
        <v>254</v>
      </c>
      <c r="H151" s="203">
        <v>18</v>
      </c>
      <c r="I151" s="108"/>
      <c r="J151" s="204">
        <f t="shared" si="0"/>
        <v>0</v>
      </c>
      <c r="K151" s="201" t="s">
        <v>1</v>
      </c>
      <c r="L151" s="29"/>
      <c r="M151" s="109" t="s">
        <v>1</v>
      </c>
      <c r="N151" s="110" t="s">
        <v>42</v>
      </c>
      <c r="O151" s="52"/>
      <c r="P151" s="111">
        <f t="shared" si="1"/>
        <v>0</v>
      </c>
      <c r="Q151" s="111">
        <v>3.5029999999999999E-2</v>
      </c>
      <c r="R151" s="111">
        <f t="shared" si="2"/>
        <v>0.63053999999999999</v>
      </c>
      <c r="S151" s="111">
        <v>0</v>
      </c>
      <c r="T151" s="112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246</v>
      </c>
      <c r="AT151" s="113" t="s">
        <v>242</v>
      </c>
      <c r="AU151" s="113" t="s">
        <v>87</v>
      </c>
      <c r="AY151" s="14" t="s">
        <v>237</v>
      </c>
      <c r="BE151" s="114">
        <f t="shared" si="4"/>
        <v>0</v>
      </c>
      <c r="BF151" s="114">
        <f t="shared" si="5"/>
        <v>0</v>
      </c>
      <c r="BG151" s="114">
        <f t="shared" si="6"/>
        <v>0</v>
      </c>
      <c r="BH151" s="114">
        <f t="shared" si="7"/>
        <v>0</v>
      </c>
      <c r="BI151" s="114">
        <f t="shared" si="8"/>
        <v>0</v>
      </c>
      <c r="BJ151" s="14" t="s">
        <v>85</v>
      </c>
      <c r="BK151" s="114">
        <f t="shared" si="9"/>
        <v>0</v>
      </c>
      <c r="BL151" s="14" t="s">
        <v>246</v>
      </c>
      <c r="BM151" s="113" t="s">
        <v>1458</v>
      </c>
    </row>
    <row r="152" spans="1:65" s="2" customFormat="1" ht="21.75" customHeight="1">
      <c r="A152" s="28"/>
      <c r="B152" s="138"/>
      <c r="C152" s="199" t="s">
        <v>146</v>
      </c>
      <c r="D152" s="199" t="s">
        <v>242</v>
      </c>
      <c r="E152" s="200" t="s">
        <v>1459</v>
      </c>
      <c r="F152" s="201" t="s">
        <v>1460</v>
      </c>
      <c r="G152" s="202" t="s">
        <v>254</v>
      </c>
      <c r="H152" s="203">
        <v>45</v>
      </c>
      <c r="I152" s="108"/>
      <c r="J152" s="204">
        <f t="shared" si="0"/>
        <v>0</v>
      </c>
      <c r="K152" s="201" t="s">
        <v>1</v>
      </c>
      <c r="L152" s="29"/>
      <c r="M152" s="109" t="s">
        <v>1</v>
      </c>
      <c r="N152" s="110" t="s">
        <v>42</v>
      </c>
      <c r="O152" s="52"/>
      <c r="P152" s="111">
        <f t="shared" si="1"/>
        <v>0</v>
      </c>
      <c r="Q152" s="111">
        <v>1.6500000000000001E-2</v>
      </c>
      <c r="R152" s="111">
        <f t="shared" si="2"/>
        <v>0.74250000000000005</v>
      </c>
      <c r="S152" s="111">
        <v>0</v>
      </c>
      <c r="T152" s="112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246</v>
      </c>
      <c r="AT152" s="113" t="s">
        <v>242</v>
      </c>
      <c r="AU152" s="113" t="s">
        <v>87</v>
      </c>
      <c r="AY152" s="14" t="s">
        <v>237</v>
      </c>
      <c r="BE152" s="114">
        <f t="shared" si="4"/>
        <v>0</v>
      </c>
      <c r="BF152" s="114">
        <f t="shared" si="5"/>
        <v>0</v>
      </c>
      <c r="BG152" s="114">
        <f t="shared" si="6"/>
        <v>0</v>
      </c>
      <c r="BH152" s="114">
        <f t="shared" si="7"/>
        <v>0</v>
      </c>
      <c r="BI152" s="114">
        <f t="shared" si="8"/>
        <v>0</v>
      </c>
      <c r="BJ152" s="14" t="s">
        <v>85</v>
      </c>
      <c r="BK152" s="114">
        <f t="shared" si="9"/>
        <v>0</v>
      </c>
      <c r="BL152" s="14" t="s">
        <v>246</v>
      </c>
      <c r="BM152" s="113" t="s">
        <v>1461</v>
      </c>
    </row>
    <row r="153" spans="1:65" s="2" customFormat="1" ht="16.5" customHeight="1">
      <c r="A153" s="28"/>
      <c r="B153" s="138"/>
      <c r="C153" s="199" t="s">
        <v>149</v>
      </c>
      <c r="D153" s="199" t="s">
        <v>242</v>
      </c>
      <c r="E153" s="200" t="s">
        <v>1462</v>
      </c>
      <c r="F153" s="201" t="s">
        <v>1463</v>
      </c>
      <c r="G153" s="202" t="s">
        <v>290</v>
      </c>
      <c r="H153" s="203">
        <v>360</v>
      </c>
      <c r="I153" s="108"/>
      <c r="J153" s="204">
        <f t="shared" si="0"/>
        <v>0</v>
      </c>
      <c r="K153" s="201" t="s">
        <v>1</v>
      </c>
      <c r="L153" s="29"/>
      <c r="M153" s="109" t="s">
        <v>1</v>
      </c>
      <c r="N153" s="110" t="s">
        <v>42</v>
      </c>
      <c r="O153" s="52"/>
      <c r="P153" s="111">
        <f t="shared" si="1"/>
        <v>0</v>
      </c>
      <c r="Q153" s="111">
        <v>1.239E-2</v>
      </c>
      <c r="R153" s="111">
        <f t="shared" si="2"/>
        <v>4.4603999999999999</v>
      </c>
      <c r="S153" s="111">
        <v>0</v>
      </c>
      <c r="T153" s="112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246</v>
      </c>
      <c r="AT153" s="113" t="s">
        <v>242</v>
      </c>
      <c r="AU153" s="113" t="s">
        <v>87</v>
      </c>
      <c r="AY153" s="14" t="s">
        <v>237</v>
      </c>
      <c r="BE153" s="114">
        <f t="shared" si="4"/>
        <v>0</v>
      </c>
      <c r="BF153" s="114">
        <f t="shared" si="5"/>
        <v>0</v>
      </c>
      <c r="BG153" s="114">
        <f t="shared" si="6"/>
        <v>0</v>
      </c>
      <c r="BH153" s="114">
        <f t="shared" si="7"/>
        <v>0</v>
      </c>
      <c r="BI153" s="114">
        <f t="shared" si="8"/>
        <v>0</v>
      </c>
      <c r="BJ153" s="14" t="s">
        <v>85</v>
      </c>
      <c r="BK153" s="114">
        <f t="shared" si="9"/>
        <v>0</v>
      </c>
      <c r="BL153" s="14" t="s">
        <v>246</v>
      </c>
      <c r="BM153" s="113" t="s">
        <v>1464</v>
      </c>
    </row>
    <row r="154" spans="1:65" s="2" customFormat="1" ht="16.5" customHeight="1">
      <c r="A154" s="28"/>
      <c r="B154" s="138"/>
      <c r="C154" s="199" t="s">
        <v>152</v>
      </c>
      <c r="D154" s="199" t="s">
        <v>242</v>
      </c>
      <c r="E154" s="200" t="s">
        <v>1465</v>
      </c>
      <c r="F154" s="201" t="s">
        <v>1466</v>
      </c>
      <c r="G154" s="202" t="s">
        <v>290</v>
      </c>
      <c r="H154" s="203">
        <v>180</v>
      </c>
      <c r="I154" s="108"/>
      <c r="J154" s="204">
        <f t="shared" si="0"/>
        <v>0</v>
      </c>
      <c r="K154" s="201" t="s">
        <v>1</v>
      </c>
      <c r="L154" s="29"/>
      <c r="M154" s="109" t="s">
        <v>1</v>
      </c>
      <c r="N154" s="110" t="s">
        <v>42</v>
      </c>
      <c r="O154" s="52"/>
      <c r="P154" s="111">
        <f t="shared" si="1"/>
        <v>0</v>
      </c>
      <c r="Q154" s="111">
        <v>3.6600000000000001E-2</v>
      </c>
      <c r="R154" s="111">
        <f t="shared" si="2"/>
        <v>6.5880000000000001</v>
      </c>
      <c r="S154" s="111">
        <v>0</v>
      </c>
      <c r="T154" s="112">
        <f t="shared" si="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246</v>
      </c>
      <c r="AT154" s="113" t="s">
        <v>242</v>
      </c>
      <c r="AU154" s="113" t="s">
        <v>87</v>
      </c>
      <c r="AY154" s="14" t="s">
        <v>237</v>
      </c>
      <c r="BE154" s="114">
        <f t="shared" si="4"/>
        <v>0</v>
      </c>
      <c r="BF154" s="114">
        <f t="shared" si="5"/>
        <v>0</v>
      </c>
      <c r="BG154" s="114">
        <f t="shared" si="6"/>
        <v>0</v>
      </c>
      <c r="BH154" s="114">
        <f t="shared" si="7"/>
        <v>0</v>
      </c>
      <c r="BI154" s="114">
        <f t="shared" si="8"/>
        <v>0</v>
      </c>
      <c r="BJ154" s="14" t="s">
        <v>85</v>
      </c>
      <c r="BK154" s="114">
        <f t="shared" si="9"/>
        <v>0</v>
      </c>
      <c r="BL154" s="14" t="s">
        <v>246</v>
      </c>
      <c r="BM154" s="113" t="s">
        <v>1467</v>
      </c>
    </row>
    <row r="155" spans="1:65" s="2" customFormat="1" ht="16.5" customHeight="1">
      <c r="A155" s="28"/>
      <c r="B155" s="138"/>
      <c r="C155" s="199" t="s">
        <v>155</v>
      </c>
      <c r="D155" s="199" t="s">
        <v>242</v>
      </c>
      <c r="E155" s="200" t="s">
        <v>1468</v>
      </c>
      <c r="F155" s="201" t="s">
        <v>1469</v>
      </c>
      <c r="G155" s="202" t="s">
        <v>319</v>
      </c>
      <c r="H155" s="203">
        <v>125</v>
      </c>
      <c r="I155" s="108"/>
      <c r="J155" s="204">
        <f t="shared" si="0"/>
        <v>0</v>
      </c>
      <c r="K155" s="201" t="s">
        <v>1</v>
      </c>
      <c r="L155" s="29"/>
      <c r="M155" s="109" t="s">
        <v>1</v>
      </c>
      <c r="N155" s="110" t="s">
        <v>42</v>
      </c>
      <c r="O155" s="52"/>
      <c r="P155" s="111">
        <f t="shared" si="1"/>
        <v>0</v>
      </c>
      <c r="Q155" s="111">
        <v>1E-3</v>
      </c>
      <c r="R155" s="111">
        <f t="shared" si="2"/>
        <v>0.125</v>
      </c>
      <c r="S155" s="111">
        <v>0</v>
      </c>
      <c r="T155" s="112">
        <f t="shared" si="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246</v>
      </c>
      <c r="AT155" s="113" t="s">
        <v>242</v>
      </c>
      <c r="AU155" s="113" t="s">
        <v>87</v>
      </c>
      <c r="AY155" s="14" t="s">
        <v>237</v>
      </c>
      <c r="BE155" s="114">
        <f t="shared" si="4"/>
        <v>0</v>
      </c>
      <c r="BF155" s="114">
        <f t="shared" si="5"/>
        <v>0</v>
      </c>
      <c r="BG155" s="114">
        <f t="shared" si="6"/>
        <v>0</v>
      </c>
      <c r="BH155" s="114">
        <f t="shared" si="7"/>
        <v>0</v>
      </c>
      <c r="BI155" s="114">
        <f t="shared" si="8"/>
        <v>0</v>
      </c>
      <c r="BJ155" s="14" t="s">
        <v>85</v>
      </c>
      <c r="BK155" s="114">
        <f t="shared" si="9"/>
        <v>0</v>
      </c>
      <c r="BL155" s="14" t="s">
        <v>246</v>
      </c>
      <c r="BM155" s="113" t="s">
        <v>1470</v>
      </c>
    </row>
    <row r="156" spans="1:65" s="2" customFormat="1" ht="16.5" customHeight="1">
      <c r="A156" s="28"/>
      <c r="B156" s="138"/>
      <c r="C156" s="199" t="s">
        <v>158</v>
      </c>
      <c r="D156" s="199" t="s">
        <v>242</v>
      </c>
      <c r="E156" s="200" t="s">
        <v>1471</v>
      </c>
      <c r="F156" s="201" t="s">
        <v>1472</v>
      </c>
      <c r="G156" s="202" t="s">
        <v>319</v>
      </c>
      <c r="H156" s="203">
        <v>89</v>
      </c>
      <c r="I156" s="108"/>
      <c r="J156" s="204">
        <f t="shared" si="0"/>
        <v>0</v>
      </c>
      <c r="K156" s="201" t="s">
        <v>1</v>
      </c>
      <c r="L156" s="29"/>
      <c r="M156" s="109" t="s">
        <v>1</v>
      </c>
      <c r="N156" s="110" t="s">
        <v>42</v>
      </c>
      <c r="O156" s="52"/>
      <c r="P156" s="111">
        <f t="shared" si="1"/>
        <v>0</v>
      </c>
      <c r="Q156" s="111">
        <v>2.6800000000000001E-3</v>
      </c>
      <c r="R156" s="111">
        <f t="shared" si="2"/>
        <v>0.23852000000000001</v>
      </c>
      <c r="S156" s="111">
        <v>0</v>
      </c>
      <c r="T156" s="112">
        <f t="shared" si="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246</v>
      </c>
      <c r="AT156" s="113" t="s">
        <v>242</v>
      </c>
      <c r="AU156" s="113" t="s">
        <v>87</v>
      </c>
      <c r="AY156" s="14" t="s">
        <v>237</v>
      </c>
      <c r="BE156" s="114">
        <f t="shared" si="4"/>
        <v>0</v>
      </c>
      <c r="BF156" s="114">
        <f t="shared" si="5"/>
        <v>0</v>
      </c>
      <c r="BG156" s="114">
        <f t="shared" si="6"/>
        <v>0</v>
      </c>
      <c r="BH156" s="114">
        <f t="shared" si="7"/>
        <v>0</v>
      </c>
      <c r="BI156" s="114">
        <f t="shared" si="8"/>
        <v>0</v>
      </c>
      <c r="BJ156" s="14" t="s">
        <v>85</v>
      </c>
      <c r="BK156" s="114">
        <f t="shared" si="9"/>
        <v>0</v>
      </c>
      <c r="BL156" s="14" t="s">
        <v>246</v>
      </c>
      <c r="BM156" s="113" t="s">
        <v>1473</v>
      </c>
    </row>
    <row r="157" spans="1:65" s="2" customFormat="1" ht="16.5" customHeight="1">
      <c r="A157" s="28"/>
      <c r="B157" s="138"/>
      <c r="C157" s="199" t="s">
        <v>161</v>
      </c>
      <c r="D157" s="199" t="s">
        <v>242</v>
      </c>
      <c r="E157" s="200" t="s">
        <v>1474</v>
      </c>
      <c r="F157" s="201" t="s">
        <v>1475</v>
      </c>
      <c r="G157" s="202" t="s">
        <v>319</v>
      </c>
      <c r="H157" s="203">
        <v>65</v>
      </c>
      <c r="I157" s="108"/>
      <c r="J157" s="204">
        <f t="shared" si="0"/>
        <v>0</v>
      </c>
      <c r="K157" s="201" t="s">
        <v>1</v>
      </c>
      <c r="L157" s="29"/>
      <c r="M157" s="109" t="s">
        <v>1</v>
      </c>
      <c r="N157" s="110" t="s">
        <v>42</v>
      </c>
      <c r="O157" s="52"/>
      <c r="P157" s="111">
        <f t="shared" si="1"/>
        <v>0</v>
      </c>
      <c r="Q157" s="111">
        <v>4.0000000000000001E-3</v>
      </c>
      <c r="R157" s="111">
        <f t="shared" si="2"/>
        <v>0.26</v>
      </c>
      <c r="S157" s="111">
        <v>0</v>
      </c>
      <c r="T157" s="112">
        <f t="shared" si="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246</v>
      </c>
      <c r="AT157" s="113" t="s">
        <v>242</v>
      </c>
      <c r="AU157" s="113" t="s">
        <v>87</v>
      </c>
      <c r="AY157" s="14" t="s">
        <v>237</v>
      </c>
      <c r="BE157" s="114">
        <f t="shared" si="4"/>
        <v>0</v>
      </c>
      <c r="BF157" s="114">
        <f t="shared" si="5"/>
        <v>0</v>
      </c>
      <c r="BG157" s="114">
        <f t="shared" si="6"/>
        <v>0</v>
      </c>
      <c r="BH157" s="114">
        <f t="shared" si="7"/>
        <v>0</v>
      </c>
      <c r="BI157" s="114">
        <f t="shared" si="8"/>
        <v>0</v>
      </c>
      <c r="BJ157" s="14" t="s">
        <v>85</v>
      </c>
      <c r="BK157" s="114">
        <f t="shared" si="9"/>
        <v>0</v>
      </c>
      <c r="BL157" s="14" t="s">
        <v>246</v>
      </c>
      <c r="BM157" s="113" t="s">
        <v>1476</v>
      </c>
    </row>
    <row r="158" spans="1:65" s="2" customFormat="1" ht="16.5" customHeight="1">
      <c r="A158" s="28"/>
      <c r="B158" s="138"/>
      <c r="C158" s="199" t="s">
        <v>164</v>
      </c>
      <c r="D158" s="199" t="s">
        <v>242</v>
      </c>
      <c r="E158" s="200" t="s">
        <v>1477</v>
      </c>
      <c r="F158" s="201" t="s">
        <v>1478</v>
      </c>
      <c r="G158" s="202" t="s">
        <v>319</v>
      </c>
      <c r="H158" s="203">
        <v>32</v>
      </c>
      <c r="I158" s="108"/>
      <c r="J158" s="204">
        <f t="shared" si="0"/>
        <v>0</v>
      </c>
      <c r="K158" s="201" t="s">
        <v>1</v>
      </c>
      <c r="L158" s="29"/>
      <c r="M158" s="109" t="s">
        <v>1</v>
      </c>
      <c r="N158" s="110" t="s">
        <v>42</v>
      </c>
      <c r="O158" s="52"/>
      <c r="P158" s="111">
        <f t="shared" si="1"/>
        <v>0</v>
      </c>
      <c r="Q158" s="111">
        <v>1.268E-2</v>
      </c>
      <c r="R158" s="111">
        <f t="shared" si="2"/>
        <v>0.40576000000000001</v>
      </c>
      <c r="S158" s="111">
        <v>0</v>
      </c>
      <c r="T158" s="112">
        <f t="shared" si="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246</v>
      </c>
      <c r="AT158" s="113" t="s">
        <v>242</v>
      </c>
      <c r="AU158" s="113" t="s">
        <v>87</v>
      </c>
      <c r="AY158" s="14" t="s">
        <v>237</v>
      </c>
      <c r="BE158" s="114">
        <f t="shared" si="4"/>
        <v>0</v>
      </c>
      <c r="BF158" s="114">
        <f t="shared" si="5"/>
        <v>0</v>
      </c>
      <c r="BG158" s="114">
        <f t="shared" si="6"/>
        <v>0</v>
      </c>
      <c r="BH158" s="114">
        <f t="shared" si="7"/>
        <v>0</v>
      </c>
      <c r="BI158" s="114">
        <f t="shared" si="8"/>
        <v>0</v>
      </c>
      <c r="BJ158" s="14" t="s">
        <v>85</v>
      </c>
      <c r="BK158" s="114">
        <f t="shared" si="9"/>
        <v>0</v>
      </c>
      <c r="BL158" s="14" t="s">
        <v>246</v>
      </c>
      <c r="BM158" s="113" t="s">
        <v>1479</v>
      </c>
    </row>
    <row r="159" spans="1:65" s="2" customFormat="1" ht="16.5" customHeight="1">
      <c r="A159" s="28"/>
      <c r="B159" s="138"/>
      <c r="C159" s="199" t="s">
        <v>167</v>
      </c>
      <c r="D159" s="199" t="s">
        <v>242</v>
      </c>
      <c r="E159" s="200" t="s">
        <v>1480</v>
      </c>
      <c r="F159" s="201" t="s">
        <v>1481</v>
      </c>
      <c r="G159" s="202" t="s">
        <v>245</v>
      </c>
      <c r="H159" s="203">
        <v>13</v>
      </c>
      <c r="I159" s="108"/>
      <c r="J159" s="204">
        <f t="shared" si="0"/>
        <v>0</v>
      </c>
      <c r="K159" s="201" t="s">
        <v>1</v>
      </c>
      <c r="L159" s="29"/>
      <c r="M159" s="109" t="s">
        <v>1</v>
      </c>
      <c r="N159" s="110" t="s">
        <v>42</v>
      </c>
      <c r="O159" s="52"/>
      <c r="P159" s="111">
        <f t="shared" si="1"/>
        <v>0</v>
      </c>
      <c r="Q159" s="111">
        <v>1.8018700000000001</v>
      </c>
      <c r="R159" s="111">
        <f t="shared" si="2"/>
        <v>23.424310000000002</v>
      </c>
      <c r="S159" s="111">
        <v>0</v>
      </c>
      <c r="T159" s="112">
        <f t="shared" si="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246</v>
      </c>
      <c r="AT159" s="113" t="s">
        <v>242</v>
      </c>
      <c r="AU159" s="113" t="s">
        <v>87</v>
      </c>
      <c r="AY159" s="14" t="s">
        <v>237</v>
      </c>
      <c r="BE159" s="114">
        <f t="shared" si="4"/>
        <v>0</v>
      </c>
      <c r="BF159" s="114">
        <f t="shared" si="5"/>
        <v>0</v>
      </c>
      <c r="BG159" s="114">
        <f t="shared" si="6"/>
        <v>0</v>
      </c>
      <c r="BH159" s="114">
        <f t="shared" si="7"/>
        <v>0</v>
      </c>
      <c r="BI159" s="114">
        <f t="shared" si="8"/>
        <v>0</v>
      </c>
      <c r="BJ159" s="14" t="s">
        <v>85</v>
      </c>
      <c r="BK159" s="114">
        <f t="shared" si="9"/>
        <v>0</v>
      </c>
      <c r="BL159" s="14" t="s">
        <v>246</v>
      </c>
      <c r="BM159" s="113" t="s">
        <v>1482</v>
      </c>
    </row>
    <row r="160" spans="1:65" s="2" customFormat="1" ht="16.5" customHeight="1">
      <c r="A160" s="28"/>
      <c r="B160" s="138"/>
      <c r="C160" s="199" t="s">
        <v>348</v>
      </c>
      <c r="D160" s="199" t="s">
        <v>242</v>
      </c>
      <c r="E160" s="200" t="s">
        <v>1483</v>
      </c>
      <c r="F160" s="201" t="s">
        <v>1484</v>
      </c>
      <c r="G160" s="202" t="s">
        <v>254</v>
      </c>
      <c r="H160" s="203">
        <v>12.5</v>
      </c>
      <c r="I160" s="108"/>
      <c r="J160" s="204">
        <f t="shared" si="0"/>
        <v>0</v>
      </c>
      <c r="K160" s="201" t="s">
        <v>1</v>
      </c>
      <c r="L160" s="29"/>
      <c r="M160" s="109" t="s">
        <v>1</v>
      </c>
      <c r="N160" s="110" t="s">
        <v>42</v>
      </c>
      <c r="O160" s="52"/>
      <c r="P160" s="111">
        <f t="shared" si="1"/>
        <v>0</v>
      </c>
      <c r="Q160" s="111">
        <v>0.27055000000000001</v>
      </c>
      <c r="R160" s="111">
        <f t="shared" si="2"/>
        <v>3.381875</v>
      </c>
      <c r="S160" s="111">
        <v>0</v>
      </c>
      <c r="T160" s="112">
        <f t="shared" si="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246</v>
      </c>
      <c r="AT160" s="113" t="s">
        <v>242</v>
      </c>
      <c r="AU160" s="113" t="s">
        <v>87</v>
      </c>
      <c r="AY160" s="14" t="s">
        <v>237</v>
      </c>
      <c r="BE160" s="114">
        <f t="shared" si="4"/>
        <v>0</v>
      </c>
      <c r="BF160" s="114">
        <f t="shared" si="5"/>
        <v>0</v>
      </c>
      <c r="BG160" s="114">
        <f t="shared" si="6"/>
        <v>0</v>
      </c>
      <c r="BH160" s="114">
        <f t="shared" si="7"/>
        <v>0</v>
      </c>
      <c r="BI160" s="114">
        <f t="shared" si="8"/>
        <v>0</v>
      </c>
      <c r="BJ160" s="14" t="s">
        <v>85</v>
      </c>
      <c r="BK160" s="114">
        <f t="shared" si="9"/>
        <v>0</v>
      </c>
      <c r="BL160" s="14" t="s">
        <v>246</v>
      </c>
      <c r="BM160" s="113" t="s">
        <v>1485</v>
      </c>
    </row>
    <row r="161" spans="1:65" s="2" customFormat="1" ht="16.5" customHeight="1">
      <c r="A161" s="28"/>
      <c r="B161" s="138"/>
      <c r="C161" s="199" t="s">
        <v>352</v>
      </c>
      <c r="D161" s="199" t="s">
        <v>242</v>
      </c>
      <c r="E161" s="200" t="s">
        <v>1486</v>
      </c>
      <c r="F161" s="201" t="s">
        <v>1487</v>
      </c>
      <c r="G161" s="202" t="s">
        <v>245</v>
      </c>
      <c r="H161" s="203">
        <v>9.24</v>
      </c>
      <c r="I161" s="108"/>
      <c r="J161" s="204">
        <f t="shared" si="0"/>
        <v>0</v>
      </c>
      <c r="K161" s="201" t="s">
        <v>1</v>
      </c>
      <c r="L161" s="29"/>
      <c r="M161" s="109" t="s">
        <v>1</v>
      </c>
      <c r="N161" s="110" t="s">
        <v>42</v>
      </c>
      <c r="O161" s="52"/>
      <c r="P161" s="111">
        <f t="shared" si="1"/>
        <v>0</v>
      </c>
      <c r="Q161" s="111">
        <v>1.8018700000000001</v>
      </c>
      <c r="R161" s="111">
        <f t="shared" si="2"/>
        <v>16.649278800000001</v>
      </c>
      <c r="S161" s="111">
        <v>0</v>
      </c>
      <c r="T161" s="112">
        <f t="shared" si="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246</v>
      </c>
      <c r="AT161" s="113" t="s">
        <v>242</v>
      </c>
      <c r="AU161" s="113" t="s">
        <v>87</v>
      </c>
      <c r="AY161" s="14" t="s">
        <v>237</v>
      </c>
      <c r="BE161" s="114">
        <f t="shared" si="4"/>
        <v>0</v>
      </c>
      <c r="BF161" s="114">
        <f t="shared" si="5"/>
        <v>0</v>
      </c>
      <c r="BG161" s="114">
        <f t="shared" si="6"/>
        <v>0</v>
      </c>
      <c r="BH161" s="114">
        <f t="shared" si="7"/>
        <v>0</v>
      </c>
      <c r="BI161" s="114">
        <f t="shared" si="8"/>
        <v>0</v>
      </c>
      <c r="BJ161" s="14" t="s">
        <v>85</v>
      </c>
      <c r="BK161" s="114">
        <f t="shared" si="9"/>
        <v>0</v>
      </c>
      <c r="BL161" s="14" t="s">
        <v>246</v>
      </c>
      <c r="BM161" s="113" t="s">
        <v>1488</v>
      </c>
    </row>
    <row r="162" spans="1:65" s="2" customFormat="1" ht="16.5" customHeight="1">
      <c r="A162" s="28"/>
      <c r="B162" s="138"/>
      <c r="C162" s="199" t="s">
        <v>356</v>
      </c>
      <c r="D162" s="199" t="s">
        <v>242</v>
      </c>
      <c r="E162" s="200" t="s">
        <v>1489</v>
      </c>
      <c r="F162" s="201" t="s">
        <v>1490</v>
      </c>
      <c r="G162" s="202" t="s">
        <v>245</v>
      </c>
      <c r="H162" s="203">
        <v>15</v>
      </c>
      <c r="I162" s="108"/>
      <c r="J162" s="204">
        <f t="shared" si="0"/>
        <v>0</v>
      </c>
      <c r="K162" s="201" t="s">
        <v>1</v>
      </c>
      <c r="L162" s="29"/>
      <c r="M162" s="109" t="s">
        <v>1</v>
      </c>
      <c r="N162" s="110" t="s">
        <v>42</v>
      </c>
      <c r="O162" s="52"/>
      <c r="P162" s="111">
        <f t="shared" si="1"/>
        <v>0</v>
      </c>
      <c r="Q162" s="111">
        <v>1.95187</v>
      </c>
      <c r="R162" s="111">
        <f t="shared" si="2"/>
        <v>29.27805</v>
      </c>
      <c r="S162" s="111">
        <v>0</v>
      </c>
      <c r="T162" s="112">
        <f t="shared" si="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246</v>
      </c>
      <c r="AT162" s="113" t="s">
        <v>242</v>
      </c>
      <c r="AU162" s="113" t="s">
        <v>87</v>
      </c>
      <c r="AY162" s="14" t="s">
        <v>237</v>
      </c>
      <c r="BE162" s="114">
        <f t="shared" si="4"/>
        <v>0</v>
      </c>
      <c r="BF162" s="114">
        <f t="shared" si="5"/>
        <v>0</v>
      </c>
      <c r="BG162" s="114">
        <f t="shared" si="6"/>
        <v>0</v>
      </c>
      <c r="BH162" s="114">
        <f t="shared" si="7"/>
        <v>0</v>
      </c>
      <c r="BI162" s="114">
        <f t="shared" si="8"/>
        <v>0</v>
      </c>
      <c r="BJ162" s="14" t="s">
        <v>85</v>
      </c>
      <c r="BK162" s="114">
        <f t="shared" si="9"/>
        <v>0</v>
      </c>
      <c r="BL162" s="14" t="s">
        <v>246</v>
      </c>
      <c r="BM162" s="113" t="s">
        <v>1491</v>
      </c>
    </row>
    <row r="163" spans="1:65" s="2" customFormat="1" ht="16.5" customHeight="1">
      <c r="A163" s="28"/>
      <c r="B163" s="138"/>
      <c r="C163" s="199" t="s">
        <v>360</v>
      </c>
      <c r="D163" s="199" t="s">
        <v>242</v>
      </c>
      <c r="E163" s="200" t="s">
        <v>1492</v>
      </c>
      <c r="F163" s="201" t="s">
        <v>1493</v>
      </c>
      <c r="G163" s="202" t="s">
        <v>319</v>
      </c>
      <c r="H163" s="203">
        <v>65</v>
      </c>
      <c r="I163" s="108"/>
      <c r="J163" s="204">
        <f t="shared" ref="J163:J186" si="10">ROUND(I163*H163,2)</f>
        <v>0</v>
      </c>
      <c r="K163" s="201" t="s">
        <v>1</v>
      </c>
      <c r="L163" s="29"/>
      <c r="M163" s="109" t="s">
        <v>1</v>
      </c>
      <c r="N163" s="110" t="s">
        <v>42</v>
      </c>
      <c r="O163" s="52"/>
      <c r="P163" s="111">
        <f t="shared" ref="P163:P186" si="11">O163*H163</f>
        <v>0</v>
      </c>
      <c r="Q163" s="111">
        <v>6.0000000000000001E-3</v>
      </c>
      <c r="R163" s="111">
        <f t="shared" ref="R163:R186" si="12">Q163*H163</f>
        <v>0.39</v>
      </c>
      <c r="S163" s="111">
        <v>0</v>
      </c>
      <c r="T163" s="112">
        <f t="shared" ref="T163:T186" si="13">S163*H163</f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246</v>
      </c>
      <c r="AT163" s="113" t="s">
        <v>242</v>
      </c>
      <c r="AU163" s="113" t="s">
        <v>87</v>
      </c>
      <c r="AY163" s="14" t="s">
        <v>237</v>
      </c>
      <c r="BE163" s="114">
        <f t="shared" ref="BE163:BE186" si="14">IF(N163="základní",J163,0)</f>
        <v>0</v>
      </c>
      <c r="BF163" s="114">
        <f t="shared" ref="BF163:BF186" si="15">IF(N163="snížená",J163,0)</f>
        <v>0</v>
      </c>
      <c r="BG163" s="114">
        <f t="shared" ref="BG163:BG186" si="16">IF(N163="zákl. přenesená",J163,0)</f>
        <v>0</v>
      </c>
      <c r="BH163" s="114">
        <f t="shared" ref="BH163:BH186" si="17">IF(N163="sníž. přenesená",J163,0)</f>
        <v>0</v>
      </c>
      <c r="BI163" s="114">
        <f t="shared" ref="BI163:BI186" si="18">IF(N163="nulová",J163,0)</f>
        <v>0</v>
      </c>
      <c r="BJ163" s="14" t="s">
        <v>85</v>
      </c>
      <c r="BK163" s="114">
        <f t="shared" ref="BK163:BK186" si="19">ROUND(I163*H163,2)</f>
        <v>0</v>
      </c>
      <c r="BL163" s="14" t="s">
        <v>246</v>
      </c>
      <c r="BM163" s="113" t="s">
        <v>1494</v>
      </c>
    </row>
    <row r="164" spans="1:65" s="2" customFormat="1" ht="16.5" customHeight="1">
      <c r="A164" s="28"/>
      <c r="B164" s="138"/>
      <c r="C164" s="199" t="s">
        <v>364</v>
      </c>
      <c r="D164" s="199" t="s">
        <v>242</v>
      </c>
      <c r="E164" s="200" t="s">
        <v>1495</v>
      </c>
      <c r="F164" s="201" t="s">
        <v>1496</v>
      </c>
      <c r="G164" s="202" t="s">
        <v>319</v>
      </c>
      <c r="H164" s="203">
        <v>12</v>
      </c>
      <c r="I164" s="108"/>
      <c r="J164" s="204">
        <f t="shared" si="10"/>
        <v>0</v>
      </c>
      <c r="K164" s="201" t="s">
        <v>1</v>
      </c>
      <c r="L164" s="29"/>
      <c r="M164" s="109" t="s">
        <v>1</v>
      </c>
      <c r="N164" s="110" t="s">
        <v>42</v>
      </c>
      <c r="O164" s="52"/>
      <c r="P164" s="111">
        <f t="shared" si="11"/>
        <v>0</v>
      </c>
      <c r="Q164" s="111">
        <v>2.5999999999999999E-2</v>
      </c>
      <c r="R164" s="111">
        <f t="shared" si="12"/>
        <v>0.312</v>
      </c>
      <c r="S164" s="111">
        <v>0</v>
      </c>
      <c r="T164" s="112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246</v>
      </c>
      <c r="AT164" s="113" t="s">
        <v>242</v>
      </c>
      <c r="AU164" s="113" t="s">
        <v>87</v>
      </c>
      <c r="AY164" s="14" t="s">
        <v>237</v>
      </c>
      <c r="BE164" s="114">
        <f t="shared" si="14"/>
        <v>0</v>
      </c>
      <c r="BF164" s="114">
        <f t="shared" si="15"/>
        <v>0</v>
      </c>
      <c r="BG164" s="114">
        <f t="shared" si="16"/>
        <v>0</v>
      </c>
      <c r="BH164" s="114">
        <f t="shared" si="17"/>
        <v>0</v>
      </c>
      <c r="BI164" s="114">
        <f t="shared" si="18"/>
        <v>0</v>
      </c>
      <c r="BJ164" s="14" t="s">
        <v>85</v>
      </c>
      <c r="BK164" s="114">
        <f t="shared" si="19"/>
        <v>0</v>
      </c>
      <c r="BL164" s="14" t="s">
        <v>246</v>
      </c>
      <c r="BM164" s="113" t="s">
        <v>1497</v>
      </c>
    </row>
    <row r="165" spans="1:65" s="2" customFormat="1" ht="16.5" customHeight="1">
      <c r="A165" s="28"/>
      <c r="B165" s="138"/>
      <c r="C165" s="199" t="s">
        <v>368</v>
      </c>
      <c r="D165" s="199" t="s">
        <v>242</v>
      </c>
      <c r="E165" s="200" t="s">
        <v>1498</v>
      </c>
      <c r="F165" s="201" t="s">
        <v>1499</v>
      </c>
      <c r="G165" s="202" t="s">
        <v>245</v>
      </c>
      <c r="H165" s="203">
        <v>0.126</v>
      </c>
      <c r="I165" s="108"/>
      <c r="J165" s="204">
        <f t="shared" si="10"/>
        <v>0</v>
      </c>
      <c r="K165" s="201" t="s">
        <v>1</v>
      </c>
      <c r="L165" s="29"/>
      <c r="M165" s="109" t="s">
        <v>1</v>
      </c>
      <c r="N165" s="110" t="s">
        <v>42</v>
      </c>
      <c r="O165" s="52"/>
      <c r="P165" s="111">
        <f t="shared" si="11"/>
        <v>0</v>
      </c>
      <c r="Q165" s="111">
        <v>2.1</v>
      </c>
      <c r="R165" s="111">
        <f t="shared" si="12"/>
        <v>0.2646</v>
      </c>
      <c r="S165" s="111">
        <v>0</v>
      </c>
      <c r="T165" s="112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13" t="s">
        <v>246</v>
      </c>
      <c r="AT165" s="113" t="s">
        <v>242</v>
      </c>
      <c r="AU165" s="113" t="s">
        <v>87</v>
      </c>
      <c r="AY165" s="14" t="s">
        <v>237</v>
      </c>
      <c r="BE165" s="114">
        <f t="shared" si="14"/>
        <v>0</v>
      </c>
      <c r="BF165" s="114">
        <f t="shared" si="15"/>
        <v>0</v>
      </c>
      <c r="BG165" s="114">
        <f t="shared" si="16"/>
        <v>0</v>
      </c>
      <c r="BH165" s="114">
        <f t="shared" si="17"/>
        <v>0</v>
      </c>
      <c r="BI165" s="114">
        <f t="shared" si="18"/>
        <v>0</v>
      </c>
      <c r="BJ165" s="14" t="s">
        <v>85</v>
      </c>
      <c r="BK165" s="114">
        <f t="shared" si="19"/>
        <v>0</v>
      </c>
      <c r="BL165" s="14" t="s">
        <v>246</v>
      </c>
      <c r="BM165" s="113" t="s">
        <v>1500</v>
      </c>
    </row>
    <row r="166" spans="1:65" s="2" customFormat="1" ht="16.5" customHeight="1">
      <c r="A166" s="28"/>
      <c r="B166" s="138"/>
      <c r="C166" s="199" t="s">
        <v>372</v>
      </c>
      <c r="D166" s="199" t="s">
        <v>242</v>
      </c>
      <c r="E166" s="200" t="s">
        <v>1501</v>
      </c>
      <c r="F166" s="201" t="s">
        <v>1502</v>
      </c>
      <c r="G166" s="202" t="s">
        <v>319</v>
      </c>
      <c r="H166" s="203">
        <v>154</v>
      </c>
      <c r="I166" s="108"/>
      <c r="J166" s="204">
        <f t="shared" si="10"/>
        <v>0</v>
      </c>
      <c r="K166" s="201" t="s">
        <v>1</v>
      </c>
      <c r="L166" s="29"/>
      <c r="M166" s="109" t="s">
        <v>1</v>
      </c>
      <c r="N166" s="110" t="s">
        <v>42</v>
      </c>
      <c r="O166" s="52"/>
      <c r="P166" s="111">
        <f t="shared" si="11"/>
        <v>0</v>
      </c>
      <c r="Q166" s="111">
        <v>9.7930000000000003E-2</v>
      </c>
      <c r="R166" s="111">
        <f t="shared" si="12"/>
        <v>15.08122</v>
      </c>
      <c r="S166" s="111">
        <v>0</v>
      </c>
      <c r="T166" s="112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13" t="s">
        <v>246</v>
      </c>
      <c r="AT166" s="113" t="s">
        <v>242</v>
      </c>
      <c r="AU166" s="113" t="s">
        <v>87</v>
      </c>
      <c r="AY166" s="14" t="s">
        <v>237</v>
      </c>
      <c r="BE166" s="114">
        <f t="shared" si="14"/>
        <v>0</v>
      </c>
      <c r="BF166" s="114">
        <f t="shared" si="15"/>
        <v>0</v>
      </c>
      <c r="BG166" s="114">
        <f t="shared" si="16"/>
        <v>0</v>
      </c>
      <c r="BH166" s="114">
        <f t="shared" si="17"/>
        <v>0</v>
      </c>
      <c r="BI166" s="114">
        <f t="shared" si="18"/>
        <v>0</v>
      </c>
      <c r="BJ166" s="14" t="s">
        <v>85</v>
      </c>
      <c r="BK166" s="114">
        <f t="shared" si="19"/>
        <v>0</v>
      </c>
      <c r="BL166" s="14" t="s">
        <v>246</v>
      </c>
      <c r="BM166" s="113" t="s">
        <v>1503</v>
      </c>
    </row>
    <row r="167" spans="1:65" s="2" customFormat="1" ht="16.5" customHeight="1">
      <c r="A167" s="28"/>
      <c r="B167" s="138"/>
      <c r="C167" s="199" t="s">
        <v>376</v>
      </c>
      <c r="D167" s="199" t="s">
        <v>242</v>
      </c>
      <c r="E167" s="200" t="s">
        <v>1504</v>
      </c>
      <c r="F167" s="201" t="s">
        <v>1505</v>
      </c>
      <c r="G167" s="202" t="s">
        <v>290</v>
      </c>
      <c r="H167" s="203">
        <v>965</v>
      </c>
      <c r="I167" s="108"/>
      <c r="J167" s="204">
        <f t="shared" si="10"/>
        <v>0</v>
      </c>
      <c r="K167" s="201" t="s">
        <v>1</v>
      </c>
      <c r="L167" s="29"/>
      <c r="M167" s="109" t="s">
        <v>1</v>
      </c>
      <c r="N167" s="110" t="s">
        <v>42</v>
      </c>
      <c r="O167" s="52"/>
      <c r="P167" s="111">
        <f t="shared" si="11"/>
        <v>0</v>
      </c>
      <c r="Q167" s="111">
        <v>6.4999999999999997E-3</v>
      </c>
      <c r="R167" s="111">
        <f t="shared" si="12"/>
        <v>6.2725</v>
      </c>
      <c r="S167" s="111">
        <v>0</v>
      </c>
      <c r="T167" s="112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13" t="s">
        <v>246</v>
      </c>
      <c r="AT167" s="113" t="s">
        <v>242</v>
      </c>
      <c r="AU167" s="113" t="s">
        <v>87</v>
      </c>
      <c r="AY167" s="14" t="s">
        <v>237</v>
      </c>
      <c r="BE167" s="114">
        <f t="shared" si="14"/>
        <v>0</v>
      </c>
      <c r="BF167" s="114">
        <f t="shared" si="15"/>
        <v>0</v>
      </c>
      <c r="BG167" s="114">
        <f t="shared" si="16"/>
        <v>0</v>
      </c>
      <c r="BH167" s="114">
        <f t="shared" si="17"/>
        <v>0</v>
      </c>
      <c r="BI167" s="114">
        <f t="shared" si="18"/>
        <v>0</v>
      </c>
      <c r="BJ167" s="14" t="s">
        <v>85</v>
      </c>
      <c r="BK167" s="114">
        <f t="shared" si="19"/>
        <v>0</v>
      </c>
      <c r="BL167" s="14" t="s">
        <v>246</v>
      </c>
      <c r="BM167" s="113" t="s">
        <v>1506</v>
      </c>
    </row>
    <row r="168" spans="1:65" s="2" customFormat="1" ht="16.5" customHeight="1">
      <c r="A168" s="28"/>
      <c r="B168" s="138"/>
      <c r="C168" s="199" t="s">
        <v>380</v>
      </c>
      <c r="D168" s="199" t="s">
        <v>242</v>
      </c>
      <c r="E168" s="200" t="s">
        <v>1507</v>
      </c>
      <c r="F168" s="201" t="s">
        <v>1508</v>
      </c>
      <c r="G168" s="202" t="s">
        <v>290</v>
      </c>
      <c r="H168" s="203">
        <v>385</v>
      </c>
      <c r="I168" s="108"/>
      <c r="J168" s="204">
        <f t="shared" si="10"/>
        <v>0</v>
      </c>
      <c r="K168" s="201" t="s">
        <v>1</v>
      </c>
      <c r="L168" s="29"/>
      <c r="M168" s="109" t="s">
        <v>1</v>
      </c>
      <c r="N168" s="110" t="s">
        <v>42</v>
      </c>
      <c r="O168" s="52"/>
      <c r="P168" s="111">
        <f t="shared" si="11"/>
        <v>0</v>
      </c>
      <c r="Q168" s="111">
        <v>1.8499999999999999E-2</v>
      </c>
      <c r="R168" s="111">
        <f t="shared" si="12"/>
        <v>7.1224999999999996</v>
      </c>
      <c r="S168" s="111">
        <v>0</v>
      </c>
      <c r="T168" s="112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13" t="s">
        <v>246</v>
      </c>
      <c r="AT168" s="113" t="s">
        <v>242</v>
      </c>
      <c r="AU168" s="113" t="s">
        <v>87</v>
      </c>
      <c r="AY168" s="14" t="s">
        <v>237</v>
      </c>
      <c r="BE168" s="114">
        <f t="shared" si="14"/>
        <v>0</v>
      </c>
      <c r="BF168" s="114">
        <f t="shared" si="15"/>
        <v>0</v>
      </c>
      <c r="BG168" s="114">
        <f t="shared" si="16"/>
        <v>0</v>
      </c>
      <c r="BH168" s="114">
        <f t="shared" si="17"/>
        <v>0</v>
      </c>
      <c r="BI168" s="114">
        <f t="shared" si="18"/>
        <v>0</v>
      </c>
      <c r="BJ168" s="14" t="s">
        <v>85</v>
      </c>
      <c r="BK168" s="114">
        <f t="shared" si="19"/>
        <v>0</v>
      </c>
      <c r="BL168" s="14" t="s">
        <v>246</v>
      </c>
      <c r="BM168" s="113" t="s">
        <v>1509</v>
      </c>
    </row>
    <row r="169" spans="1:65" s="2" customFormat="1" ht="16.5" customHeight="1">
      <c r="A169" s="28"/>
      <c r="B169" s="138"/>
      <c r="C169" s="199" t="s">
        <v>384</v>
      </c>
      <c r="D169" s="199" t="s">
        <v>242</v>
      </c>
      <c r="E169" s="200" t="s">
        <v>1510</v>
      </c>
      <c r="F169" s="201" t="s">
        <v>1511</v>
      </c>
      <c r="G169" s="202" t="s">
        <v>290</v>
      </c>
      <c r="H169" s="203">
        <v>85</v>
      </c>
      <c r="I169" s="108"/>
      <c r="J169" s="204">
        <f t="shared" si="10"/>
        <v>0</v>
      </c>
      <c r="K169" s="201" t="s">
        <v>1</v>
      </c>
      <c r="L169" s="29"/>
      <c r="M169" s="109" t="s">
        <v>1</v>
      </c>
      <c r="N169" s="110" t="s">
        <v>42</v>
      </c>
      <c r="O169" s="52"/>
      <c r="P169" s="111">
        <f t="shared" si="11"/>
        <v>0</v>
      </c>
      <c r="Q169" s="111">
        <v>6.3E-2</v>
      </c>
      <c r="R169" s="111">
        <f t="shared" si="12"/>
        <v>5.3550000000000004</v>
      </c>
      <c r="S169" s="111">
        <v>0</v>
      </c>
      <c r="T169" s="112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13" t="s">
        <v>246</v>
      </c>
      <c r="AT169" s="113" t="s">
        <v>242</v>
      </c>
      <c r="AU169" s="113" t="s">
        <v>87</v>
      </c>
      <c r="AY169" s="14" t="s">
        <v>237</v>
      </c>
      <c r="BE169" s="114">
        <f t="shared" si="14"/>
        <v>0</v>
      </c>
      <c r="BF169" s="114">
        <f t="shared" si="15"/>
        <v>0</v>
      </c>
      <c r="BG169" s="114">
        <f t="shared" si="16"/>
        <v>0</v>
      </c>
      <c r="BH169" s="114">
        <f t="shared" si="17"/>
        <v>0</v>
      </c>
      <c r="BI169" s="114">
        <f t="shared" si="18"/>
        <v>0</v>
      </c>
      <c r="BJ169" s="14" t="s">
        <v>85</v>
      </c>
      <c r="BK169" s="114">
        <f t="shared" si="19"/>
        <v>0</v>
      </c>
      <c r="BL169" s="14" t="s">
        <v>246</v>
      </c>
      <c r="BM169" s="113" t="s">
        <v>1512</v>
      </c>
    </row>
    <row r="170" spans="1:65" s="2" customFormat="1" ht="16.5" customHeight="1">
      <c r="A170" s="28"/>
      <c r="B170" s="138"/>
      <c r="C170" s="199" t="s">
        <v>388</v>
      </c>
      <c r="D170" s="199" t="s">
        <v>242</v>
      </c>
      <c r="E170" s="200" t="s">
        <v>1513</v>
      </c>
      <c r="F170" s="201" t="s">
        <v>1514</v>
      </c>
      <c r="G170" s="202" t="s">
        <v>290</v>
      </c>
      <c r="H170" s="203">
        <v>76</v>
      </c>
      <c r="I170" s="108"/>
      <c r="J170" s="204">
        <f t="shared" si="10"/>
        <v>0</v>
      </c>
      <c r="K170" s="201" t="s">
        <v>1</v>
      </c>
      <c r="L170" s="29"/>
      <c r="M170" s="109" t="s">
        <v>1</v>
      </c>
      <c r="N170" s="110" t="s">
        <v>42</v>
      </c>
      <c r="O170" s="52"/>
      <c r="P170" s="111">
        <f t="shared" si="11"/>
        <v>0</v>
      </c>
      <c r="Q170" s="111">
        <v>5.3999999999999999E-2</v>
      </c>
      <c r="R170" s="111">
        <f t="shared" si="12"/>
        <v>4.1040000000000001</v>
      </c>
      <c r="S170" s="111">
        <v>0</v>
      </c>
      <c r="T170" s="112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13" t="s">
        <v>246</v>
      </c>
      <c r="AT170" s="113" t="s">
        <v>242</v>
      </c>
      <c r="AU170" s="113" t="s">
        <v>87</v>
      </c>
      <c r="AY170" s="14" t="s">
        <v>237</v>
      </c>
      <c r="BE170" s="114">
        <f t="shared" si="14"/>
        <v>0</v>
      </c>
      <c r="BF170" s="114">
        <f t="shared" si="15"/>
        <v>0</v>
      </c>
      <c r="BG170" s="114">
        <f t="shared" si="16"/>
        <v>0</v>
      </c>
      <c r="BH170" s="114">
        <f t="shared" si="17"/>
        <v>0</v>
      </c>
      <c r="BI170" s="114">
        <f t="shared" si="18"/>
        <v>0</v>
      </c>
      <c r="BJ170" s="14" t="s">
        <v>85</v>
      </c>
      <c r="BK170" s="114">
        <f t="shared" si="19"/>
        <v>0</v>
      </c>
      <c r="BL170" s="14" t="s">
        <v>246</v>
      </c>
      <c r="BM170" s="113" t="s">
        <v>1515</v>
      </c>
    </row>
    <row r="171" spans="1:65" s="2" customFormat="1" ht="16.5" customHeight="1">
      <c r="A171" s="28"/>
      <c r="B171" s="138"/>
      <c r="C171" s="199" t="s">
        <v>392</v>
      </c>
      <c r="D171" s="199" t="s">
        <v>242</v>
      </c>
      <c r="E171" s="200" t="s">
        <v>1516</v>
      </c>
      <c r="F171" s="201" t="s">
        <v>1517</v>
      </c>
      <c r="G171" s="202" t="s">
        <v>319</v>
      </c>
      <c r="H171" s="203">
        <v>85</v>
      </c>
      <c r="I171" s="108"/>
      <c r="J171" s="204">
        <f t="shared" si="10"/>
        <v>0</v>
      </c>
      <c r="K171" s="201" t="s">
        <v>1</v>
      </c>
      <c r="L171" s="29"/>
      <c r="M171" s="109" t="s">
        <v>1</v>
      </c>
      <c r="N171" s="110" t="s">
        <v>42</v>
      </c>
      <c r="O171" s="52"/>
      <c r="P171" s="111">
        <f t="shared" si="11"/>
        <v>0</v>
      </c>
      <c r="Q171" s="111">
        <v>1E-3</v>
      </c>
      <c r="R171" s="111">
        <f t="shared" si="12"/>
        <v>8.5000000000000006E-2</v>
      </c>
      <c r="S171" s="111">
        <v>0</v>
      </c>
      <c r="T171" s="112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13" t="s">
        <v>246</v>
      </c>
      <c r="AT171" s="113" t="s">
        <v>242</v>
      </c>
      <c r="AU171" s="113" t="s">
        <v>87</v>
      </c>
      <c r="AY171" s="14" t="s">
        <v>237</v>
      </c>
      <c r="BE171" s="114">
        <f t="shared" si="14"/>
        <v>0</v>
      </c>
      <c r="BF171" s="114">
        <f t="shared" si="15"/>
        <v>0</v>
      </c>
      <c r="BG171" s="114">
        <f t="shared" si="16"/>
        <v>0</v>
      </c>
      <c r="BH171" s="114">
        <f t="shared" si="17"/>
        <v>0</v>
      </c>
      <c r="BI171" s="114">
        <f t="shared" si="18"/>
        <v>0</v>
      </c>
      <c r="BJ171" s="14" t="s">
        <v>85</v>
      </c>
      <c r="BK171" s="114">
        <f t="shared" si="19"/>
        <v>0</v>
      </c>
      <c r="BL171" s="14" t="s">
        <v>246</v>
      </c>
      <c r="BM171" s="113" t="s">
        <v>1518</v>
      </c>
    </row>
    <row r="172" spans="1:65" s="2" customFormat="1" ht="16.5" customHeight="1">
      <c r="A172" s="28"/>
      <c r="B172" s="138"/>
      <c r="C172" s="199" t="s">
        <v>396</v>
      </c>
      <c r="D172" s="199" t="s">
        <v>242</v>
      </c>
      <c r="E172" s="200" t="s">
        <v>1519</v>
      </c>
      <c r="F172" s="201" t="s">
        <v>1520</v>
      </c>
      <c r="G172" s="202" t="s">
        <v>254</v>
      </c>
      <c r="H172" s="203">
        <v>2480.5</v>
      </c>
      <c r="I172" s="108"/>
      <c r="J172" s="204">
        <f t="shared" si="10"/>
        <v>0</v>
      </c>
      <c r="K172" s="201" t="s">
        <v>1</v>
      </c>
      <c r="L172" s="29"/>
      <c r="M172" s="109" t="s">
        <v>1</v>
      </c>
      <c r="N172" s="110" t="s">
        <v>42</v>
      </c>
      <c r="O172" s="52"/>
      <c r="P172" s="111">
        <f t="shared" si="11"/>
        <v>0</v>
      </c>
      <c r="Q172" s="111">
        <v>0.05</v>
      </c>
      <c r="R172" s="111">
        <f t="shared" si="12"/>
        <v>124.02500000000001</v>
      </c>
      <c r="S172" s="111">
        <v>0</v>
      </c>
      <c r="T172" s="112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13" t="s">
        <v>246</v>
      </c>
      <c r="AT172" s="113" t="s">
        <v>242</v>
      </c>
      <c r="AU172" s="113" t="s">
        <v>87</v>
      </c>
      <c r="AY172" s="14" t="s">
        <v>237</v>
      </c>
      <c r="BE172" s="114">
        <f t="shared" si="14"/>
        <v>0</v>
      </c>
      <c r="BF172" s="114">
        <f t="shared" si="15"/>
        <v>0</v>
      </c>
      <c r="BG172" s="114">
        <f t="shared" si="16"/>
        <v>0</v>
      </c>
      <c r="BH172" s="114">
        <f t="shared" si="17"/>
        <v>0</v>
      </c>
      <c r="BI172" s="114">
        <f t="shared" si="18"/>
        <v>0</v>
      </c>
      <c r="BJ172" s="14" t="s">
        <v>85</v>
      </c>
      <c r="BK172" s="114">
        <f t="shared" si="19"/>
        <v>0</v>
      </c>
      <c r="BL172" s="14" t="s">
        <v>246</v>
      </c>
      <c r="BM172" s="113" t="s">
        <v>1521</v>
      </c>
    </row>
    <row r="173" spans="1:65" s="2" customFormat="1" ht="16.5" customHeight="1">
      <c r="A173" s="28"/>
      <c r="B173" s="138"/>
      <c r="C173" s="199" t="s">
        <v>400</v>
      </c>
      <c r="D173" s="199" t="s">
        <v>242</v>
      </c>
      <c r="E173" s="200" t="s">
        <v>1522</v>
      </c>
      <c r="F173" s="201" t="s">
        <v>1523</v>
      </c>
      <c r="G173" s="202" t="s">
        <v>254</v>
      </c>
      <c r="H173" s="203">
        <v>2255.2420000000002</v>
      </c>
      <c r="I173" s="108"/>
      <c r="J173" s="204">
        <f t="shared" si="10"/>
        <v>0</v>
      </c>
      <c r="K173" s="201" t="s">
        <v>1</v>
      </c>
      <c r="L173" s="29"/>
      <c r="M173" s="109" t="s">
        <v>1</v>
      </c>
      <c r="N173" s="110" t="s">
        <v>42</v>
      </c>
      <c r="O173" s="52"/>
      <c r="P173" s="111">
        <f t="shared" si="11"/>
        <v>0</v>
      </c>
      <c r="Q173" s="111">
        <v>0.05</v>
      </c>
      <c r="R173" s="111">
        <f t="shared" si="12"/>
        <v>112.76210000000002</v>
      </c>
      <c r="S173" s="111">
        <v>0</v>
      </c>
      <c r="T173" s="112">
        <f t="shared" si="1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13" t="s">
        <v>246</v>
      </c>
      <c r="AT173" s="113" t="s">
        <v>242</v>
      </c>
      <c r="AU173" s="113" t="s">
        <v>87</v>
      </c>
      <c r="AY173" s="14" t="s">
        <v>237</v>
      </c>
      <c r="BE173" s="114">
        <f t="shared" si="14"/>
        <v>0</v>
      </c>
      <c r="BF173" s="114">
        <f t="shared" si="15"/>
        <v>0</v>
      </c>
      <c r="BG173" s="114">
        <f t="shared" si="16"/>
        <v>0</v>
      </c>
      <c r="BH173" s="114">
        <f t="shared" si="17"/>
        <v>0</v>
      </c>
      <c r="BI173" s="114">
        <f t="shared" si="18"/>
        <v>0</v>
      </c>
      <c r="BJ173" s="14" t="s">
        <v>85</v>
      </c>
      <c r="BK173" s="114">
        <f t="shared" si="19"/>
        <v>0</v>
      </c>
      <c r="BL173" s="14" t="s">
        <v>246</v>
      </c>
      <c r="BM173" s="113" t="s">
        <v>1524</v>
      </c>
    </row>
    <row r="174" spans="1:65" s="2" customFormat="1" ht="16.5" customHeight="1">
      <c r="A174" s="28"/>
      <c r="B174" s="138"/>
      <c r="C174" s="199" t="s">
        <v>404</v>
      </c>
      <c r="D174" s="199" t="s">
        <v>242</v>
      </c>
      <c r="E174" s="200" t="s">
        <v>1525</v>
      </c>
      <c r="F174" s="201" t="s">
        <v>1526</v>
      </c>
      <c r="G174" s="202" t="s">
        <v>254</v>
      </c>
      <c r="H174" s="203">
        <v>17442.3</v>
      </c>
      <c r="I174" s="108"/>
      <c r="J174" s="204">
        <f t="shared" si="10"/>
        <v>0</v>
      </c>
      <c r="K174" s="201" t="s">
        <v>1</v>
      </c>
      <c r="L174" s="29"/>
      <c r="M174" s="109" t="s">
        <v>1</v>
      </c>
      <c r="N174" s="110" t="s">
        <v>42</v>
      </c>
      <c r="O174" s="52"/>
      <c r="P174" s="111">
        <f t="shared" si="11"/>
        <v>0</v>
      </c>
      <c r="Q174" s="111">
        <v>0.05</v>
      </c>
      <c r="R174" s="111">
        <f t="shared" si="12"/>
        <v>872.11500000000001</v>
      </c>
      <c r="S174" s="111">
        <v>0</v>
      </c>
      <c r="T174" s="112">
        <f t="shared" si="1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13" t="s">
        <v>246</v>
      </c>
      <c r="AT174" s="113" t="s">
        <v>242</v>
      </c>
      <c r="AU174" s="113" t="s">
        <v>87</v>
      </c>
      <c r="AY174" s="14" t="s">
        <v>237</v>
      </c>
      <c r="BE174" s="114">
        <f t="shared" si="14"/>
        <v>0</v>
      </c>
      <c r="BF174" s="114">
        <f t="shared" si="15"/>
        <v>0</v>
      </c>
      <c r="BG174" s="114">
        <f t="shared" si="16"/>
        <v>0</v>
      </c>
      <c r="BH174" s="114">
        <f t="shared" si="17"/>
        <v>0</v>
      </c>
      <c r="BI174" s="114">
        <f t="shared" si="18"/>
        <v>0</v>
      </c>
      <c r="BJ174" s="14" t="s">
        <v>85</v>
      </c>
      <c r="BK174" s="114">
        <f t="shared" si="19"/>
        <v>0</v>
      </c>
      <c r="BL174" s="14" t="s">
        <v>246</v>
      </c>
      <c r="BM174" s="113" t="s">
        <v>1527</v>
      </c>
    </row>
    <row r="175" spans="1:65" s="2" customFormat="1" ht="16.5" customHeight="1">
      <c r="A175" s="28"/>
      <c r="B175" s="138"/>
      <c r="C175" s="199" t="s">
        <v>408</v>
      </c>
      <c r="D175" s="199" t="s">
        <v>242</v>
      </c>
      <c r="E175" s="200" t="s">
        <v>1528</v>
      </c>
      <c r="F175" s="201" t="s">
        <v>1529</v>
      </c>
      <c r="G175" s="202" t="s">
        <v>254</v>
      </c>
      <c r="H175" s="203">
        <v>355</v>
      </c>
      <c r="I175" s="108"/>
      <c r="J175" s="204">
        <f t="shared" si="10"/>
        <v>0</v>
      </c>
      <c r="K175" s="201" t="s">
        <v>1</v>
      </c>
      <c r="L175" s="29"/>
      <c r="M175" s="109" t="s">
        <v>1</v>
      </c>
      <c r="N175" s="110" t="s">
        <v>42</v>
      </c>
      <c r="O175" s="52"/>
      <c r="P175" s="111">
        <f t="shared" si="11"/>
        <v>0</v>
      </c>
      <c r="Q175" s="111">
        <v>8.8999999999999996E-2</v>
      </c>
      <c r="R175" s="111">
        <f t="shared" si="12"/>
        <v>31.594999999999999</v>
      </c>
      <c r="S175" s="111">
        <v>0</v>
      </c>
      <c r="T175" s="112">
        <f t="shared" si="1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13" t="s">
        <v>246</v>
      </c>
      <c r="AT175" s="113" t="s">
        <v>242</v>
      </c>
      <c r="AU175" s="113" t="s">
        <v>87</v>
      </c>
      <c r="AY175" s="14" t="s">
        <v>237</v>
      </c>
      <c r="BE175" s="114">
        <f t="shared" si="14"/>
        <v>0</v>
      </c>
      <c r="BF175" s="114">
        <f t="shared" si="15"/>
        <v>0</v>
      </c>
      <c r="BG175" s="114">
        <f t="shared" si="16"/>
        <v>0</v>
      </c>
      <c r="BH175" s="114">
        <f t="shared" si="17"/>
        <v>0</v>
      </c>
      <c r="BI175" s="114">
        <f t="shared" si="18"/>
        <v>0</v>
      </c>
      <c r="BJ175" s="14" t="s">
        <v>85</v>
      </c>
      <c r="BK175" s="114">
        <f t="shared" si="19"/>
        <v>0</v>
      </c>
      <c r="BL175" s="14" t="s">
        <v>246</v>
      </c>
      <c r="BM175" s="113" t="s">
        <v>1530</v>
      </c>
    </row>
    <row r="176" spans="1:65" s="2" customFormat="1" ht="16.5" customHeight="1">
      <c r="A176" s="28"/>
      <c r="B176" s="138"/>
      <c r="C176" s="199" t="s">
        <v>415</v>
      </c>
      <c r="D176" s="199" t="s">
        <v>242</v>
      </c>
      <c r="E176" s="200" t="s">
        <v>1531</v>
      </c>
      <c r="F176" s="201" t="s">
        <v>1532</v>
      </c>
      <c r="G176" s="202" t="s">
        <v>306</v>
      </c>
      <c r="H176" s="203">
        <v>5305.1189999999997</v>
      </c>
      <c r="I176" s="108"/>
      <c r="J176" s="204">
        <f t="shared" si="10"/>
        <v>0</v>
      </c>
      <c r="K176" s="201" t="s">
        <v>1</v>
      </c>
      <c r="L176" s="29"/>
      <c r="M176" s="109" t="s">
        <v>1</v>
      </c>
      <c r="N176" s="110" t="s">
        <v>42</v>
      </c>
      <c r="O176" s="52"/>
      <c r="P176" s="111">
        <f t="shared" si="11"/>
        <v>0</v>
      </c>
      <c r="Q176" s="111">
        <v>1.6000000000000001E-4</v>
      </c>
      <c r="R176" s="111">
        <f t="shared" si="12"/>
        <v>0.84881903999999997</v>
      </c>
      <c r="S176" s="111">
        <v>0</v>
      </c>
      <c r="T176" s="112">
        <f t="shared" si="1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13" t="s">
        <v>246</v>
      </c>
      <c r="AT176" s="113" t="s">
        <v>242</v>
      </c>
      <c r="AU176" s="113" t="s">
        <v>87</v>
      </c>
      <c r="AY176" s="14" t="s">
        <v>237</v>
      </c>
      <c r="BE176" s="114">
        <f t="shared" si="14"/>
        <v>0</v>
      </c>
      <c r="BF176" s="114">
        <f t="shared" si="15"/>
        <v>0</v>
      </c>
      <c r="BG176" s="114">
        <f t="shared" si="16"/>
        <v>0</v>
      </c>
      <c r="BH176" s="114">
        <f t="shared" si="17"/>
        <v>0</v>
      </c>
      <c r="BI176" s="114">
        <f t="shared" si="18"/>
        <v>0</v>
      </c>
      <c r="BJ176" s="14" t="s">
        <v>85</v>
      </c>
      <c r="BK176" s="114">
        <f t="shared" si="19"/>
        <v>0</v>
      </c>
      <c r="BL176" s="14" t="s">
        <v>246</v>
      </c>
      <c r="BM176" s="113" t="s">
        <v>1533</v>
      </c>
    </row>
    <row r="177" spans="1:65" s="2" customFormat="1" ht="16.5" customHeight="1">
      <c r="A177" s="28"/>
      <c r="B177" s="138"/>
      <c r="C177" s="199" t="s">
        <v>419</v>
      </c>
      <c r="D177" s="199" t="s">
        <v>242</v>
      </c>
      <c r="E177" s="200" t="s">
        <v>1534</v>
      </c>
      <c r="F177" s="201" t="s">
        <v>1535</v>
      </c>
      <c r="G177" s="202" t="s">
        <v>306</v>
      </c>
      <c r="H177" s="203">
        <v>21220.475999999999</v>
      </c>
      <c r="I177" s="108"/>
      <c r="J177" s="204">
        <f t="shared" si="10"/>
        <v>0</v>
      </c>
      <c r="K177" s="201" t="s">
        <v>1</v>
      </c>
      <c r="L177" s="29"/>
      <c r="M177" s="109" t="s">
        <v>1</v>
      </c>
      <c r="N177" s="110" t="s">
        <v>42</v>
      </c>
      <c r="O177" s="52"/>
      <c r="P177" s="111">
        <f t="shared" si="11"/>
        <v>0</v>
      </c>
      <c r="Q177" s="111">
        <v>6.0000000000000002E-5</v>
      </c>
      <c r="R177" s="111">
        <f t="shared" si="12"/>
        <v>1.27322856</v>
      </c>
      <c r="S177" s="111">
        <v>0</v>
      </c>
      <c r="T177" s="112">
        <f t="shared" si="1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13" t="s">
        <v>246</v>
      </c>
      <c r="AT177" s="113" t="s">
        <v>242</v>
      </c>
      <c r="AU177" s="113" t="s">
        <v>87</v>
      </c>
      <c r="AY177" s="14" t="s">
        <v>237</v>
      </c>
      <c r="BE177" s="114">
        <f t="shared" si="14"/>
        <v>0</v>
      </c>
      <c r="BF177" s="114">
        <f t="shared" si="15"/>
        <v>0</v>
      </c>
      <c r="BG177" s="114">
        <f t="shared" si="16"/>
        <v>0</v>
      </c>
      <c r="BH177" s="114">
        <f t="shared" si="17"/>
        <v>0</v>
      </c>
      <c r="BI177" s="114">
        <f t="shared" si="18"/>
        <v>0</v>
      </c>
      <c r="BJ177" s="14" t="s">
        <v>85</v>
      </c>
      <c r="BK177" s="114">
        <f t="shared" si="19"/>
        <v>0</v>
      </c>
      <c r="BL177" s="14" t="s">
        <v>246</v>
      </c>
      <c r="BM177" s="113" t="s">
        <v>1536</v>
      </c>
    </row>
    <row r="178" spans="1:65" s="2" customFormat="1" ht="16.5" customHeight="1">
      <c r="A178" s="28"/>
      <c r="B178" s="138"/>
      <c r="C178" s="199" t="s">
        <v>423</v>
      </c>
      <c r="D178" s="199" t="s">
        <v>242</v>
      </c>
      <c r="E178" s="200" t="s">
        <v>1537</v>
      </c>
      <c r="F178" s="201" t="s">
        <v>1538</v>
      </c>
      <c r="G178" s="202" t="s">
        <v>306</v>
      </c>
      <c r="H178" s="203">
        <v>4641.1000000000004</v>
      </c>
      <c r="I178" s="108"/>
      <c r="J178" s="204">
        <f t="shared" si="10"/>
        <v>0</v>
      </c>
      <c r="K178" s="201" t="s">
        <v>1</v>
      </c>
      <c r="L178" s="29"/>
      <c r="M178" s="109" t="s">
        <v>1</v>
      </c>
      <c r="N178" s="110" t="s">
        <v>42</v>
      </c>
      <c r="O178" s="52"/>
      <c r="P178" s="111">
        <f t="shared" si="11"/>
        <v>0</v>
      </c>
      <c r="Q178" s="111">
        <v>0</v>
      </c>
      <c r="R178" s="111">
        <f t="shared" si="12"/>
        <v>0</v>
      </c>
      <c r="S178" s="111">
        <v>0</v>
      </c>
      <c r="T178" s="112">
        <f t="shared" si="1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13" t="s">
        <v>246</v>
      </c>
      <c r="AT178" s="113" t="s">
        <v>242</v>
      </c>
      <c r="AU178" s="113" t="s">
        <v>87</v>
      </c>
      <c r="AY178" s="14" t="s">
        <v>237</v>
      </c>
      <c r="BE178" s="114">
        <f t="shared" si="14"/>
        <v>0</v>
      </c>
      <c r="BF178" s="114">
        <f t="shared" si="15"/>
        <v>0</v>
      </c>
      <c r="BG178" s="114">
        <f t="shared" si="16"/>
        <v>0</v>
      </c>
      <c r="BH178" s="114">
        <f t="shared" si="17"/>
        <v>0</v>
      </c>
      <c r="BI178" s="114">
        <f t="shared" si="18"/>
        <v>0</v>
      </c>
      <c r="BJ178" s="14" t="s">
        <v>85</v>
      </c>
      <c r="BK178" s="114">
        <f t="shared" si="19"/>
        <v>0</v>
      </c>
      <c r="BL178" s="14" t="s">
        <v>246</v>
      </c>
      <c r="BM178" s="113" t="s">
        <v>1539</v>
      </c>
    </row>
    <row r="179" spans="1:65" s="2" customFormat="1" ht="16.5" customHeight="1">
      <c r="A179" s="28"/>
      <c r="B179" s="138"/>
      <c r="C179" s="199" t="s">
        <v>427</v>
      </c>
      <c r="D179" s="199" t="s">
        <v>242</v>
      </c>
      <c r="E179" s="200" t="s">
        <v>1540</v>
      </c>
      <c r="F179" s="201" t="s">
        <v>1541</v>
      </c>
      <c r="G179" s="202" t="s">
        <v>306</v>
      </c>
      <c r="H179" s="203">
        <v>4641.1000000000004</v>
      </c>
      <c r="I179" s="108"/>
      <c r="J179" s="204">
        <f t="shared" si="10"/>
        <v>0</v>
      </c>
      <c r="K179" s="201" t="s">
        <v>1</v>
      </c>
      <c r="L179" s="29"/>
      <c r="M179" s="109" t="s">
        <v>1</v>
      </c>
      <c r="N179" s="110" t="s">
        <v>42</v>
      </c>
      <c r="O179" s="52"/>
      <c r="P179" s="111">
        <f t="shared" si="11"/>
        <v>0</v>
      </c>
      <c r="Q179" s="111">
        <v>0</v>
      </c>
      <c r="R179" s="111">
        <f t="shared" si="12"/>
        <v>0</v>
      </c>
      <c r="S179" s="111">
        <v>0</v>
      </c>
      <c r="T179" s="112">
        <f t="shared" si="1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13" t="s">
        <v>246</v>
      </c>
      <c r="AT179" s="113" t="s">
        <v>242</v>
      </c>
      <c r="AU179" s="113" t="s">
        <v>87</v>
      </c>
      <c r="AY179" s="14" t="s">
        <v>237</v>
      </c>
      <c r="BE179" s="114">
        <f t="shared" si="14"/>
        <v>0</v>
      </c>
      <c r="BF179" s="114">
        <f t="shared" si="15"/>
        <v>0</v>
      </c>
      <c r="BG179" s="114">
        <f t="shared" si="16"/>
        <v>0</v>
      </c>
      <c r="BH179" s="114">
        <f t="shared" si="17"/>
        <v>0</v>
      </c>
      <c r="BI179" s="114">
        <f t="shared" si="18"/>
        <v>0</v>
      </c>
      <c r="BJ179" s="14" t="s">
        <v>85</v>
      </c>
      <c r="BK179" s="114">
        <f t="shared" si="19"/>
        <v>0</v>
      </c>
      <c r="BL179" s="14" t="s">
        <v>246</v>
      </c>
      <c r="BM179" s="113" t="s">
        <v>1542</v>
      </c>
    </row>
    <row r="180" spans="1:65" s="2" customFormat="1" ht="16.5" customHeight="1">
      <c r="A180" s="28"/>
      <c r="B180" s="138"/>
      <c r="C180" s="199" t="s">
        <v>431</v>
      </c>
      <c r="D180" s="199" t="s">
        <v>242</v>
      </c>
      <c r="E180" s="200" t="s">
        <v>1543</v>
      </c>
      <c r="F180" s="201" t="s">
        <v>1544</v>
      </c>
      <c r="G180" s="202" t="s">
        <v>306</v>
      </c>
      <c r="H180" s="203">
        <v>79576.785000000003</v>
      </c>
      <c r="I180" s="108"/>
      <c r="J180" s="204">
        <f t="shared" si="10"/>
        <v>0</v>
      </c>
      <c r="K180" s="201" t="s">
        <v>1</v>
      </c>
      <c r="L180" s="29"/>
      <c r="M180" s="109" t="s">
        <v>1</v>
      </c>
      <c r="N180" s="110" t="s">
        <v>42</v>
      </c>
      <c r="O180" s="52"/>
      <c r="P180" s="111">
        <f t="shared" si="11"/>
        <v>0</v>
      </c>
      <c r="Q180" s="111">
        <v>0</v>
      </c>
      <c r="R180" s="111">
        <f t="shared" si="12"/>
        <v>0</v>
      </c>
      <c r="S180" s="111">
        <v>0</v>
      </c>
      <c r="T180" s="112">
        <f t="shared" si="1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13" t="s">
        <v>246</v>
      </c>
      <c r="AT180" s="113" t="s">
        <v>242</v>
      </c>
      <c r="AU180" s="113" t="s">
        <v>87</v>
      </c>
      <c r="AY180" s="14" t="s">
        <v>237</v>
      </c>
      <c r="BE180" s="114">
        <f t="shared" si="14"/>
        <v>0</v>
      </c>
      <c r="BF180" s="114">
        <f t="shared" si="15"/>
        <v>0</v>
      </c>
      <c r="BG180" s="114">
        <f t="shared" si="16"/>
        <v>0</v>
      </c>
      <c r="BH180" s="114">
        <f t="shared" si="17"/>
        <v>0</v>
      </c>
      <c r="BI180" s="114">
        <f t="shared" si="18"/>
        <v>0</v>
      </c>
      <c r="BJ180" s="14" t="s">
        <v>85</v>
      </c>
      <c r="BK180" s="114">
        <f t="shared" si="19"/>
        <v>0</v>
      </c>
      <c r="BL180" s="14" t="s">
        <v>246</v>
      </c>
      <c r="BM180" s="113" t="s">
        <v>1545</v>
      </c>
    </row>
    <row r="181" spans="1:65" s="2" customFormat="1" ht="16.5" customHeight="1">
      <c r="A181" s="28"/>
      <c r="B181" s="138"/>
      <c r="C181" s="199" t="s">
        <v>435</v>
      </c>
      <c r="D181" s="199" t="s">
        <v>242</v>
      </c>
      <c r="E181" s="200" t="s">
        <v>1546</v>
      </c>
      <c r="F181" s="201" t="s">
        <v>1547</v>
      </c>
      <c r="G181" s="202" t="s">
        <v>306</v>
      </c>
      <c r="H181" s="203">
        <v>5305.1189999999997</v>
      </c>
      <c r="I181" s="108"/>
      <c r="J181" s="204">
        <f t="shared" si="10"/>
        <v>0</v>
      </c>
      <c r="K181" s="201" t="s">
        <v>1</v>
      </c>
      <c r="L181" s="29"/>
      <c r="M181" s="109" t="s">
        <v>1</v>
      </c>
      <c r="N181" s="110" t="s">
        <v>42</v>
      </c>
      <c r="O181" s="52"/>
      <c r="P181" s="111">
        <f t="shared" si="11"/>
        <v>0</v>
      </c>
      <c r="Q181" s="111">
        <v>0</v>
      </c>
      <c r="R181" s="111">
        <f t="shared" si="12"/>
        <v>0</v>
      </c>
      <c r="S181" s="111">
        <v>0</v>
      </c>
      <c r="T181" s="112">
        <f t="shared" si="1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13" t="s">
        <v>246</v>
      </c>
      <c r="AT181" s="113" t="s">
        <v>242</v>
      </c>
      <c r="AU181" s="113" t="s">
        <v>87</v>
      </c>
      <c r="AY181" s="14" t="s">
        <v>237</v>
      </c>
      <c r="BE181" s="114">
        <f t="shared" si="14"/>
        <v>0</v>
      </c>
      <c r="BF181" s="114">
        <f t="shared" si="15"/>
        <v>0</v>
      </c>
      <c r="BG181" s="114">
        <f t="shared" si="16"/>
        <v>0</v>
      </c>
      <c r="BH181" s="114">
        <f t="shared" si="17"/>
        <v>0</v>
      </c>
      <c r="BI181" s="114">
        <f t="shared" si="18"/>
        <v>0</v>
      </c>
      <c r="BJ181" s="14" t="s">
        <v>85</v>
      </c>
      <c r="BK181" s="114">
        <f t="shared" si="19"/>
        <v>0</v>
      </c>
      <c r="BL181" s="14" t="s">
        <v>246</v>
      </c>
      <c r="BM181" s="113" t="s">
        <v>1548</v>
      </c>
    </row>
    <row r="182" spans="1:65" s="2" customFormat="1" ht="16.5" customHeight="1">
      <c r="A182" s="28"/>
      <c r="B182" s="138"/>
      <c r="C182" s="199" t="s">
        <v>439</v>
      </c>
      <c r="D182" s="199" t="s">
        <v>242</v>
      </c>
      <c r="E182" s="200" t="s">
        <v>1549</v>
      </c>
      <c r="F182" s="201" t="s">
        <v>1550</v>
      </c>
      <c r="G182" s="202" t="s">
        <v>306</v>
      </c>
      <c r="H182" s="203">
        <v>18564.400000000001</v>
      </c>
      <c r="I182" s="108"/>
      <c r="J182" s="204">
        <f t="shared" si="10"/>
        <v>0</v>
      </c>
      <c r="K182" s="201" t="s">
        <v>1</v>
      </c>
      <c r="L182" s="29"/>
      <c r="M182" s="109" t="s">
        <v>1</v>
      </c>
      <c r="N182" s="110" t="s">
        <v>42</v>
      </c>
      <c r="O182" s="52"/>
      <c r="P182" s="111">
        <f t="shared" si="11"/>
        <v>0</v>
      </c>
      <c r="Q182" s="111">
        <v>0</v>
      </c>
      <c r="R182" s="111">
        <f t="shared" si="12"/>
        <v>0</v>
      </c>
      <c r="S182" s="111">
        <v>0</v>
      </c>
      <c r="T182" s="112">
        <f t="shared" si="1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13" t="s">
        <v>246</v>
      </c>
      <c r="AT182" s="113" t="s">
        <v>242</v>
      </c>
      <c r="AU182" s="113" t="s">
        <v>87</v>
      </c>
      <c r="AY182" s="14" t="s">
        <v>237</v>
      </c>
      <c r="BE182" s="114">
        <f t="shared" si="14"/>
        <v>0</v>
      </c>
      <c r="BF182" s="114">
        <f t="shared" si="15"/>
        <v>0</v>
      </c>
      <c r="BG182" s="114">
        <f t="shared" si="16"/>
        <v>0</v>
      </c>
      <c r="BH182" s="114">
        <f t="shared" si="17"/>
        <v>0</v>
      </c>
      <c r="BI182" s="114">
        <f t="shared" si="18"/>
        <v>0</v>
      </c>
      <c r="BJ182" s="14" t="s">
        <v>85</v>
      </c>
      <c r="BK182" s="114">
        <f t="shared" si="19"/>
        <v>0</v>
      </c>
      <c r="BL182" s="14" t="s">
        <v>246</v>
      </c>
      <c r="BM182" s="113" t="s">
        <v>1551</v>
      </c>
    </row>
    <row r="183" spans="1:65" s="2" customFormat="1" ht="16.5" customHeight="1">
      <c r="A183" s="28"/>
      <c r="B183" s="138"/>
      <c r="C183" s="199" t="s">
        <v>443</v>
      </c>
      <c r="D183" s="199" t="s">
        <v>242</v>
      </c>
      <c r="E183" s="200" t="s">
        <v>1552</v>
      </c>
      <c r="F183" s="201" t="s">
        <v>1553</v>
      </c>
      <c r="G183" s="202" t="s">
        <v>306</v>
      </c>
      <c r="H183" s="203">
        <v>5305.1189999999997</v>
      </c>
      <c r="I183" s="108"/>
      <c r="J183" s="204">
        <f t="shared" si="10"/>
        <v>0</v>
      </c>
      <c r="K183" s="201" t="s">
        <v>1</v>
      </c>
      <c r="L183" s="29"/>
      <c r="M183" s="109" t="s">
        <v>1</v>
      </c>
      <c r="N183" s="110" t="s">
        <v>42</v>
      </c>
      <c r="O183" s="52"/>
      <c r="P183" s="111">
        <f t="shared" si="11"/>
        <v>0</v>
      </c>
      <c r="Q183" s="111">
        <v>0</v>
      </c>
      <c r="R183" s="111">
        <f t="shared" si="12"/>
        <v>0</v>
      </c>
      <c r="S183" s="111">
        <v>0</v>
      </c>
      <c r="T183" s="112">
        <f t="shared" si="1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13" t="s">
        <v>246</v>
      </c>
      <c r="AT183" s="113" t="s">
        <v>242</v>
      </c>
      <c r="AU183" s="113" t="s">
        <v>87</v>
      </c>
      <c r="AY183" s="14" t="s">
        <v>237</v>
      </c>
      <c r="BE183" s="114">
        <f t="shared" si="14"/>
        <v>0</v>
      </c>
      <c r="BF183" s="114">
        <f t="shared" si="15"/>
        <v>0</v>
      </c>
      <c r="BG183" s="114">
        <f t="shared" si="16"/>
        <v>0</v>
      </c>
      <c r="BH183" s="114">
        <f t="shared" si="17"/>
        <v>0</v>
      </c>
      <c r="BI183" s="114">
        <f t="shared" si="18"/>
        <v>0</v>
      </c>
      <c r="BJ183" s="14" t="s">
        <v>85</v>
      </c>
      <c r="BK183" s="114">
        <f t="shared" si="19"/>
        <v>0</v>
      </c>
      <c r="BL183" s="14" t="s">
        <v>246</v>
      </c>
      <c r="BM183" s="113" t="s">
        <v>1554</v>
      </c>
    </row>
    <row r="184" spans="1:65" s="2" customFormat="1" ht="16.5" customHeight="1">
      <c r="A184" s="28"/>
      <c r="B184" s="138"/>
      <c r="C184" s="199" t="s">
        <v>447</v>
      </c>
      <c r="D184" s="199" t="s">
        <v>242</v>
      </c>
      <c r="E184" s="200" t="s">
        <v>1555</v>
      </c>
      <c r="F184" s="201" t="s">
        <v>1556</v>
      </c>
      <c r="G184" s="202" t="s">
        <v>306</v>
      </c>
      <c r="H184" s="203">
        <v>3855.1190000000001</v>
      </c>
      <c r="I184" s="108"/>
      <c r="J184" s="204">
        <f t="shared" si="10"/>
        <v>0</v>
      </c>
      <c r="K184" s="201" t="s">
        <v>1</v>
      </c>
      <c r="L184" s="29"/>
      <c r="M184" s="109" t="s">
        <v>1</v>
      </c>
      <c r="N184" s="110" t="s">
        <v>42</v>
      </c>
      <c r="O184" s="52"/>
      <c r="P184" s="111">
        <f t="shared" si="11"/>
        <v>0</v>
      </c>
      <c r="Q184" s="111">
        <v>0</v>
      </c>
      <c r="R184" s="111">
        <f t="shared" si="12"/>
        <v>0</v>
      </c>
      <c r="S184" s="111">
        <v>0</v>
      </c>
      <c r="T184" s="112">
        <f t="shared" si="1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13" t="s">
        <v>246</v>
      </c>
      <c r="AT184" s="113" t="s">
        <v>242</v>
      </c>
      <c r="AU184" s="113" t="s">
        <v>87</v>
      </c>
      <c r="AY184" s="14" t="s">
        <v>237</v>
      </c>
      <c r="BE184" s="114">
        <f t="shared" si="14"/>
        <v>0</v>
      </c>
      <c r="BF184" s="114">
        <f t="shared" si="15"/>
        <v>0</v>
      </c>
      <c r="BG184" s="114">
        <f t="shared" si="16"/>
        <v>0</v>
      </c>
      <c r="BH184" s="114">
        <f t="shared" si="17"/>
        <v>0</v>
      </c>
      <c r="BI184" s="114">
        <f t="shared" si="18"/>
        <v>0</v>
      </c>
      <c r="BJ184" s="14" t="s">
        <v>85</v>
      </c>
      <c r="BK184" s="114">
        <f t="shared" si="19"/>
        <v>0</v>
      </c>
      <c r="BL184" s="14" t="s">
        <v>246</v>
      </c>
      <c r="BM184" s="113" t="s">
        <v>1557</v>
      </c>
    </row>
    <row r="185" spans="1:65" s="2" customFormat="1" ht="16.5" customHeight="1">
      <c r="A185" s="28"/>
      <c r="B185" s="138"/>
      <c r="C185" s="199" t="s">
        <v>451</v>
      </c>
      <c r="D185" s="199" t="s">
        <v>242</v>
      </c>
      <c r="E185" s="200" t="s">
        <v>1558</v>
      </c>
      <c r="F185" s="201" t="s">
        <v>1559</v>
      </c>
      <c r="G185" s="202" t="s">
        <v>306</v>
      </c>
      <c r="H185" s="203">
        <v>1450</v>
      </c>
      <c r="I185" s="108"/>
      <c r="J185" s="204">
        <f t="shared" si="10"/>
        <v>0</v>
      </c>
      <c r="K185" s="201" t="s">
        <v>1</v>
      </c>
      <c r="L185" s="29"/>
      <c r="M185" s="109" t="s">
        <v>1</v>
      </c>
      <c r="N185" s="110" t="s">
        <v>42</v>
      </c>
      <c r="O185" s="52"/>
      <c r="P185" s="111">
        <f t="shared" si="11"/>
        <v>0</v>
      </c>
      <c r="Q185" s="111">
        <v>0</v>
      </c>
      <c r="R185" s="111">
        <f t="shared" si="12"/>
        <v>0</v>
      </c>
      <c r="S185" s="111">
        <v>0</v>
      </c>
      <c r="T185" s="112">
        <f t="shared" si="13"/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13" t="s">
        <v>246</v>
      </c>
      <c r="AT185" s="113" t="s">
        <v>242</v>
      </c>
      <c r="AU185" s="113" t="s">
        <v>87</v>
      </c>
      <c r="AY185" s="14" t="s">
        <v>237</v>
      </c>
      <c r="BE185" s="114">
        <f t="shared" si="14"/>
        <v>0</v>
      </c>
      <c r="BF185" s="114">
        <f t="shared" si="15"/>
        <v>0</v>
      </c>
      <c r="BG185" s="114">
        <f t="shared" si="16"/>
        <v>0</v>
      </c>
      <c r="BH185" s="114">
        <f t="shared" si="17"/>
        <v>0</v>
      </c>
      <c r="BI185" s="114">
        <f t="shared" si="18"/>
        <v>0</v>
      </c>
      <c r="BJ185" s="14" t="s">
        <v>85</v>
      </c>
      <c r="BK185" s="114">
        <f t="shared" si="19"/>
        <v>0</v>
      </c>
      <c r="BL185" s="14" t="s">
        <v>246</v>
      </c>
      <c r="BM185" s="113" t="s">
        <v>1560</v>
      </c>
    </row>
    <row r="186" spans="1:65" s="2" customFormat="1" ht="16.5" customHeight="1">
      <c r="A186" s="28"/>
      <c r="B186" s="138"/>
      <c r="C186" s="199" t="s">
        <v>455</v>
      </c>
      <c r="D186" s="199" t="s">
        <v>242</v>
      </c>
      <c r="E186" s="200" t="s">
        <v>1561</v>
      </c>
      <c r="F186" s="201" t="s">
        <v>1562</v>
      </c>
      <c r="G186" s="202" t="s">
        <v>319</v>
      </c>
      <c r="H186" s="203">
        <v>300</v>
      </c>
      <c r="I186" s="108"/>
      <c r="J186" s="204">
        <f t="shared" si="10"/>
        <v>0</v>
      </c>
      <c r="K186" s="201" t="s">
        <v>1</v>
      </c>
      <c r="L186" s="29"/>
      <c r="M186" s="109" t="s">
        <v>1</v>
      </c>
      <c r="N186" s="110" t="s">
        <v>42</v>
      </c>
      <c r="O186" s="52"/>
      <c r="P186" s="111">
        <f t="shared" si="11"/>
        <v>0</v>
      </c>
      <c r="Q186" s="111">
        <v>4.0000000000000001E-3</v>
      </c>
      <c r="R186" s="111">
        <f t="shared" si="12"/>
        <v>1.2</v>
      </c>
      <c r="S186" s="111">
        <v>0</v>
      </c>
      <c r="T186" s="112">
        <f t="shared" si="13"/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13" t="s">
        <v>246</v>
      </c>
      <c r="AT186" s="113" t="s">
        <v>242</v>
      </c>
      <c r="AU186" s="113" t="s">
        <v>87</v>
      </c>
      <c r="AY186" s="14" t="s">
        <v>237</v>
      </c>
      <c r="BE186" s="114">
        <f t="shared" si="14"/>
        <v>0</v>
      </c>
      <c r="BF186" s="114">
        <f t="shared" si="15"/>
        <v>0</v>
      </c>
      <c r="BG186" s="114">
        <f t="shared" si="16"/>
        <v>0</v>
      </c>
      <c r="BH186" s="114">
        <f t="shared" si="17"/>
        <v>0</v>
      </c>
      <c r="BI186" s="114">
        <f t="shared" si="18"/>
        <v>0</v>
      </c>
      <c r="BJ186" s="14" t="s">
        <v>85</v>
      </c>
      <c r="BK186" s="114">
        <f t="shared" si="19"/>
        <v>0</v>
      </c>
      <c r="BL186" s="14" t="s">
        <v>246</v>
      </c>
      <c r="BM186" s="113" t="s">
        <v>1563</v>
      </c>
    </row>
    <row r="187" spans="1:65" s="12" customFormat="1" ht="25.9" customHeight="1">
      <c r="B187" s="192"/>
      <c r="C187" s="193"/>
      <c r="D187" s="194" t="s">
        <v>76</v>
      </c>
      <c r="E187" s="195" t="s">
        <v>663</v>
      </c>
      <c r="F187" s="195" t="s">
        <v>664</v>
      </c>
      <c r="G187" s="193"/>
      <c r="H187" s="193"/>
      <c r="I187" s="101"/>
      <c r="J187" s="196">
        <f>BK187</f>
        <v>0</v>
      </c>
      <c r="K187" s="193"/>
      <c r="L187" s="99"/>
      <c r="M187" s="102"/>
      <c r="N187" s="103"/>
      <c r="O187" s="103"/>
      <c r="P187" s="104">
        <f>P188</f>
        <v>0</v>
      </c>
      <c r="Q187" s="103"/>
      <c r="R187" s="104">
        <f>R188</f>
        <v>0.33440000000000003</v>
      </c>
      <c r="S187" s="103"/>
      <c r="T187" s="105">
        <f>T188</f>
        <v>0</v>
      </c>
      <c r="AR187" s="100" t="s">
        <v>87</v>
      </c>
      <c r="AT187" s="106" t="s">
        <v>76</v>
      </c>
      <c r="AU187" s="106" t="s">
        <v>77</v>
      </c>
      <c r="AY187" s="100" t="s">
        <v>237</v>
      </c>
      <c r="BK187" s="107">
        <f>BK188</f>
        <v>0</v>
      </c>
    </row>
    <row r="188" spans="1:65" s="12" customFormat="1" ht="22.9" customHeight="1">
      <c r="B188" s="192"/>
      <c r="C188" s="193"/>
      <c r="D188" s="194" t="s">
        <v>76</v>
      </c>
      <c r="E188" s="197" t="s">
        <v>665</v>
      </c>
      <c r="F188" s="197" t="s">
        <v>666</v>
      </c>
      <c r="G188" s="193"/>
      <c r="H188" s="193"/>
      <c r="I188" s="101"/>
      <c r="J188" s="198">
        <f>BK188</f>
        <v>0</v>
      </c>
      <c r="K188" s="193"/>
      <c r="L188" s="99"/>
      <c r="M188" s="102"/>
      <c r="N188" s="103"/>
      <c r="O188" s="103"/>
      <c r="P188" s="104">
        <f>SUM(P189:P191)</f>
        <v>0</v>
      </c>
      <c r="Q188" s="103"/>
      <c r="R188" s="104">
        <f>SUM(R189:R191)</f>
        <v>0.33440000000000003</v>
      </c>
      <c r="S188" s="103"/>
      <c r="T188" s="105">
        <f>SUM(T189:T191)</f>
        <v>0</v>
      </c>
      <c r="AR188" s="100" t="s">
        <v>87</v>
      </c>
      <c r="AT188" s="106" t="s">
        <v>76</v>
      </c>
      <c r="AU188" s="106" t="s">
        <v>85</v>
      </c>
      <c r="AY188" s="100" t="s">
        <v>237</v>
      </c>
      <c r="BK188" s="107">
        <f>SUM(BK189:BK191)</f>
        <v>0</v>
      </c>
    </row>
    <row r="189" spans="1:65" s="2" customFormat="1" ht="21.75" customHeight="1">
      <c r="A189" s="28"/>
      <c r="B189" s="138"/>
      <c r="C189" s="199" t="s">
        <v>459</v>
      </c>
      <c r="D189" s="199" t="s">
        <v>242</v>
      </c>
      <c r="E189" s="200" t="s">
        <v>1564</v>
      </c>
      <c r="F189" s="201" t="s">
        <v>1565</v>
      </c>
      <c r="G189" s="202" t="s">
        <v>254</v>
      </c>
      <c r="H189" s="203">
        <v>836</v>
      </c>
      <c r="I189" s="108"/>
      <c r="J189" s="204">
        <f>ROUND(I189*H189,2)</f>
        <v>0</v>
      </c>
      <c r="K189" s="201" t="s">
        <v>1</v>
      </c>
      <c r="L189" s="29"/>
      <c r="M189" s="109" t="s">
        <v>1</v>
      </c>
      <c r="N189" s="110" t="s">
        <v>42</v>
      </c>
      <c r="O189" s="52"/>
      <c r="P189" s="111">
        <f>O189*H189</f>
        <v>0</v>
      </c>
      <c r="Q189" s="111">
        <v>4.0000000000000002E-4</v>
      </c>
      <c r="R189" s="111">
        <f>Q189*H189</f>
        <v>0.33440000000000003</v>
      </c>
      <c r="S189" s="111">
        <v>0</v>
      </c>
      <c r="T189" s="112">
        <f>S189*H189</f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13" t="s">
        <v>129</v>
      </c>
      <c r="AT189" s="113" t="s">
        <v>242</v>
      </c>
      <c r="AU189" s="113" t="s">
        <v>87</v>
      </c>
      <c r="AY189" s="14" t="s">
        <v>237</v>
      </c>
      <c r="BE189" s="114">
        <f>IF(N189="základní",J189,0)</f>
        <v>0</v>
      </c>
      <c r="BF189" s="114">
        <f>IF(N189="snížená",J189,0)</f>
        <v>0</v>
      </c>
      <c r="BG189" s="114">
        <f>IF(N189="zákl. přenesená",J189,0)</f>
        <v>0</v>
      </c>
      <c r="BH189" s="114">
        <f>IF(N189="sníž. přenesená",J189,0)</f>
        <v>0</v>
      </c>
      <c r="BI189" s="114">
        <f>IF(N189="nulová",J189,0)</f>
        <v>0</v>
      </c>
      <c r="BJ189" s="14" t="s">
        <v>85</v>
      </c>
      <c r="BK189" s="114">
        <f>ROUND(I189*H189,2)</f>
        <v>0</v>
      </c>
      <c r="BL189" s="14" t="s">
        <v>129</v>
      </c>
      <c r="BM189" s="113" t="s">
        <v>1566</v>
      </c>
    </row>
    <row r="190" spans="1:65" s="2" customFormat="1" ht="16.5" customHeight="1">
      <c r="A190" s="28"/>
      <c r="B190" s="138"/>
      <c r="C190" s="199" t="s">
        <v>466</v>
      </c>
      <c r="D190" s="199" t="s">
        <v>242</v>
      </c>
      <c r="E190" s="200" t="s">
        <v>1567</v>
      </c>
      <c r="F190" s="201" t="s">
        <v>1568</v>
      </c>
      <c r="G190" s="202" t="s">
        <v>306</v>
      </c>
      <c r="H190" s="203">
        <v>0.33300000000000002</v>
      </c>
      <c r="I190" s="108"/>
      <c r="J190" s="204">
        <f>ROUND(I190*H190,2)</f>
        <v>0</v>
      </c>
      <c r="K190" s="201" t="s">
        <v>1</v>
      </c>
      <c r="L190" s="29"/>
      <c r="M190" s="109" t="s">
        <v>1</v>
      </c>
      <c r="N190" s="110" t="s">
        <v>42</v>
      </c>
      <c r="O190" s="52"/>
      <c r="P190" s="111">
        <f>O190*H190</f>
        <v>0</v>
      </c>
      <c r="Q190" s="111">
        <v>0</v>
      </c>
      <c r="R190" s="111">
        <f>Q190*H190</f>
        <v>0</v>
      </c>
      <c r="S190" s="111">
        <v>0</v>
      </c>
      <c r="T190" s="112">
        <f>S190*H190</f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13" t="s">
        <v>129</v>
      </c>
      <c r="AT190" s="113" t="s">
        <v>242</v>
      </c>
      <c r="AU190" s="113" t="s">
        <v>87</v>
      </c>
      <c r="AY190" s="14" t="s">
        <v>237</v>
      </c>
      <c r="BE190" s="114">
        <f>IF(N190="základní",J190,0)</f>
        <v>0</v>
      </c>
      <c r="BF190" s="114">
        <f>IF(N190="snížená",J190,0)</f>
        <v>0</v>
      </c>
      <c r="BG190" s="114">
        <f>IF(N190="zákl. přenesená",J190,0)</f>
        <v>0</v>
      </c>
      <c r="BH190" s="114">
        <f>IF(N190="sníž. přenesená",J190,0)</f>
        <v>0</v>
      </c>
      <c r="BI190" s="114">
        <f>IF(N190="nulová",J190,0)</f>
        <v>0</v>
      </c>
      <c r="BJ190" s="14" t="s">
        <v>85</v>
      </c>
      <c r="BK190" s="114">
        <f>ROUND(I190*H190,2)</f>
        <v>0</v>
      </c>
      <c r="BL190" s="14" t="s">
        <v>129</v>
      </c>
      <c r="BM190" s="113" t="s">
        <v>1569</v>
      </c>
    </row>
    <row r="191" spans="1:65" s="2" customFormat="1" ht="16.5" customHeight="1">
      <c r="A191" s="28"/>
      <c r="B191" s="138"/>
      <c r="C191" s="199" t="s">
        <v>470</v>
      </c>
      <c r="D191" s="199" t="s">
        <v>242</v>
      </c>
      <c r="E191" s="200" t="s">
        <v>1570</v>
      </c>
      <c r="F191" s="201" t="s">
        <v>1571</v>
      </c>
      <c r="G191" s="202" t="s">
        <v>306</v>
      </c>
      <c r="H191" s="203">
        <v>0.33300000000000002</v>
      </c>
      <c r="I191" s="108"/>
      <c r="J191" s="204">
        <f>ROUND(I191*H191,2)</f>
        <v>0</v>
      </c>
      <c r="K191" s="201" t="s">
        <v>1</v>
      </c>
      <c r="L191" s="29"/>
      <c r="M191" s="109" t="s">
        <v>1</v>
      </c>
      <c r="N191" s="110" t="s">
        <v>42</v>
      </c>
      <c r="O191" s="52"/>
      <c r="P191" s="111">
        <f>O191*H191</f>
        <v>0</v>
      </c>
      <c r="Q191" s="111">
        <v>0</v>
      </c>
      <c r="R191" s="111">
        <f>Q191*H191</f>
        <v>0</v>
      </c>
      <c r="S191" s="111">
        <v>0</v>
      </c>
      <c r="T191" s="112">
        <f>S191*H191</f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13" t="s">
        <v>129</v>
      </c>
      <c r="AT191" s="113" t="s">
        <v>242</v>
      </c>
      <c r="AU191" s="113" t="s">
        <v>87</v>
      </c>
      <c r="AY191" s="14" t="s">
        <v>237</v>
      </c>
      <c r="BE191" s="114">
        <f>IF(N191="základní",J191,0)</f>
        <v>0</v>
      </c>
      <c r="BF191" s="114">
        <f>IF(N191="snížená",J191,0)</f>
        <v>0</v>
      </c>
      <c r="BG191" s="114">
        <f>IF(N191="zákl. přenesená",J191,0)</f>
        <v>0</v>
      </c>
      <c r="BH191" s="114">
        <f>IF(N191="sníž. přenesená",J191,0)</f>
        <v>0</v>
      </c>
      <c r="BI191" s="114">
        <f>IF(N191="nulová",J191,0)</f>
        <v>0</v>
      </c>
      <c r="BJ191" s="14" t="s">
        <v>85</v>
      </c>
      <c r="BK191" s="114">
        <f>ROUND(I191*H191,2)</f>
        <v>0</v>
      </c>
      <c r="BL191" s="14" t="s">
        <v>129</v>
      </c>
      <c r="BM191" s="113" t="s">
        <v>1572</v>
      </c>
    </row>
    <row r="192" spans="1:65" s="12" customFormat="1" ht="25.9" customHeight="1">
      <c r="B192" s="192"/>
      <c r="C192" s="193"/>
      <c r="D192" s="194" t="s">
        <v>76</v>
      </c>
      <c r="E192" s="195" t="s">
        <v>699</v>
      </c>
      <c r="F192" s="195" t="s">
        <v>700</v>
      </c>
      <c r="G192" s="193"/>
      <c r="H192" s="193"/>
      <c r="I192" s="101"/>
      <c r="J192" s="196">
        <f>BK192</f>
        <v>0</v>
      </c>
      <c r="K192" s="193"/>
      <c r="L192" s="99"/>
      <c r="M192" s="102"/>
      <c r="N192" s="103"/>
      <c r="O192" s="103"/>
      <c r="P192" s="104">
        <f>SUM(P193:P196)</f>
        <v>0</v>
      </c>
      <c r="Q192" s="103"/>
      <c r="R192" s="104">
        <f>SUM(R193:R196)</f>
        <v>6.56</v>
      </c>
      <c r="S192" s="103"/>
      <c r="T192" s="105">
        <f>SUM(T193:T196)</f>
        <v>0</v>
      </c>
      <c r="AR192" s="100" t="s">
        <v>87</v>
      </c>
      <c r="AT192" s="106" t="s">
        <v>76</v>
      </c>
      <c r="AU192" s="106" t="s">
        <v>77</v>
      </c>
      <c r="AY192" s="100" t="s">
        <v>237</v>
      </c>
      <c r="BK192" s="107">
        <f>SUM(BK193:BK196)</f>
        <v>0</v>
      </c>
    </row>
    <row r="193" spans="1:65" s="2" customFormat="1" ht="16.5" customHeight="1">
      <c r="A193" s="28"/>
      <c r="B193" s="138"/>
      <c r="C193" s="199" t="s">
        <v>474</v>
      </c>
      <c r="D193" s="199" t="s">
        <v>242</v>
      </c>
      <c r="E193" s="200" t="s">
        <v>1573</v>
      </c>
      <c r="F193" s="201" t="s">
        <v>1574</v>
      </c>
      <c r="G193" s="202" t="s">
        <v>254</v>
      </c>
      <c r="H193" s="203">
        <v>410</v>
      </c>
      <c r="I193" s="108"/>
      <c r="J193" s="204">
        <f>ROUND(I193*H193,2)</f>
        <v>0</v>
      </c>
      <c r="K193" s="201" t="s">
        <v>1</v>
      </c>
      <c r="L193" s="29"/>
      <c r="M193" s="109" t="s">
        <v>1</v>
      </c>
      <c r="N193" s="110" t="s">
        <v>42</v>
      </c>
      <c r="O193" s="52"/>
      <c r="P193" s="111">
        <f>O193*H193</f>
        <v>0</v>
      </c>
      <c r="Q193" s="111">
        <v>0.01</v>
      </c>
      <c r="R193" s="111">
        <f>Q193*H193</f>
        <v>4.0999999999999996</v>
      </c>
      <c r="S193" s="111">
        <v>0</v>
      </c>
      <c r="T193" s="112">
        <f>S193*H193</f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13" t="s">
        <v>129</v>
      </c>
      <c r="AT193" s="113" t="s">
        <v>242</v>
      </c>
      <c r="AU193" s="113" t="s">
        <v>85</v>
      </c>
      <c r="AY193" s="14" t="s">
        <v>237</v>
      </c>
      <c r="BE193" s="114">
        <f>IF(N193="základní",J193,0)</f>
        <v>0</v>
      </c>
      <c r="BF193" s="114">
        <f>IF(N193="snížená",J193,0)</f>
        <v>0</v>
      </c>
      <c r="BG193" s="114">
        <f>IF(N193="zákl. přenesená",J193,0)</f>
        <v>0</v>
      </c>
      <c r="BH193" s="114">
        <f>IF(N193="sníž. přenesená",J193,0)</f>
        <v>0</v>
      </c>
      <c r="BI193" s="114">
        <f>IF(N193="nulová",J193,0)</f>
        <v>0</v>
      </c>
      <c r="BJ193" s="14" t="s">
        <v>85</v>
      </c>
      <c r="BK193" s="114">
        <f>ROUND(I193*H193,2)</f>
        <v>0</v>
      </c>
      <c r="BL193" s="14" t="s">
        <v>129</v>
      </c>
      <c r="BM193" s="113" t="s">
        <v>1575</v>
      </c>
    </row>
    <row r="194" spans="1:65" s="2" customFormat="1" ht="16.5" customHeight="1">
      <c r="A194" s="28"/>
      <c r="B194" s="138"/>
      <c r="C194" s="199" t="s">
        <v>478</v>
      </c>
      <c r="D194" s="199" t="s">
        <v>242</v>
      </c>
      <c r="E194" s="200" t="s">
        <v>1576</v>
      </c>
      <c r="F194" s="201" t="s">
        <v>1577</v>
      </c>
      <c r="G194" s="202" t="s">
        <v>254</v>
      </c>
      <c r="H194" s="203">
        <v>410</v>
      </c>
      <c r="I194" s="108"/>
      <c r="J194" s="204">
        <f>ROUND(I194*H194,2)</f>
        <v>0</v>
      </c>
      <c r="K194" s="201" t="s">
        <v>1</v>
      </c>
      <c r="L194" s="29"/>
      <c r="M194" s="109" t="s">
        <v>1</v>
      </c>
      <c r="N194" s="110" t="s">
        <v>42</v>
      </c>
      <c r="O194" s="52"/>
      <c r="P194" s="111">
        <f>O194*H194</f>
        <v>0</v>
      </c>
      <c r="Q194" s="111">
        <v>6.0000000000000001E-3</v>
      </c>
      <c r="R194" s="111">
        <f>Q194*H194</f>
        <v>2.46</v>
      </c>
      <c r="S194" s="111">
        <v>0</v>
      </c>
      <c r="T194" s="112">
        <f>S194*H194</f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13" t="s">
        <v>129</v>
      </c>
      <c r="AT194" s="113" t="s">
        <v>242</v>
      </c>
      <c r="AU194" s="113" t="s">
        <v>85</v>
      </c>
      <c r="AY194" s="14" t="s">
        <v>237</v>
      </c>
      <c r="BE194" s="114">
        <f>IF(N194="základní",J194,0)</f>
        <v>0</v>
      </c>
      <c r="BF194" s="114">
        <f>IF(N194="snížená",J194,0)</f>
        <v>0</v>
      </c>
      <c r="BG194" s="114">
        <f>IF(N194="zákl. přenesená",J194,0)</f>
        <v>0</v>
      </c>
      <c r="BH194" s="114">
        <f>IF(N194="sníž. přenesená",J194,0)</f>
        <v>0</v>
      </c>
      <c r="BI194" s="114">
        <f>IF(N194="nulová",J194,0)</f>
        <v>0</v>
      </c>
      <c r="BJ194" s="14" t="s">
        <v>85</v>
      </c>
      <c r="BK194" s="114">
        <f>ROUND(I194*H194,2)</f>
        <v>0</v>
      </c>
      <c r="BL194" s="14" t="s">
        <v>129</v>
      </c>
      <c r="BM194" s="113" t="s">
        <v>1578</v>
      </c>
    </row>
    <row r="195" spans="1:65" s="2" customFormat="1" ht="16.5" customHeight="1">
      <c r="A195" s="28"/>
      <c r="B195" s="138"/>
      <c r="C195" s="199" t="s">
        <v>482</v>
      </c>
      <c r="D195" s="199" t="s">
        <v>242</v>
      </c>
      <c r="E195" s="200" t="s">
        <v>722</v>
      </c>
      <c r="F195" s="201" t="s">
        <v>723</v>
      </c>
      <c r="G195" s="202" t="s">
        <v>306</v>
      </c>
      <c r="H195" s="203">
        <v>6.56</v>
      </c>
      <c r="I195" s="108"/>
      <c r="J195" s="204">
        <f>ROUND(I195*H195,2)</f>
        <v>0</v>
      </c>
      <c r="K195" s="201" t="s">
        <v>1</v>
      </c>
      <c r="L195" s="29"/>
      <c r="M195" s="109" t="s">
        <v>1</v>
      </c>
      <c r="N195" s="110" t="s">
        <v>42</v>
      </c>
      <c r="O195" s="52"/>
      <c r="P195" s="111">
        <f>O195*H195</f>
        <v>0</v>
      </c>
      <c r="Q195" s="111">
        <v>0</v>
      </c>
      <c r="R195" s="111">
        <f>Q195*H195</f>
        <v>0</v>
      </c>
      <c r="S195" s="111">
        <v>0</v>
      </c>
      <c r="T195" s="112">
        <f>S195*H195</f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13" t="s">
        <v>129</v>
      </c>
      <c r="AT195" s="113" t="s">
        <v>242</v>
      </c>
      <c r="AU195" s="113" t="s">
        <v>85</v>
      </c>
      <c r="AY195" s="14" t="s">
        <v>237</v>
      </c>
      <c r="BE195" s="114">
        <f>IF(N195="základní",J195,0)</f>
        <v>0</v>
      </c>
      <c r="BF195" s="114">
        <f>IF(N195="snížená",J195,0)</f>
        <v>0</v>
      </c>
      <c r="BG195" s="114">
        <f>IF(N195="zákl. přenesená",J195,0)</f>
        <v>0</v>
      </c>
      <c r="BH195" s="114">
        <f>IF(N195="sníž. přenesená",J195,0)</f>
        <v>0</v>
      </c>
      <c r="BI195" s="114">
        <f>IF(N195="nulová",J195,0)</f>
        <v>0</v>
      </c>
      <c r="BJ195" s="14" t="s">
        <v>85</v>
      </c>
      <c r="BK195" s="114">
        <f>ROUND(I195*H195,2)</f>
        <v>0</v>
      </c>
      <c r="BL195" s="14" t="s">
        <v>129</v>
      </c>
      <c r="BM195" s="113" t="s">
        <v>1579</v>
      </c>
    </row>
    <row r="196" spans="1:65" s="2" customFormat="1" ht="16.5" customHeight="1">
      <c r="A196" s="28"/>
      <c r="B196" s="138"/>
      <c r="C196" s="199" t="s">
        <v>486</v>
      </c>
      <c r="D196" s="199" t="s">
        <v>242</v>
      </c>
      <c r="E196" s="200" t="s">
        <v>1570</v>
      </c>
      <c r="F196" s="201" t="s">
        <v>1571</v>
      </c>
      <c r="G196" s="202" t="s">
        <v>306</v>
      </c>
      <c r="H196" s="203">
        <v>6.56</v>
      </c>
      <c r="I196" s="108"/>
      <c r="J196" s="204">
        <f>ROUND(I196*H196,2)</f>
        <v>0</v>
      </c>
      <c r="K196" s="201" t="s">
        <v>1</v>
      </c>
      <c r="L196" s="29"/>
      <c r="M196" s="109" t="s">
        <v>1</v>
      </c>
      <c r="N196" s="110" t="s">
        <v>42</v>
      </c>
      <c r="O196" s="52"/>
      <c r="P196" s="111">
        <f>O196*H196</f>
        <v>0</v>
      </c>
      <c r="Q196" s="111">
        <v>0</v>
      </c>
      <c r="R196" s="111">
        <f>Q196*H196</f>
        <v>0</v>
      </c>
      <c r="S196" s="111">
        <v>0</v>
      </c>
      <c r="T196" s="112">
        <f>S196*H196</f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13" t="s">
        <v>129</v>
      </c>
      <c r="AT196" s="113" t="s">
        <v>242</v>
      </c>
      <c r="AU196" s="113" t="s">
        <v>85</v>
      </c>
      <c r="AY196" s="14" t="s">
        <v>237</v>
      </c>
      <c r="BE196" s="114">
        <f>IF(N196="základní",J196,0)</f>
        <v>0</v>
      </c>
      <c r="BF196" s="114">
        <f>IF(N196="snížená",J196,0)</f>
        <v>0</v>
      </c>
      <c r="BG196" s="114">
        <f>IF(N196="zákl. přenesená",J196,0)</f>
        <v>0</v>
      </c>
      <c r="BH196" s="114">
        <f>IF(N196="sníž. přenesená",J196,0)</f>
        <v>0</v>
      </c>
      <c r="BI196" s="114">
        <f>IF(N196="nulová",J196,0)</f>
        <v>0</v>
      </c>
      <c r="BJ196" s="14" t="s">
        <v>85</v>
      </c>
      <c r="BK196" s="114">
        <f>ROUND(I196*H196,2)</f>
        <v>0</v>
      </c>
      <c r="BL196" s="14" t="s">
        <v>129</v>
      </c>
      <c r="BM196" s="113" t="s">
        <v>1580</v>
      </c>
    </row>
    <row r="197" spans="1:65" s="12" customFormat="1" ht="25.9" customHeight="1">
      <c r="B197" s="192"/>
      <c r="C197" s="193"/>
      <c r="D197" s="194" t="s">
        <v>76</v>
      </c>
      <c r="E197" s="195" t="s">
        <v>725</v>
      </c>
      <c r="F197" s="195" t="s">
        <v>726</v>
      </c>
      <c r="G197" s="193"/>
      <c r="H197" s="193"/>
      <c r="I197" s="101"/>
      <c r="J197" s="196">
        <f>BK197</f>
        <v>0</v>
      </c>
      <c r="K197" s="193"/>
      <c r="L197" s="99"/>
      <c r="M197" s="102"/>
      <c r="N197" s="103"/>
      <c r="O197" s="103"/>
      <c r="P197" s="104">
        <f>SUM(P198:P200)</f>
        <v>0</v>
      </c>
      <c r="Q197" s="103"/>
      <c r="R197" s="104">
        <f>SUM(R198:R200)</f>
        <v>11.437999999999999</v>
      </c>
      <c r="S197" s="103"/>
      <c r="T197" s="105">
        <f>SUM(T198:T200)</f>
        <v>0</v>
      </c>
      <c r="AR197" s="100" t="s">
        <v>87</v>
      </c>
      <c r="AT197" s="106" t="s">
        <v>76</v>
      </c>
      <c r="AU197" s="106" t="s">
        <v>77</v>
      </c>
      <c r="AY197" s="100" t="s">
        <v>237</v>
      </c>
      <c r="BK197" s="107">
        <f>SUM(BK198:BK200)</f>
        <v>0</v>
      </c>
    </row>
    <row r="198" spans="1:65" s="2" customFormat="1" ht="21.75" customHeight="1">
      <c r="A198" s="28"/>
      <c r="B198" s="138"/>
      <c r="C198" s="199" t="s">
        <v>490</v>
      </c>
      <c r="D198" s="199" t="s">
        <v>242</v>
      </c>
      <c r="E198" s="200" t="s">
        <v>1581</v>
      </c>
      <c r="F198" s="201" t="s">
        <v>1582</v>
      </c>
      <c r="G198" s="202" t="s">
        <v>254</v>
      </c>
      <c r="H198" s="203">
        <v>301</v>
      </c>
      <c r="I198" s="108"/>
      <c r="J198" s="204">
        <f>ROUND(I198*H198,2)</f>
        <v>0</v>
      </c>
      <c r="K198" s="201" t="s">
        <v>1</v>
      </c>
      <c r="L198" s="29"/>
      <c r="M198" s="109" t="s">
        <v>1</v>
      </c>
      <c r="N198" s="110" t="s">
        <v>42</v>
      </c>
      <c r="O198" s="52"/>
      <c r="P198" s="111">
        <f>O198*H198</f>
        <v>0</v>
      </c>
      <c r="Q198" s="111">
        <v>3.7999999999999999E-2</v>
      </c>
      <c r="R198" s="111">
        <f>Q198*H198</f>
        <v>11.437999999999999</v>
      </c>
      <c r="S198" s="111">
        <v>0</v>
      </c>
      <c r="T198" s="112">
        <f>S198*H198</f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13" t="s">
        <v>129</v>
      </c>
      <c r="AT198" s="113" t="s">
        <v>242</v>
      </c>
      <c r="AU198" s="113" t="s">
        <v>85</v>
      </c>
      <c r="AY198" s="14" t="s">
        <v>237</v>
      </c>
      <c r="BE198" s="114">
        <f>IF(N198="základní",J198,0)</f>
        <v>0</v>
      </c>
      <c r="BF198" s="114">
        <f>IF(N198="snížená",J198,0)</f>
        <v>0</v>
      </c>
      <c r="BG198" s="114">
        <f>IF(N198="zákl. přenesená",J198,0)</f>
        <v>0</v>
      </c>
      <c r="BH198" s="114">
        <f>IF(N198="sníž. přenesená",J198,0)</f>
        <v>0</v>
      </c>
      <c r="BI198" s="114">
        <f>IF(N198="nulová",J198,0)</f>
        <v>0</v>
      </c>
      <c r="BJ198" s="14" t="s">
        <v>85</v>
      </c>
      <c r="BK198" s="114">
        <f>ROUND(I198*H198,2)</f>
        <v>0</v>
      </c>
      <c r="BL198" s="14" t="s">
        <v>129</v>
      </c>
      <c r="BM198" s="113" t="s">
        <v>1583</v>
      </c>
    </row>
    <row r="199" spans="1:65" s="2" customFormat="1" ht="16.5" customHeight="1">
      <c r="A199" s="28"/>
      <c r="B199" s="138"/>
      <c r="C199" s="199" t="s">
        <v>494</v>
      </c>
      <c r="D199" s="199" t="s">
        <v>242</v>
      </c>
      <c r="E199" s="200" t="s">
        <v>1584</v>
      </c>
      <c r="F199" s="201" t="s">
        <v>1585</v>
      </c>
      <c r="G199" s="202" t="s">
        <v>306</v>
      </c>
      <c r="H199" s="203">
        <v>11.438000000000001</v>
      </c>
      <c r="I199" s="108"/>
      <c r="J199" s="204">
        <f>ROUND(I199*H199,2)</f>
        <v>0</v>
      </c>
      <c r="K199" s="201" t="s">
        <v>1</v>
      </c>
      <c r="L199" s="29"/>
      <c r="M199" s="109" t="s">
        <v>1</v>
      </c>
      <c r="N199" s="110" t="s">
        <v>42</v>
      </c>
      <c r="O199" s="52"/>
      <c r="P199" s="111">
        <f>O199*H199</f>
        <v>0</v>
      </c>
      <c r="Q199" s="111">
        <v>0</v>
      </c>
      <c r="R199" s="111">
        <f>Q199*H199</f>
        <v>0</v>
      </c>
      <c r="S199" s="111">
        <v>0</v>
      </c>
      <c r="T199" s="112">
        <f>S199*H199</f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13" t="s">
        <v>129</v>
      </c>
      <c r="AT199" s="113" t="s">
        <v>242</v>
      </c>
      <c r="AU199" s="113" t="s">
        <v>85</v>
      </c>
      <c r="AY199" s="14" t="s">
        <v>237</v>
      </c>
      <c r="BE199" s="114">
        <f>IF(N199="základní",J199,0)</f>
        <v>0</v>
      </c>
      <c r="BF199" s="114">
        <f>IF(N199="snížená",J199,0)</f>
        <v>0</v>
      </c>
      <c r="BG199" s="114">
        <f>IF(N199="zákl. přenesená",J199,0)</f>
        <v>0</v>
      </c>
      <c r="BH199" s="114">
        <f>IF(N199="sníž. přenesená",J199,0)</f>
        <v>0</v>
      </c>
      <c r="BI199" s="114">
        <f>IF(N199="nulová",J199,0)</f>
        <v>0</v>
      </c>
      <c r="BJ199" s="14" t="s">
        <v>85</v>
      </c>
      <c r="BK199" s="114">
        <f>ROUND(I199*H199,2)</f>
        <v>0</v>
      </c>
      <c r="BL199" s="14" t="s">
        <v>129</v>
      </c>
      <c r="BM199" s="113" t="s">
        <v>1586</v>
      </c>
    </row>
    <row r="200" spans="1:65" s="2" customFormat="1" ht="16.5" customHeight="1">
      <c r="A200" s="28"/>
      <c r="B200" s="138"/>
      <c r="C200" s="199" t="s">
        <v>498</v>
      </c>
      <c r="D200" s="199" t="s">
        <v>242</v>
      </c>
      <c r="E200" s="200" t="s">
        <v>1558</v>
      </c>
      <c r="F200" s="201" t="s">
        <v>1559</v>
      </c>
      <c r="G200" s="202" t="s">
        <v>306</v>
      </c>
      <c r="H200" s="203">
        <v>11.438000000000001</v>
      </c>
      <c r="I200" s="108"/>
      <c r="J200" s="204">
        <f>ROUND(I200*H200,2)</f>
        <v>0</v>
      </c>
      <c r="K200" s="201" t="s">
        <v>1</v>
      </c>
      <c r="L200" s="29"/>
      <c r="M200" s="109" t="s">
        <v>1</v>
      </c>
      <c r="N200" s="110" t="s">
        <v>42</v>
      </c>
      <c r="O200" s="52"/>
      <c r="P200" s="111">
        <f>O200*H200</f>
        <v>0</v>
      </c>
      <c r="Q200" s="111">
        <v>0</v>
      </c>
      <c r="R200" s="111">
        <f>Q200*H200</f>
        <v>0</v>
      </c>
      <c r="S200" s="111">
        <v>0</v>
      </c>
      <c r="T200" s="112">
        <f>S200*H200</f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13" t="s">
        <v>129</v>
      </c>
      <c r="AT200" s="113" t="s">
        <v>242</v>
      </c>
      <c r="AU200" s="113" t="s">
        <v>85</v>
      </c>
      <c r="AY200" s="14" t="s">
        <v>237</v>
      </c>
      <c r="BE200" s="114">
        <f>IF(N200="základní",J200,0)</f>
        <v>0</v>
      </c>
      <c r="BF200" s="114">
        <f>IF(N200="snížená",J200,0)</f>
        <v>0</v>
      </c>
      <c r="BG200" s="114">
        <f>IF(N200="zákl. přenesená",J200,0)</f>
        <v>0</v>
      </c>
      <c r="BH200" s="114">
        <f>IF(N200="sníž. přenesená",J200,0)</f>
        <v>0</v>
      </c>
      <c r="BI200" s="114">
        <f>IF(N200="nulová",J200,0)</f>
        <v>0</v>
      </c>
      <c r="BJ200" s="14" t="s">
        <v>85</v>
      </c>
      <c r="BK200" s="114">
        <f>ROUND(I200*H200,2)</f>
        <v>0</v>
      </c>
      <c r="BL200" s="14" t="s">
        <v>129</v>
      </c>
      <c r="BM200" s="113" t="s">
        <v>1587</v>
      </c>
    </row>
    <row r="201" spans="1:65" s="12" customFormat="1" ht="25.9" customHeight="1">
      <c r="B201" s="192"/>
      <c r="C201" s="193"/>
      <c r="D201" s="194" t="s">
        <v>76</v>
      </c>
      <c r="E201" s="195" t="s">
        <v>780</v>
      </c>
      <c r="F201" s="195" t="s">
        <v>781</v>
      </c>
      <c r="G201" s="193"/>
      <c r="H201" s="193"/>
      <c r="I201" s="101"/>
      <c r="J201" s="196">
        <f>BK201</f>
        <v>0</v>
      </c>
      <c r="K201" s="193"/>
      <c r="L201" s="99"/>
      <c r="M201" s="102"/>
      <c r="N201" s="103"/>
      <c r="O201" s="103"/>
      <c r="P201" s="104">
        <f>SUM(P202:P207)</f>
        <v>0</v>
      </c>
      <c r="Q201" s="103"/>
      <c r="R201" s="104">
        <f>SUM(R202:R207)</f>
        <v>40.776200000000003</v>
      </c>
      <c r="S201" s="103"/>
      <c r="T201" s="105">
        <f>SUM(T202:T207)</f>
        <v>0</v>
      </c>
      <c r="AR201" s="100" t="s">
        <v>87</v>
      </c>
      <c r="AT201" s="106" t="s">
        <v>76</v>
      </c>
      <c r="AU201" s="106" t="s">
        <v>77</v>
      </c>
      <c r="AY201" s="100" t="s">
        <v>237</v>
      </c>
      <c r="BK201" s="107">
        <f>SUM(BK202:BK207)</f>
        <v>0</v>
      </c>
    </row>
    <row r="202" spans="1:65" s="2" customFormat="1" ht="16.5" customHeight="1">
      <c r="A202" s="28"/>
      <c r="B202" s="138"/>
      <c r="C202" s="199" t="s">
        <v>502</v>
      </c>
      <c r="D202" s="199" t="s">
        <v>242</v>
      </c>
      <c r="E202" s="200" t="s">
        <v>1588</v>
      </c>
      <c r="F202" s="201" t="s">
        <v>1589</v>
      </c>
      <c r="G202" s="202" t="s">
        <v>290</v>
      </c>
      <c r="H202" s="203">
        <v>55</v>
      </c>
      <c r="I202" s="108"/>
      <c r="J202" s="204">
        <f t="shared" ref="J202:J207" si="20">ROUND(I202*H202,2)</f>
        <v>0</v>
      </c>
      <c r="K202" s="201" t="s">
        <v>1</v>
      </c>
      <c r="L202" s="29"/>
      <c r="M202" s="109" t="s">
        <v>1</v>
      </c>
      <c r="N202" s="110" t="s">
        <v>42</v>
      </c>
      <c r="O202" s="52"/>
      <c r="P202" s="111">
        <f t="shared" ref="P202:P207" si="21">O202*H202</f>
        <v>0</v>
      </c>
      <c r="Q202" s="111">
        <v>0.02</v>
      </c>
      <c r="R202" s="111">
        <f t="shared" ref="R202:R207" si="22">Q202*H202</f>
        <v>1.1000000000000001</v>
      </c>
      <c r="S202" s="111">
        <v>0</v>
      </c>
      <c r="T202" s="112">
        <f t="shared" ref="T202:T207" si="23">S202*H202</f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13" t="s">
        <v>129</v>
      </c>
      <c r="AT202" s="113" t="s">
        <v>242</v>
      </c>
      <c r="AU202" s="113" t="s">
        <v>85</v>
      </c>
      <c r="AY202" s="14" t="s">
        <v>237</v>
      </c>
      <c r="BE202" s="114">
        <f t="shared" ref="BE202:BE207" si="24">IF(N202="základní",J202,0)</f>
        <v>0</v>
      </c>
      <c r="BF202" s="114">
        <f t="shared" ref="BF202:BF207" si="25">IF(N202="snížená",J202,0)</f>
        <v>0</v>
      </c>
      <c r="BG202" s="114">
        <f t="shared" ref="BG202:BG207" si="26">IF(N202="zákl. přenesená",J202,0)</f>
        <v>0</v>
      </c>
      <c r="BH202" s="114">
        <f t="shared" ref="BH202:BH207" si="27">IF(N202="sníž. přenesená",J202,0)</f>
        <v>0</v>
      </c>
      <c r="BI202" s="114">
        <f t="shared" ref="BI202:BI207" si="28">IF(N202="nulová",J202,0)</f>
        <v>0</v>
      </c>
      <c r="BJ202" s="14" t="s">
        <v>85</v>
      </c>
      <c r="BK202" s="114">
        <f t="shared" ref="BK202:BK207" si="29">ROUND(I202*H202,2)</f>
        <v>0</v>
      </c>
      <c r="BL202" s="14" t="s">
        <v>129</v>
      </c>
      <c r="BM202" s="113" t="s">
        <v>1590</v>
      </c>
    </row>
    <row r="203" spans="1:65" s="2" customFormat="1" ht="16.5" customHeight="1">
      <c r="A203" s="28"/>
      <c r="B203" s="138"/>
      <c r="C203" s="199" t="s">
        <v>506</v>
      </c>
      <c r="D203" s="199" t="s">
        <v>242</v>
      </c>
      <c r="E203" s="200" t="s">
        <v>815</v>
      </c>
      <c r="F203" s="201" t="s">
        <v>1591</v>
      </c>
      <c r="G203" s="202" t="s">
        <v>319</v>
      </c>
      <c r="H203" s="203">
        <v>125</v>
      </c>
      <c r="I203" s="108"/>
      <c r="J203" s="204">
        <f t="shared" si="20"/>
        <v>0</v>
      </c>
      <c r="K203" s="201" t="s">
        <v>1</v>
      </c>
      <c r="L203" s="29"/>
      <c r="M203" s="109" t="s">
        <v>1</v>
      </c>
      <c r="N203" s="110" t="s">
        <v>42</v>
      </c>
      <c r="O203" s="52"/>
      <c r="P203" s="111">
        <f t="shared" si="21"/>
        <v>0</v>
      </c>
      <c r="Q203" s="111">
        <v>3.32E-3</v>
      </c>
      <c r="R203" s="111">
        <f t="shared" si="22"/>
        <v>0.41499999999999998</v>
      </c>
      <c r="S203" s="111">
        <v>0</v>
      </c>
      <c r="T203" s="112">
        <f t="shared" si="23"/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13" t="s">
        <v>129</v>
      </c>
      <c r="AT203" s="113" t="s">
        <v>242</v>
      </c>
      <c r="AU203" s="113" t="s">
        <v>85</v>
      </c>
      <c r="AY203" s="14" t="s">
        <v>237</v>
      </c>
      <c r="BE203" s="114">
        <f t="shared" si="24"/>
        <v>0</v>
      </c>
      <c r="BF203" s="114">
        <f t="shared" si="25"/>
        <v>0</v>
      </c>
      <c r="BG203" s="114">
        <f t="shared" si="26"/>
        <v>0</v>
      </c>
      <c r="BH203" s="114">
        <f t="shared" si="27"/>
        <v>0</v>
      </c>
      <c r="BI203" s="114">
        <f t="shared" si="28"/>
        <v>0</v>
      </c>
      <c r="BJ203" s="14" t="s">
        <v>85</v>
      </c>
      <c r="BK203" s="114">
        <f t="shared" si="29"/>
        <v>0</v>
      </c>
      <c r="BL203" s="14" t="s">
        <v>129</v>
      </c>
      <c r="BM203" s="113" t="s">
        <v>1592</v>
      </c>
    </row>
    <row r="204" spans="1:65" s="2" customFormat="1" ht="16.5" customHeight="1">
      <c r="A204" s="28"/>
      <c r="B204" s="138"/>
      <c r="C204" s="199" t="s">
        <v>513</v>
      </c>
      <c r="D204" s="199" t="s">
        <v>242</v>
      </c>
      <c r="E204" s="200" t="s">
        <v>1593</v>
      </c>
      <c r="F204" s="201" t="s">
        <v>1594</v>
      </c>
      <c r="G204" s="202" t="s">
        <v>290</v>
      </c>
      <c r="H204" s="203">
        <v>543.6</v>
      </c>
      <c r="I204" s="108"/>
      <c r="J204" s="204">
        <f t="shared" si="20"/>
        <v>0</v>
      </c>
      <c r="K204" s="201" t="s">
        <v>1</v>
      </c>
      <c r="L204" s="29"/>
      <c r="M204" s="109" t="s">
        <v>1</v>
      </c>
      <c r="N204" s="110" t="s">
        <v>42</v>
      </c>
      <c r="O204" s="52"/>
      <c r="P204" s="111">
        <f t="shared" si="21"/>
        <v>0</v>
      </c>
      <c r="Q204" s="111">
        <v>1.4E-2</v>
      </c>
      <c r="R204" s="111">
        <f t="shared" si="22"/>
        <v>7.6104000000000003</v>
      </c>
      <c r="S204" s="111">
        <v>0</v>
      </c>
      <c r="T204" s="112">
        <f t="shared" si="23"/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13" t="s">
        <v>129</v>
      </c>
      <c r="AT204" s="113" t="s">
        <v>242</v>
      </c>
      <c r="AU204" s="113" t="s">
        <v>85</v>
      </c>
      <c r="AY204" s="14" t="s">
        <v>237</v>
      </c>
      <c r="BE204" s="114">
        <f t="shared" si="24"/>
        <v>0</v>
      </c>
      <c r="BF204" s="114">
        <f t="shared" si="25"/>
        <v>0</v>
      </c>
      <c r="BG204" s="114">
        <f t="shared" si="26"/>
        <v>0</v>
      </c>
      <c r="BH204" s="114">
        <f t="shared" si="27"/>
        <v>0</v>
      </c>
      <c r="BI204" s="114">
        <f t="shared" si="28"/>
        <v>0</v>
      </c>
      <c r="BJ204" s="14" t="s">
        <v>85</v>
      </c>
      <c r="BK204" s="114">
        <f t="shared" si="29"/>
        <v>0</v>
      </c>
      <c r="BL204" s="14" t="s">
        <v>129</v>
      </c>
      <c r="BM204" s="113" t="s">
        <v>1595</v>
      </c>
    </row>
    <row r="205" spans="1:65" s="2" customFormat="1" ht="16.5" customHeight="1">
      <c r="A205" s="28"/>
      <c r="B205" s="138"/>
      <c r="C205" s="199" t="s">
        <v>517</v>
      </c>
      <c r="D205" s="199" t="s">
        <v>242</v>
      </c>
      <c r="E205" s="200" t="s">
        <v>1596</v>
      </c>
      <c r="F205" s="201" t="s">
        <v>1597</v>
      </c>
      <c r="G205" s="202" t="s">
        <v>290</v>
      </c>
      <c r="H205" s="203">
        <v>1250.2</v>
      </c>
      <c r="I205" s="108"/>
      <c r="J205" s="204">
        <f t="shared" si="20"/>
        <v>0</v>
      </c>
      <c r="K205" s="201" t="s">
        <v>1</v>
      </c>
      <c r="L205" s="29"/>
      <c r="M205" s="109" t="s">
        <v>1</v>
      </c>
      <c r="N205" s="110" t="s">
        <v>42</v>
      </c>
      <c r="O205" s="52"/>
      <c r="P205" s="111">
        <f t="shared" si="21"/>
        <v>0</v>
      </c>
      <c r="Q205" s="111">
        <v>1.4E-2</v>
      </c>
      <c r="R205" s="111">
        <f t="shared" si="22"/>
        <v>17.502800000000001</v>
      </c>
      <c r="S205" s="111">
        <v>0</v>
      </c>
      <c r="T205" s="112">
        <f t="shared" si="23"/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13" t="s">
        <v>129</v>
      </c>
      <c r="AT205" s="113" t="s">
        <v>242</v>
      </c>
      <c r="AU205" s="113" t="s">
        <v>85</v>
      </c>
      <c r="AY205" s="14" t="s">
        <v>237</v>
      </c>
      <c r="BE205" s="114">
        <f t="shared" si="24"/>
        <v>0</v>
      </c>
      <c r="BF205" s="114">
        <f t="shared" si="25"/>
        <v>0</v>
      </c>
      <c r="BG205" s="114">
        <f t="shared" si="26"/>
        <v>0</v>
      </c>
      <c r="BH205" s="114">
        <f t="shared" si="27"/>
        <v>0</v>
      </c>
      <c r="BI205" s="114">
        <f t="shared" si="28"/>
        <v>0</v>
      </c>
      <c r="BJ205" s="14" t="s">
        <v>85</v>
      </c>
      <c r="BK205" s="114">
        <f t="shared" si="29"/>
        <v>0</v>
      </c>
      <c r="BL205" s="14" t="s">
        <v>129</v>
      </c>
      <c r="BM205" s="113" t="s">
        <v>1598</v>
      </c>
    </row>
    <row r="206" spans="1:65" s="2" customFormat="1" ht="16.5" customHeight="1">
      <c r="A206" s="28"/>
      <c r="B206" s="138"/>
      <c r="C206" s="199" t="s">
        <v>521</v>
      </c>
      <c r="D206" s="199" t="s">
        <v>242</v>
      </c>
      <c r="E206" s="200" t="s">
        <v>1599</v>
      </c>
      <c r="F206" s="201" t="s">
        <v>1600</v>
      </c>
      <c r="G206" s="202" t="s">
        <v>254</v>
      </c>
      <c r="H206" s="203">
        <v>943.2</v>
      </c>
      <c r="I206" s="108"/>
      <c r="J206" s="204">
        <f t="shared" si="20"/>
        <v>0</v>
      </c>
      <c r="K206" s="201" t="s">
        <v>1</v>
      </c>
      <c r="L206" s="29"/>
      <c r="M206" s="109" t="s">
        <v>1</v>
      </c>
      <c r="N206" s="110" t="s">
        <v>42</v>
      </c>
      <c r="O206" s="52"/>
      <c r="P206" s="111">
        <f t="shared" si="21"/>
        <v>0</v>
      </c>
      <c r="Q206" s="111">
        <v>1.4999999999999999E-2</v>
      </c>
      <c r="R206" s="111">
        <f t="shared" si="22"/>
        <v>14.148</v>
      </c>
      <c r="S206" s="111">
        <v>0</v>
      </c>
      <c r="T206" s="112">
        <f t="shared" si="23"/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13" t="s">
        <v>129</v>
      </c>
      <c r="AT206" s="113" t="s">
        <v>242</v>
      </c>
      <c r="AU206" s="113" t="s">
        <v>85</v>
      </c>
      <c r="AY206" s="14" t="s">
        <v>237</v>
      </c>
      <c r="BE206" s="114">
        <f t="shared" si="24"/>
        <v>0</v>
      </c>
      <c r="BF206" s="114">
        <f t="shared" si="25"/>
        <v>0</v>
      </c>
      <c r="BG206" s="114">
        <f t="shared" si="26"/>
        <v>0</v>
      </c>
      <c r="BH206" s="114">
        <f t="shared" si="27"/>
        <v>0</v>
      </c>
      <c r="BI206" s="114">
        <f t="shared" si="28"/>
        <v>0</v>
      </c>
      <c r="BJ206" s="14" t="s">
        <v>85</v>
      </c>
      <c r="BK206" s="114">
        <f t="shared" si="29"/>
        <v>0</v>
      </c>
      <c r="BL206" s="14" t="s">
        <v>129</v>
      </c>
      <c r="BM206" s="113" t="s">
        <v>1601</v>
      </c>
    </row>
    <row r="207" spans="1:65" s="2" customFormat="1" ht="16.5" customHeight="1">
      <c r="A207" s="28"/>
      <c r="B207" s="138"/>
      <c r="C207" s="199" t="s">
        <v>525</v>
      </c>
      <c r="D207" s="199" t="s">
        <v>242</v>
      </c>
      <c r="E207" s="200" t="s">
        <v>1602</v>
      </c>
      <c r="F207" s="201" t="s">
        <v>1603</v>
      </c>
      <c r="G207" s="202" t="s">
        <v>306</v>
      </c>
      <c r="H207" s="203">
        <v>40.776000000000003</v>
      </c>
      <c r="I207" s="108"/>
      <c r="J207" s="204">
        <f t="shared" si="20"/>
        <v>0</v>
      </c>
      <c r="K207" s="201" t="s">
        <v>1</v>
      </c>
      <c r="L207" s="29"/>
      <c r="M207" s="109" t="s">
        <v>1</v>
      </c>
      <c r="N207" s="110" t="s">
        <v>42</v>
      </c>
      <c r="O207" s="52"/>
      <c r="P207" s="111">
        <f t="shared" si="21"/>
        <v>0</v>
      </c>
      <c r="Q207" s="111">
        <v>0</v>
      </c>
      <c r="R207" s="111">
        <f t="shared" si="22"/>
        <v>0</v>
      </c>
      <c r="S207" s="111">
        <v>0</v>
      </c>
      <c r="T207" s="112">
        <f t="shared" si="23"/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13" t="s">
        <v>129</v>
      </c>
      <c r="AT207" s="113" t="s">
        <v>242</v>
      </c>
      <c r="AU207" s="113" t="s">
        <v>85</v>
      </c>
      <c r="AY207" s="14" t="s">
        <v>237</v>
      </c>
      <c r="BE207" s="114">
        <f t="shared" si="24"/>
        <v>0</v>
      </c>
      <c r="BF207" s="114">
        <f t="shared" si="25"/>
        <v>0</v>
      </c>
      <c r="BG207" s="114">
        <f t="shared" si="26"/>
        <v>0</v>
      </c>
      <c r="BH207" s="114">
        <f t="shared" si="27"/>
        <v>0</v>
      </c>
      <c r="BI207" s="114">
        <f t="shared" si="28"/>
        <v>0</v>
      </c>
      <c r="BJ207" s="14" t="s">
        <v>85</v>
      </c>
      <c r="BK207" s="114">
        <f t="shared" si="29"/>
        <v>0</v>
      </c>
      <c r="BL207" s="14" t="s">
        <v>129</v>
      </c>
      <c r="BM207" s="113" t="s">
        <v>1604</v>
      </c>
    </row>
    <row r="208" spans="1:65" s="12" customFormat="1" ht="25.9" customHeight="1">
      <c r="B208" s="192"/>
      <c r="C208" s="193"/>
      <c r="D208" s="194" t="s">
        <v>76</v>
      </c>
      <c r="E208" s="195" t="s">
        <v>876</v>
      </c>
      <c r="F208" s="195" t="s">
        <v>877</v>
      </c>
      <c r="G208" s="193"/>
      <c r="H208" s="193"/>
      <c r="I208" s="101"/>
      <c r="J208" s="196">
        <f>BK208</f>
        <v>0</v>
      </c>
      <c r="K208" s="193"/>
      <c r="L208" s="99"/>
      <c r="M208" s="102"/>
      <c r="N208" s="103"/>
      <c r="O208" s="103"/>
      <c r="P208" s="104">
        <f>SUM(P209:P221)</f>
        <v>0</v>
      </c>
      <c r="Q208" s="103"/>
      <c r="R208" s="104">
        <f>SUM(R209:R221)</f>
        <v>8.2863999999999987</v>
      </c>
      <c r="S208" s="103"/>
      <c r="T208" s="105">
        <f>SUM(T209:T221)</f>
        <v>0</v>
      </c>
      <c r="AR208" s="100" t="s">
        <v>87</v>
      </c>
      <c r="AT208" s="106" t="s">
        <v>76</v>
      </c>
      <c r="AU208" s="106" t="s">
        <v>77</v>
      </c>
      <c r="AY208" s="100" t="s">
        <v>237</v>
      </c>
      <c r="BK208" s="107">
        <f>SUM(BK209:BK221)</f>
        <v>0</v>
      </c>
    </row>
    <row r="209" spans="1:65" s="2" customFormat="1" ht="16.5" customHeight="1">
      <c r="A209" s="28"/>
      <c r="B209" s="138"/>
      <c r="C209" s="199" t="s">
        <v>529</v>
      </c>
      <c r="D209" s="199" t="s">
        <v>242</v>
      </c>
      <c r="E209" s="200" t="s">
        <v>1605</v>
      </c>
      <c r="F209" s="201" t="s">
        <v>1606</v>
      </c>
      <c r="G209" s="202" t="s">
        <v>254</v>
      </c>
      <c r="H209" s="203">
        <v>943.2</v>
      </c>
      <c r="I209" s="108"/>
      <c r="J209" s="204">
        <f t="shared" ref="J209:J221" si="30">ROUND(I209*H209,2)</f>
        <v>0</v>
      </c>
      <c r="K209" s="201" t="s">
        <v>1</v>
      </c>
      <c r="L209" s="29"/>
      <c r="M209" s="109" t="s">
        <v>1</v>
      </c>
      <c r="N209" s="110" t="s">
        <v>42</v>
      </c>
      <c r="O209" s="52"/>
      <c r="P209" s="111">
        <f t="shared" ref="P209:P221" si="31">O209*H209</f>
        <v>0</v>
      </c>
      <c r="Q209" s="111">
        <v>7.0000000000000001E-3</v>
      </c>
      <c r="R209" s="111">
        <f t="shared" ref="R209:R221" si="32">Q209*H209</f>
        <v>6.6024000000000003</v>
      </c>
      <c r="S209" s="111">
        <v>0</v>
      </c>
      <c r="T209" s="112">
        <f t="shared" ref="T209:T221" si="33">S209*H209</f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13" t="s">
        <v>129</v>
      </c>
      <c r="AT209" s="113" t="s">
        <v>242</v>
      </c>
      <c r="AU209" s="113" t="s">
        <v>85</v>
      </c>
      <c r="AY209" s="14" t="s">
        <v>237</v>
      </c>
      <c r="BE209" s="114">
        <f t="shared" ref="BE209:BE221" si="34">IF(N209="základní",J209,0)</f>
        <v>0</v>
      </c>
      <c r="BF209" s="114">
        <f t="shared" ref="BF209:BF221" si="35">IF(N209="snížená",J209,0)</f>
        <v>0</v>
      </c>
      <c r="BG209" s="114">
        <f t="shared" ref="BG209:BG221" si="36">IF(N209="zákl. přenesená",J209,0)</f>
        <v>0</v>
      </c>
      <c r="BH209" s="114">
        <f t="shared" ref="BH209:BH221" si="37">IF(N209="sníž. přenesená",J209,0)</f>
        <v>0</v>
      </c>
      <c r="BI209" s="114">
        <f t="shared" ref="BI209:BI221" si="38">IF(N209="nulová",J209,0)</f>
        <v>0</v>
      </c>
      <c r="BJ209" s="14" t="s">
        <v>85</v>
      </c>
      <c r="BK209" s="114">
        <f t="shared" ref="BK209:BK221" si="39">ROUND(I209*H209,2)</f>
        <v>0</v>
      </c>
      <c r="BL209" s="14" t="s">
        <v>129</v>
      </c>
      <c r="BM209" s="113" t="s">
        <v>1607</v>
      </c>
    </row>
    <row r="210" spans="1:65" s="2" customFormat="1" ht="16.5" customHeight="1">
      <c r="A210" s="28"/>
      <c r="B210" s="138"/>
      <c r="C210" s="199" t="s">
        <v>533</v>
      </c>
      <c r="D210" s="199" t="s">
        <v>242</v>
      </c>
      <c r="E210" s="200" t="s">
        <v>1608</v>
      </c>
      <c r="F210" s="201" t="s">
        <v>1609</v>
      </c>
      <c r="G210" s="202" t="s">
        <v>290</v>
      </c>
      <c r="H210" s="203">
        <v>118</v>
      </c>
      <c r="I210" s="108"/>
      <c r="J210" s="204">
        <f t="shared" si="30"/>
        <v>0</v>
      </c>
      <c r="K210" s="201" t="s">
        <v>1</v>
      </c>
      <c r="L210" s="29"/>
      <c r="M210" s="109" t="s">
        <v>1</v>
      </c>
      <c r="N210" s="110" t="s">
        <v>42</v>
      </c>
      <c r="O210" s="52"/>
      <c r="P210" s="111">
        <f t="shared" si="31"/>
        <v>0</v>
      </c>
      <c r="Q210" s="111">
        <v>5.0000000000000001E-3</v>
      </c>
      <c r="R210" s="111">
        <f t="shared" si="32"/>
        <v>0.59</v>
      </c>
      <c r="S210" s="111">
        <v>0</v>
      </c>
      <c r="T210" s="112">
        <f t="shared" si="33"/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13" t="s">
        <v>129</v>
      </c>
      <c r="AT210" s="113" t="s">
        <v>242</v>
      </c>
      <c r="AU210" s="113" t="s">
        <v>85</v>
      </c>
      <c r="AY210" s="14" t="s">
        <v>237</v>
      </c>
      <c r="BE210" s="114">
        <f t="shared" si="34"/>
        <v>0</v>
      </c>
      <c r="BF210" s="114">
        <f t="shared" si="35"/>
        <v>0</v>
      </c>
      <c r="BG210" s="114">
        <f t="shared" si="36"/>
        <v>0</v>
      </c>
      <c r="BH210" s="114">
        <f t="shared" si="37"/>
        <v>0</v>
      </c>
      <c r="BI210" s="114">
        <f t="shared" si="38"/>
        <v>0</v>
      </c>
      <c r="BJ210" s="14" t="s">
        <v>85</v>
      </c>
      <c r="BK210" s="114">
        <f t="shared" si="39"/>
        <v>0</v>
      </c>
      <c r="BL210" s="14" t="s">
        <v>129</v>
      </c>
      <c r="BM210" s="113" t="s">
        <v>1610</v>
      </c>
    </row>
    <row r="211" spans="1:65" s="2" customFormat="1" ht="16.5" customHeight="1">
      <c r="A211" s="28"/>
      <c r="B211" s="138"/>
      <c r="C211" s="199" t="s">
        <v>540</v>
      </c>
      <c r="D211" s="199" t="s">
        <v>242</v>
      </c>
      <c r="E211" s="200" t="s">
        <v>1611</v>
      </c>
      <c r="F211" s="201" t="s">
        <v>1612</v>
      </c>
      <c r="G211" s="202" t="s">
        <v>290</v>
      </c>
      <c r="H211" s="203">
        <v>65</v>
      </c>
      <c r="I211" s="108"/>
      <c r="J211" s="204">
        <f t="shared" si="30"/>
        <v>0</v>
      </c>
      <c r="K211" s="201" t="s">
        <v>1</v>
      </c>
      <c r="L211" s="29"/>
      <c r="M211" s="109" t="s">
        <v>1</v>
      </c>
      <c r="N211" s="110" t="s">
        <v>42</v>
      </c>
      <c r="O211" s="52"/>
      <c r="P211" s="111">
        <f t="shared" si="31"/>
        <v>0</v>
      </c>
      <c r="Q211" s="111">
        <v>2E-3</v>
      </c>
      <c r="R211" s="111">
        <f t="shared" si="32"/>
        <v>0.13</v>
      </c>
      <c r="S211" s="111">
        <v>0</v>
      </c>
      <c r="T211" s="112">
        <f t="shared" si="33"/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13" t="s">
        <v>129</v>
      </c>
      <c r="AT211" s="113" t="s">
        <v>242</v>
      </c>
      <c r="AU211" s="113" t="s">
        <v>85</v>
      </c>
      <c r="AY211" s="14" t="s">
        <v>237</v>
      </c>
      <c r="BE211" s="114">
        <f t="shared" si="34"/>
        <v>0</v>
      </c>
      <c r="BF211" s="114">
        <f t="shared" si="35"/>
        <v>0</v>
      </c>
      <c r="BG211" s="114">
        <f t="shared" si="36"/>
        <v>0</v>
      </c>
      <c r="BH211" s="114">
        <f t="shared" si="37"/>
        <v>0</v>
      </c>
      <c r="BI211" s="114">
        <f t="shared" si="38"/>
        <v>0</v>
      </c>
      <c r="BJ211" s="14" t="s">
        <v>85</v>
      </c>
      <c r="BK211" s="114">
        <f t="shared" si="39"/>
        <v>0</v>
      </c>
      <c r="BL211" s="14" t="s">
        <v>129</v>
      </c>
      <c r="BM211" s="113" t="s">
        <v>1613</v>
      </c>
    </row>
    <row r="212" spans="1:65" s="2" customFormat="1" ht="16.5" customHeight="1">
      <c r="A212" s="28"/>
      <c r="B212" s="138"/>
      <c r="C212" s="199" t="s">
        <v>544</v>
      </c>
      <c r="D212" s="199" t="s">
        <v>242</v>
      </c>
      <c r="E212" s="200" t="s">
        <v>1614</v>
      </c>
      <c r="F212" s="201" t="s">
        <v>1615</v>
      </c>
      <c r="G212" s="202" t="s">
        <v>319</v>
      </c>
      <c r="H212" s="203">
        <v>15</v>
      </c>
      <c r="I212" s="108"/>
      <c r="J212" s="204">
        <f t="shared" si="30"/>
        <v>0</v>
      </c>
      <c r="K212" s="201" t="s">
        <v>1</v>
      </c>
      <c r="L212" s="29"/>
      <c r="M212" s="109" t="s">
        <v>1</v>
      </c>
      <c r="N212" s="110" t="s">
        <v>42</v>
      </c>
      <c r="O212" s="52"/>
      <c r="P212" s="111">
        <f t="shared" si="31"/>
        <v>0</v>
      </c>
      <c r="Q212" s="111">
        <v>2.5999999999999999E-3</v>
      </c>
      <c r="R212" s="111">
        <f t="shared" si="32"/>
        <v>3.9E-2</v>
      </c>
      <c r="S212" s="111">
        <v>0</v>
      </c>
      <c r="T212" s="112">
        <f t="shared" si="33"/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13" t="s">
        <v>129</v>
      </c>
      <c r="AT212" s="113" t="s">
        <v>242</v>
      </c>
      <c r="AU212" s="113" t="s">
        <v>85</v>
      </c>
      <c r="AY212" s="14" t="s">
        <v>237</v>
      </c>
      <c r="BE212" s="114">
        <f t="shared" si="34"/>
        <v>0</v>
      </c>
      <c r="BF212" s="114">
        <f t="shared" si="35"/>
        <v>0</v>
      </c>
      <c r="BG212" s="114">
        <f t="shared" si="36"/>
        <v>0</v>
      </c>
      <c r="BH212" s="114">
        <f t="shared" si="37"/>
        <v>0</v>
      </c>
      <c r="BI212" s="114">
        <f t="shared" si="38"/>
        <v>0</v>
      </c>
      <c r="BJ212" s="14" t="s">
        <v>85</v>
      </c>
      <c r="BK212" s="114">
        <f t="shared" si="39"/>
        <v>0</v>
      </c>
      <c r="BL212" s="14" t="s">
        <v>129</v>
      </c>
      <c r="BM212" s="113" t="s">
        <v>1616</v>
      </c>
    </row>
    <row r="213" spans="1:65" s="2" customFormat="1" ht="16.5" customHeight="1">
      <c r="A213" s="28"/>
      <c r="B213" s="138"/>
      <c r="C213" s="199" t="s">
        <v>548</v>
      </c>
      <c r="D213" s="199" t="s">
        <v>242</v>
      </c>
      <c r="E213" s="200" t="s">
        <v>1617</v>
      </c>
      <c r="F213" s="201" t="s">
        <v>1618</v>
      </c>
      <c r="G213" s="202" t="s">
        <v>319</v>
      </c>
      <c r="H213" s="203">
        <v>8</v>
      </c>
      <c r="I213" s="108"/>
      <c r="J213" s="204">
        <f t="shared" si="30"/>
        <v>0</v>
      </c>
      <c r="K213" s="201" t="s">
        <v>1</v>
      </c>
      <c r="L213" s="29"/>
      <c r="M213" s="109" t="s">
        <v>1</v>
      </c>
      <c r="N213" s="110" t="s">
        <v>42</v>
      </c>
      <c r="O213" s="52"/>
      <c r="P213" s="111">
        <f t="shared" si="31"/>
        <v>0</v>
      </c>
      <c r="Q213" s="111">
        <v>3.0000000000000001E-3</v>
      </c>
      <c r="R213" s="111">
        <f t="shared" si="32"/>
        <v>2.4E-2</v>
      </c>
      <c r="S213" s="111">
        <v>0</v>
      </c>
      <c r="T213" s="112">
        <f t="shared" si="33"/>
        <v>0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13" t="s">
        <v>129</v>
      </c>
      <c r="AT213" s="113" t="s">
        <v>242</v>
      </c>
      <c r="AU213" s="113" t="s">
        <v>85</v>
      </c>
      <c r="AY213" s="14" t="s">
        <v>237</v>
      </c>
      <c r="BE213" s="114">
        <f t="shared" si="34"/>
        <v>0</v>
      </c>
      <c r="BF213" s="114">
        <f t="shared" si="35"/>
        <v>0</v>
      </c>
      <c r="BG213" s="114">
        <f t="shared" si="36"/>
        <v>0</v>
      </c>
      <c r="BH213" s="114">
        <f t="shared" si="37"/>
        <v>0</v>
      </c>
      <c r="BI213" s="114">
        <f t="shared" si="38"/>
        <v>0</v>
      </c>
      <c r="BJ213" s="14" t="s">
        <v>85</v>
      </c>
      <c r="BK213" s="114">
        <f t="shared" si="39"/>
        <v>0</v>
      </c>
      <c r="BL213" s="14" t="s">
        <v>129</v>
      </c>
      <c r="BM213" s="113" t="s">
        <v>1619</v>
      </c>
    </row>
    <row r="214" spans="1:65" s="2" customFormat="1" ht="16.5" customHeight="1">
      <c r="A214" s="28"/>
      <c r="B214" s="138"/>
      <c r="C214" s="199" t="s">
        <v>552</v>
      </c>
      <c r="D214" s="199" t="s">
        <v>242</v>
      </c>
      <c r="E214" s="200" t="s">
        <v>1620</v>
      </c>
      <c r="F214" s="201" t="s">
        <v>1621</v>
      </c>
      <c r="G214" s="202" t="s">
        <v>290</v>
      </c>
      <c r="H214" s="203">
        <v>118</v>
      </c>
      <c r="I214" s="108"/>
      <c r="J214" s="204">
        <f t="shared" si="30"/>
        <v>0</v>
      </c>
      <c r="K214" s="201" t="s">
        <v>1</v>
      </c>
      <c r="L214" s="29"/>
      <c r="M214" s="109" t="s">
        <v>1</v>
      </c>
      <c r="N214" s="110" t="s">
        <v>42</v>
      </c>
      <c r="O214" s="52"/>
      <c r="P214" s="111">
        <f t="shared" si="31"/>
        <v>0</v>
      </c>
      <c r="Q214" s="111">
        <v>3.0000000000000001E-3</v>
      </c>
      <c r="R214" s="111">
        <f t="shared" si="32"/>
        <v>0.35399999999999998</v>
      </c>
      <c r="S214" s="111">
        <v>0</v>
      </c>
      <c r="T214" s="112">
        <f t="shared" si="33"/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13" t="s">
        <v>129</v>
      </c>
      <c r="AT214" s="113" t="s">
        <v>242</v>
      </c>
      <c r="AU214" s="113" t="s">
        <v>85</v>
      </c>
      <c r="AY214" s="14" t="s">
        <v>237</v>
      </c>
      <c r="BE214" s="114">
        <f t="shared" si="34"/>
        <v>0</v>
      </c>
      <c r="BF214" s="114">
        <f t="shared" si="35"/>
        <v>0</v>
      </c>
      <c r="BG214" s="114">
        <f t="shared" si="36"/>
        <v>0</v>
      </c>
      <c r="BH214" s="114">
        <f t="shared" si="37"/>
        <v>0</v>
      </c>
      <c r="BI214" s="114">
        <f t="shared" si="38"/>
        <v>0</v>
      </c>
      <c r="BJ214" s="14" t="s">
        <v>85</v>
      </c>
      <c r="BK214" s="114">
        <f t="shared" si="39"/>
        <v>0</v>
      </c>
      <c r="BL214" s="14" t="s">
        <v>129</v>
      </c>
      <c r="BM214" s="113" t="s">
        <v>1622</v>
      </c>
    </row>
    <row r="215" spans="1:65" s="2" customFormat="1" ht="16.5" customHeight="1">
      <c r="A215" s="28"/>
      <c r="B215" s="138"/>
      <c r="C215" s="199" t="s">
        <v>556</v>
      </c>
      <c r="D215" s="199" t="s">
        <v>242</v>
      </c>
      <c r="E215" s="200" t="s">
        <v>1623</v>
      </c>
      <c r="F215" s="201" t="s">
        <v>1624</v>
      </c>
      <c r="G215" s="202" t="s">
        <v>319</v>
      </c>
      <c r="H215" s="203">
        <v>7</v>
      </c>
      <c r="I215" s="108"/>
      <c r="J215" s="204">
        <f t="shared" si="30"/>
        <v>0</v>
      </c>
      <c r="K215" s="201" t="s">
        <v>1</v>
      </c>
      <c r="L215" s="29"/>
      <c r="M215" s="109" t="s">
        <v>1</v>
      </c>
      <c r="N215" s="110" t="s">
        <v>42</v>
      </c>
      <c r="O215" s="52"/>
      <c r="P215" s="111">
        <f t="shared" si="31"/>
        <v>0</v>
      </c>
      <c r="Q215" s="111">
        <v>0.02</v>
      </c>
      <c r="R215" s="111">
        <f t="shared" si="32"/>
        <v>0.14000000000000001</v>
      </c>
      <c r="S215" s="111">
        <v>0</v>
      </c>
      <c r="T215" s="112">
        <f t="shared" si="33"/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13" t="s">
        <v>129</v>
      </c>
      <c r="AT215" s="113" t="s">
        <v>242</v>
      </c>
      <c r="AU215" s="113" t="s">
        <v>85</v>
      </c>
      <c r="AY215" s="14" t="s">
        <v>237</v>
      </c>
      <c r="BE215" s="114">
        <f t="shared" si="34"/>
        <v>0</v>
      </c>
      <c r="BF215" s="114">
        <f t="shared" si="35"/>
        <v>0</v>
      </c>
      <c r="BG215" s="114">
        <f t="shared" si="36"/>
        <v>0</v>
      </c>
      <c r="BH215" s="114">
        <f t="shared" si="37"/>
        <v>0</v>
      </c>
      <c r="BI215" s="114">
        <f t="shared" si="38"/>
        <v>0</v>
      </c>
      <c r="BJ215" s="14" t="s">
        <v>85</v>
      </c>
      <c r="BK215" s="114">
        <f t="shared" si="39"/>
        <v>0</v>
      </c>
      <c r="BL215" s="14" t="s">
        <v>129</v>
      </c>
      <c r="BM215" s="113" t="s">
        <v>1625</v>
      </c>
    </row>
    <row r="216" spans="1:65" s="2" customFormat="1" ht="16.5" customHeight="1">
      <c r="A216" s="28"/>
      <c r="B216" s="138"/>
      <c r="C216" s="199" t="s">
        <v>560</v>
      </c>
      <c r="D216" s="199" t="s">
        <v>242</v>
      </c>
      <c r="E216" s="200" t="s">
        <v>1626</v>
      </c>
      <c r="F216" s="201" t="s">
        <v>1627</v>
      </c>
      <c r="G216" s="202" t="s">
        <v>290</v>
      </c>
      <c r="H216" s="203">
        <v>65</v>
      </c>
      <c r="I216" s="108"/>
      <c r="J216" s="204">
        <f t="shared" si="30"/>
        <v>0</v>
      </c>
      <c r="K216" s="201" t="s">
        <v>1</v>
      </c>
      <c r="L216" s="29"/>
      <c r="M216" s="109" t="s">
        <v>1</v>
      </c>
      <c r="N216" s="110" t="s">
        <v>42</v>
      </c>
      <c r="O216" s="52"/>
      <c r="P216" s="111">
        <f t="shared" si="31"/>
        <v>0</v>
      </c>
      <c r="Q216" s="111">
        <v>2E-3</v>
      </c>
      <c r="R216" s="111">
        <f t="shared" si="32"/>
        <v>0.13</v>
      </c>
      <c r="S216" s="111">
        <v>0</v>
      </c>
      <c r="T216" s="112">
        <f t="shared" si="33"/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13" t="s">
        <v>129</v>
      </c>
      <c r="AT216" s="113" t="s">
        <v>242</v>
      </c>
      <c r="AU216" s="113" t="s">
        <v>85</v>
      </c>
      <c r="AY216" s="14" t="s">
        <v>237</v>
      </c>
      <c r="BE216" s="114">
        <f t="shared" si="34"/>
        <v>0</v>
      </c>
      <c r="BF216" s="114">
        <f t="shared" si="35"/>
        <v>0</v>
      </c>
      <c r="BG216" s="114">
        <f t="shared" si="36"/>
        <v>0</v>
      </c>
      <c r="BH216" s="114">
        <f t="shared" si="37"/>
        <v>0</v>
      </c>
      <c r="BI216" s="114">
        <f t="shared" si="38"/>
        <v>0</v>
      </c>
      <c r="BJ216" s="14" t="s">
        <v>85</v>
      </c>
      <c r="BK216" s="114">
        <f t="shared" si="39"/>
        <v>0</v>
      </c>
      <c r="BL216" s="14" t="s">
        <v>129</v>
      </c>
      <c r="BM216" s="113" t="s">
        <v>1628</v>
      </c>
    </row>
    <row r="217" spans="1:65" s="2" customFormat="1" ht="16.5" customHeight="1">
      <c r="A217" s="28"/>
      <c r="B217" s="138"/>
      <c r="C217" s="199" t="s">
        <v>564</v>
      </c>
      <c r="D217" s="199" t="s">
        <v>242</v>
      </c>
      <c r="E217" s="200" t="s">
        <v>1629</v>
      </c>
      <c r="F217" s="201" t="s">
        <v>1630</v>
      </c>
      <c r="G217" s="202" t="s">
        <v>290</v>
      </c>
      <c r="H217" s="203">
        <v>15</v>
      </c>
      <c r="I217" s="108"/>
      <c r="J217" s="204">
        <f t="shared" si="30"/>
        <v>0</v>
      </c>
      <c r="K217" s="201" t="s">
        <v>1</v>
      </c>
      <c r="L217" s="29"/>
      <c r="M217" s="109" t="s">
        <v>1</v>
      </c>
      <c r="N217" s="110" t="s">
        <v>42</v>
      </c>
      <c r="O217" s="52"/>
      <c r="P217" s="111">
        <f t="shared" si="31"/>
        <v>0</v>
      </c>
      <c r="Q217" s="111">
        <v>3.0000000000000001E-3</v>
      </c>
      <c r="R217" s="111">
        <f t="shared" si="32"/>
        <v>4.4999999999999998E-2</v>
      </c>
      <c r="S217" s="111">
        <v>0</v>
      </c>
      <c r="T217" s="112">
        <f t="shared" si="33"/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13" t="s">
        <v>129</v>
      </c>
      <c r="AT217" s="113" t="s">
        <v>242</v>
      </c>
      <c r="AU217" s="113" t="s">
        <v>85</v>
      </c>
      <c r="AY217" s="14" t="s">
        <v>237</v>
      </c>
      <c r="BE217" s="114">
        <f t="shared" si="34"/>
        <v>0</v>
      </c>
      <c r="BF217" s="114">
        <f t="shared" si="35"/>
        <v>0</v>
      </c>
      <c r="BG217" s="114">
        <f t="shared" si="36"/>
        <v>0</v>
      </c>
      <c r="BH217" s="114">
        <f t="shared" si="37"/>
        <v>0</v>
      </c>
      <c r="BI217" s="114">
        <f t="shared" si="38"/>
        <v>0</v>
      </c>
      <c r="BJ217" s="14" t="s">
        <v>85</v>
      </c>
      <c r="BK217" s="114">
        <f t="shared" si="39"/>
        <v>0</v>
      </c>
      <c r="BL217" s="14" t="s">
        <v>129</v>
      </c>
      <c r="BM217" s="113" t="s">
        <v>1631</v>
      </c>
    </row>
    <row r="218" spans="1:65" s="2" customFormat="1" ht="16.5" customHeight="1">
      <c r="A218" s="28"/>
      <c r="B218" s="138"/>
      <c r="C218" s="199" t="s">
        <v>571</v>
      </c>
      <c r="D218" s="199" t="s">
        <v>242</v>
      </c>
      <c r="E218" s="200" t="s">
        <v>1632</v>
      </c>
      <c r="F218" s="201" t="s">
        <v>1633</v>
      </c>
      <c r="G218" s="202" t="s">
        <v>290</v>
      </c>
      <c r="H218" s="203">
        <v>22</v>
      </c>
      <c r="I218" s="108"/>
      <c r="J218" s="204">
        <f t="shared" si="30"/>
        <v>0</v>
      </c>
      <c r="K218" s="201" t="s">
        <v>1</v>
      </c>
      <c r="L218" s="29"/>
      <c r="M218" s="109" t="s">
        <v>1</v>
      </c>
      <c r="N218" s="110" t="s">
        <v>42</v>
      </c>
      <c r="O218" s="52"/>
      <c r="P218" s="111">
        <f t="shared" si="31"/>
        <v>0</v>
      </c>
      <c r="Q218" s="111">
        <v>1E-3</v>
      </c>
      <c r="R218" s="111">
        <f t="shared" si="32"/>
        <v>2.1999999999999999E-2</v>
      </c>
      <c r="S218" s="111">
        <v>0</v>
      </c>
      <c r="T218" s="112">
        <f t="shared" si="33"/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13" t="s">
        <v>129</v>
      </c>
      <c r="AT218" s="113" t="s">
        <v>242</v>
      </c>
      <c r="AU218" s="113" t="s">
        <v>85</v>
      </c>
      <c r="AY218" s="14" t="s">
        <v>237</v>
      </c>
      <c r="BE218" s="114">
        <f t="shared" si="34"/>
        <v>0</v>
      </c>
      <c r="BF218" s="114">
        <f t="shared" si="35"/>
        <v>0</v>
      </c>
      <c r="BG218" s="114">
        <f t="shared" si="36"/>
        <v>0</v>
      </c>
      <c r="BH218" s="114">
        <f t="shared" si="37"/>
        <v>0</v>
      </c>
      <c r="BI218" s="114">
        <f t="shared" si="38"/>
        <v>0</v>
      </c>
      <c r="BJ218" s="14" t="s">
        <v>85</v>
      </c>
      <c r="BK218" s="114">
        <f t="shared" si="39"/>
        <v>0</v>
      </c>
      <c r="BL218" s="14" t="s">
        <v>129</v>
      </c>
      <c r="BM218" s="113" t="s">
        <v>1634</v>
      </c>
    </row>
    <row r="219" spans="1:65" s="2" customFormat="1" ht="16.5" customHeight="1">
      <c r="A219" s="28"/>
      <c r="B219" s="138"/>
      <c r="C219" s="199" t="s">
        <v>578</v>
      </c>
      <c r="D219" s="199" t="s">
        <v>242</v>
      </c>
      <c r="E219" s="200" t="s">
        <v>1635</v>
      </c>
      <c r="F219" s="201" t="s">
        <v>1636</v>
      </c>
      <c r="G219" s="202" t="s">
        <v>290</v>
      </c>
      <c r="H219" s="203">
        <v>45</v>
      </c>
      <c r="I219" s="108"/>
      <c r="J219" s="204">
        <f t="shared" si="30"/>
        <v>0</v>
      </c>
      <c r="K219" s="201" t="s">
        <v>1</v>
      </c>
      <c r="L219" s="29"/>
      <c r="M219" s="109" t="s">
        <v>1</v>
      </c>
      <c r="N219" s="110" t="s">
        <v>42</v>
      </c>
      <c r="O219" s="52"/>
      <c r="P219" s="111">
        <f t="shared" si="31"/>
        <v>0</v>
      </c>
      <c r="Q219" s="111">
        <v>3.0000000000000001E-3</v>
      </c>
      <c r="R219" s="111">
        <f t="shared" si="32"/>
        <v>0.13500000000000001</v>
      </c>
      <c r="S219" s="111">
        <v>0</v>
      </c>
      <c r="T219" s="112">
        <f t="shared" si="33"/>
        <v>0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R219" s="113" t="s">
        <v>129</v>
      </c>
      <c r="AT219" s="113" t="s">
        <v>242</v>
      </c>
      <c r="AU219" s="113" t="s">
        <v>85</v>
      </c>
      <c r="AY219" s="14" t="s">
        <v>237</v>
      </c>
      <c r="BE219" s="114">
        <f t="shared" si="34"/>
        <v>0</v>
      </c>
      <c r="BF219" s="114">
        <f t="shared" si="35"/>
        <v>0</v>
      </c>
      <c r="BG219" s="114">
        <f t="shared" si="36"/>
        <v>0</v>
      </c>
      <c r="BH219" s="114">
        <f t="shared" si="37"/>
        <v>0</v>
      </c>
      <c r="BI219" s="114">
        <f t="shared" si="38"/>
        <v>0</v>
      </c>
      <c r="BJ219" s="14" t="s">
        <v>85</v>
      </c>
      <c r="BK219" s="114">
        <f t="shared" si="39"/>
        <v>0</v>
      </c>
      <c r="BL219" s="14" t="s">
        <v>129</v>
      </c>
      <c r="BM219" s="113" t="s">
        <v>1637</v>
      </c>
    </row>
    <row r="220" spans="1:65" s="2" customFormat="1" ht="16.5" customHeight="1">
      <c r="A220" s="28"/>
      <c r="B220" s="138"/>
      <c r="C220" s="199" t="s">
        <v>582</v>
      </c>
      <c r="D220" s="199" t="s">
        <v>242</v>
      </c>
      <c r="E220" s="200" t="s">
        <v>1638</v>
      </c>
      <c r="F220" s="201" t="s">
        <v>1639</v>
      </c>
      <c r="G220" s="202" t="s">
        <v>290</v>
      </c>
      <c r="H220" s="203">
        <v>25</v>
      </c>
      <c r="I220" s="108"/>
      <c r="J220" s="204">
        <f t="shared" si="30"/>
        <v>0</v>
      </c>
      <c r="K220" s="201" t="s">
        <v>1</v>
      </c>
      <c r="L220" s="29"/>
      <c r="M220" s="109" t="s">
        <v>1</v>
      </c>
      <c r="N220" s="110" t="s">
        <v>42</v>
      </c>
      <c r="O220" s="52"/>
      <c r="P220" s="111">
        <f t="shared" si="31"/>
        <v>0</v>
      </c>
      <c r="Q220" s="111">
        <v>3.0000000000000001E-3</v>
      </c>
      <c r="R220" s="111">
        <f t="shared" si="32"/>
        <v>7.4999999999999997E-2</v>
      </c>
      <c r="S220" s="111">
        <v>0</v>
      </c>
      <c r="T220" s="112">
        <f t="shared" si="33"/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13" t="s">
        <v>129</v>
      </c>
      <c r="AT220" s="113" t="s">
        <v>242</v>
      </c>
      <c r="AU220" s="113" t="s">
        <v>85</v>
      </c>
      <c r="AY220" s="14" t="s">
        <v>237</v>
      </c>
      <c r="BE220" s="114">
        <f t="shared" si="34"/>
        <v>0</v>
      </c>
      <c r="BF220" s="114">
        <f t="shared" si="35"/>
        <v>0</v>
      </c>
      <c r="BG220" s="114">
        <f t="shared" si="36"/>
        <v>0</v>
      </c>
      <c r="BH220" s="114">
        <f t="shared" si="37"/>
        <v>0</v>
      </c>
      <c r="BI220" s="114">
        <f t="shared" si="38"/>
        <v>0</v>
      </c>
      <c r="BJ220" s="14" t="s">
        <v>85</v>
      </c>
      <c r="BK220" s="114">
        <f t="shared" si="39"/>
        <v>0</v>
      </c>
      <c r="BL220" s="14" t="s">
        <v>129</v>
      </c>
      <c r="BM220" s="113" t="s">
        <v>1640</v>
      </c>
    </row>
    <row r="221" spans="1:65" s="2" customFormat="1" ht="16.5" customHeight="1">
      <c r="A221" s="28"/>
      <c r="B221" s="138"/>
      <c r="C221" s="199" t="s">
        <v>586</v>
      </c>
      <c r="D221" s="199" t="s">
        <v>242</v>
      </c>
      <c r="E221" s="200" t="s">
        <v>1641</v>
      </c>
      <c r="F221" s="201" t="s">
        <v>1642</v>
      </c>
      <c r="G221" s="202" t="s">
        <v>306</v>
      </c>
      <c r="H221" s="203">
        <v>8.2859999999999996</v>
      </c>
      <c r="I221" s="108"/>
      <c r="J221" s="204">
        <f t="shared" si="30"/>
        <v>0</v>
      </c>
      <c r="K221" s="201" t="s">
        <v>1</v>
      </c>
      <c r="L221" s="29"/>
      <c r="M221" s="109" t="s">
        <v>1</v>
      </c>
      <c r="N221" s="110" t="s">
        <v>42</v>
      </c>
      <c r="O221" s="52"/>
      <c r="P221" s="111">
        <f t="shared" si="31"/>
        <v>0</v>
      </c>
      <c r="Q221" s="111">
        <v>0</v>
      </c>
      <c r="R221" s="111">
        <f t="shared" si="32"/>
        <v>0</v>
      </c>
      <c r="S221" s="111">
        <v>0</v>
      </c>
      <c r="T221" s="112">
        <f t="shared" si="33"/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13" t="s">
        <v>129</v>
      </c>
      <c r="AT221" s="113" t="s">
        <v>242</v>
      </c>
      <c r="AU221" s="113" t="s">
        <v>85</v>
      </c>
      <c r="AY221" s="14" t="s">
        <v>237</v>
      </c>
      <c r="BE221" s="114">
        <f t="shared" si="34"/>
        <v>0</v>
      </c>
      <c r="BF221" s="114">
        <f t="shared" si="35"/>
        <v>0</v>
      </c>
      <c r="BG221" s="114">
        <f t="shared" si="36"/>
        <v>0</v>
      </c>
      <c r="BH221" s="114">
        <f t="shared" si="37"/>
        <v>0</v>
      </c>
      <c r="BI221" s="114">
        <f t="shared" si="38"/>
        <v>0</v>
      </c>
      <c r="BJ221" s="14" t="s">
        <v>85</v>
      </c>
      <c r="BK221" s="114">
        <f t="shared" si="39"/>
        <v>0</v>
      </c>
      <c r="BL221" s="14" t="s">
        <v>129</v>
      </c>
      <c r="BM221" s="113" t="s">
        <v>1643</v>
      </c>
    </row>
    <row r="222" spans="1:65" s="12" customFormat="1" ht="25.9" customHeight="1">
      <c r="B222" s="192"/>
      <c r="C222" s="193"/>
      <c r="D222" s="194" t="s">
        <v>76</v>
      </c>
      <c r="E222" s="195" t="s">
        <v>950</v>
      </c>
      <c r="F222" s="195" t="s">
        <v>951</v>
      </c>
      <c r="G222" s="193"/>
      <c r="H222" s="193"/>
      <c r="I222" s="101"/>
      <c r="J222" s="196">
        <f>BK222</f>
        <v>0</v>
      </c>
      <c r="K222" s="193"/>
      <c r="L222" s="99"/>
      <c r="M222" s="102"/>
      <c r="N222" s="103"/>
      <c r="O222" s="103"/>
      <c r="P222" s="104">
        <f>SUM(P223:P226)</f>
        <v>0</v>
      </c>
      <c r="Q222" s="103"/>
      <c r="R222" s="104">
        <f>SUM(R223:R226)</f>
        <v>17.112500000000001</v>
      </c>
      <c r="S222" s="103"/>
      <c r="T222" s="105">
        <f>SUM(T223:T226)</f>
        <v>0</v>
      </c>
      <c r="AR222" s="100" t="s">
        <v>87</v>
      </c>
      <c r="AT222" s="106" t="s">
        <v>76</v>
      </c>
      <c r="AU222" s="106" t="s">
        <v>77</v>
      </c>
      <c r="AY222" s="100" t="s">
        <v>237</v>
      </c>
      <c r="BK222" s="107">
        <f>SUM(BK223:BK226)</f>
        <v>0</v>
      </c>
    </row>
    <row r="223" spans="1:65" s="2" customFormat="1" ht="16.5" customHeight="1">
      <c r="A223" s="28"/>
      <c r="B223" s="138"/>
      <c r="C223" s="199" t="s">
        <v>593</v>
      </c>
      <c r="D223" s="199" t="s">
        <v>242</v>
      </c>
      <c r="E223" s="200" t="s">
        <v>1644</v>
      </c>
      <c r="F223" s="201" t="s">
        <v>1645</v>
      </c>
      <c r="G223" s="202" t="s">
        <v>254</v>
      </c>
      <c r="H223" s="203">
        <v>65</v>
      </c>
      <c r="I223" s="108"/>
      <c r="J223" s="204">
        <f>ROUND(I223*H223,2)</f>
        <v>0</v>
      </c>
      <c r="K223" s="201" t="s">
        <v>1</v>
      </c>
      <c r="L223" s="29"/>
      <c r="M223" s="109" t="s">
        <v>1</v>
      </c>
      <c r="N223" s="110" t="s">
        <v>42</v>
      </c>
      <c r="O223" s="52"/>
      <c r="P223" s="111">
        <f>O223*H223</f>
        <v>0</v>
      </c>
      <c r="Q223" s="111">
        <v>2.4E-2</v>
      </c>
      <c r="R223" s="111">
        <f>Q223*H223</f>
        <v>1.56</v>
      </c>
      <c r="S223" s="111">
        <v>0</v>
      </c>
      <c r="T223" s="112">
        <f>S223*H223</f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13" t="s">
        <v>129</v>
      </c>
      <c r="AT223" s="113" t="s">
        <v>242</v>
      </c>
      <c r="AU223" s="113" t="s">
        <v>85</v>
      </c>
      <c r="AY223" s="14" t="s">
        <v>237</v>
      </c>
      <c r="BE223" s="114">
        <f>IF(N223="základní",J223,0)</f>
        <v>0</v>
      </c>
      <c r="BF223" s="114">
        <f>IF(N223="snížená",J223,0)</f>
        <v>0</v>
      </c>
      <c r="BG223" s="114">
        <f>IF(N223="zákl. přenesená",J223,0)</f>
        <v>0</v>
      </c>
      <c r="BH223" s="114">
        <f>IF(N223="sníž. přenesená",J223,0)</f>
        <v>0</v>
      </c>
      <c r="BI223" s="114">
        <f>IF(N223="nulová",J223,0)</f>
        <v>0</v>
      </c>
      <c r="BJ223" s="14" t="s">
        <v>85</v>
      </c>
      <c r="BK223" s="114">
        <f>ROUND(I223*H223,2)</f>
        <v>0</v>
      </c>
      <c r="BL223" s="14" t="s">
        <v>129</v>
      </c>
      <c r="BM223" s="113" t="s">
        <v>1646</v>
      </c>
    </row>
    <row r="224" spans="1:65" s="2" customFormat="1" ht="16.5" customHeight="1">
      <c r="A224" s="28"/>
      <c r="B224" s="138"/>
      <c r="C224" s="199" t="s">
        <v>597</v>
      </c>
      <c r="D224" s="199" t="s">
        <v>242</v>
      </c>
      <c r="E224" s="200" t="s">
        <v>1647</v>
      </c>
      <c r="F224" s="201" t="s">
        <v>1648</v>
      </c>
      <c r="G224" s="202" t="s">
        <v>254</v>
      </c>
      <c r="H224" s="203">
        <v>1850</v>
      </c>
      <c r="I224" s="108"/>
      <c r="J224" s="204">
        <f>ROUND(I224*H224,2)</f>
        <v>0</v>
      </c>
      <c r="K224" s="201" t="s">
        <v>1</v>
      </c>
      <c r="L224" s="29"/>
      <c r="M224" s="109" t="s">
        <v>1</v>
      </c>
      <c r="N224" s="110" t="s">
        <v>42</v>
      </c>
      <c r="O224" s="52"/>
      <c r="P224" s="111">
        <f>O224*H224</f>
        <v>0</v>
      </c>
      <c r="Q224" s="111">
        <v>8.2900000000000005E-3</v>
      </c>
      <c r="R224" s="111">
        <f>Q224*H224</f>
        <v>15.336500000000001</v>
      </c>
      <c r="S224" s="111">
        <v>0</v>
      </c>
      <c r="T224" s="112">
        <f>S224*H224</f>
        <v>0</v>
      </c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R224" s="113" t="s">
        <v>129</v>
      </c>
      <c r="AT224" s="113" t="s">
        <v>242</v>
      </c>
      <c r="AU224" s="113" t="s">
        <v>85</v>
      </c>
      <c r="AY224" s="14" t="s">
        <v>237</v>
      </c>
      <c r="BE224" s="114">
        <f>IF(N224="základní",J224,0)</f>
        <v>0</v>
      </c>
      <c r="BF224" s="114">
        <f>IF(N224="snížená",J224,0)</f>
        <v>0</v>
      </c>
      <c r="BG224" s="114">
        <f>IF(N224="zákl. přenesená",J224,0)</f>
        <v>0</v>
      </c>
      <c r="BH224" s="114">
        <f>IF(N224="sníž. přenesená",J224,0)</f>
        <v>0</v>
      </c>
      <c r="BI224" s="114">
        <f>IF(N224="nulová",J224,0)</f>
        <v>0</v>
      </c>
      <c r="BJ224" s="14" t="s">
        <v>85</v>
      </c>
      <c r="BK224" s="114">
        <f>ROUND(I224*H224,2)</f>
        <v>0</v>
      </c>
      <c r="BL224" s="14" t="s">
        <v>129</v>
      </c>
      <c r="BM224" s="113" t="s">
        <v>1649</v>
      </c>
    </row>
    <row r="225" spans="1:65" s="2" customFormat="1" ht="16.5" customHeight="1">
      <c r="A225" s="28"/>
      <c r="B225" s="138"/>
      <c r="C225" s="199" t="s">
        <v>601</v>
      </c>
      <c r="D225" s="199" t="s">
        <v>242</v>
      </c>
      <c r="E225" s="200" t="s">
        <v>1650</v>
      </c>
      <c r="F225" s="201" t="s">
        <v>1651</v>
      </c>
      <c r="G225" s="202" t="s">
        <v>319</v>
      </c>
      <c r="H225" s="203">
        <v>120</v>
      </c>
      <c r="I225" s="108"/>
      <c r="J225" s="204">
        <f>ROUND(I225*H225,2)</f>
        <v>0</v>
      </c>
      <c r="K225" s="201" t="s">
        <v>1</v>
      </c>
      <c r="L225" s="29"/>
      <c r="M225" s="109" t="s">
        <v>1</v>
      </c>
      <c r="N225" s="110" t="s">
        <v>42</v>
      </c>
      <c r="O225" s="52"/>
      <c r="P225" s="111">
        <f>O225*H225</f>
        <v>0</v>
      </c>
      <c r="Q225" s="111">
        <v>1.8E-3</v>
      </c>
      <c r="R225" s="111">
        <f>Q225*H225</f>
        <v>0.216</v>
      </c>
      <c r="S225" s="111">
        <v>0</v>
      </c>
      <c r="T225" s="112">
        <f>S225*H225</f>
        <v>0</v>
      </c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R225" s="113" t="s">
        <v>129</v>
      </c>
      <c r="AT225" s="113" t="s">
        <v>242</v>
      </c>
      <c r="AU225" s="113" t="s">
        <v>85</v>
      </c>
      <c r="AY225" s="14" t="s">
        <v>237</v>
      </c>
      <c r="BE225" s="114">
        <f>IF(N225="základní",J225,0)</f>
        <v>0</v>
      </c>
      <c r="BF225" s="114">
        <f>IF(N225="snížená",J225,0)</f>
        <v>0</v>
      </c>
      <c r="BG225" s="114">
        <f>IF(N225="zákl. přenesená",J225,0)</f>
        <v>0</v>
      </c>
      <c r="BH225" s="114">
        <f>IF(N225="sníž. přenesená",J225,0)</f>
        <v>0</v>
      </c>
      <c r="BI225" s="114">
        <f>IF(N225="nulová",J225,0)</f>
        <v>0</v>
      </c>
      <c r="BJ225" s="14" t="s">
        <v>85</v>
      </c>
      <c r="BK225" s="114">
        <f>ROUND(I225*H225,2)</f>
        <v>0</v>
      </c>
      <c r="BL225" s="14" t="s">
        <v>129</v>
      </c>
      <c r="BM225" s="113" t="s">
        <v>1652</v>
      </c>
    </row>
    <row r="226" spans="1:65" s="2" customFormat="1" ht="16.5" customHeight="1">
      <c r="A226" s="28"/>
      <c r="B226" s="138"/>
      <c r="C226" s="199" t="s">
        <v>605</v>
      </c>
      <c r="D226" s="199" t="s">
        <v>242</v>
      </c>
      <c r="E226" s="200" t="s">
        <v>1653</v>
      </c>
      <c r="F226" s="201" t="s">
        <v>1654</v>
      </c>
      <c r="G226" s="202" t="s">
        <v>306</v>
      </c>
      <c r="H226" s="203">
        <v>17.11</v>
      </c>
      <c r="I226" s="108"/>
      <c r="J226" s="204">
        <f>ROUND(I226*H226,2)</f>
        <v>0</v>
      </c>
      <c r="K226" s="201" t="s">
        <v>1</v>
      </c>
      <c r="L226" s="29"/>
      <c r="M226" s="109" t="s">
        <v>1</v>
      </c>
      <c r="N226" s="110" t="s">
        <v>42</v>
      </c>
      <c r="O226" s="52"/>
      <c r="P226" s="111">
        <f>O226*H226</f>
        <v>0</v>
      </c>
      <c r="Q226" s="111">
        <v>0</v>
      </c>
      <c r="R226" s="111">
        <f>Q226*H226</f>
        <v>0</v>
      </c>
      <c r="S226" s="111">
        <v>0</v>
      </c>
      <c r="T226" s="112">
        <f>S226*H226</f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13" t="s">
        <v>129</v>
      </c>
      <c r="AT226" s="113" t="s">
        <v>242</v>
      </c>
      <c r="AU226" s="113" t="s">
        <v>85</v>
      </c>
      <c r="AY226" s="14" t="s">
        <v>237</v>
      </c>
      <c r="BE226" s="114">
        <f>IF(N226="základní",J226,0)</f>
        <v>0</v>
      </c>
      <c r="BF226" s="114">
        <f>IF(N226="snížená",J226,0)</f>
        <v>0</v>
      </c>
      <c r="BG226" s="114">
        <f>IF(N226="zákl. přenesená",J226,0)</f>
        <v>0</v>
      </c>
      <c r="BH226" s="114">
        <f>IF(N226="sníž. přenesená",J226,0)</f>
        <v>0</v>
      </c>
      <c r="BI226" s="114">
        <f>IF(N226="nulová",J226,0)</f>
        <v>0</v>
      </c>
      <c r="BJ226" s="14" t="s">
        <v>85</v>
      </c>
      <c r="BK226" s="114">
        <f>ROUND(I226*H226,2)</f>
        <v>0</v>
      </c>
      <c r="BL226" s="14" t="s">
        <v>129</v>
      </c>
      <c r="BM226" s="113" t="s">
        <v>1655</v>
      </c>
    </row>
    <row r="227" spans="1:65" s="12" customFormat="1" ht="25.9" customHeight="1">
      <c r="B227" s="192"/>
      <c r="C227" s="193"/>
      <c r="D227" s="194" t="s">
        <v>76</v>
      </c>
      <c r="E227" s="195" t="s">
        <v>1170</v>
      </c>
      <c r="F227" s="195" t="s">
        <v>1171</v>
      </c>
      <c r="G227" s="193"/>
      <c r="H227" s="193"/>
      <c r="I227" s="101"/>
      <c r="J227" s="196">
        <f>BK227</f>
        <v>0</v>
      </c>
      <c r="K227" s="193"/>
      <c r="L227" s="99"/>
      <c r="M227" s="102"/>
      <c r="N227" s="103"/>
      <c r="O227" s="103"/>
      <c r="P227" s="104">
        <f>SUM(P228:P237)</f>
        <v>0</v>
      </c>
      <c r="Q227" s="103"/>
      <c r="R227" s="104">
        <f>SUM(R228:R237)</f>
        <v>15.492000000000001</v>
      </c>
      <c r="S227" s="103"/>
      <c r="T227" s="105">
        <f>SUM(T228:T237)</f>
        <v>0</v>
      </c>
      <c r="AR227" s="100" t="s">
        <v>87</v>
      </c>
      <c r="AT227" s="106" t="s">
        <v>76</v>
      </c>
      <c r="AU227" s="106" t="s">
        <v>77</v>
      </c>
      <c r="AY227" s="100" t="s">
        <v>237</v>
      </c>
      <c r="BK227" s="107">
        <f>SUM(BK228:BK237)</f>
        <v>0</v>
      </c>
    </row>
    <row r="228" spans="1:65" s="2" customFormat="1" ht="16.5" customHeight="1">
      <c r="A228" s="28"/>
      <c r="B228" s="138"/>
      <c r="C228" s="199" t="s">
        <v>609</v>
      </c>
      <c r="D228" s="199" t="s">
        <v>242</v>
      </c>
      <c r="E228" s="200" t="s">
        <v>1656</v>
      </c>
      <c r="F228" s="201" t="s">
        <v>1657</v>
      </c>
      <c r="G228" s="202" t="s">
        <v>254</v>
      </c>
      <c r="H228" s="203">
        <v>103</v>
      </c>
      <c r="I228" s="108"/>
      <c r="J228" s="204">
        <f t="shared" ref="J228:J237" si="40">ROUND(I228*H228,2)</f>
        <v>0</v>
      </c>
      <c r="K228" s="201" t="s">
        <v>1</v>
      </c>
      <c r="L228" s="29"/>
      <c r="M228" s="109" t="s">
        <v>1</v>
      </c>
      <c r="N228" s="110" t="s">
        <v>42</v>
      </c>
      <c r="O228" s="52"/>
      <c r="P228" s="111">
        <f t="shared" ref="P228:P237" si="41">O228*H228</f>
        <v>0</v>
      </c>
      <c r="Q228" s="111">
        <v>0.01</v>
      </c>
      <c r="R228" s="111">
        <f t="shared" ref="R228:R237" si="42">Q228*H228</f>
        <v>1.03</v>
      </c>
      <c r="S228" s="111">
        <v>0</v>
      </c>
      <c r="T228" s="112">
        <f t="shared" ref="T228:T237" si="43">S228*H228</f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13" t="s">
        <v>129</v>
      </c>
      <c r="AT228" s="113" t="s">
        <v>242</v>
      </c>
      <c r="AU228" s="113" t="s">
        <v>85</v>
      </c>
      <c r="AY228" s="14" t="s">
        <v>237</v>
      </c>
      <c r="BE228" s="114">
        <f t="shared" ref="BE228:BE237" si="44">IF(N228="základní",J228,0)</f>
        <v>0</v>
      </c>
      <c r="BF228" s="114">
        <f t="shared" ref="BF228:BF237" si="45">IF(N228="snížená",J228,0)</f>
        <v>0</v>
      </c>
      <c r="BG228" s="114">
        <f t="shared" ref="BG228:BG237" si="46">IF(N228="zákl. přenesená",J228,0)</f>
        <v>0</v>
      </c>
      <c r="BH228" s="114">
        <f t="shared" ref="BH228:BH237" si="47">IF(N228="sníž. přenesená",J228,0)</f>
        <v>0</v>
      </c>
      <c r="BI228" s="114">
        <f t="shared" ref="BI228:BI237" si="48">IF(N228="nulová",J228,0)</f>
        <v>0</v>
      </c>
      <c r="BJ228" s="14" t="s">
        <v>85</v>
      </c>
      <c r="BK228" s="114">
        <f t="shared" ref="BK228:BK237" si="49">ROUND(I228*H228,2)</f>
        <v>0</v>
      </c>
      <c r="BL228" s="14" t="s">
        <v>129</v>
      </c>
      <c r="BM228" s="113" t="s">
        <v>1658</v>
      </c>
    </row>
    <row r="229" spans="1:65" s="2" customFormat="1" ht="16.5" customHeight="1">
      <c r="A229" s="28"/>
      <c r="B229" s="138"/>
      <c r="C229" s="199" t="s">
        <v>613</v>
      </c>
      <c r="D229" s="199" t="s">
        <v>242</v>
      </c>
      <c r="E229" s="200" t="s">
        <v>1659</v>
      </c>
      <c r="F229" s="201" t="s">
        <v>1660</v>
      </c>
      <c r="G229" s="202" t="s">
        <v>254</v>
      </c>
      <c r="H229" s="203">
        <v>103</v>
      </c>
      <c r="I229" s="108"/>
      <c r="J229" s="204">
        <f t="shared" si="40"/>
        <v>0</v>
      </c>
      <c r="K229" s="201" t="s">
        <v>1</v>
      </c>
      <c r="L229" s="29"/>
      <c r="M229" s="109" t="s">
        <v>1</v>
      </c>
      <c r="N229" s="110" t="s">
        <v>42</v>
      </c>
      <c r="O229" s="52"/>
      <c r="P229" s="111">
        <f t="shared" si="41"/>
        <v>0</v>
      </c>
      <c r="Q229" s="111">
        <v>0.02</v>
      </c>
      <c r="R229" s="111">
        <f t="shared" si="42"/>
        <v>2.06</v>
      </c>
      <c r="S229" s="111">
        <v>0</v>
      </c>
      <c r="T229" s="112">
        <f t="shared" si="43"/>
        <v>0</v>
      </c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R229" s="113" t="s">
        <v>129</v>
      </c>
      <c r="AT229" s="113" t="s">
        <v>242</v>
      </c>
      <c r="AU229" s="113" t="s">
        <v>85</v>
      </c>
      <c r="AY229" s="14" t="s">
        <v>237</v>
      </c>
      <c r="BE229" s="114">
        <f t="shared" si="44"/>
        <v>0</v>
      </c>
      <c r="BF229" s="114">
        <f t="shared" si="45"/>
        <v>0</v>
      </c>
      <c r="BG229" s="114">
        <f t="shared" si="46"/>
        <v>0</v>
      </c>
      <c r="BH229" s="114">
        <f t="shared" si="47"/>
        <v>0</v>
      </c>
      <c r="BI229" s="114">
        <f t="shared" si="48"/>
        <v>0</v>
      </c>
      <c r="BJ229" s="14" t="s">
        <v>85</v>
      </c>
      <c r="BK229" s="114">
        <f t="shared" si="49"/>
        <v>0</v>
      </c>
      <c r="BL229" s="14" t="s">
        <v>129</v>
      </c>
      <c r="BM229" s="113" t="s">
        <v>1661</v>
      </c>
    </row>
    <row r="230" spans="1:65" s="2" customFormat="1" ht="16.5" customHeight="1">
      <c r="A230" s="28"/>
      <c r="B230" s="138"/>
      <c r="C230" s="199" t="s">
        <v>617</v>
      </c>
      <c r="D230" s="199" t="s">
        <v>242</v>
      </c>
      <c r="E230" s="200" t="s">
        <v>1662</v>
      </c>
      <c r="F230" s="201" t="s">
        <v>1663</v>
      </c>
      <c r="G230" s="202" t="s">
        <v>738</v>
      </c>
      <c r="H230" s="203">
        <v>3850</v>
      </c>
      <c r="I230" s="108"/>
      <c r="J230" s="204">
        <f t="shared" si="40"/>
        <v>0</v>
      </c>
      <c r="K230" s="201" t="s">
        <v>1</v>
      </c>
      <c r="L230" s="29"/>
      <c r="M230" s="109" t="s">
        <v>1</v>
      </c>
      <c r="N230" s="110" t="s">
        <v>42</v>
      </c>
      <c r="O230" s="52"/>
      <c r="P230" s="111">
        <f t="shared" si="41"/>
        <v>0</v>
      </c>
      <c r="Q230" s="111">
        <v>1.06E-3</v>
      </c>
      <c r="R230" s="111">
        <f t="shared" si="42"/>
        <v>4.0809999999999995</v>
      </c>
      <c r="S230" s="111">
        <v>0</v>
      </c>
      <c r="T230" s="112">
        <f t="shared" si="43"/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13" t="s">
        <v>129</v>
      </c>
      <c r="AT230" s="113" t="s">
        <v>242</v>
      </c>
      <c r="AU230" s="113" t="s">
        <v>85</v>
      </c>
      <c r="AY230" s="14" t="s">
        <v>237</v>
      </c>
      <c r="BE230" s="114">
        <f t="shared" si="44"/>
        <v>0</v>
      </c>
      <c r="BF230" s="114">
        <f t="shared" si="45"/>
        <v>0</v>
      </c>
      <c r="BG230" s="114">
        <f t="shared" si="46"/>
        <v>0</v>
      </c>
      <c r="BH230" s="114">
        <f t="shared" si="47"/>
        <v>0</v>
      </c>
      <c r="BI230" s="114">
        <f t="shared" si="48"/>
        <v>0</v>
      </c>
      <c r="BJ230" s="14" t="s">
        <v>85</v>
      </c>
      <c r="BK230" s="114">
        <f t="shared" si="49"/>
        <v>0</v>
      </c>
      <c r="BL230" s="14" t="s">
        <v>129</v>
      </c>
      <c r="BM230" s="113" t="s">
        <v>1664</v>
      </c>
    </row>
    <row r="231" spans="1:65" s="2" customFormat="1" ht="16.5" customHeight="1">
      <c r="A231" s="28"/>
      <c r="B231" s="138"/>
      <c r="C231" s="199" t="s">
        <v>621</v>
      </c>
      <c r="D231" s="199" t="s">
        <v>242</v>
      </c>
      <c r="E231" s="200" t="s">
        <v>1665</v>
      </c>
      <c r="F231" s="201" t="s">
        <v>1666</v>
      </c>
      <c r="G231" s="202" t="s">
        <v>738</v>
      </c>
      <c r="H231" s="203">
        <v>1200</v>
      </c>
      <c r="I231" s="108"/>
      <c r="J231" s="204">
        <f t="shared" si="40"/>
        <v>0</v>
      </c>
      <c r="K231" s="201" t="s">
        <v>1</v>
      </c>
      <c r="L231" s="29"/>
      <c r="M231" s="109" t="s">
        <v>1</v>
      </c>
      <c r="N231" s="110" t="s">
        <v>42</v>
      </c>
      <c r="O231" s="52"/>
      <c r="P231" s="111">
        <f t="shared" si="41"/>
        <v>0</v>
      </c>
      <c r="Q231" s="111">
        <v>1.06E-3</v>
      </c>
      <c r="R231" s="111">
        <f t="shared" si="42"/>
        <v>1.272</v>
      </c>
      <c r="S231" s="111">
        <v>0</v>
      </c>
      <c r="T231" s="112">
        <f t="shared" si="43"/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13" t="s">
        <v>129</v>
      </c>
      <c r="AT231" s="113" t="s">
        <v>242</v>
      </c>
      <c r="AU231" s="113" t="s">
        <v>85</v>
      </c>
      <c r="AY231" s="14" t="s">
        <v>237</v>
      </c>
      <c r="BE231" s="114">
        <f t="shared" si="44"/>
        <v>0</v>
      </c>
      <c r="BF231" s="114">
        <f t="shared" si="45"/>
        <v>0</v>
      </c>
      <c r="BG231" s="114">
        <f t="shared" si="46"/>
        <v>0</v>
      </c>
      <c r="BH231" s="114">
        <f t="shared" si="47"/>
        <v>0</v>
      </c>
      <c r="BI231" s="114">
        <f t="shared" si="48"/>
        <v>0</v>
      </c>
      <c r="BJ231" s="14" t="s">
        <v>85</v>
      </c>
      <c r="BK231" s="114">
        <f t="shared" si="49"/>
        <v>0</v>
      </c>
      <c r="BL231" s="14" t="s">
        <v>129</v>
      </c>
      <c r="BM231" s="113" t="s">
        <v>1667</v>
      </c>
    </row>
    <row r="232" spans="1:65" s="2" customFormat="1" ht="16.5" customHeight="1">
      <c r="A232" s="28"/>
      <c r="B232" s="138"/>
      <c r="C232" s="199" t="s">
        <v>625</v>
      </c>
      <c r="D232" s="199" t="s">
        <v>242</v>
      </c>
      <c r="E232" s="200" t="s">
        <v>1668</v>
      </c>
      <c r="F232" s="201" t="s">
        <v>1669</v>
      </c>
      <c r="G232" s="202" t="s">
        <v>738</v>
      </c>
      <c r="H232" s="203">
        <v>1100</v>
      </c>
      <c r="I232" s="108"/>
      <c r="J232" s="204">
        <f t="shared" si="40"/>
        <v>0</v>
      </c>
      <c r="K232" s="201" t="s">
        <v>1</v>
      </c>
      <c r="L232" s="29"/>
      <c r="M232" s="109" t="s">
        <v>1</v>
      </c>
      <c r="N232" s="110" t="s">
        <v>42</v>
      </c>
      <c r="O232" s="52"/>
      <c r="P232" s="111">
        <f t="shared" si="41"/>
        <v>0</v>
      </c>
      <c r="Q232" s="111">
        <v>1.06E-3</v>
      </c>
      <c r="R232" s="111">
        <f t="shared" si="42"/>
        <v>1.1659999999999999</v>
      </c>
      <c r="S232" s="111">
        <v>0</v>
      </c>
      <c r="T232" s="112">
        <f t="shared" si="43"/>
        <v>0</v>
      </c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R232" s="113" t="s">
        <v>129</v>
      </c>
      <c r="AT232" s="113" t="s">
        <v>242</v>
      </c>
      <c r="AU232" s="113" t="s">
        <v>85</v>
      </c>
      <c r="AY232" s="14" t="s">
        <v>237</v>
      </c>
      <c r="BE232" s="114">
        <f t="shared" si="44"/>
        <v>0</v>
      </c>
      <c r="BF232" s="114">
        <f t="shared" si="45"/>
        <v>0</v>
      </c>
      <c r="BG232" s="114">
        <f t="shared" si="46"/>
        <v>0</v>
      </c>
      <c r="BH232" s="114">
        <f t="shared" si="47"/>
        <v>0</v>
      </c>
      <c r="BI232" s="114">
        <f t="shared" si="48"/>
        <v>0</v>
      </c>
      <c r="BJ232" s="14" t="s">
        <v>85</v>
      </c>
      <c r="BK232" s="114">
        <f t="shared" si="49"/>
        <v>0</v>
      </c>
      <c r="BL232" s="14" t="s">
        <v>129</v>
      </c>
      <c r="BM232" s="113" t="s">
        <v>1670</v>
      </c>
    </row>
    <row r="233" spans="1:65" s="2" customFormat="1" ht="16.5" customHeight="1">
      <c r="A233" s="28"/>
      <c r="B233" s="138"/>
      <c r="C233" s="199" t="s">
        <v>629</v>
      </c>
      <c r="D233" s="199" t="s">
        <v>242</v>
      </c>
      <c r="E233" s="200" t="s">
        <v>1671</v>
      </c>
      <c r="F233" s="201" t="s">
        <v>1672</v>
      </c>
      <c r="G233" s="202" t="s">
        <v>738</v>
      </c>
      <c r="H233" s="203">
        <v>2300</v>
      </c>
      <c r="I233" s="108"/>
      <c r="J233" s="204">
        <f t="shared" si="40"/>
        <v>0</v>
      </c>
      <c r="K233" s="201" t="s">
        <v>1</v>
      </c>
      <c r="L233" s="29"/>
      <c r="M233" s="109" t="s">
        <v>1</v>
      </c>
      <c r="N233" s="110" t="s">
        <v>42</v>
      </c>
      <c r="O233" s="52"/>
      <c r="P233" s="111">
        <f t="shared" si="41"/>
        <v>0</v>
      </c>
      <c r="Q233" s="111">
        <v>1.06E-3</v>
      </c>
      <c r="R233" s="111">
        <f t="shared" si="42"/>
        <v>2.4379999999999997</v>
      </c>
      <c r="S233" s="111">
        <v>0</v>
      </c>
      <c r="T233" s="112">
        <f t="shared" si="43"/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13" t="s">
        <v>129</v>
      </c>
      <c r="AT233" s="113" t="s">
        <v>242</v>
      </c>
      <c r="AU233" s="113" t="s">
        <v>85</v>
      </c>
      <c r="AY233" s="14" t="s">
        <v>237</v>
      </c>
      <c r="BE233" s="114">
        <f t="shared" si="44"/>
        <v>0</v>
      </c>
      <c r="BF233" s="114">
        <f t="shared" si="45"/>
        <v>0</v>
      </c>
      <c r="BG233" s="114">
        <f t="shared" si="46"/>
        <v>0</v>
      </c>
      <c r="BH233" s="114">
        <f t="shared" si="47"/>
        <v>0</v>
      </c>
      <c r="BI233" s="114">
        <f t="shared" si="48"/>
        <v>0</v>
      </c>
      <c r="BJ233" s="14" t="s">
        <v>85</v>
      </c>
      <c r="BK233" s="114">
        <f t="shared" si="49"/>
        <v>0</v>
      </c>
      <c r="BL233" s="14" t="s">
        <v>129</v>
      </c>
      <c r="BM233" s="113" t="s">
        <v>1673</v>
      </c>
    </row>
    <row r="234" spans="1:65" s="2" customFormat="1" ht="16.5" customHeight="1">
      <c r="A234" s="28"/>
      <c r="B234" s="138"/>
      <c r="C234" s="199" t="s">
        <v>633</v>
      </c>
      <c r="D234" s="199" t="s">
        <v>242</v>
      </c>
      <c r="E234" s="200" t="s">
        <v>1674</v>
      </c>
      <c r="F234" s="201" t="s">
        <v>1675</v>
      </c>
      <c r="G234" s="202" t="s">
        <v>738</v>
      </c>
      <c r="H234" s="203">
        <v>1850</v>
      </c>
      <c r="I234" s="108"/>
      <c r="J234" s="204">
        <f t="shared" si="40"/>
        <v>0</v>
      </c>
      <c r="K234" s="201" t="s">
        <v>1</v>
      </c>
      <c r="L234" s="29"/>
      <c r="M234" s="109" t="s">
        <v>1</v>
      </c>
      <c r="N234" s="110" t="s">
        <v>42</v>
      </c>
      <c r="O234" s="52"/>
      <c r="P234" s="111">
        <f t="shared" si="41"/>
        <v>0</v>
      </c>
      <c r="Q234" s="111">
        <v>1.06E-3</v>
      </c>
      <c r="R234" s="111">
        <f t="shared" si="42"/>
        <v>1.9609999999999999</v>
      </c>
      <c r="S234" s="111">
        <v>0</v>
      </c>
      <c r="T234" s="112">
        <f t="shared" si="43"/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13" t="s">
        <v>129</v>
      </c>
      <c r="AT234" s="113" t="s">
        <v>242</v>
      </c>
      <c r="AU234" s="113" t="s">
        <v>85</v>
      </c>
      <c r="AY234" s="14" t="s">
        <v>237</v>
      </c>
      <c r="BE234" s="114">
        <f t="shared" si="44"/>
        <v>0</v>
      </c>
      <c r="BF234" s="114">
        <f t="shared" si="45"/>
        <v>0</v>
      </c>
      <c r="BG234" s="114">
        <f t="shared" si="46"/>
        <v>0</v>
      </c>
      <c r="BH234" s="114">
        <f t="shared" si="47"/>
        <v>0</v>
      </c>
      <c r="BI234" s="114">
        <f t="shared" si="48"/>
        <v>0</v>
      </c>
      <c r="BJ234" s="14" t="s">
        <v>85</v>
      </c>
      <c r="BK234" s="114">
        <f t="shared" si="49"/>
        <v>0</v>
      </c>
      <c r="BL234" s="14" t="s">
        <v>129</v>
      </c>
      <c r="BM234" s="113" t="s">
        <v>1676</v>
      </c>
    </row>
    <row r="235" spans="1:65" s="2" customFormat="1" ht="16.5" customHeight="1">
      <c r="A235" s="28"/>
      <c r="B235" s="138"/>
      <c r="C235" s="199" t="s">
        <v>637</v>
      </c>
      <c r="D235" s="199" t="s">
        <v>242</v>
      </c>
      <c r="E235" s="200" t="s">
        <v>1677</v>
      </c>
      <c r="F235" s="201" t="s">
        <v>1678</v>
      </c>
      <c r="G235" s="202" t="s">
        <v>738</v>
      </c>
      <c r="H235" s="203">
        <v>950</v>
      </c>
      <c r="I235" s="108"/>
      <c r="J235" s="204">
        <f t="shared" si="40"/>
        <v>0</v>
      </c>
      <c r="K235" s="201" t="s">
        <v>1</v>
      </c>
      <c r="L235" s="29"/>
      <c r="M235" s="109" t="s">
        <v>1</v>
      </c>
      <c r="N235" s="110" t="s">
        <v>42</v>
      </c>
      <c r="O235" s="52"/>
      <c r="P235" s="111">
        <f t="shared" si="41"/>
        <v>0</v>
      </c>
      <c r="Q235" s="111">
        <v>1.06E-3</v>
      </c>
      <c r="R235" s="111">
        <f t="shared" si="42"/>
        <v>1.0069999999999999</v>
      </c>
      <c r="S235" s="111">
        <v>0</v>
      </c>
      <c r="T235" s="112">
        <f t="shared" si="43"/>
        <v>0</v>
      </c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R235" s="113" t="s">
        <v>129</v>
      </c>
      <c r="AT235" s="113" t="s">
        <v>242</v>
      </c>
      <c r="AU235" s="113" t="s">
        <v>85</v>
      </c>
      <c r="AY235" s="14" t="s">
        <v>237</v>
      </c>
      <c r="BE235" s="114">
        <f t="shared" si="44"/>
        <v>0</v>
      </c>
      <c r="BF235" s="114">
        <f t="shared" si="45"/>
        <v>0</v>
      </c>
      <c r="BG235" s="114">
        <f t="shared" si="46"/>
        <v>0</v>
      </c>
      <c r="BH235" s="114">
        <f t="shared" si="47"/>
        <v>0</v>
      </c>
      <c r="BI235" s="114">
        <f t="shared" si="48"/>
        <v>0</v>
      </c>
      <c r="BJ235" s="14" t="s">
        <v>85</v>
      </c>
      <c r="BK235" s="114">
        <f t="shared" si="49"/>
        <v>0</v>
      </c>
      <c r="BL235" s="14" t="s">
        <v>129</v>
      </c>
      <c r="BM235" s="113" t="s">
        <v>1679</v>
      </c>
    </row>
    <row r="236" spans="1:65" s="2" customFormat="1" ht="16.5" customHeight="1">
      <c r="A236" s="28"/>
      <c r="B236" s="138"/>
      <c r="C236" s="199" t="s">
        <v>642</v>
      </c>
      <c r="D236" s="199" t="s">
        <v>242</v>
      </c>
      <c r="E236" s="200" t="s">
        <v>1680</v>
      </c>
      <c r="F236" s="201" t="s">
        <v>1681</v>
      </c>
      <c r="G236" s="202" t="s">
        <v>738</v>
      </c>
      <c r="H236" s="203">
        <v>450</v>
      </c>
      <c r="I236" s="108"/>
      <c r="J236" s="204">
        <f t="shared" si="40"/>
        <v>0</v>
      </c>
      <c r="K236" s="201" t="s">
        <v>1</v>
      </c>
      <c r="L236" s="29"/>
      <c r="M236" s="109" t="s">
        <v>1</v>
      </c>
      <c r="N236" s="110" t="s">
        <v>42</v>
      </c>
      <c r="O236" s="52"/>
      <c r="P236" s="111">
        <f t="shared" si="41"/>
        <v>0</v>
      </c>
      <c r="Q236" s="111">
        <v>1.06E-3</v>
      </c>
      <c r="R236" s="111">
        <f t="shared" si="42"/>
        <v>0.47699999999999998</v>
      </c>
      <c r="S236" s="111">
        <v>0</v>
      </c>
      <c r="T236" s="112">
        <f t="shared" si="43"/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13" t="s">
        <v>129</v>
      </c>
      <c r="AT236" s="113" t="s">
        <v>242</v>
      </c>
      <c r="AU236" s="113" t="s">
        <v>85</v>
      </c>
      <c r="AY236" s="14" t="s">
        <v>237</v>
      </c>
      <c r="BE236" s="114">
        <f t="shared" si="44"/>
        <v>0</v>
      </c>
      <c r="BF236" s="114">
        <f t="shared" si="45"/>
        <v>0</v>
      </c>
      <c r="BG236" s="114">
        <f t="shared" si="46"/>
        <v>0</v>
      </c>
      <c r="BH236" s="114">
        <f t="shared" si="47"/>
        <v>0</v>
      </c>
      <c r="BI236" s="114">
        <f t="shared" si="48"/>
        <v>0</v>
      </c>
      <c r="BJ236" s="14" t="s">
        <v>85</v>
      </c>
      <c r="BK236" s="114">
        <f t="shared" si="49"/>
        <v>0</v>
      </c>
      <c r="BL236" s="14" t="s">
        <v>129</v>
      </c>
      <c r="BM236" s="113" t="s">
        <v>1682</v>
      </c>
    </row>
    <row r="237" spans="1:65" s="2" customFormat="1" ht="16.5" customHeight="1">
      <c r="A237" s="28"/>
      <c r="B237" s="138"/>
      <c r="C237" s="199" t="s">
        <v>644</v>
      </c>
      <c r="D237" s="199" t="s">
        <v>242</v>
      </c>
      <c r="E237" s="200" t="s">
        <v>1683</v>
      </c>
      <c r="F237" s="201" t="s">
        <v>1684</v>
      </c>
      <c r="G237" s="202" t="s">
        <v>306</v>
      </c>
      <c r="H237" s="203">
        <v>15.465999999999999</v>
      </c>
      <c r="I237" s="108"/>
      <c r="J237" s="204">
        <f t="shared" si="40"/>
        <v>0</v>
      </c>
      <c r="K237" s="201" t="s">
        <v>1</v>
      </c>
      <c r="L237" s="29"/>
      <c r="M237" s="109" t="s">
        <v>1</v>
      </c>
      <c r="N237" s="110" t="s">
        <v>42</v>
      </c>
      <c r="O237" s="52"/>
      <c r="P237" s="111">
        <f t="shared" si="41"/>
        <v>0</v>
      </c>
      <c r="Q237" s="111">
        <v>0</v>
      </c>
      <c r="R237" s="111">
        <f t="shared" si="42"/>
        <v>0</v>
      </c>
      <c r="S237" s="111">
        <v>0</v>
      </c>
      <c r="T237" s="112">
        <f t="shared" si="43"/>
        <v>0</v>
      </c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R237" s="113" t="s">
        <v>129</v>
      </c>
      <c r="AT237" s="113" t="s">
        <v>242</v>
      </c>
      <c r="AU237" s="113" t="s">
        <v>85</v>
      </c>
      <c r="AY237" s="14" t="s">
        <v>237</v>
      </c>
      <c r="BE237" s="114">
        <f t="shared" si="44"/>
        <v>0</v>
      </c>
      <c r="BF237" s="114">
        <f t="shared" si="45"/>
        <v>0</v>
      </c>
      <c r="BG237" s="114">
        <f t="shared" si="46"/>
        <v>0</v>
      </c>
      <c r="BH237" s="114">
        <f t="shared" si="47"/>
        <v>0</v>
      </c>
      <c r="BI237" s="114">
        <f t="shared" si="48"/>
        <v>0</v>
      </c>
      <c r="BJ237" s="14" t="s">
        <v>85</v>
      </c>
      <c r="BK237" s="114">
        <f t="shared" si="49"/>
        <v>0</v>
      </c>
      <c r="BL237" s="14" t="s">
        <v>129</v>
      </c>
      <c r="BM237" s="113" t="s">
        <v>1685</v>
      </c>
    </row>
    <row r="238" spans="1:65" s="12" customFormat="1" ht="25.9" customHeight="1">
      <c r="B238" s="192"/>
      <c r="C238" s="193"/>
      <c r="D238" s="194" t="s">
        <v>76</v>
      </c>
      <c r="E238" s="195" t="s">
        <v>1686</v>
      </c>
      <c r="F238" s="195" t="s">
        <v>1687</v>
      </c>
      <c r="G238" s="193"/>
      <c r="H238" s="193"/>
      <c r="I238" s="101"/>
      <c r="J238" s="196">
        <f>BK238</f>
        <v>0</v>
      </c>
      <c r="K238" s="193"/>
      <c r="L238" s="99"/>
      <c r="M238" s="102"/>
      <c r="N238" s="103"/>
      <c r="O238" s="103"/>
      <c r="P238" s="104">
        <f>SUM(P239:P241)</f>
        <v>0</v>
      </c>
      <c r="Q238" s="103"/>
      <c r="R238" s="104">
        <f>SUM(R239:R241)</f>
        <v>39</v>
      </c>
      <c r="S238" s="103"/>
      <c r="T238" s="105">
        <f>SUM(T239:T241)</f>
        <v>0</v>
      </c>
      <c r="AR238" s="100" t="s">
        <v>87</v>
      </c>
      <c r="AT238" s="106" t="s">
        <v>76</v>
      </c>
      <c r="AU238" s="106" t="s">
        <v>77</v>
      </c>
      <c r="AY238" s="100" t="s">
        <v>237</v>
      </c>
      <c r="BK238" s="107">
        <f>SUM(BK239:BK241)</f>
        <v>0</v>
      </c>
    </row>
    <row r="239" spans="1:65" s="2" customFormat="1" ht="16.5" customHeight="1">
      <c r="A239" s="28"/>
      <c r="B239" s="138"/>
      <c r="C239" s="199" t="s">
        <v>648</v>
      </c>
      <c r="D239" s="199" t="s">
        <v>242</v>
      </c>
      <c r="E239" s="200" t="s">
        <v>1688</v>
      </c>
      <c r="F239" s="201" t="s">
        <v>1689</v>
      </c>
      <c r="G239" s="202" t="s">
        <v>254</v>
      </c>
      <c r="H239" s="203">
        <v>1560</v>
      </c>
      <c r="I239" s="108"/>
      <c r="J239" s="204">
        <f>ROUND(I239*H239,2)</f>
        <v>0</v>
      </c>
      <c r="K239" s="201" t="s">
        <v>1</v>
      </c>
      <c r="L239" s="29"/>
      <c r="M239" s="109" t="s">
        <v>1</v>
      </c>
      <c r="N239" s="110" t="s">
        <v>42</v>
      </c>
      <c r="O239" s="52"/>
      <c r="P239" s="111">
        <f>O239*H239</f>
        <v>0</v>
      </c>
      <c r="Q239" s="111">
        <v>2.5000000000000001E-2</v>
      </c>
      <c r="R239" s="111">
        <f>Q239*H239</f>
        <v>39</v>
      </c>
      <c r="S239" s="111">
        <v>0</v>
      </c>
      <c r="T239" s="112">
        <f>S239*H239</f>
        <v>0</v>
      </c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R239" s="113" t="s">
        <v>129</v>
      </c>
      <c r="AT239" s="113" t="s">
        <v>242</v>
      </c>
      <c r="AU239" s="113" t="s">
        <v>85</v>
      </c>
      <c r="AY239" s="14" t="s">
        <v>237</v>
      </c>
      <c r="BE239" s="114">
        <f>IF(N239="základní",J239,0)</f>
        <v>0</v>
      </c>
      <c r="BF239" s="114">
        <f>IF(N239="snížená",J239,0)</f>
        <v>0</v>
      </c>
      <c r="BG239" s="114">
        <f>IF(N239="zákl. přenesená",J239,0)</f>
        <v>0</v>
      </c>
      <c r="BH239" s="114">
        <f>IF(N239="sníž. přenesená",J239,0)</f>
        <v>0</v>
      </c>
      <c r="BI239" s="114">
        <f>IF(N239="nulová",J239,0)</f>
        <v>0</v>
      </c>
      <c r="BJ239" s="14" t="s">
        <v>85</v>
      </c>
      <c r="BK239" s="114">
        <f>ROUND(I239*H239,2)</f>
        <v>0</v>
      </c>
      <c r="BL239" s="14" t="s">
        <v>129</v>
      </c>
      <c r="BM239" s="113" t="s">
        <v>1690</v>
      </c>
    </row>
    <row r="240" spans="1:65" s="2" customFormat="1" ht="16.5" customHeight="1">
      <c r="A240" s="28"/>
      <c r="B240" s="138"/>
      <c r="C240" s="199" t="s">
        <v>655</v>
      </c>
      <c r="D240" s="199" t="s">
        <v>242</v>
      </c>
      <c r="E240" s="200" t="s">
        <v>1691</v>
      </c>
      <c r="F240" s="201" t="s">
        <v>1692</v>
      </c>
      <c r="G240" s="202" t="s">
        <v>306</v>
      </c>
      <c r="H240" s="203">
        <v>39</v>
      </c>
      <c r="I240" s="108"/>
      <c r="J240" s="204">
        <f>ROUND(I240*H240,2)</f>
        <v>0</v>
      </c>
      <c r="K240" s="201" t="s">
        <v>1</v>
      </c>
      <c r="L240" s="29"/>
      <c r="M240" s="109" t="s">
        <v>1</v>
      </c>
      <c r="N240" s="110" t="s">
        <v>42</v>
      </c>
      <c r="O240" s="52"/>
      <c r="P240" s="111">
        <f>O240*H240</f>
        <v>0</v>
      </c>
      <c r="Q240" s="111">
        <v>0</v>
      </c>
      <c r="R240" s="111">
        <f>Q240*H240</f>
        <v>0</v>
      </c>
      <c r="S240" s="111">
        <v>0</v>
      </c>
      <c r="T240" s="112">
        <f>S240*H240</f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13" t="s">
        <v>129</v>
      </c>
      <c r="AT240" s="113" t="s">
        <v>242</v>
      </c>
      <c r="AU240" s="113" t="s">
        <v>85</v>
      </c>
      <c r="AY240" s="14" t="s">
        <v>237</v>
      </c>
      <c r="BE240" s="114">
        <f>IF(N240="základní",J240,0)</f>
        <v>0</v>
      </c>
      <c r="BF240" s="114">
        <f>IF(N240="snížená",J240,0)</f>
        <v>0</v>
      </c>
      <c r="BG240" s="114">
        <f>IF(N240="zákl. přenesená",J240,0)</f>
        <v>0</v>
      </c>
      <c r="BH240" s="114">
        <f>IF(N240="sníž. přenesená",J240,0)</f>
        <v>0</v>
      </c>
      <c r="BI240" s="114">
        <f>IF(N240="nulová",J240,0)</f>
        <v>0</v>
      </c>
      <c r="BJ240" s="14" t="s">
        <v>85</v>
      </c>
      <c r="BK240" s="114">
        <f>ROUND(I240*H240,2)</f>
        <v>0</v>
      </c>
      <c r="BL240" s="14" t="s">
        <v>129</v>
      </c>
      <c r="BM240" s="113" t="s">
        <v>1693</v>
      </c>
    </row>
    <row r="241" spans="1:65" s="2" customFormat="1" ht="16.5" customHeight="1">
      <c r="A241" s="28"/>
      <c r="B241" s="138"/>
      <c r="C241" s="199" t="s">
        <v>659</v>
      </c>
      <c r="D241" s="199" t="s">
        <v>242</v>
      </c>
      <c r="E241" s="200" t="s">
        <v>1558</v>
      </c>
      <c r="F241" s="201" t="s">
        <v>1559</v>
      </c>
      <c r="G241" s="202" t="s">
        <v>306</v>
      </c>
      <c r="H241" s="203">
        <v>39</v>
      </c>
      <c r="I241" s="108"/>
      <c r="J241" s="204">
        <f>ROUND(I241*H241,2)</f>
        <v>0</v>
      </c>
      <c r="K241" s="201" t="s">
        <v>1</v>
      </c>
      <c r="L241" s="29"/>
      <c r="M241" s="109" t="s">
        <v>1</v>
      </c>
      <c r="N241" s="110" t="s">
        <v>42</v>
      </c>
      <c r="O241" s="52"/>
      <c r="P241" s="111">
        <f>O241*H241</f>
        <v>0</v>
      </c>
      <c r="Q241" s="111">
        <v>0</v>
      </c>
      <c r="R241" s="111">
        <f>Q241*H241</f>
        <v>0</v>
      </c>
      <c r="S241" s="111">
        <v>0</v>
      </c>
      <c r="T241" s="112">
        <f>S241*H241</f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13" t="s">
        <v>129</v>
      </c>
      <c r="AT241" s="113" t="s">
        <v>242</v>
      </c>
      <c r="AU241" s="113" t="s">
        <v>85</v>
      </c>
      <c r="AY241" s="14" t="s">
        <v>237</v>
      </c>
      <c r="BE241" s="114">
        <f>IF(N241="základní",J241,0)</f>
        <v>0</v>
      </c>
      <c r="BF241" s="114">
        <f>IF(N241="snížená",J241,0)</f>
        <v>0</v>
      </c>
      <c r="BG241" s="114">
        <f>IF(N241="zákl. přenesená",J241,0)</f>
        <v>0</v>
      </c>
      <c r="BH241" s="114">
        <f>IF(N241="sníž. přenesená",J241,0)</f>
        <v>0</v>
      </c>
      <c r="BI241" s="114">
        <f>IF(N241="nulová",J241,0)</f>
        <v>0</v>
      </c>
      <c r="BJ241" s="14" t="s">
        <v>85</v>
      </c>
      <c r="BK241" s="114">
        <f>ROUND(I241*H241,2)</f>
        <v>0</v>
      </c>
      <c r="BL241" s="14" t="s">
        <v>129</v>
      </c>
      <c r="BM241" s="113" t="s">
        <v>1694</v>
      </c>
    </row>
    <row r="242" spans="1:65" s="12" customFormat="1" ht="25.9" customHeight="1">
      <c r="B242" s="192"/>
      <c r="C242" s="193"/>
      <c r="D242" s="194" t="s">
        <v>76</v>
      </c>
      <c r="E242" s="195" t="s">
        <v>1275</v>
      </c>
      <c r="F242" s="195" t="s">
        <v>1276</v>
      </c>
      <c r="G242" s="193"/>
      <c r="H242" s="193"/>
      <c r="I242" s="101"/>
      <c r="J242" s="196">
        <f>BK242</f>
        <v>0</v>
      </c>
      <c r="K242" s="193"/>
      <c r="L242" s="99"/>
      <c r="M242" s="102"/>
      <c r="N242" s="103"/>
      <c r="O242" s="103"/>
      <c r="P242" s="104">
        <f>SUM(P243:P245)</f>
        <v>0</v>
      </c>
      <c r="Q242" s="103"/>
      <c r="R242" s="104">
        <f>SUM(R243:R245)</f>
        <v>2.34</v>
      </c>
      <c r="S242" s="103"/>
      <c r="T242" s="105">
        <f>SUM(T243:T245)</f>
        <v>0</v>
      </c>
      <c r="AR242" s="100" t="s">
        <v>87</v>
      </c>
      <c r="AT242" s="106" t="s">
        <v>76</v>
      </c>
      <c r="AU242" s="106" t="s">
        <v>77</v>
      </c>
      <c r="AY242" s="100" t="s">
        <v>237</v>
      </c>
      <c r="BK242" s="107">
        <f>SUM(BK243:BK245)</f>
        <v>0</v>
      </c>
    </row>
    <row r="243" spans="1:65" s="2" customFormat="1" ht="16.5" customHeight="1">
      <c r="A243" s="28"/>
      <c r="B243" s="138"/>
      <c r="C243" s="199" t="s">
        <v>667</v>
      </c>
      <c r="D243" s="199" t="s">
        <v>242</v>
      </c>
      <c r="E243" s="200" t="s">
        <v>1695</v>
      </c>
      <c r="F243" s="201" t="s">
        <v>1696</v>
      </c>
      <c r="G243" s="202" t="s">
        <v>254</v>
      </c>
      <c r="H243" s="203">
        <v>1950</v>
      </c>
      <c r="I243" s="108"/>
      <c r="J243" s="204">
        <f>ROUND(I243*H243,2)</f>
        <v>0</v>
      </c>
      <c r="K243" s="201" t="s">
        <v>1</v>
      </c>
      <c r="L243" s="29"/>
      <c r="M243" s="109" t="s">
        <v>1</v>
      </c>
      <c r="N243" s="110" t="s">
        <v>42</v>
      </c>
      <c r="O243" s="52"/>
      <c r="P243" s="111">
        <f>O243*H243</f>
        <v>0</v>
      </c>
      <c r="Q243" s="111">
        <v>1.1999999999999999E-3</v>
      </c>
      <c r="R243" s="111">
        <f>Q243*H243</f>
        <v>2.34</v>
      </c>
      <c r="S243" s="111">
        <v>0</v>
      </c>
      <c r="T243" s="112">
        <f>S243*H243</f>
        <v>0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R243" s="113" t="s">
        <v>129</v>
      </c>
      <c r="AT243" s="113" t="s">
        <v>242</v>
      </c>
      <c r="AU243" s="113" t="s">
        <v>85</v>
      </c>
      <c r="AY243" s="14" t="s">
        <v>237</v>
      </c>
      <c r="BE243" s="114">
        <f>IF(N243="základní",J243,0)</f>
        <v>0</v>
      </c>
      <c r="BF243" s="114">
        <f>IF(N243="snížená",J243,0)</f>
        <v>0</v>
      </c>
      <c r="BG243" s="114">
        <f>IF(N243="zákl. přenesená",J243,0)</f>
        <v>0</v>
      </c>
      <c r="BH243" s="114">
        <f>IF(N243="sníž. přenesená",J243,0)</f>
        <v>0</v>
      </c>
      <c r="BI243" s="114">
        <f>IF(N243="nulová",J243,0)</f>
        <v>0</v>
      </c>
      <c r="BJ243" s="14" t="s">
        <v>85</v>
      </c>
      <c r="BK243" s="114">
        <f>ROUND(I243*H243,2)</f>
        <v>0</v>
      </c>
      <c r="BL243" s="14" t="s">
        <v>129</v>
      </c>
      <c r="BM243" s="113" t="s">
        <v>1697</v>
      </c>
    </row>
    <row r="244" spans="1:65" s="2" customFormat="1" ht="16.5" customHeight="1">
      <c r="A244" s="28"/>
      <c r="B244" s="138"/>
      <c r="C244" s="199" t="s">
        <v>671</v>
      </c>
      <c r="D244" s="199" t="s">
        <v>242</v>
      </c>
      <c r="E244" s="200" t="s">
        <v>1290</v>
      </c>
      <c r="F244" s="201" t="s">
        <v>1291</v>
      </c>
      <c r="G244" s="202" t="s">
        <v>306</v>
      </c>
      <c r="H244" s="203">
        <v>2.34</v>
      </c>
      <c r="I244" s="108"/>
      <c r="J244" s="204">
        <f>ROUND(I244*H244,2)</f>
        <v>0</v>
      </c>
      <c r="K244" s="201" t="s">
        <v>1</v>
      </c>
      <c r="L244" s="29"/>
      <c r="M244" s="109" t="s">
        <v>1</v>
      </c>
      <c r="N244" s="110" t="s">
        <v>42</v>
      </c>
      <c r="O244" s="52"/>
      <c r="P244" s="111">
        <f>O244*H244</f>
        <v>0</v>
      </c>
      <c r="Q244" s="111">
        <v>0</v>
      </c>
      <c r="R244" s="111">
        <f>Q244*H244</f>
        <v>0</v>
      </c>
      <c r="S244" s="111">
        <v>0</v>
      </c>
      <c r="T244" s="112">
        <f>S244*H244</f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13" t="s">
        <v>129</v>
      </c>
      <c r="AT244" s="113" t="s">
        <v>242</v>
      </c>
      <c r="AU244" s="113" t="s">
        <v>85</v>
      </c>
      <c r="AY244" s="14" t="s">
        <v>237</v>
      </c>
      <c r="BE244" s="114">
        <f>IF(N244="základní",J244,0)</f>
        <v>0</v>
      </c>
      <c r="BF244" s="114">
        <f>IF(N244="snížená",J244,0)</f>
        <v>0</v>
      </c>
      <c r="BG244" s="114">
        <f>IF(N244="zákl. přenesená",J244,0)</f>
        <v>0</v>
      </c>
      <c r="BH244" s="114">
        <f>IF(N244="sníž. přenesená",J244,0)</f>
        <v>0</v>
      </c>
      <c r="BI244" s="114">
        <f>IF(N244="nulová",J244,0)</f>
        <v>0</v>
      </c>
      <c r="BJ244" s="14" t="s">
        <v>85</v>
      </c>
      <c r="BK244" s="114">
        <f>ROUND(I244*H244,2)</f>
        <v>0</v>
      </c>
      <c r="BL244" s="14" t="s">
        <v>129</v>
      </c>
      <c r="BM244" s="113" t="s">
        <v>1698</v>
      </c>
    </row>
    <row r="245" spans="1:65" s="2" customFormat="1" ht="16.5" customHeight="1">
      <c r="A245" s="28"/>
      <c r="B245" s="138"/>
      <c r="C245" s="199" t="s">
        <v>675</v>
      </c>
      <c r="D245" s="199" t="s">
        <v>242</v>
      </c>
      <c r="E245" s="200" t="s">
        <v>1558</v>
      </c>
      <c r="F245" s="201" t="s">
        <v>1559</v>
      </c>
      <c r="G245" s="202" t="s">
        <v>306</v>
      </c>
      <c r="H245" s="203">
        <v>2.34</v>
      </c>
      <c r="I245" s="108"/>
      <c r="J245" s="204">
        <f>ROUND(I245*H245,2)</f>
        <v>0</v>
      </c>
      <c r="K245" s="201" t="s">
        <v>1</v>
      </c>
      <c r="L245" s="29"/>
      <c r="M245" s="121" t="s">
        <v>1</v>
      </c>
      <c r="N245" s="122" t="s">
        <v>42</v>
      </c>
      <c r="O245" s="123"/>
      <c r="P245" s="124">
        <f>O245*H245</f>
        <v>0</v>
      </c>
      <c r="Q245" s="124">
        <v>0</v>
      </c>
      <c r="R245" s="124">
        <f>Q245*H245</f>
        <v>0</v>
      </c>
      <c r="S245" s="124">
        <v>0</v>
      </c>
      <c r="T245" s="125">
        <f>S245*H245</f>
        <v>0</v>
      </c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R245" s="113" t="s">
        <v>129</v>
      </c>
      <c r="AT245" s="113" t="s">
        <v>242</v>
      </c>
      <c r="AU245" s="113" t="s">
        <v>85</v>
      </c>
      <c r="AY245" s="14" t="s">
        <v>237</v>
      </c>
      <c r="BE245" s="114">
        <f>IF(N245="základní",J245,0)</f>
        <v>0</v>
      </c>
      <c r="BF245" s="114">
        <f>IF(N245="snížená",J245,0)</f>
        <v>0</v>
      </c>
      <c r="BG245" s="114">
        <f>IF(N245="zákl. přenesená",J245,0)</f>
        <v>0</v>
      </c>
      <c r="BH245" s="114">
        <f>IF(N245="sníž. přenesená",J245,0)</f>
        <v>0</v>
      </c>
      <c r="BI245" s="114">
        <f>IF(N245="nulová",J245,0)</f>
        <v>0</v>
      </c>
      <c r="BJ245" s="14" t="s">
        <v>85</v>
      </c>
      <c r="BK245" s="114">
        <f>ROUND(I245*H245,2)</f>
        <v>0</v>
      </c>
      <c r="BL245" s="14" t="s">
        <v>129</v>
      </c>
      <c r="BM245" s="113" t="s">
        <v>1699</v>
      </c>
    </row>
    <row r="246" spans="1:65" s="2" customFormat="1" ht="6.95" customHeight="1">
      <c r="A246" s="28"/>
      <c r="B246" s="42"/>
      <c r="C246" s="43"/>
      <c r="D246" s="43"/>
      <c r="E246" s="43"/>
      <c r="F246" s="43"/>
      <c r="G246" s="43"/>
      <c r="H246" s="43"/>
      <c r="I246" s="91"/>
      <c r="J246" s="43"/>
      <c r="K246" s="43"/>
      <c r="L246" s="29"/>
      <c r="M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</row>
  </sheetData>
  <sheetProtection algorithmName="SHA-512" hashValue="b4oOQeTa95XAKD13H4xVIJT38rJVoxZJzc3lfWeouHJoaYlIPacYFM0kDs4n3ppfbO9L7CwamS1iv+IFq209VQ==" saltValue="VRi3Q0FSp1NbJxEpYltMZg==" spinCount="100000" sheet="1" objects="1" scenarios="1"/>
  <autoFilter ref="C127:K245" xr:uid="{00000000-0009-0000-0000-000002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BM129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169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6354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ROUND(J118,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ROUND((SUM(BE118:BE128)),  2)</f>
        <v>0</v>
      </c>
      <c r="G33" s="139"/>
      <c r="H33" s="139"/>
      <c r="I33" s="151">
        <v>0.21</v>
      </c>
      <c r="J33" s="150">
        <f>ROUND(((SUM(BE118:BE128))*I33),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ROUND((SUM(BF118:BF128)),  2)</f>
        <v>0</v>
      </c>
      <c r="G34" s="139"/>
      <c r="H34" s="139"/>
      <c r="I34" s="151">
        <v>0.15</v>
      </c>
      <c r="J34" s="150">
        <f>ROUND(((SUM(BF118:BF128))*I34),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ROUND((SUM(BG118:BG128)),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ROUND((SUM(BH118:BH128)),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ROUND((SUM(BI118:BI128)),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29 - VRN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J118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6355</v>
      </c>
      <c r="E97" s="179"/>
      <c r="F97" s="179"/>
      <c r="G97" s="179"/>
      <c r="H97" s="179"/>
      <c r="I97" s="179"/>
      <c r="J97" s="180">
        <f>J119</f>
        <v>0</v>
      </c>
      <c r="K97" s="177"/>
      <c r="L97" s="92"/>
    </row>
    <row r="98" spans="1:31" s="9" customFormat="1" ht="24.95" customHeight="1">
      <c r="B98" s="176"/>
      <c r="C98" s="177"/>
      <c r="D98" s="178" t="s">
        <v>6355</v>
      </c>
      <c r="E98" s="179"/>
      <c r="F98" s="179"/>
      <c r="G98" s="179"/>
      <c r="H98" s="179"/>
      <c r="I98" s="179"/>
      <c r="J98" s="180">
        <f>J125</f>
        <v>0</v>
      </c>
      <c r="K98" s="177"/>
      <c r="L98" s="92"/>
    </row>
    <row r="99" spans="1:31" s="2" customFormat="1" ht="21.75" customHeight="1">
      <c r="A99" s="28"/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3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s="2" customFormat="1" ht="6.95" customHeight="1">
      <c r="A100" s="28"/>
      <c r="B100" s="168"/>
      <c r="C100" s="169"/>
      <c r="D100" s="169"/>
      <c r="E100" s="169"/>
      <c r="F100" s="169"/>
      <c r="G100" s="169"/>
      <c r="H100" s="169"/>
      <c r="I100" s="169"/>
      <c r="J100" s="169"/>
      <c r="K100" s="169"/>
      <c r="L100" s="37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31"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</row>
    <row r="104" spans="1:31" s="2" customFormat="1" ht="6.95" customHeight="1">
      <c r="A104" s="28"/>
      <c r="B104" s="170"/>
      <c r="C104" s="171"/>
      <c r="D104" s="171"/>
      <c r="E104" s="171"/>
      <c r="F104" s="171"/>
      <c r="G104" s="171"/>
      <c r="H104" s="171"/>
      <c r="I104" s="171"/>
      <c r="J104" s="171"/>
      <c r="K104" s="171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24.95" customHeight="1">
      <c r="A105" s="28"/>
      <c r="B105" s="138"/>
      <c r="C105" s="136" t="s">
        <v>222</v>
      </c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5" customHeight="1">
      <c r="A106" s="28"/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>
      <c r="A107" s="28"/>
      <c r="B107" s="138"/>
      <c r="C107" s="137" t="s">
        <v>16</v>
      </c>
      <c r="D107" s="139"/>
      <c r="E107" s="139"/>
      <c r="F107" s="139"/>
      <c r="G107" s="139"/>
      <c r="H107" s="139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6.5" customHeight="1">
      <c r="A108" s="28"/>
      <c r="B108" s="138"/>
      <c r="C108" s="139"/>
      <c r="D108" s="139"/>
      <c r="E108" s="254" t="str">
        <f>E7</f>
        <v>STAVEBNÍ ÚPRAVY OBJEKTU PODNIKOVÉHO ŘEDITELSTVÍ DOPRAVNÍHO PODNIKU OSTRAVA a.s</v>
      </c>
      <c r="F108" s="255"/>
      <c r="G108" s="255"/>
      <c r="H108" s="255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>
      <c r="A109" s="28"/>
      <c r="B109" s="138"/>
      <c r="C109" s="137" t="s">
        <v>171</v>
      </c>
      <c r="D109" s="139"/>
      <c r="E109" s="139"/>
      <c r="F109" s="139"/>
      <c r="G109" s="139"/>
      <c r="H109" s="139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6.5" customHeight="1">
      <c r="A110" s="28"/>
      <c r="B110" s="138"/>
      <c r="C110" s="139"/>
      <c r="D110" s="139"/>
      <c r="E110" s="252" t="str">
        <f>E9</f>
        <v>29 - VRN</v>
      </c>
      <c r="F110" s="253"/>
      <c r="G110" s="253"/>
      <c r="H110" s="253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138"/>
      <c r="C112" s="137" t="s">
        <v>20</v>
      </c>
      <c r="D112" s="139"/>
      <c r="E112" s="139"/>
      <c r="F112" s="140" t="str">
        <f>F12</f>
        <v xml:space="preserve"> </v>
      </c>
      <c r="G112" s="139"/>
      <c r="H112" s="139"/>
      <c r="I112" s="137" t="s">
        <v>22</v>
      </c>
      <c r="J112" s="141" t="str">
        <f>IF(J12="","",J12)</f>
        <v>15. 1. 2020</v>
      </c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>
      <c r="A113" s="28"/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138"/>
      <c r="C114" s="137" t="s">
        <v>24</v>
      </c>
      <c r="D114" s="139"/>
      <c r="E114" s="139"/>
      <c r="F114" s="140" t="str">
        <f>E15</f>
        <v>Dopravní podnik Ostrava a.s.</v>
      </c>
      <c r="G114" s="139"/>
      <c r="H114" s="139"/>
      <c r="I114" s="137" t="s">
        <v>30</v>
      </c>
      <c r="J114" s="172" t="str">
        <f>E21</f>
        <v>SPAN s.r.o.</v>
      </c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5.2" customHeight="1">
      <c r="A115" s="28"/>
      <c r="B115" s="138"/>
      <c r="C115" s="137" t="s">
        <v>28</v>
      </c>
      <c r="D115" s="139"/>
      <c r="E115" s="139"/>
      <c r="F115" s="140" t="str">
        <f>IF(E18="","",E18)</f>
        <v>Vyplň údaj</v>
      </c>
      <c r="G115" s="139"/>
      <c r="H115" s="139"/>
      <c r="I115" s="137" t="s">
        <v>33</v>
      </c>
      <c r="J115" s="172" t="str">
        <f>E24</f>
        <v>SPAN s.r.o.</v>
      </c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0.35" customHeight="1">
      <c r="A116" s="28"/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37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11" customFormat="1" ht="29.25" customHeight="1">
      <c r="A117" s="94"/>
      <c r="B117" s="186"/>
      <c r="C117" s="187" t="s">
        <v>223</v>
      </c>
      <c r="D117" s="188" t="s">
        <v>62</v>
      </c>
      <c r="E117" s="188" t="s">
        <v>58</v>
      </c>
      <c r="F117" s="188" t="s">
        <v>59</v>
      </c>
      <c r="G117" s="188" t="s">
        <v>224</v>
      </c>
      <c r="H117" s="188" t="s">
        <v>225</v>
      </c>
      <c r="I117" s="188" t="s">
        <v>226</v>
      </c>
      <c r="J117" s="188" t="s">
        <v>175</v>
      </c>
      <c r="K117" s="189" t="s">
        <v>227</v>
      </c>
      <c r="L117" s="95"/>
      <c r="M117" s="56" t="s">
        <v>1</v>
      </c>
      <c r="N117" s="57" t="s">
        <v>41</v>
      </c>
      <c r="O117" s="57" t="s">
        <v>228</v>
      </c>
      <c r="P117" s="57" t="s">
        <v>229</v>
      </c>
      <c r="Q117" s="57" t="s">
        <v>230</v>
      </c>
      <c r="R117" s="57" t="s">
        <v>231</v>
      </c>
      <c r="S117" s="57" t="s">
        <v>232</v>
      </c>
      <c r="T117" s="58" t="s">
        <v>233</v>
      </c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</row>
    <row r="118" spans="1:65" s="2" customFormat="1" ht="22.9" customHeight="1">
      <c r="A118" s="28"/>
      <c r="B118" s="138"/>
      <c r="C118" s="190" t="s">
        <v>234</v>
      </c>
      <c r="D118" s="139"/>
      <c r="E118" s="139"/>
      <c r="F118" s="139"/>
      <c r="G118" s="139"/>
      <c r="H118" s="139"/>
      <c r="I118" s="139"/>
      <c r="J118" s="191">
        <f>BK118</f>
        <v>0</v>
      </c>
      <c r="K118" s="139"/>
      <c r="L118" s="29"/>
      <c r="M118" s="59"/>
      <c r="N118" s="50"/>
      <c r="O118" s="60"/>
      <c r="P118" s="96">
        <f>P119+P125</f>
        <v>0</v>
      </c>
      <c r="Q118" s="60"/>
      <c r="R118" s="96">
        <f>R119+R125</f>
        <v>0</v>
      </c>
      <c r="S118" s="60"/>
      <c r="T118" s="97">
        <f>T119+T125</f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T118" s="14" t="s">
        <v>76</v>
      </c>
      <c r="AU118" s="14" t="s">
        <v>177</v>
      </c>
      <c r="BK118" s="98">
        <f>BK119+BK125</f>
        <v>0</v>
      </c>
    </row>
    <row r="119" spans="1:65" s="12" customFormat="1" ht="25.9" customHeight="1">
      <c r="B119" s="192"/>
      <c r="C119" s="193"/>
      <c r="D119" s="194" t="s">
        <v>76</v>
      </c>
      <c r="E119" s="195" t="s">
        <v>6356</v>
      </c>
      <c r="F119" s="195" t="s">
        <v>6357</v>
      </c>
      <c r="G119" s="193"/>
      <c r="H119" s="193"/>
      <c r="I119" s="193"/>
      <c r="J119" s="196">
        <f>BK119</f>
        <v>0</v>
      </c>
      <c r="K119" s="193"/>
      <c r="L119" s="99"/>
      <c r="M119" s="102"/>
      <c r="N119" s="103"/>
      <c r="O119" s="103"/>
      <c r="P119" s="104">
        <f>SUM(P120:P124)</f>
        <v>0</v>
      </c>
      <c r="Q119" s="103"/>
      <c r="R119" s="104">
        <f>SUM(R120:R124)</f>
        <v>0</v>
      </c>
      <c r="S119" s="103"/>
      <c r="T119" s="105">
        <f>SUM(T120:T124)</f>
        <v>0</v>
      </c>
      <c r="AR119" s="100" t="s">
        <v>246</v>
      </c>
      <c r="AT119" s="106" t="s">
        <v>76</v>
      </c>
      <c r="AU119" s="106" t="s">
        <v>77</v>
      </c>
      <c r="AY119" s="100" t="s">
        <v>237</v>
      </c>
      <c r="BK119" s="107">
        <f>SUM(BK120:BK124)</f>
        <v>0</v>
      </c>
    </row>
    <row r="120" spans="1:65" s="2" customFormat="1" ht="16.5" customHeight="1">
      <c r="A120" s="28"/>
      <c r="B120" s="138"/>
      <c r="C120" s="199" t="s">
        <v>85</v>
      </c>
      <c r="D120" s="199" t="s">
        <v>242</v>
      </c>
      <c r="E120" s="200" t="s">
        <v>6358</v>
      </c>
      <c r="F120" s="201" t="s">
        <v>6359</v>
      </c>
      <c r="G120" s="202" t="s">
        <v>1930</v>
      </c>
      <c r="H120" s="203">
        <v>1</v>
      </c>
      <c r="I120" s="108"/>
      <c r="J120" s="204">
        <f>ROUND(I120*H120,2)</f>
        <v>0</v>
      </c>
      <c r="K120" s="201" t="s">
        <v>1709</v>
      </c>
      <c r="L120" s="29"/>
      <c r="M120" s="109" t="s">
        <v>1</v>
      </c>
      <c r="N120" s="110" t="s">
        <v>42</v>
      </c>
      <c r="O120" s="52"/>
      <c r="P120" s="111">
        <f>O120*H120</f>
        <v>0</v>
      </c>
      <c r="Q120" s="111">
        <v>0</v>
      </c>
      <c r="R120" s="111">
        <f>Q120*H120</f>
        <v>0</v>
      </c>
      <c r="S120" s="111">
        <v>0</v>
      </c>
      <c r="T120" s="112">
        <f>S120*H120</f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6360</v>
      </c>
      <c r="AT120" s="113" t="s">
        <v>242</v>
      </c>
      <c r="AU120" s="113" t="s">
        <v>85</v>
      </c>
      <c r="AY120" s="14" t="s">
        <v>237</v>
      </c>
      <c r="BE120" s="114">
        <f>IF(N120="základní",J120,0)</f>
        <v>0</v>
      </c>
      <c r="BF120" s="114">
        <f>IF(N120="snížená",J120,0)</f>
        <v>0</v>
      </c>
      <c r="BG120" s="114">
        <f>IF(N120="zákl. přenesená",J120,0)</f>
        <v>0</v>
      </c>
      <c r="BH120" s="114">
        <f>IF(N120="sníž. přenesená",J120,0)</f>
        <v>0</v>
      </c>
      <c r="BI120" s="114">
        <f>IF(N120="nulová",J120,0)</f>
        <v>0</v>
      </c>
      <c r="BJ120" s="14" t="s">
        <v>85</v>
      </c>
      <c r="BK120" s="114">
        <f>ROUND(I120*H120,2)</f>
        <v>0</v>
      </c>
      <c r="BL120" s="14" t="s">
        <v>6360</v>
      </c>
      <c r="BM120" s="113" t="s">
        <v>6361</v>
      </c>
    </row>
    <row r="121" spans="1:65" s="2" customFormat="1" ht="16.5" customHeight="1">
      <c r="A121" s="28"/>
      <c r="B121" s="138"/>
      <c r="C121" s="199" t="s">
        <v>87</v>
      </c>
      <c r="D121" s="199" t="s">
        <v>242</v>
      </c>
      <c r="E121" s="200" t="s">
        <v>6362</v>
      </c>
      <c r="F121" s="201" t="s">
        <v>6363</v>
      </c>
      <c r="G121" s="202" t="s">
        <v>1930</v>
      </c>
      <c r="H121" s="203">
        <v>1</v>
      </c>
      <c r="I121" s="108"/>
      <c r="J121" s="204">
        <f>ROUND(I121*H121,2)</f>
        <v>0</v>
      </c>
      <c r="K121" s="201" t="s">
        <v>1709</v>
      </c>
      <c r="L121" s="29"/>
      <c r="M121" s="109" t="s">
        <v>1</v>
      </c>
      <c r="N121" s="110" t="s">
        <v>42</v>
      </c>
      <c r="O121" s="52"/>
      <c r="P121" s="111">
        <f>O121*H121</f>
        <v>0</v>
      </c>
      <c r="Q121" s="111">
        <v>0</v>
      </c>
      <c r="R121" s="111">
        <f>Q121*H121</f>
        <v>0</v>
      </c>
      <c r="S121" s="111">
        <v>0</v>
      </c>
      <c r="T121" s="112">
        <f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6360</v>
      </c>
      <c r="AT121" s="113" t="s">
        <v>242</v>
      </c>
      <c r="AU121" s="113" t="s">
        <v>85</v>
      </c>
      <c r="AY121" s="14" t="s">
        <v>237</v>
      </c>
      <c r="BE121" s="114">
        <f>IF(N121="základní",J121,0)</f>
        <v>0</v>
      </c>
      <c r="BF121" s="114">
        <f>IF(N121="snížená",J121,0)</f>
        <v>0</v>
      </c>
      <c r="BG121" s="114">
        <f>IF(N121="zákl. přenesená",J121,0)</f>
        <v>0</v>
      </c>
      <c r="BH121" s="114">
        <f>IF(N121="sníž. přenesená",J121,0)</f>
        <v>0</v>
      </c>
      <c r="BI121" s="114">
        <f>IF(N121="nulová",J121,0)</f>
        <v>0</v>
      </c>
      <c r="BJ121" s="14" t="s">
        <v>85</v>
      </c>
      <c r="BK121" s="114">
        <f>ROUND(I121*H121,2)</f>
        <v>0</v>
      </c>
      <c r="BL121" s="14" t="s">
        <v>6360</v>
      </c>
      <c r="BM121" s="113" t="s">
        <v>6364</v>
      </c>
    </row>
    <row r="122" spans="1:65" s="2" customFormat="1" ht="16.5" customHeight="1">
      <c r="A122" s="28"/>
      <c r="B122" s="138"/>
      <c r="C122" s="199" t="s">
        <v>247</v>
      </c>
      <c r="D122" s="199" t="s">
        <v>242</v>
      </c>
      <c r="E122" s="200" t="s">
        <v>6365</v>
      </c>
      <c r="F122" s="201" t="s">
        <v>6366</v>
      </c>
      <c r="G122" s="202" t="s">
        <v>1930</v>
      </c>
      <c r="H122" s="203">
        <v>1</v>
      </c>
      <c r="I122" s="108"/>
      <c r="J122" s="204">
        <f>ROUND(I122*H122,2)</f>
        <v>0</v>
      </c>
      <c r="K122" s="201" t="s">
        <v>1709</v>
      </c>
      <c r="L122" s="29"/>
      <c r="M122" s="109" t="s">
        <v>1</v>
      </c>
      <c r="N122" s="110" t="s">
        <v>42</v>
      </c>
      <c r="O122" s="52"/>
      <c r="P122" s="111">
        <f>O122*H122</f>
        <v>0</v>
      </c>
      <c r="Q122" s="111">
        <v>0</v>
      </c>
      <c r="R122" s="111">
        <f>Q122*H122</f>
        <v>0</v>
      </c>
      <c r="S122" s="111">
        <v>0</v>
      </c>
      <c r="T122" s="112">
        <f>S122*H122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6360</v>
      </c>
      <c r="AT122" s="113" t="s">
        <v>242</v>
      </c>
      <c r="AU122" s="113" t="s">
        <v>85</v>
      </c>
      <c r="AY122" s="14" t="s">
        <v>237</v>
      </c>
      <c r="BE122" s="114">
        <f>IF(N122="základní",J122,0)</f>
        <v>0</v>
      </c>
      <c r="BF122" s="114">
        <f>IF(N122="snížená",J122,0)</f>
        <v>0</v>
      </c>
      <c r="BG122" s="114">
        <f>IF(N122="zákl. přenesená",J122,0)</f>
        <v>0</v>
      </c>
      <c r="BH122" s="114">
        <f>IF(N122="sníž. přenesená",J122,0)</f>
        <v>0</v>
      </c>
      <c r="BI122" s="114">
        <f>IF(N122="nulová",J122,0)</f>
        <v>0</v>
      </c>
      <c r="BJ122" s="14" t="s">
        <v>85</v>
      </c>
      <c r="BK122" s="114">
        <f>ROUND(I122*H122,2)</f>
        <v>0</v>
      </c>
      <c r="BL122" s="14" t="s">
        <v>6360</v>
      </c>
      <c r="BM122" s="113" t="s">
        <v>6367</v>
      </c>
    </row>
    <row r="123" spans="1:65" s="2" customFormat="1" ht="16.5" customHeight="1">
      <c r="A123" s="28"/>
      <c r="B123" s="138"/>
      <c r="C123" s="199" t="s">
        <v>246</v>
      </c>
      <c r="D123" s="199" t="s">
        <v>242</v>
      </c>
      <c r="E123" s="200" t="s">
        <v>6368</v>
      </c>
      <c r="F123" s="201" t="s">
        <v>6369</v>
      </c>
      <c r="G123" s="202" t="s">
        <v>1930</v>
      </c>
      <c r="H123" s="203">
        <v>1</v>
      </c>
      <c r="I123" s="108"/>
      <c r="J123" s="204">
        <f>ROUND(I123*H123,2)</f>
        <v>0</v>
      </c>
      <c r="K123" s="201" t="s">
        <v>1709</v>
      </c>
      <c r="L123" s="29"/>
      <c r="M123" s="109" t="s">
        <v>1</v>
      </c>
      <c r="N123" s="110" t="s">
        <v>42</v>
      </c>
      <c r="O123" s="52"/>
      <c r="P123" s="111">
        <f>O123*H123</f>
        <v>0</v>
      </c>
      <c r="Q123" s="111">
        <v>0</v>
      </c>
      <c r="R123" s="111">
        <f>Q123*H123</f>
        <v>0</v>
      </c>
      <c r="S123" s="111">
        <v>0</v>
      </c>
      <c r="T123" s="112">
        <f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6360</v>
      </c>
      <c r="AT123" s="113" t="s">
        <v>242</v>
      </c>
      <c r="AU123" s="113" t="s">
        <v>85</v>
      </c>
      <c r="AY123" s="14" t="s">
        <v>237</v>
      </c>
      <c r="BE123" s="114">
        <f>IF(N123="základní",J123,0)</f>
        <v>0</v>
      </c>
      <c r="BF123" s="114">
        <f>IF(N123="snížená",J123,0)</f>
        <v>0</v>
      </c>
      <c r="BG123" s="114">
        <f>IF(N123="zákl. přenesená",J123,0)</f>
        <v>0</v>
      </c>
      <c r="BH123" s="114">
        <f>IF(N123="sníž. přenesená",J123,0)</f>
        <v>0</v>
      </c>
      <c r="BI123" s="114">
        <f>IF(N123="nulová",J123,0)</f>
        <v>0</v>
      </c>
      <c r="BJ123" s="14" t="s">
        <v>85</v>
      </c>
      <c r="BK123" s="114">
        <f>ROUND(I123*H123,2)</f>
        <v>0</v>
      </c>
      <c r="BL123" s="14" t="s">
        <v>6360</v>
      </c>
      <c r="BM123" s="113" t="s">
        <v>6370</v>
      </c>
    </row>
    <row r="124" spans="1:65" s="2" customFormat="1" ht="16.5" customHeight="1">
      <c r="A124" s="28"/>
      <c r="B124" s="138"/>
      <c r="C124" s="199" t="s">
        <v>259</v>
      </c>
      <c r="D124" s="199" t="s">
        <v>242</v>
      </c>
      <c r="E124" s="200" t="s">
        <v>6371</v>
      </c>
      <c r="F124" s="201" t="s">
        <v>6372</v>
      </c>
      <c r="G124" s="202" t="s">
        <v>1930</v>
      </c>
      <c r="H124" s="203">
        <v>1</v>
      </c>
      <c r="I124" s="108"/>
      <c r="J124" s="204">
        <f>ROUND(I124*H124,2)</f>
        <v>0</v>
      </c>
      <c r="K124" s="201" t="s">
        <v>1709</v>
      </c>
      <c r="L124" s="29"/>
      <c r="M124" s="109" t="s">
        <v>1</v>
      </c>
      <c r="N124" s="110" t="s">
        <v>42</v>
      </c>
      <c r="O124" s="52"/>
      <c r="P124" s="111">
        <f>O124*H124</f>
        <v>0</v>
      </c>
      <c r="Q124" s="111">
        <v>0</v>
      </c>
      <c r="R124" s="111">
        <f>Q124*H124</f>
        <v>0</v>
      </c>
      <c r="S124" s="111">
        <v>0</v>
      </c>
      <c r="T124" s="112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6360</v>
      </c>
      <c r="AT124" s="113" t="s">
        <v>242</v>
      </c>
      <c r="AU124" s="113" t="s">
        <v>85</v>
      </c>
      <c r="AY124" s="14" t="s">
        <v>237</v>
      </c>
      <c r="BE124" s="114">
        <f>IF(N124="základní",J124,0)</f>
        <v>0</v>
      </c>
      <c r="BF124" s="114">
        <f>IF(N124="snížená",J124,0)</f>
        <v>0</v>
      </c>
      <c r="BG124" s="114">
        <f>IF(N124="zákl. přenesená",J124,0)</f>
        <v>0</v>
      </c>
      <c r="BH124" s="114">
        <f>IF(N124="sníž. přenesená",J124,0)</f>
        <v>0</v>
      </c>
      <c r="BI124" s="114">
        <f>IF(N124="nulová",J124,0)</f>
        <v>0</v>
      </c>
      <c r="BJ124" s="14" t="s">
        <v>85</v>
      </c>
      <c r="BK124" s="114">
        <f>ROUND(I124*H124,2)</f>
        <v>0</v>
      </c>
      <c r="BL124" s="14" t="s">
        <v>6360</v>
      </c>
      <c r="BM124" s="113" t="s">
        <v>6373</v>
      </c>
    </row>
    <row r="125" spans="1:65" s="12" customFormat="1" ht="25.9" customHeight="1">
      <c r="B125" s="192"/>
      <c r="C125" s="193"/>
      <c r="D125" s="194" t="s">
        <v>76</v>
      </c>
      <c r="E125" s="195" t="s">
        <v>6356</v>
      </c>
      <c r="F125" s="195" t="s">
        <v>6357</v>
      </c>
      <c r="G125" s="193"/>
      <c r="H125" s="193"/>
      <c r="I125" s="101"/>
      <c r="J125" s="196">
        <f>BK125</f>
        <v>0</v>
      </c>
      <c r="K125" s="193"/>
      <c r="L125" s="99"/>
      <c r="M125" s="102"/>
      <c r="N125" s="103"/>
      <c r="O125" s="103"/>
      <c r="P125" s="104">
        <f>SUM(P126:P128)</f>
        <v>0</v>
      </c>
      <c r="Q125" s="103"/>
      <c r="R125" s="104">
        <f>SUM(R126:R128)</f>
        <v>0</v>
      </c>
      <c r="S125" s="103"/>
      <c r="T125" s="105">
        <f>SUM(T126:T128)</f>
        <v>0</v>
      </c>
      <c r="AR125" s="100" t="s">
        <v>246</v>
      </c>
      <c r="AT125" s="106" t="s">
        <v>76</v>
      </c>
      <c r="AU125" s="106" t="s">
        <v>77</v>
      </c>
      <c r="AY125" s="100" t="s">
        <v>237</v>
      </c>
      <c r="BK125" s="107">
        <f>SUM(BK126:BK128)</f>
        <v>0</v>
      </c>
    </row>
    <row r="126" spans="1:65" s="2" customFormat="1" ht="16.5" customHeight="1">
      <c r="A126" s="28"/>
      <c r="B126" s="138"/>
      <c r="C126" s="199" t="s">
        <v>263</v>
      </c>
      <c r="D126" s="199" t="s">
        <v>242</v>
      </c>
      <c r="E126" s="200" t="s">
        <v>6374</v>
      </c>
      <c r="F126" s="201" t="s">
        <v>6375</v>
      </c>
      <c r="G126" s="202" t="s">
        <v>1930</v>
      </c>
      <c r="H126" s="203">
        <v>1</v>
      </c>
      <c r="I126" s="108"/>
      <c r="J126" s="204">
        <f>ROUND(I126*H126,2)</f>
        <v>0</v>
      </c>
      <c r="K126" s="201" t="s">
        <v>1709</v>
      </c>
      <c r="L126" s="29"/>
      <c r="M126" s="109" t="s">
        <v>1</v>
      </c>
      <c r="N126" s="110" t="s">
        <v>42</v>
      </c>
      <c r="O126" s="52"/>
      <c r="P126" s="111">
        <f>O126*H126</f>
        <v>0</v>
      </c>
      <c r="Q126" s="111">
        <v>0</v>
      </c>
      <c r="R126" s="111">
        <f>Q126*H126</f>
        <v>0</v>
      </c>
      <c r="S126" s="111">
        <v>0</v>
      </c>
      <c r="T126" s="112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6360</v>
      </c>
      <c r="AT126" s="113" t="s">
        <v>242</v>
      </c>
      <c r="AU126" s="113" t="s">
        <v>85</v>
      </c>
      <c r="AY126" s="14" t="s">
        <v>237</v>
      </c>
      <c r="BE126" s="114">
        <f>IF(N126="základní",J126,0)</f>
        <v>0</v>
      </c>
      <c r="BF126" s="114">
        <f>IF(N126="snížená",J126,0)</f>
        <v>0</v>
      </c>
      <c r="BG126" s="114">
        <f>IF(N126="zákl. přenesená",J126,0)</f>
        <v>0</v>
      </c>
      <c r="BH126" s="114">
        <f>IF(N126="sníž. přenesená",J126,0)</f>
        <v>0</v>
      </c>
      <c r="BI126" s="114">
        <f>IF(N126="nulová",J126,0)</f>
        <v>0</v>
      </c>
      <c r="BJ126" s="14" t="s">
        <v>85</v>
      </c>
      <c r="BK126" s="114">
        <f>ROUND(I126*H126,2)</f>
        <v>0</v>
      </c>
      <c r="BL126" s="14" t="s">
        <v>6360</v>
      </c>
      <c r="BM126" s="113" t="s">
        <v>6376</v>
      </c>
    </row>
    <row r="127" spans="1:65" s="2" customFormat="1" ht="16.5" customHeight="1">
      <c r="A127" s="28"/>
      <c r="B127" s="138"/>
      <c r="C127" s="199" t="s">
        <v>267</v>
      </c>
      <c r="D127" s="199" t="s">
        <v>242</v>
      </c>
      <c r="E127" s="200" t="s">
        <v>6377</v>
      </c>
      <c r="F127" s="201" t="s">
        <v>6378</v>
      </c>
      <c r="G127" s="202" t="s">
        <v>1930</v>
      </c>
      <c r="H127" s="203">
        <v>1</v>
      </c>
      <c r="I127" s="108"/>
      <c r="J127" s="204">
        <f>ROUND(I127*H127,2)</f>
        <v>0</v>
      </c>
      <c r="K127" s="201" t="s">
        <v>1709</v>
      </c>
      <c r="L127" s="29"/>
      <c r="M127" s="109" t="s">
        <v>1</v>
      </c>
      <c r="N127" s="110" t="s">
        <v>42</v>
      </c>
      <c r="O127" s="52"/>
      <c r="P127" s="111">
        <f>O127*H127</f>
        <v>0</v>
      </c>
      <c r="Q127" s="111">
        <v>0</v>
      </c>
      <c r="R127" s="111">
        <f>Q127*H127</f>
        <v>0</v>
      </c>
      <c r="S127" s="111">
        <v>0</v>
      </c>
      <c r="T127" s="112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6360</v>
      </c>
      <c r="AT127" s="113" t="s">
        <v>242</v>
      </c>
      <c r="AU127" s="113" t="s">
        <v>85</v>
      </c>
      <c r="AY127" s="14" t="s">
        <v>237</v>
      </c>
      <c r="BE127" s="114">
        <f>IF(N127="základní",J127,0)</f>
        <v>0</v>
      </c>
      <c r="BF127" s="114">
        <f>IF(N127="snížená",J127,0)</f>
        <v>0</v>
      </c>
      <c r="BG127" s="114">
        <f>IF(N127="zákl. přenesená",J127,0)</f>
        <v>0</v>
      </c>
      <c r="BH127" s="114">
        <f>IF(N127="sníž. přenesená",J127,0)</f>
        <v>0</v>
      </c>
      <c r="BI127" s="114">
        <f>IF(N127="nulová",J127,0)</f>
        <v>0</v>
      </c>
      <c r="BJ127" s="14" t="s">
        <v>85</v>
      </c>
      <c r="BK127" s="114">
        <f>ROUND(I127*H127,2)</f>
        <v>0</v>
      </c>
      <c r="BL127" s="14" t="s">
        <v>6360</v>
      </c>
      <c r="BM127" s="113" t="s">
        <v>6379</v>
      </c>
    </row>
    <row r="128" spans="1:65" s="2" customFormat="1" ht="16.5" customHeight="1">
      <c r="A128" s="28"/>
      <c r="B128" s="138"/>
      <c r="C128" s="199" t="s">
        <v>271</v>
      </c>
      <c r="D128" s="199" t="s">
        <v>242</v>
      </c>
      <c r="E128" s="200" t="s">
        <v>6380</v>
      </c>
      <c r="F128" s="201" t="s">
        <v>6381</v>
      </c>
      <c r="G128" s="202" t="s">
        <v>1930</v>
      </c>
      <c r="H128" s="203">
        <v>1</v>
      </c>
      <c r="I128" s="108"/>
      <c r="J128" s="204">
        <f>ROUND(I128*H128,2)</f>
        <v>0</v>
      </c>
      <c r="K128" s="201" t="s">
        <v>1709</v>
      </c>
      <c r="L128" s="29"/>
      <c r="M128" s="121" t="s">
        <v>1</v>
      </c>
      <c r="N128" s="122" t="s">
        <v>42</v>
      </c>
      <c r="O128" s="123"/>
      <c r="P128" s="124">
        <f>O128*H128</f>
        <v>0</v>
      </c>
      <c r="Q128" s="124">
        <v>0</v>
      </c>
      <c r="R128" s="124">
        <f>Q128*H128</f>
        <v>0</v>
      </c>
      <c r="S128" s="124">
        <v>0</v>
      </c>
      <c r="T128" s="125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6360</v>
      </c>
      <c r="AT128" s="113" t="s">
        <v>242</v>
      </c>
      <c r="AU128" s="113" t="s">
        <v>85</v>
      </c>
      <c r="AY128" s="14" t="s">
        <v>237</v>
      </c>
      <c r="BE128" s="114">
        <f>IF(N128="základní",J128,0)</f>
        <v>0</v>
      </c>
      <c r="BF128" s="114">
        <f>IF(N128="snížená",J128,0)</f>
        <v>0</v>
      </c>
      <c r="BG128" s="114">
        <f>IF(N128="zákl. přenesená",J128,0)</f>
        <v>0</v>
      </c>
      <c r="BH128" s="114">
        <f>IF(N128="sníž. přenesená",J128,0)</f>
        <v>0</v>
      </c>
      <c r="BI128" s="114">
        <f>IF(N128="nulová",J128,0)</f>
        <v>0</v>
      </c>
      <c r="BJ128" s="14" t="s">
        <v>85</v>
      </c>
      <c r="BK128" s="114">
        <f>ROUND(I128*H128,2)</f>
        <v>0</v>
      </c>
      <c r="BL128" s="14" t="s">
        <v>6360</v>
      </c>
      <c r="BM128" s="113" t="s">
        <v>6382</v>
      </c>
    </row>
    <row r="129" spans="1:31" s="2" customFormat="1" ht="6.95" customHeight="1">
      <c r="A129" s="28"/>
      <c r="B129" s="168"/>
      <c r="C129" s="169"/>
      <c r="D129" s="169"/>
      <c r="E129" s="169"/>
      <c r="F129" s="169"/>
      <c r="G129" s="169"/>
      <c r="H129" s="169"/>
      <c r="I129" s="169"/>
      <c r="J129" s="169"/>
      <c r="K129" s="169"/>
      <c r="L129" s="29"/>
      <c r="M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</sheetData>
  <sheetProtection algorithmName="SHA-512" hashValue="34wMiSkGHdeQ060Fs0OvvBuQOa/6knKSopqzdmnomVga2Nj0qsd8IklsS9OuICD2UYgvYFBmZY0zy+qGMiMebA==" saltValue="ZHoRm8gYW2THb1mJPlthgg==" spinCount="100000" sheet="1" objects="1" scenarios="1"/>
  <autoFilter ref="C117:K128" xr:uid="{00000000-0009-0000-0000-00001D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52"/>
  <sheetViews>
    <sheetView showGridLines="0" tabSelected="1" topLeftCell="A218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93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1700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ROUND(J119,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ROUND((SUM(BE119:BE251)),  2)</f>
        <v>0</v>
      </c>
      <c r="G33" s="139"/>
      <c r="H33" s="139"/>
      <c r="I33" s="151">
        <v>0.21</v>
      </c>
      <c r="J33" s="150">
        <f>ROUND(((SUM(BE119:BE251))*I33),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ROUND((SUM(BF119:BF251)),  2)</f>
        <v>0</v>
      </c>
      <c r="G34" s="139"/>
      <c r="H34" s="139"/>
      <c r="I34" s="151">
        <v>0.15</v>
      </c>
      <c r="J34" s="150">
        <f>ROUND(((SUM(BF119:BF251))*I34),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ROUND((SUM(BG119:BG251)),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ROUND((SUM(BH119:BH251)),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ROUND((SUM(BI119:BI251)),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03 - ZDRAVOTECHNIKA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J119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1702</v>
      </c>
      <c r="E97" s="179"/>
      <c r="F97" s="179"/>
      <c r="G97" s="179"/>
      <c r="H97" s="179"/>
      <c r="I97" s="179"/>
      <c r="J97" s="180">
        <f>J120</f>
        <v>0</v>
      </c>
      <c r="K97" s="177"/>
      <c r="L97" s="92"/>
    </row>
    <row r="98" spans="1:31" s="9" customFormat="1" ht="24.95" customHeight="1">
      <c r="B98" s="176"/>
      <c r="C98" s="177"/>
      <c r="D98" s="178" t="s">
        <v>1703</v>
      </c>
      <c r="E98" s="179"/>
      <c r="F98" s="179"/>
      <c r="G98" s="179"/>
      <c r="H98" s="179"/>
      <c r="I98" s="179"/>
      <c r="J98" s="180">
        <f>J155</f>
        <v>0</v>
      </c>
      <c r="K98" s="177"/>
      <c r="L98" s="92"/>
    </row>
    <row r="99" spans="1:31" s="9" customFormat="1" ht="24.95" customHeight="1">
      <c r="B99" s="176"/>
      <c r="C99" s="177"/>
      <c r="D99" s="178" t="s">
        <v>1704</v>
      </c>
      <c r="E99" s="179"/>
      <c r="F99" s="179"/>
      <c r="G99" s="179"/>
      <c r="H99" s="179"/>
      <c r="I99" s="179"/>
      <c r="J99" s="180">
        <f>J197</f>
        <v>0</v>
      </c>
      <c r="K99" s="177"/>
      <c r="L99" s="92"/>
    </row>
    <row r="100" spans="1:31" s="2" customFormat="1" ht="21.75" customHeight="1">
      <c r="A100" s="28"/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37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s="2" customFormat="1" ht="6.95" customHeight="1">
      <c r="A101" s="28"/>
      <c r="B101" s="168"/>
      <c r="C101" s="169"/>
      <c r="D101" s="169"/>
      <c r="E101" s="169"/>
      <c r="F101" s="169"/>
      <c r="G101" s="169"/>
      <c r="H101" s="169"/>
      <c r="I101" s="169"/>
      <c r="J101" s="169"/>
      <c r="K101" s="169"/>
      <c r="L101" s="37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31"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</row>
    <row r="104" spans="1:31"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</row>
    <row r="105" spans="1:31" s="2" customFormat="1" ht="6.95" customHeight="1">
      <c r="A105" s="28"/>
      <c r="B105" s="170"/>
      <c r="C105" s="171"/>
      <c r="D105" s="171"/>
      <c r="E105" s="171"/>
      <c r="F105" s="171"/>
      <c r="G105" s="171"/>
      <c r="H105" s="171"/>
      <c r="I105" s="171"/>
      <c r="J105" s="171"/>
      <c r="K105" s="171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24.95" customHeight="1">
      <c r="A106" s="28"/>
      <c r="B106" s="138"/>
      <c r="C106" s="136" t="s">
        <v>222</v>
      </c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6.95" customHeight="1">
      <c r="A107" s="28"/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138"/>
      <c r="C108" s="137" t="s">
        <v>16</v>
      </c>
      <c r="D108" s="139"/>
      <c r="E108" s="139"/>
      <c r="F108" s="139"/>
      <c r="G108" s="139"/>
      <c r="H108" s="139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138"/>
      <c r="C109" s="139"/>
      <c r="D109" s="139"/>
      <c r="E109" s="254" t="str">
        <f>E7</f>
        <v>STAVEBNÍ ÚPRAVY OBJEKTU PODNIKOVÉHO ŘEDITELSTVÍ DOPRAVNÍHO PODNIKU OSTRAVA a.s</v>
      </c>
      <c r="F109" s="255"/>
      <c r="G109" s="255"/>
      <c r="H109" s="255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138"/>
      <c r="C110" s="137" t="s">
        <v>171</v>
      </c>
      <c r="D110" s="139"/>
      <c r="E110" s="139"/>
      <c r="F110" s="139"/>
      <c r="G110" s="139"/>
      <c r="H110" s="139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6.5" customHeight="1">
      <c r="A111" s="28"/>
      <c r="B111" s="138"/>
      <c r="C111" s="139"/>
      <c r="D111" s="139"/>
      <c r="E111" s="252" t="str">
        <f>E9</f>
        <v>03 - ZDRAVOTECHNIKA</v>
      </c>
      <c r="F111" s="253"/>
      <c r="G111" s="253"/>
      <c r="H111" s="253"/>
      <c r="I111" s="139"/>
      <c r="J111" s="139"/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138"/>
      <c r="C113" s="137" t="s">
        <v>20</v>
      </c>
      <c r="D113" s="139"/>
      <c r="E113" s="139"/>
      <c r="F113" s="140" t="str">
        <f>F12</f>
        <v xml:space="preserve"> </v>
      </c>
      <c r="G113" s="139"/>
      <c r="H113" s="139"/>
      <c r="I113" s="137" t="s">
        <v>22</v>
      </c>
      <c r="J113" s="141" t="str">
        <f>IF(J12="","",J12)</f>
        <v>15. 1. 2020</v>
      </c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6.95" customHeight="1">
      <c r="A114" s="28"/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5.2" customHeight="1">
      <c r="A115" s="28"/>
      <c r="B115" s="138"/>
      <c r="C115" s="137" t="s">
        <v>24</v>
      </c>
      <c r="D115" s="139"/>
      <c r="E115" s="139"/>
      <c r="F115" s="140" t="str">
        <f>E15</f>
        <v>Dopravní podnik Ostrava a.s.</v>
      </c>
      <c r="G115" s="139"/>
      <c r="H115" s="139"/>
      <c r="I115" s="137" t="s">
        <v>30</v>
      </c>
      <c r="J115" s="172" t="str">
        <f>E21</f>
        <v>SPAN s.r.o.</v>
      </c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5.2" customHeight="1">
      <c r="A116" s="28"/>
      <c r="B116" s="138"/>
      <c r="C116" s="137" t="s">
        <v>28</v>
      </c>
      <c r="D116" s="139"/>
      <c r="E116" s="139"/>
      <c r="F116" s="140" t="str">
        <f>IF(E18="","",E18)</f>
        <v>Vyplň údaj</v>
      </c>
      <c r="G116" s="139"/>
      <c r="H116" s="139"/>
      <c r="I116" s="137" t="s">
        <v>33</v>
      </c>
      <c r="J116" s="172" t="str">
        <f>E24</f>
        <v>SPAN s.r.o.</v>
      </c>
      <c r="K116" s="139"/>
      <c r="L116" s="37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0.35" customHeight="1">
      <c r="A117" s="28"/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37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11" customFormat="1" ht="29.25" customHeight="1">
      <c r="A118" s="94"/>
      <c r="B118" s="186"/>
      <c r="C118" s="187" t="s">
        <v>223</v>
      </c>
      <c r="D118" s="188" t="s">
        <v>62</v>
      </c>
      <c r="E118" s="188" t="s">
        <v>58</v>
      </c>
      <c r="F118" s="188" t="s">
        <v>59</v>
      </c>
      <c r="G118" s="188" t="s">
        <v>224</v>
      </c>
      <c r="H118" s="188" t="s">
        <v>225</v>
      </c>
      <c r="I118" s="188" t="s">
        <v>226</v>
      </c>
      <c r="J118" s="188" t="s">
        <v>175</v>
      </c>
      <c r="K118" s="189" t="s">
        <v>227</v>
      </c>
      <c r="L118" s="95"/>
      <c r="M118" s="56" t="s">
        <v>1</v>
      </c>
      <c r="N118" s="57" t="s">
        <v>41</v>
      </c>
      <c r="O118" s="57" t="s">
        <v>228</v>
      </c>
      <c r="P118" s="57" t="s">
        <v>229</v>
      </c>
      <c r="Q118" s="57" t="s">
        <v>230</v>
      </c>
      <c r="R118" s="57" t="s">
        <v>231</v>
      </c>
      <c r="S118" s="57" t="s">
        <v>232</v>
      </c>
      <c r="T118" s="58" t="s">
        <v>233</v>
      </c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</row>
    <row r="119" spans="1:65" s="2" customFormat="1" ht="22.9" customHeight="1">
      <c r="A119" s="28"/>
      <c r="B119" s="138"/>
      <c r="C119" s="190" t="s">
        <v>234</v>
      </c>
      <c r="D119" s="139"/>
      <c r="E119" s="139"/>
      <c r="F119" s="139"/>
      <c r="G119" s="139"/>
      <c r="H119" s="139"/>
      <c r="I119" s="139"/>
      <c r="J119" s="191">
        <f>J120+J155+J197</f>
        <v>0</v>
      </c>
      <c r="K119" s="139"/>
      <c r="L119" s="29"/>
      <c r="M119" s="59"/>
      <c r="N119" s="50"/>
      <c r="O119" s="60"/>
      <c r="P119" s="96">
        <f>P120+P155+P197</f>
        <v>0</v>
      </c>
      <c r="Q119" s="60"/>
      <c r="R119" s="96">
        <f>R120+R155+R197</f>
        <v>0</v>
      </c>
      <c r="S119" s="60"/>
      <c r="T119" s="97">
        <f>T120+T155+T197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T119" s="14" t="s">
        <v>76</v>
      </c>
      <c r="AU119" s="14" t="s">
        <v>177</v>
      </c>
      <c r="BK119" s="98">
        <f>BK120+BK155+BK197</f>
        <v>0</v>
      </c>
    </row>
    <row r="120" spans="1:65" s="12" customFormat="1" ht="25.9" customHeight="1">
      <c r="B120" s="192"/>
      <c r="C120" s="193"/>
      <c r="D120" s="194" t="s">
        <v>76</v>
      </c>
      <c r="E120" s="195" t="s">
        <v>238</v>
      </c>
      <c r="F120" s="195" t="s">
        <v>1705</v>
      </c>
      <c r="G120" s="193"/>
      <c r="H120" s="193"/>
      <c r="I120" s="193"/>
      <c r="J120" s="196">
        <f>BK120</f>
        <v>0</v>
      </c>
      <c r="K120" s="193"/>
      <c r="L120" s="99"/>
      <c r="M120" s="102"/>
      <c r="N120" s="103"/>
      <c r="O120" s="103"/>
      <c r="P120" s="104">
        <f>SUM(P121:P154)</f>
        <v>0</v>
      </c>
      <c r="Q120" s="103"/>
      <c r="R120" s="104">
        <f>SUM(R121:R154)</f>
        <v>0</v>
      </c>
      <c r="S120" s="103"/>
      <c r="T120" s="105">
        <f>SUM(T121:T154)</f>
        <v>0</v>
      </c>
      <c r="AR120" s="100" t="s">
        <v>87</v>
      </c>
      <c r="AT120" s="106" t="s">
        <v>76</v>
      </c>
      <c r="AU120" s="106" t="s">
        <v>77</v>
      </c>
      <c r="AY120" s="100" t="s">
        <v>237</v>
      </c>
      <c r="BK120" s="107">
        <f>SUM(BK121:BK154)</f>
        <v>0</v>
      </c>
    </row>
    <row r="121" spans="1:65" s="2" customFormat="1" ht="16.5" customHeight="1">
      <c r="A121" s="28"/>
      <c r="B121" s="138"/>
      <c r="C121" s="199" t="s">
        <v>85</v>
      </c>
      <c r="D121" s="199" t="s">
        <v>242</v>
      </c>
      <c r="E121" s="200" t="s">
        <v>1706</v>
      </c>
      <c r="F121" s="201" t="s">
        <v>1707</v>
      </c>
      <c r="G121" s="202" t="s">
        <v>1708</v>
      </c>
      <c r="H121" s="203">
        <v>5</v>
      </c>
      <c r="I121" s="108"/>
      <c r="J121" s="204">
        <f t="shared" ref="J121:J154" si="0">ROUND(I121*H121,2)</f>
        <v>0</v>
      </c>
      <c r="K121" s="201" t="s">
        <v>1709</v>
      </c>
      <c r="L121" s="29"/>
      <c r="M121" s="109" t="s">
        <v>1</v>
      </c>
      <c r="N121" s="110" t="s">
        <v>42</v>
      </c>
      <c r="O121" s="52"/>
      <c r="P121" s="111">
        <f t="shared" ref="P121:P154" si="1">O121*H121</f>
        <v>0</v>
      </c>
      <c r="Q121" s="111">
        <v>0</v>
      </c>
      <c r="R121" s="111">
        <f t="shared" ref="R121:R154" si="2">Q121*H121</f>
        <v>0</v>
      </c>
      <c r="S121" s="111">
        <v>0</v>
      </c>
      <c r="T121" s="112">
        <f t="shared" ref="T121:T154" si="3"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129</v>
      </c>
      <c r="AT121" s="113" t="s">
        <v>242</v>
      </c>
      <c r="AU121" s="113" t="s">
        <v>85</v>
      </c>
      <c r="AY121" s="14" t="s">
        <v>237</v>
      </c>
      <c r="BE121" s="114">
        <f t="shared" ref="BE121:BE154" si="4">IF(N121="základní",J121,0)</f>
        <v>0</v>
      </c>
      <c r="BF121" s="114">
        <f t="shared" ref="BF121:BF154" si="5">IF(N121="snížená",J121,0)</f>
        <v>0</v>
      </c>
      <c r="BG121" s="114">
        <f t="shared" ref="BG121:BG154" si="6">IF(N121="zákl. přenesená",J121,0)</f>
        <v>0</v>
      </c>
      <c r="BH121" s="114">
        <f t="shared" ref="BH121:BH154" si="7">IF(N121="sníž. přenesená",J121,0)</f>
        <v>0</v>
      </c>
      <c r="BI121" s="114">
        <f t="shared" ref="BI121:BI154" si="8">IF(N121="nulová",J121,0)</f>
        <v>0</v>
      </c>
      <c r="BJ121" s="14" t="s">
        <v>85</v>
      </c>
      <c r="BK121" s="114">
        <f t="shared" ref="BK121:BK154" si="9">ROUND(I121*H121,2)</f>
        <v>0</v>
      </c>
      <c r="BL121" s="14" t="s">
        <v>129</v>
      </c>
      <c r="BM121" s="113" t="s">
        <v>1710</v>
      </c>
    </row>
    <row r="122" spans="1:65" s="2" customFormat="1" ht="16.5" customHeight="1">
      <c r="A122" s="28"/>
      <c r="B122" s="138"/>
      <c r="C122" s="199" t="s">
        <v>87</v>
      </c>
      <c r="D122" s="199" t="s">
        <v>242</v>
      </c>
      <c r="E122" s="200" t="s">
        <v>1711</v>
      </c>
      <c r="F122" s="201" t="s">
        <v>1712</v>
      </c>
      <c r="G122" s="202" t="s">
        <v>1708</v>
      </c>
      <c r="H122" s="203">
        <v>5</v>
      </c>
      <c r="I122" s="108"/>
      <c r="J122" s="204">
        <f t="shared" si="0"/>
        <v>0</v>
      </c>
      <c r="K122" s="201" t="s">
        <v>1709</v>
      </c>
      <c r="L122" s="29"/>
      <c r="M122" s="109" t="s">
        <v>1</v>
      </c>
      <c r="N122" s="110" t="s">
        <v>42</v>
      </c>
      <c r="O122" s="52"/>
      <c r="P122" s="111">
        <f t="shared" si="1"/>
        <v>0</v>
      </c>
      <c r="Q122" s="111">
        <v>0</v>
      </c>
      <c r="R122" s="111">
        <f t="shared" si="2"/>
        <v>0</v>
      </c>
      <c r="S122" s="111">
        <v>0</v>
      </c>
      <c r="T122" s="112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129</v>
      </c>
      <c r="AT122" s="113" t="s">
        <v>242</v>
      </c>
      <c r="AU122" s="113" t="s">
        <v>85</v>
      </c>
      <c r="AY122" s="14" t="s">
        <v>237</v>
      </c>
      <c r="BE122" s="114">
        <f t="shared" si="4"/>
        <v>0</v>
      </c>
      <c r="BF122" s="114">
        <f t="shared" si="5"/>
        <v>0</v>
      </c>
      <c r="BG122" s="114">
        <f t="shared" si="6"/>
        <v>0</v>
      </c>
      <c r="BH122" s="114">
        <f t="shared" si="7"/>
        <v>0</v>
      </c>
      <c r="BI122" s="114">
        <f t="shared" si="8"/>
        <v>0</v>
      </c>
      <c r="BJ122" s="14" t="s">
        <v>85</v>
      </c>
      <c r="BK122" s="114">
        <f t="shared" si="9"/>
        <v>0</v>
      </c>
      <c r="BL122" s="14" t="s">
        <v>129</v>
      </c>
      <c r="BM122" s="113" t="s">
        <v>1713</v>
      </c>
    </row>
    <row r="123" spans="1:65" s="2" customFormat="1" ht="16.5" customHeight="1">
      <c r="A123" s="28"/>
      <c r="B123" s="138"/>
      <c r="C123" s="199" t="s">
        <v>247</v>
      </c>
      <c r="D123" s="199" t="s">
        <v>242</v>
      </c>
      <c r="E123" s="200" t="s">
        <v>1714</v>
      </c>
      <c r="F123" s="201" t="s">
        <v>1715</v>
      </c>
      <c r="G123" s="202" t="s">
        <v>1716</v>
      </c>
      <c r="H123" s="203">
        <v>8</v>
      </c>
      <c r="I123" s="108"/>
      <c r="J123" s="204">
        <f t="shared" si="0"/>
        <v>0</v>
      </c>
      <c r="K123" s="201" t="s">
        <v>1709</v>
      </c>
      <c r="L123" s="29"/>
      <c r="M123" s="109" t="s">
        <v>1</v>
      </c>
      <c r="N123" s="110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129</v>
      </c>
      <c r="AT123" s="113" t="s">
        <v>242</v>
      </c>
      <c r="AU123" s="113" t="s">
        <v>85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129</v>
      </c>
      <c r="BM123" s="113" t="s">
        <v>1717</v>
      </c>
    </row>
    <row r="124" spans="1:65" s="2" customFormat="1" ht="16.5" customHeight="1">
      <c r="A124" s="28"/>
      <c r="B124" s="138"/>
      <c r="C124" s="199" t="s">
        <v>246</v>
      </c>
      <c r="D124" s="199" t="s">
        <v>242</v>
      </c>
      <c r="E124" s="200" t="s">
        <v>1718</v>
      </c>
      <c r="F124" s="201" t="s">
        <v>1719</v>
      </c>
      <c r="G124" s="202" t="s">
        <v>1716</v>
      </c>
      <c r="H124" s="203">
        <v>7</v>
      </c>
      <c r="I124" s="108"/>
      <c r="J124" s="204">
        <f t="shared" si="0"/>
        <v>0</v>
      </c>
      <c r="K124" s="201" t="s">
        <v>1709</v>
      </c>
      <c r="L124" s="29"/>
      <c r="M124" s="109" t="s">
        <v>1</v>
      </c>
      <c r="N124" s="110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129</v>
      </c>
      <c r="AT124" s="113" t="s">
        <v>242</v>
      </c>
      <c r="AU124" s="113" t="s">
        <v>85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129</v>
      </c>
      <c r="BM124" s="113" t="s">
        <v>1720</v>
      </c>
    </row>
    <row r="125" spans="1:65" s="2" customFormat="1" ht="16.5" customHeight="1">
      <c r="A125" s="28"/>
      <c r="B125" s="138"/>
      <c r="C125" s="199" t="s">
        <v>259</v>
      </c>
      <c r="D125" s="199" t="s">
        <v>242</v>
      </c>
      <c r="E125" s="200" t="s">
        <v>1721</v>
      </c>
      <c r="F125" s="201" t="s">
        <v>1722</v>
      </c>
      <c r="G125" s="202" t="s">
        <v>1716</v>
      </c>
      <c r="H125" s="203">
        <v>55</v>
      </c>
      <c r="I125" s="108"/>
      <c r="J125" s="204">
        <f t="shared" si="0"/>
        <v>0</v>
      </c>
      <c r="K125" s="201" t="s">
        <v>1709</v>
      </c>
      <c r="L125" s="29"/>
      <c r="M125" s="109" t="s">
        <v>1</v>
      </c>
      <c r="N125" s="110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129</v>
      </c>
      <c r="AT125" s="113" t="s">
        <v>242</v>
      </c>
      <c r="AU125" s="113" t="s">
        <v>85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129</v>
      </c>
      <c r="BM125" s="113" t="s">
        <v>1723</v>
      </c>
    </row>
    <row r="126" spans="1:65" s="2" customFormat="1" ht="16.5" customHeight="1">
      <c r="A126" s="28"/>
      <c r="B126" s="138"/>
      <c r="C126" s="199" t="s">
        <v>263</v>
      </c>
      <c r="D126" s="199" t="s">
        <v>242</v>
      </c>
      <c r="E126" s="200" t="s">
        <v>1724</v>
      </c>
      <c r="F126" s="201" t="s">
        <v>1725</v>
      </c>
      <c r="G126" s="202" t="s">
        <v>1716</v>
      </c>
      <c r="H126" s="203">
        <v>62</v>
      </c>
      <c r="I126" s="108"/>
      <c r="J126" s="204">
        <f t="shared" si="0"/>
        <v>0</v>
      </c>
      <c r="K126" s="201" t="s">
        <v>1709</v>
      </c>
      <c r="L126" s="29"/>
      <c r="M126" s="109" t="s">
        <v>1</v>
      </c>
      <c r="N126" s="110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129</v>
      </c>
      <c r="AT126" s="113" t="s">
        <v>242</v>
      </c>
      <c r="AU126" s="113" t="s">
        <v>85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129</v>
      </c>
      <c r="BM126" s="113" t="s">
        <v>1726</v>
      </c>
    </row>
    <row r="127" spans="1:65" s="2" customFormat="1" ht="16.5" customHeight="1">
      <c r="A127" s="28"/>
      <c r="B127" s="138"/>
      <c r="C127" s="199" t="s">
        <v>267</v>
      </c>
      <c r="D127" s="199" t="s">
        <v>242</v>
      </c>
      <c r="E127" s="200" t="s">
        <v>1727</v>
      </c>
      <c r="F127" s="201" t="s">
        <v>1728</v>
      </c>
      <c r="G127" s="202" t="s">
        <v>1716</v>
      </c>
      <c r="H127" s="203">
        <v>91</v>
      </c>
      <c r="I127" s="108"/>
      <c r="J127" s="204">
        <f t="shared" si="0"/>
        <v>0</v>
      </c>
      <c r="K127" s="201" t="s">
        <v>1709</v>
      </c>
      <c r="L127" s="29"/>
      <c r="M127" s="109" t="s">
        <v>1</v>
      </c>
      <c r="N127" s="110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129</v>
      </c>
      <c r="AT127" s="113" t="s">
        <v>242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129</v>
      </c>
      <c r="BM127" s="113" t="s">
        <v>1729</v>
      </c>
    </row>
    <row r="128" spans="1:65" s="2" customFormat="1" ht="16.5" customHeight="1">
      <c r="A128" s="28"/>
      <c r="B128" s="138"/>
      <c r="C128" s="199" t="s">
        <v>271</v>
      </c>
      <c r="D128" s="199" t="s">
        <v>242</v>
      </c>
      <c r="E128" s="200" t="s">
        <v>1730</v>
      </c>
      <c r="F128" s="201" t="s">
        <v>1731</v>
      </c>
      <c r="G128" s="202" t="s">
        <v>1716</v>
      </c>
      <c r="H128" s="203">
        <v>528</v>
      </c>
      <c r="I128" s="108"/>
      <c r="J128" s="204">
        <f t="shared" si="0"/>
        <v>0</v>
      </c>
      <c r="K128" s="201" t="s">
        <v>1709</v>
      </c>
      <c r="L128" s="29"/>
      <c r="M128" s="109" t="s">
        <v>1</v>
      </c>
      <c r="N128" s="110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129</v>
      </c>
      <c r="AT128" s="113" t="s">
        <v>242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129</v>
      </c>
      <c r="BM128" s="113" t="s">
        <v>1732</v>
      </c>
    </row>
    <row r="129" spans="1:65" s="2" customFormat="1" ht="16.5" customHeight="1">
      <c r="A129" s="28"/>
      <c r="B129" s="138"/>
      <c r="C129" s="199" t="s">
        <v>275</v>
      </c>
      <c r="D129" s="199" t="s">
        <v>242</v>
      </c>
      <c r="E129" s="200" t="s">
        <v>1733</v>
      </c>
      <c r="F129" s="201" t="s">
        <v>1734</v>
      </c>
      <c r="G129" s="202" t="s">
        <v>1716</v>
      </c>
      <c r="H129" s="203">
        <v>195</v>
      </c>
      <c r="I129" s="108"/>
      <c r="J129" s="204">
        <f t="shared" si="0"/>
        <v>0</v>
      </c>
      <c r="K129" s="201" t="s">
        <v>1709</v>
      </c>
      <c r="L129" s="29"/>
      <c r="M129" s="109" t="s">
        <v>1</v>
      </c>
      <c r="N129" s="110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129</v>
      </c>
      <c r="AT129" s="113" t="s">
        <v>242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129</v>
      </c>
      <c r="BM129" s="113" t="s">
        <v>1735</v>
      </c>
    </row>
    <row r="130" spans="1:65" s="2" customFormat="1" ht="16.5" customHeight="1">
      <c r="A130" s="28"/>
      <c r="B130" s="138"/>
      <c r="C130" s="199" t="s">
        <v>112</v>
      </c>
      <c r="D130" s="199" t="s">
        <v>242</v>
      </c>
      <c r="E130" s="200" t="s">
        <v>1736</v>
      </c>
      <c r="F130" s="201" t="s">
        <v>1737</v>
      </c>
      <c r="G130" s="202" t="s">
        <v>1716</v>
      </c>
      <c r="H130" s="203">
        <v>285</v>
      </c>
      <c r="I130" s="108"/>
      <c r="J130" s="204">
        <f t="shared" si="0"/>
        <v>0</v>
      </c>
      <c r="K130" s="201" t="s">
        <v>1709</v>
      </c>
      <c r="L130" s="29"/>
      <c r="M130" s="109" t="s">
        <v>1</v>
      </c>
      <c r="N130" s="110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129</v>
      </c>
      <c r="AT130" s="113" t="s">
        <v>242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129</v>
      </c>
      <c r="BM130" s="113" t="s">
        <v>1738</v>
      </c>
    </row>
    <row r="131" spans="1:65" s="2" customFormat="1" ht="16.5" customHeight="1">
      <c r="A131" s="28"/>
      <c r="B131" s="138"/>
      <c r="C131" s="199" t="s">
        <v>115</v>
      </c>
      <c r="D131" s="199" t="s">
        <v>242</v>
      </c>
      <c r="E131" s="200" t="s">
        <v>1739</v>
      </c>
      <c r="F131" s="201" t="s">
        <v>1740</v>
      </c>
      <c r="G131" s="202" t="s">
        <v>1716</v>
      </c>
      <c r="H131" s="203">
        <v>45</v>
      </c>
      <c r="I131" s="108"/>
      <c r="J131" s="204">
        <f t="shared" si="0"/>
        <v>0</v>
      </c>
      <c r="K131" s="201" t="s">
        <v>1709</v>
      </c>
      <c r="L131" s="29"/>
      <c r="M131" s="109" t="s">
        <v>1</v>
      </c>
      <c r="N131" s="110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129</v>
      </c>
      <c r="AT131" s="113" t="s">
        <v>242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129</v>
      </c>
      <c r="BM131" s="113" t="s">
        <v>1741</v>
      </c>
    </row>
    <row r="132" spans="1:65" s="2" customFormat="1" ht="16.5" customHeight="1">
      <c r="A132" s="28"/>
      <c r="B132" s="138"/>
      <c r="C132" s="199" t="s">
        <v>118</v>
      </c>
      <c r="D132" s="199" t="s">
        <v>242</v>
      </c>
      <c r="E132" s="200" t="s">
        <v>1742</v>
      </c>
      <c r="F132" s="201" t="s">
        <v>1743</v>
      </c>
      <c r="G132" s="202" t="s">
        <v>1716</v>
      </c>
      <c r="H132" s="203">
        <v>500</v>
      </c>
      <c r="I132" s="108"/>
      <c r="J132" s="204">
        <f t="shared" si="0"/>
        <v>0</v>
      </c>
      <c r="K132" s="201" t="s">
        <v>1709</v>
      </c>
      <c r="L132" s="29"/>
      <c r="M132" s="109" t="s">
        <v>1</v>
      </c>
      <c r="N132" s="110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129</v>
      </c>
      <c r="AT132" s="113" t="s">
        <v>242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129</v>
      </c>
      <c r="BM132" s="113" t="s">
        <v>1744</v>
      </c>
    </row>
    <row r="133" spans="1:65" s="2" customFormat="1" ht="16.5" customHeight="1">
      <c r="A133" s="28"/>
      <c r="B133" s="138"/>
      <c r="C133" s="199" t="s">
        <v>121</v>
      </c>
      <c r="D133" s="199" t="s">
        <v>242</v>
      </c>
      <c r="E133" s="200" t="s">
        <v>1745</v>
      </c>
      <c r="F133" s="201" t="s">
        <v>1746</v>
      </c>
      <c r="G133" s="202" t="s">
        <v>1716</v>
      </c>
      <c r="H133" s="203">
        <v>14</v>
      </c>
      <c r="I133" s="108"/>
      <c r="J133" s="204">
        <f t="shared" si="0"/>
        <v>0</v>
      </c>
      <c r="K133" s="201" t="s">
        <v>1709</v>
      </c>
      <c r="L133" s="29"/>
      <c r="M133" s="109" t="s">
        <v>1</v>
      </c>
      <c r="N133" s="110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129</v>
      </c>
      <c r="AT133" s="113" t="s">
        <v>242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129</v>
      </c>
      <c r="BM133" s="113" t="s">
        <v>1747</v>
      </c>
    </row>
    <row r="134" spans="1:65" s="2" customFormat="1" ht="16.5" customHeight="1">
      <c r="A134" s="28"/>
      <c r="B134" s="138"/>
      <c r="C134" s="199" t="s">
        <v>124</v>
      </c>
      <c r="D134" s="199" t="s">
        <v>242</v>
      </c>
      <c r="E134" s="200" t="s">
        <v>1748</v>
      </c>
      <c r="F134" s="201" t="s">
        <v>1749</v>
      </c>
      <c r="G134" s="202" t="s">
        <v>1716</v>
      </c>
      <c r="H134" s="203">
        <v>708</v>
      </c>
      <c r="I134" s="108"/>
      <c r="J134" s="204">
        <f t="shared" si="0"/>
        <v>0</v>
      </c>
      <c r="K134" s="201" t="s">
        <v>1709</v>
      </c>
      <c r="L134" s="29"/>
      <c r="M134" s="109" t="s">
        <v>1</v>
      </c>
      <c r="N134" s="110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129</v>
      </c>
      <c r="AT134" s="113" t="s">
        <v>242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129</v>
      </c>
      <c r="BM134" s="113" t="s">
        <v>1750</v>
      </c>
    </row>
    <row r="135" spans="1:65" s="2" customFormat="1" ht="16.5" customHeight="1">
      <c r="A135" s="28"/>
      <c r="B135" s="138"/>
      <c r="C135" s="199" t="s">
        <v>8</v>
      </c>
      <c r="D135" s="199" t="s">
        <v>242</v>
      </c>
      <c r="E135" s="200" t="s">
        <v>1751</v>
      </c>
      <c r="F135" s="201" t="s">
        <v>1752</v>
      </c>
      <c r="G135" s="202" t="s">
        <v>1716</v>
      </c>
      <c r="H135" s="203">
        <v>255</v>
      </c>
      <c r="I135" s="108"/>
      <c r="J135" s="204">
        <f t="shared" si="0"/>
        <v>0</v>
      </c>
      <c r="K135" s="201" t="s">
        <v>1709</v>
      </c>
      <c r="L135" s="29"/>
      <c r="M135" s="109" t="s">
        <v>1</v>
      </c>
      <c r="N135" s="110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129</v>
      </c>
      <c r="AT135" s="113" t="s">
        <v>242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129</v>
      </c>
      <c r="BM135" s="113" t="s">
        <v>1753</v>
      </c>
    </row>
    <row r="136" spans="1:65" s="2" customFormat="1" ht="16.5" customHeight="1">
      <c r="A136" s="28"/>
      <c r="B136" s="138"/>
      <c r="C136" s="199" t="s">
        <v>129</v>
      </c>
      <c r="D136" s="199" t="s">
        <v>242</v>
      </c>
      <c r="E136" s="200" t="s">
        <v>1754</v>
      </c>
      <c r="F136" s="201" t="s">
        <v>1755</v>
      </c>
      <c r="G136" s="202" t="s">
        <v>1716</v>
      </c>
      <c r="H136" s="203">
        <v>42</v>
      </c>
      <c r="I136" s="108"/>
      <c r="J136" s="204">
        <f t="shared" si="0"/>
        <v>0</v>
      </c>
      <c r="K136" s="201" t="s">
        <v>1709</v>
      </c>
      <c r="L136" s="29"/>
      <c r="M136" s="109" t="s">
        <v>1</v>
      </c>
      <c r="N136" s="110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129</v>
      </c>
      <c r="AT136" s="113" t="s">
        <v>242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129</v>
      </c>
      <c r="BM136" s="113" t="s">
        <v>1756</v>
      </c>
    </row>
    <row r="137" spans="1:65" s="2" customFormat="1" ht="16.5" customHeight="1">
      <c r="A137" s="28"/>
      <c r="B137" s="138"/>
      <c r="C137" s="199" t="s">
        <v>132</v>
      </c>
      <c r="D137" s="199" t="s">
        <v>242</v>
      </c>
      <c r="E137" s="200" t="s">
        <v>1757</v>
      </c>
      <c r="F137" s="201" t="s">
        <v>1758</v>
      </c>
      <c r="G137" s="202" t="s">
        <v>1716</v>
      </c>
      <c r="H137" s="203">
        <v>560</v>
      </c>
      <c r="I137" s="108"/>
      <c r="J137" s="204">
        <f t="shared" si="0"/>
        <v>0</v>
      </c>
      <c r="K137" s="201" t="s">
        <v>1709</v>
      </c>
      <c r="L137" s="29"/>
      <c r="M137" s="109" t="s">
        <v>1</v>
      </c>
      <c r="N137" s="110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129</v>
      </c>
      <c r="AT137" s="113" t="s">
        <v>242</v>
      </c>
      <c r="AU137" s="113" t="s">
        <v>85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129</v>
      </c>
      <c r="BM137" s="113" t="s">
        <v>1759</v>
      </c>
    </row>
    <row r="138" spans="1:65" s="2" customFormat="1" ht="16.5" customHeight="1">
      <c r="A138" s="28"/>
      <c r="B138" s="138"/>
      <c r="C138" s="199" t="s">
        <v>135</v>
      </c>
      <c r="D138" s="199" t="s">
        <v>242</v>
      </c>
      <c r="E138" s="200" t="s">
        <v>1760</v>
      </c>
      <c r="F138" s="201" t="s">
        <v>1761</v>
      </c>
      <c r="G138" s="202" t="s">
        <v>1716</v>
      </c>
      <c r="H138" s="203">
        <v>12</v>
      </c>
      <c r="I138" s="108"/>
      <c r="J138" s="204">
        <f t="shared" si="0"/>
        <v>0</v>
      </c>
      <c r="K138" s="201" t="s">
        <v>1709</v>
      </c>
      <c r="L138" s="29"/>
      <c r="M138" s="109" t="s">
        <v>1</v>
      </c>
      <c r="N138" s="110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129</v>
      </c>
      <c r="AT138" s="113" t="s">
        <v>242</v>
      </c>
      <c r="AU138" s="113" t="s">
        <v>85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129</v>
      </c>
      <c r="BM138" s="113" t="s">
        <v>1762</v>
      </c>
    </row>
    <row r="139" spans="1:65" s="2" customFormat="1" ht="16.5" customHeight="1">
      <c r="A139" s="28"/>
      <c r="B139" s="138"/>
      <c r="C139" s="199" t="s">
        <v>138</v>
      </c>
      <c r="D139" s="199" t="s">
        <v>242</v>
      </c>
      <c r="E139" s="200" t="s">
        <v>1763</v>
      </c>
      <c r="F139" s="201" t="s">
        <v>1764</v>
      </c>
      <c r="G139" s="202" t="s">
        <v>1708</v>
      </c>
      <c r="H139" s="203">
        <v>2</v>
      </c>
      <c r="I139" s="108"/>
      <c r="J139" s="204">
        <f t="shared" si="0"/>
        <v>0</v>
      </c>
      <c r="K139" s="201" t="s">
        <v>1709</v>
      </c>
      <c r="L139" s="29"/>
      <c r="M139" s="109" t="s">
        <v>1</v>
      </c>
      <c r="N139" s="110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129</v>
      </c>
      <c r="AT139" s="113" t="s">
        <v>242</v>
      </c>
      <c r="AU139" s="113" t="s">
        <v>85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129</v>
      </c>
      <c r="BM139" s="113" t="s">
        <v>1765</v>
      </c>
    </row>
    <row r="140" spans="1:65" s="2" customFormat="1" ht="16.5" customHeight="1">
      <c r="A140" s="28"/>
      <c r="B140" s="138"/>
      <c r="C140" s="199" t="s">
        <v>141</v>
      </c>
      <c r="D140" s="199" t="s">
        <v>242</v>
      </c>
      <c r="E140" s="200" t="s">
        <v>1766</v>
      </c>
      <c r="F140" s="201" t="s">
        <v>1767</v>
      </c>
      <c r="G140" s="202" t="s">
        <v>1708</v>
      </c>
      <c r="H140" s="203">
        <v>3</v>
      </c>
      <c r="I140" s="108"/>
      <c r="J140" s="204">
        <f t="shared" si="0"/>
        <v>0</v>
      </c>
      <c r="K140" s="201" t="s">
        <v>1709</v>
      </c>
      <c r="L140" s="29"/>
      <c r="M140" s="109" t="s">
        <v>1</v>
      </c>
      <c r="N140" s="110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129</v>
      </c>
      <c r="AT140" s="113" t="s">
        <v>242</v>
      </c>
      <c r="AU140" s="113" t="s">
        <v>85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129</v>
      </c>
      <c r="BM140" s="113" t="s">
        <v>1768</v>
      </c>
    </row>
    <row r="141" spans="1:65" s="2" customFormat="1" ht="16.5" customHeight="1">
      <c r="A141" s="28"/>
      <c r="B141" s="138"/>
      <c r="C141" s="199" t="s">
        <v>7</v>
      </c>
      <c r="D141" s="199" t="s">
        <v>242</v>
      </c>
      <c r="E141" s="200" t="s">
        <v>1769</v>
      </c>
      <c r="F141" s="201" t="s">
        <v>1770</v>
      </c>
      <c r="G141" s="202" t="s">
        <v>1708</v>
      </c>
      <c r="H141" s="203">
        <v>14</v>
      </c>
      <c r="I141" s="108"/>
      <c r="J141" s="204">
        <f t="shared" si="0"/>
        <v>0</v>
      </c>
      <c r="K141" s="201" t="s">
        <v>1709</v>
      </c>
      <c r="L141" s="29"/>
      <c r="M141" s="109" t="s">
        <v>1</v>
      </c>
      <c r="N141" s="110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129</v>
      </c>
      <c r="AT141" s="113" t="s">
        <v>242</v>
      </c>
      <c r="AU141" s="113" t="s">
        <v>85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129</v>
      </c>
      <c r="BM141" s="113" t="s">
        <v>1771</v>
      </c>
    </row>
    <row r="142" spans="1:65" s="2" customFormat="1" ht="16.5" customHeight="1">
      <c r="A142" s="28"/>
      <c r="B142" s="138"/>
      <c r="C142" s="199" t="s">
        <v>146</v>
      </c>
      <c r="D142" s="199" t="s">
        <v>242</v>
      </c>
      <c r="E142" s="200" t="s">
        <v>1772</v>
      </c>
      <c r="F142" s="201" t="s">
        <v>1773</v>
      </c>
      <c r="G142" s="202" t="s">
        <v>1708</v>
      </c>
      <c r="H142" s="203">
        <v>4</v>
      </c>
      <c r="I142" s="108"/>
      <c r="J142" s="204">
        <f t="shared" si="0"/>
        <v>0</v>
      </c>
      <c r="K142" s="201" t="s">
        <v>1709</v>
      </c>
      <c r="L142" s="29"/>
      <c r="M142" s="109" t="s">
        <v>1</v>
      </c>
      <c r="N142" s="110" t="s">
        <v>42</v>
      </c>
      <c r="O142" s="52"/>
      <c r="P142" s="111">
        <f t="shared" si="1"/>
        <v>0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129</v>
      </c>
      <c r="AT142" s="113" t="s">
        <v>242</v>
      </c>
      <c r="AU142" s="113" t="s">
        <v>85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129</v>
      </c>
      <c r="BM142" s="113" t="s">
        <v>1774</v>
      </c>
    </row>
    <row r="143" spans="1:65" s="2" customFormat="1" ht="16.5" customHeight="1">
      <c r="A143" s="28"/>
      <c r="B143" s="138"/>
      <c r="C143" s="199" t="s">
        <v>149</v>
      </c>
      <c r="D143" s="199" t="s">
        <v>242</v>
      </c>
      <c r="E143" s="200" t="s">
        <v>1775</v>
      </c>
      <c r="F143" s="201" t="s">
        <v>1776</v>
      </c>
      <c r="G143" s="202" t="s">
        <v>1708</v>
      </c>
      <c r="H143" s="203">
        <v>1</v>
      </c>
      <c r="I143" s="108"/>
      <c r="J143" s="204">
        <f t="shared" si="0"/>
        <v>0</v>
      </c>
      <c r="K143" s="201" t="s">
        <v>1709</v>
      </c>
      <c r="L143" s="29"/>
      <c r="M143" s="109" t="s">
        <v>1</v>
      </c>
      <c r="N143" s="110" t="s">
        <v>42</v>
      </c>
      <c r="O143" s="52"/>
      <c r="P143" s="111">
        <f t="shared" si="1"/>
        <v>0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129</v>
      </c>
      <c r="AT143" s="113" t="s">
        <v>242</v>
      </c>
      <c r="AU143" s="113" t="s">
        <v>85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129</v>
      </c>
      <c r="BM143" s="113" t="s">
        <v>1777</v>
      </c>
    </row>
    <row r="144" spans="1:65" s="2" customFormat="1" ht="16.5" customHeight="1">
      <c r="A144" s="28"/>
      <c r="B144" s="138"/>
      <c r="C144" s="199" t="s">
        <v>152</v>
      </c>
      <c r="D144" s="199" t="s">
        <v>242</v>
      </c>
      <c r="E144" s="200" t="s">
        <v>1778</v>
      </c>
      <c r="F144" s="201" t="s">
        <v>1779</v>
      </c>
      <c r="G144" s="202" t="s">
        <v>1708</v>
      </c>
      <c r="H144" s="203">
        <v>13</v>
      </c>
      <c r="I144" s="108"/>
      <c r="J144" s="204">
        <f t="shared" si="0"/>
        <v>0</v>
      </c>
      <c r="K144" s="201" t="s">
        <v>1709</v>
      </c>
      <c r="L144" s="29"/>
      <c r="M144" s="109" t="s">
        <v>1</v>
      </c>
      <c r="N144" s="110" t="s">
        <v>42</v>
      </c>
      <c r="O144" s="52"/>
      <c r="P144" s="111">
        <f t="shared" si="1"/>
        <v>0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129</v>
      </c>
      <c r="AT144" s="113" t="s">
        <v>242</v>
      </c>
      <c r="AU144" s="113" t="s">
        <v>85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129</v>
      </c>
      <c r="BM144" s="113" t="s">
        <v>1780</v>
      </c>
    </row>
    <row r="145" spans="1:65" s="2" customFormat="1" ht="16.5" customHeight="1">
      <c r="A145" s="28"/>
      <c r="B145" s="138"/>
      <c r="C145" s="199" t="s">
        <v>155</v>
      </c>
      <c r="D145" s="199" t="s">
        <v>242</v>
      </c>
      <c r="E145" s="200" t="s">
        <v>1781</v>
      </c>
      <c r="F145" s="201" t="s">
        <v>1782</v>
      </c>
      <c r="G145" s="202" t="s">
        <v>1708</v>
      </c>
      <c r="H145" s="203">
        <v>1</v>
      </c>
      <c r="I145" s="108"/>
      <c r="J145" s="204">
        <f t="shared" si="0"/>
        <v>0</v>
      </c>
      <c r="K145" s="201" t="s">
        <v>1709</v>
      </c>
      <c r="L145" s="29"/>
      <c r="M145" s="109" t="s">
        <v>1</v>
      </c>
      <c r="N145" s="110" t="s">
        <v>42</v>
      </c>
      <c r="O145" s="52"/>
      <c r="P145" s="111">
        <f t="shared" si="1"/>
        <v>0</v>
      </c>
      <c r="Q145" s="111">
        <v>0</v>
      </c>
      <c r="R145" s="111">
        <f t="shared" si="2"/>
        <v>0</v>
      </c>
      <c r="S145" s="111">
        <v>0</v>
      </c>
      <c r="T145" s="11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129</v>
      </c>
      <c r="AT145" s="113" t="s">
        <v>242</v>
      </c>
      <c r="AU145" s="113" t="s">
        <v>85</v>
      </c>
      <c r="AY145" s="14" t="s">
        <v>237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4" t="s">
        <v>85</v>
      </c>
      <c r="BK145" s="114">
        <f t="shared" si="9"/>
        <v>0</v>
      </c>
      <c r="BL145" s="14" t="s">
        <v>129</v>
      </c>
      <c r="BM145" s="113" t="s">
        <v>1783</v>
      </c>
    </row>
    <row r="146" spans="1:65" s="2" customFormat="1" ht="16.5" customHeight="1">
      <c r="A146" s="28"/>
      <c r="B146" s="138"/>
      <c r="C146" s="199" t="s">
        <v>158</v>
      </c>
      <c r="D146" s="199" t="s">
        <v>242</v>
      </c>
      <c r="E146" s="200" t="s">
        <v>1763</v>
      </c>
      <c r="F146" s="201" t="s">
        <v>1764</v>
      </c>
      <c r="G146" s="202" t="s">
        <v>1708</v>
      </c>
      <c r="H146" s="203">
        <v>5</v>
      </c>
      <c r="I146" s="108"/>
      <c r="J146" s="204">
        <f t="shared" si="0"/>
        <v>0</v>
      </c>
      <c r="K146" s="201" t="s">
        <v>1709</v>
      </c>
      <c r="L146" s="29"/>
      <c r="M146" s="109" t="s">
        <v>1</v>
      </c>
      <c r="N146" s="110" t="s">
        <v>42</v>
      </c>
      <c r="O146" s="52"/>
      <c r="P146" s="111">
        <f t="shared" si="1"/>
        <v>0</v>
      </c>
      <c r="Q146" s="111">
        <v>0</v>
      </c>
      <c r="R146" s="111">
        <f t="shared" si="2"/>
        <v>0</v>
      </c>
      <c r="S146" s="111">
        <v>0</v>
      </c>
      <c r="T146" s="11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129</v>
      </c>
      <c r="AT146" s="113" t="s">
        <v>242</v>
      </c>
      <c r="AU146" s="113" t="s">
        <v>85</v>
      </c>
      <c r="AY146" s="14" t="s">
        <v>237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4" t="s">
        <v>85</v>
      </c>
      <c r="BK146" s="114">
        <f t="shared" si="9"/>
        <v>0</v>
      </c>
      <c r="BL146" s="14" t="s">
        <v>129</v>
      </c>
      <c r="BM146" s="113" t="s">
        <v>1784</v>
      </c>
    </row>
    <row r="147" spans="1:65" s="2" customFormat="1" ht="16.5" customHeight="1">
      <c r="A147" s="28"/>
      <c r="B147" s="138"/>
      <c r="C147" s="199" t="s">
        <v>161</v>
      </c>
      <c r="D147" s="199" t="s">
        <v>242</v>
      </c>
      <c r="E147" s="200" t="s">
        <v>1785</v>
      </c>
      <c r="F147" s="201" t="s">
        <v>1786</v>
      </c>
      <c r="G147" s="202" t="s">
        <v>1708</v>
      </c>
      <c r="H147" s="203">
        <v>133</v>
      </c>
      <c r="I147" s="108"/>
      <c r="J147" s="204">
        <f t="shared" si="0"/>
        <v>0</v>
      </c>
      <c r="K147" s="201" t="s">
        <v>1709</v>
      </c>
      <c r="L147" s="29"/>
      <c r="M147" s="109" t="s">
        <v>1</v>
      </c>
      <c r="N147" s="110" t="s">
        <v>42</v>
      </c>
      <c r="O147" s="52"/>
      <c r="P147" s="111">
        <f t="shared" si="1"/>
        <v>0</v>
      </c>
      <c r="Q147" s="111">
        <v>0</v>
      </c>
      <c r="R147" s="111">
        <f t="shared" si="2"/>
        <v>0</v>
      </c>
      <c r="S147" s="111">
        <v>0</v>
      </c>
      <c r="T147" s="11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129</v>
      </c>
      <c r="AT147" s="113" t="s">
        <v>242</v>
      </c>
      <c r="AU147" s="113" t="s">
        <v>85</v>
      </c>
      <c r="AY147" s="14" t="s">
        <v>237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4" t="s">
        <v>85</v>
      </c>
      <c r="BK147" s="114">
        <f t="shared" si="9"/>
        <v>0</v>
      </c>
      <c r="BL147" s="14" t="s">
        <v>129</v>
      </c>
      <c r="BM147" s="113" t="s">
        <v>1787</v>
      </c>
    </row>
    <row r="148" spans="1:65" s="2" customFormat="1" ht="16.5" customHeight="1">
      <c r="A148" s="28"/>
      <c r="B148" s="138"/>
      <c r="C148" s="199" t="s">
        <v>164</v>
      </c>
      <c r="D148" s="199" t="s">
        <v>242</v>
      </c>
      <c r="E148" s="200" t="s">
        <v>1788</v>
      </c>
      <c r="F148" s="201" t="s">
        <v>1789</v>
      </c>
      <c r="G148" s="202" t="s">
        <v>1708</v>
      </c>
      <c r="H148" s="203">
        <v>50</v>
      </c>
      <c r="I148" s="108"/>
      <c r="J148" s="204">
        <f t="shared" si="0"/>
        <v>0</v>
      </c>
      <c r="K148" s="201" t="s">
        <v>1709</v>
      </c>
      <c r="L148" s="29"/>
      <c r="M148" s="109" t="s">
        <v>1</v>
      </c>
      <c r="N148" s="110" t="s">
        <v>42</v>
      </c>
      <c r="O148" s="52"/>
      <c r="P148" s="111">
        <f t="shared" si="1"/>
        <v>0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129</v>
      </c>
      <c r="AT148" s="113" t="s">
        <v>242</v>
      </c>
      <c r="AU148" s="113" t="s">
        <v>85</v>
      </c>
      <c r="AY148" s="14" t="s">
        <v>237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4" t="s">
        <v>85</v>
      </c>
      <c r="BK148" s="114">
        <f t="shared" si="9"/>
        <v>0</v>
      </c>
      <c r="BL148" s="14" t="s">
        <v>129</v>
      </c>
      <c r="BM148" s="113" t="s">
        <v>1790</v>
      </c>
    </row>
    <row r="149" spans="1:65" s="2" customFormat="1" ht="16.5" customHeight="1">
      <c r="A149" s="28"/>
      <c r="B149" s="138"/>
      <c r="C149" s="199" t="s">
        <v>167</v>
      </c>
      <c r="D149" s="199" t="s">
        <v>242</v>
      </c>
      <c r="E149" s="200" t="s">
        <v>1791</v>
      </c>
      <c r="F149" s="201" t="s">
        <v>1792</v>
      </c>
      <c r="G149" s="202" t="s">
        <v>1708</v>
      </c>
      <c r="H149" s="203">
        <v>32</v>
      </c>
      <c r="I149" s="108"/>
      <c r="J149" s="204">
        <f t="shared" si="0"/>
        <v>0</v>
      </c>
      <c r="K149" s="201" t="s">
        <v>1709</v>
      </c>
      <c r="L149" s="29"/>
      <c r="M149" s="109" t="s">
        <v>1</v>
      </c>
      <c r="N149" s="110" t="s">
        <v>42</v>
      </c>
      <c r="O149" s="52"/>
      <c r="P149" s="111">
        <f t="shared" si="1"/>
        <v>0</v>
      </c>
      <c r="Q149" s="111">
        <v>0</v>
      </c>
      <c r="R149" s="111">
        <f t="shared" si="2"/>
        <v>0</v>
      </c>
      <c r="S149" s="111">
        <v>0</v>
      </c>
      <c r="T149" s="11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129</v>
      </c>
      <c r="AT149" s="113" t="s">
        <v>242</v>
      </c>
      <c r="AU149" s="113" t="s">
        <v>85</v>
      </c>
      <c r="AY149" s="14" t="s">
        <v>237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4" t="s">
        <v>85</v>
      </c>
      <c r="BK149" s="114">
        <f t="shared" si="9"/>
        <v>0</v>
      </c>
      <c r="BL149" s="14" t="s">
        <v>129</v>
      </c>
      <c r="BM149" s="113" t="s">
        <v>1793</v>
      </c>
    </row>
    <row r="150" spans="1:65" s="2" customFormat="1" ht="16.5" customHeight="1">
      <c r="A150" s="28"/>
      <c r="B150" s="138"/>
      <c r="C150" s="199" t="s">
        <v>348</v>
      </c>
      <c r="D150" s="199" t="s">
        <v>242</v>
      </c>
      <c r="E150" s="200" t="s">
        <v>1794</v>
      </c>
      <c r="F150" s="201" t="s">
        <v>1795</v>
      </c>
      <c r="G150" s="202" t="s">
        <v>1708</v>
      </c>
      <c r="H150" s="203">
        <v>15</v>
      </c>
      <c r="I150" s="108"/>
      <c r="J150" s="204">
        <f t="shared" si="0"/>
        <v>0</v>
      </c>
      <c r="K150" s="201" t="s">
        <v>1709</v>
      </c>
      <c r="L150" s="29"/>
      <c r="M150" s="109" t="s">
        <v>1</v>
      </c>
      <c r="N150" s="110" t="s">
        <v>42</v>
      </c>
      <c r="O150" s="52"/>
      <c r="P150" s="111">
        <f t="shared" si="1"/>
        <v>0</v>
      </c>
      <c r="Q150" s="111">
        <v>0</v>
      </c>
      <c r="R150" s="111">
        <f t="shared" si="2"/>
        <v>0</v>
      </c>
      <c r="S150" s="111">
        <v>0</v>
      </c>
      <c r="T150" s="11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129</v>
      </c>
      <c r="AT150" s="113" t="s">
        <v>242</v>
      </c>
      <c r="AU150" s="113" t="s">
        <v>85</v>
      </c>
      <c r="AY150" s="14" t="s">
        <v>237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4" t="s">
        <v>85</v>
      </c>
      <c r="BK150" s="114">
        <f t="shared" si="9"/>
        <v>0</v>
      </c>
      <c r="BL150" s="14" t="s">
        <v>129</v>
      </c>
      <c r="BM150" s="113" t="s">
        <v>1796</v>
      </c>
    </row>
    <row r="151" spans="1:65" s="2" customFormat="1" ht="16.5" customHeight="1">
      <c r="A151" s="28"/>
      <c r="B151" s="138"/>
      <c r="C151" s="199" t="s">
        <v>352</v>
      </c>
      <c r="D151" s="199" t="s">
        <v>242</v>
      </c>
      <c r="E151" s="200" t="s">
        <v>1797</v>
      </c>
      <c r="F151" s="201" t="s">
        <v>1798</v>
      </c>
      <c r="G151" s="202" t="s">
        <v>1708</v>
      </c>
      <c r="H151" s="203">
        <v>65</v>
      </c>
      <c r="I151" s="108"/>
      <c r="J151" s="204">
        <f t="shared" si="0"/>
        <v>0</v>
      </c>
      <c r="K151" s="201" t="s">
        <v>1709</v>
      </c>
      <c r="L151" s="29"/>
      <c r="M151" s="109" t="s">
        <v>1</v>
      </c>
      <c r="N151" s="110" t="s">
        <v>42</v>
      </c>
      <c r="O151" s="52"/>
      <c r="P151" s="111">
        <f t="shared" si="1"/>
        <v>0</v>
      </c>
      <c r="Q151" s="111">
        <v>0</v>
      </c>
      <c r="R151" s="111">
        <f t="shared" si="2"/>
        <v>0</v>
      </c>
      <c r="S151" s="111">
        <v>0</v>
      </c>
      <c r="T151" s="112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129</v>
      </c>
      <c r="AT151" s="113" t="s">
        <v>242</v>
      </c>
      <c r="AU151" s="113" t="s">
        <v>85</v>
      </c>
      <c r="AY151" s="14" t="s">
        <v>237</v>
      </c>
      <c r="BE151" s="114">
        <f t="shared" si="4"/>
        <v>0</v>
      </c>
      <c r="BF151" s="114">
        <f t="shared" si="5"/>
        <v>0</v>
      </c>
      <c r="BG151" s="114">
        <f t="shared" si="6"/>
        <v>0</v>
      </c>
      <c r="BH151" s="114">
        <f t="shared" si="7"/>
        <v>0</v>
      </c>
      <c r="BI151" s="114">
        <f t="shared" si="8"/>
        <v>0</v>
      </c>
      <c r="BJ151" s="14" t="s">
        <v>85</v>
      </c>
      <c r="BK151" s="114">
        <f t="shared" si="9"/>
        <v>0</v>
      </c>
      <c r="BL151" s="14" t="s">
        <v>129</v>
      </c>
      <c r="BM151" s="113" t="s">
        <v>1799</v>
      </c>
    </row>
    <row r="152" spans="1:65" s="2" customFormat="1" ht="16.5" customHeight="1">
      <c r="A152" s="28"/>
      <c r="B152" s="138"/>
      <c r="C152" s="199" t="s">
        <v>356</v>
      </c>
      <c r="D152" s="199" t="s">
        <v>242</v>
      </c>
      <c r="E152" s="200" t="s">
        <v>1800</v>
      </c>
      <c r="F152" s="201" t="s">
        <v>1801</v>
      </c>
      <c r="G152" s="202" t="s">
        <v>1716</v>
      </c>
      <c r="H152" s="203">
        <v>1701</v>
      </c>
      <c r="I152" s="108"/>
      <c r="J152" s="204">
        <f t="shared" si="0"/>
        <v>0</v>
      </c>
      <c r="K152" s="201" t="s">
        <v>1709</v>
      </c>
      <c r="L152" s="29"/>
      <c r="M152" s="109" t="s">
        <v>1</v>
      </c>
      <c r="N152" s="110" t="s">
        <v>42</v>
      </c>
      <c r="O152" s="52"/>
      <c r="P152" s="111">
        <f t="shared" si="1"/>
        <v>0</v>
      </c>
      <c r="Q152" s="111">
        <v>0</v>
      </c>
      <c r="R152" s="111">
        <f t="shared" si="2"/>
        <v>0</v>
      </c>
      <c r="S152" s="111">
        <v>0</v>
      </c>
      <c r="T152" s="112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129</v>
      </c>
      <c r="AT152" s="113" t="s">
        <v>242</v>
      </c>
      <c r="AU152" s="113" t="s">
        <v>85</v>
      </c>
      <c r="AY152" s="14" t="s">
        <v>237</v>
      </c>
      <c r="BE152" s="114">
        <f t="shared" si="4"/>
        <v>0</v>
      </c>
      <c r="BF152" s="114">
        <f t="shared" si="5"/>
        <v>0</v>
      </c>
      <c r="BG152" s="114">
        <f t="shared" si="6"/>
        <v>0</v>
      </c>
      <c r="BH152" s="114">
        <f t="shared" si="7"/>
        <v>0</v>
      </c>
      <c r="BI152" s="114">
        <f t="shared" si="8"/>
        <v>0</v>
      </c>
      <c r="BJ152" s="14" t="s">
        <v>85</v>
      </c>
      <c r="BK152" s="114">
        <f t="shared" si="9"/>
        <v>0</v>
      </c>
      <c r="BL152" s="14" t="s">
        <v>129</v>
      </c>
      <c r="BM152" s="113" t="s">
        <v>1802</v>
      </c>
    </row>
    <row r="153" spans="1:65" s="2" customFormat="1" ht="16.5" customHeight="1">
      <c r="A153" s="28"/>
      <c r="B153" s="138"/>
      <c r="C153" s="199" t="s">
        <v>360</v>
      </c>
      <c r="D153" s="199" t="s">
        <v>242</v>
      </c>
      <c r="E153" s="200" t="s">
        <v>1803</v>
      </c>
      <c r="F153" s="201" t="s">
        <v>1804</v>
      </c>
      <c r="G153" s="202" t="s">
        <v>1805</v>
      </c>
      <c r="H153" s="203">
        <v>1</v>
      </c>
      <c r="I153" s="108"/>
      <c r="J153" s="204">
        <f t="shared" si="0"/>
        <v>0</v>
      </c>
      <c r="K153" s="201" t="s">
        <v>1709</v>
      </c>
      <c r="L153" s="29"/>
      <c r="M153" s="109" t="s">
        <v>1</v>
      </c>
      <c r="N153" s="110" t="s">
        <v>42</v>
      </c>
      <c r="O153" s="52"/>
      <c r="P153" s="111">
        <f t="shared" si="1"/>
        <v>0</v>
      </c>
      <c r="Q153" s="111">
        <v>0</v>
      </c>
      <c r="R153" s="111">
        <f t="shared" si="2"/>
        <v>0</v>
      </c>
      <c r="S153" s="111">
        <v>0</v>
      </c>
      <c r="T153" s="112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129</v>
      </c>
      <c r="AT153" s="113" t="s">
        <v>242</v>
      </c>
      <c r="AU153" s="113" t="s">
        <v>85</v>
      </c>
      <c r="AY153" s="14" t="s">
        <v>237</v>
      </c>
      <c r="BE153" s="114">
        <f t="shared" si="4"/>
        <v>0</v>
      </c>
      <c r="BF153" s="114">
        <f t="shared" si="5"/>
        <v>0</v>
      </c>
      <c r="BG153" s="114">
        <f t="shared" si="6"/>
        <v>0</v>
      </c>
      <c r="BH153" s="114">
        <f t="shared" si="7"/>
        <v>0</v>
      </c>
      <c r="BI153" s="114">
        <f t="shared" si="8"/>
        <v>0</v>
      </c>
      <c r="BJ153" s="14" t="s">
        <v>85</v>
      </c>
      <c r="BK153" s="114">
        <f t="shared" si="9"/>
        <v>0</v>
      </c>
      <c r="BL153" s="14" t="s">
        <v>129</v>
      </c>
      <c r="BM153" s="113" t="s">
        <v>1806</v>
      </c>
    </row>
    <row r="154" spans="1:65" s="2" customFormat="1" ht="16.5" customHeight="1">
      <c r="A154" s="28"/>
      <c r="B154" s="138"/>
      <c r="C154" s="199" t="s">
        <v>364</v>
      </c>
      <c r="D154" s="199" t="s">
        <v>242</v>
      </c>
      <c r="E154" s="200" t="s">
        <v>1807</v>
      </c>
      <c r="F154" s="201" t="s">
        <v>1808</v>
      </c>
      <c r="G154" s="202" t="s">
        <v>1708</v>
      </c>
      <c r="H154" s="203">
        <v>1</v>
      </c>
      <c r="I154" s="108"/>
      <c r="J154" s="204">
        <f t="shared" si="0"/>
        <v>0</v>
      </c>
      <c r="K154" s="201" t="s">
        <v>1709</v>
      </c>
      <c r="L154" s="29"/>
      <c r="M154" s="109" t="s">
        <v>1</v>
      </c>
      <c r="N154" s="110" t="s">
        <v>42</v>
      </c>
      <c r="O154" s="52"/>
      <c r="P154" s="111">
        <f t="shared" si="1"/>
        <v>0</v>
      </c>
      <c r="Q154" s="111">
        <v>0</v>
      </c>
      <c r="R154" s="111">
        <f t="shared" si="2"/>
        <v>0</v>
      </c>
      <c r="S154" s="111">
        <v>0</v>
      </c>
      <c r="T154" s="112">
        <f t="shared" si="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129</v>
      </c>
      <c r="AT154" s="113" t="s">
        <v>242</v>
      </c>
      <c r="AU154" s="113" t="s">
        <v>85</v>
      </c>
      <c r="AY154" s="14" t="s">
        <v>237</v>
      </c>
      <c r="BE154" s="114">
        <f t="shared" si="4"/>
        <v>0</v>
      </c>
      <c r="BF154" s="114">
        <f t="shared" si="5"/>
        <v>0</v>
      </c>
      <c r="BG154" s="114">
        <f t="shared" si="6"/>
        <v>0</v>
      </c>
      <c r="BH154" s="114">
        <f t="shared" si="7"/>
        <v>0</v>
      </c>
      <c r="BI154" s="114">
        <f t="shared" si="8"/>
        <v>0</v>
      </c>
      <c r="BJ154" s="14" t="s">
        <v>85</v>
      </c>
      <c r="BK154" s="114">
        <f t="shared" si="9"/>
        <v>0</v>
      </c>
      <c r="BL154" s="14" t="s">
        <v>129</v>
      </c>
      <c r="BM154" s="113" t="s">
        <v>1809</v>
      </c>
    </row>
    <row r="155" spans="1:65" s="12" customFormat="1" ht="25.9" customHeight="1">
      <c r="B155" s="192"/>
      <c r="C155" s="193"/>
      <c r="D155" s="194" t="s">
        <v>76</v>
      </c>
      <c r="E155" s="195" t="s">
        <v>663</v>
      </c>
      <c r="F155" s="195" t="s">
        <v>1810</v>
      </c>
      <c r="G155" s="193"/>
      <c r="H155" s="193"/>
      <c r="I155" s="101"/>
      <c r="J155" s="196">
        <f>BK155</f>
        <v>0</v>
      </c>
      <c r="K155" s="193"/>
      <c r="L155" s="99"/>
      <c r="M155" s="102"/>
      <c r="N155" s="103"/>
      <c r="O155" s="103"/>
      <c r="P155" s="104">
        <f>SUM(P156:P196)</f>
        <v>0</v>
      </c>
      <c r="Q155" s="103"/>
      <c r="R155" s="104">
        <f>SUM(R156:R196)</f>
        <v>0</v>
      </c>
      <c r="S155" s="103"/>
      <c r="T155" s="105">
        <f>SUM(T156:T196)</f>
        <v>0</v>
      </c>
      <c r="AR155" s="100" t="s">
        <v>87</v>
      </c>
      <c r="AT155" s="106" t="s">
        <v>76</v>
      </c>
      <c r="AU155" s="106" t="s">
        <v>77</v>
      </c>
      <c r="AY155" s="100" t="s">
        <v>237</v>
      </c>
      <c r="BK155" s="107">
        <f>SUM(BK156:BK196)</f>
        <v>0</v>
      </c>
    </row>
    <row r="156" spans="1:65" s="2" customFormat="1" ht="16.5" customHeight="1">
      <c r="A156" s="28"/>
      <c r="B156" s="138"/>
      <c r="C156" s="199" t="s">
        <v>85</v>
      </c>
      <c r="D156" s="199" t="s">
        <v>242</v>
      </c>
      <c r="E156" s="200" t="s">
        <v>1811</v>
      </c>
      <c r="F156" s="201" t="s">
        <v>1812</v>
      </c>
      <c r="G156" s="202" t="s">
        <v>1716</v>
      </c>
      <c r="H156" s="203">
        <v>1450</v>
      </c>
      <c r="I156" s="108"/>
      <c r="J156" s="204">
        <f t="shared" ref="J156:J196" si="10">ROUND(I156*H156,2)</f>
        <v>0</v>
      </c>
      <c r="K156" s="201" t="s">
        <v>1709</v>
      </c>
      <c r="L156" s="29"/>
      <c r="M156" s="109" t="s">
        <v>1</v>
      </c>
      <c r="N156" s="110" t="s">
        <v>42</v>
      </c>
      <c r="O156" s="52"/>
      <c r="P156" s="111">
        <f t="shared" ref="P156:P196" si="11">O156*H156</f>
        <v>0</v>
      </c>
      <c r="Q156" s="111">
        <v>0</v>
      </c>
      <c r="R156" s="111">
        <f t="shared" ref="R156:R196" si="12">Q156*H156</f>
        <v>0</v>
      </c>
      <c r="S156" s="111">
        <v>0</v>
      </c>
      <c r="T156" s="112">
        <f t="shared" ref="T156:T196" si="13"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129</v>
      </c>
      <c r="AT156" s="113" t="s">
        <v>242</v>
      </c>
      <c r="AU156" s="113" t="s">
        <v>85</v>
      </c>
      <c r="AY156" s="14" t="s">
        <v>237</v>
      </c>
      <c r="BE156" s="114">
        <f t="shared" ref="BE156:BE196" si="14">IF(N156="základní",J156,0)</f>
        <v>0</v>
      </c>
      <c r="BF156" s="114">
        <f t="shared" ref="BF156:BF196" si="15">IF(N156="snížená",J156,0)</f>
        <v>0</v>
      </c>
      <c r="BG156" s="114">
        <f t="shared" ref="BG156:BG196" si="16">IF(N156="zákl. přenesená",J156,0)</f>
        <v>0</v>
      </c>
      <c r="BH156" s="114">
        <f t="shared" ref="BH156:BH196" si="17">IF(N156="sníž. přenesená",J156,0)</f>
        <v>0</v>
      </c>
      <c r="BI156" s="114">
        <f t="shared" ref="BI156:BI196" si="18">IF(N156="nulová",J156,0)</f>
        <v>0</v>
      </c>
      <c r="BJ156" s="14" t="s">
        <v>85</v>
      </c>
      <c r="BK156" s="114">
        <f t="shared" ref="BK156:BK196" si="19">ROUND(I156*H156,2)</f>
        <v>0</v>
      </c>
      <c r="BL156" s="14" t="s">
        <v>129</v>
      </c>
      <c r="BM156" s="113" t="s">
        <v>1813</v>
      </c>
    </row>
    <row r="157" spans="1:65" s="2" customFormat="1" ht="16.5" customHeight="1">
      <c r="A157" s="28"/>
      <c r="B157" s="138"/>
      <c r="C157" s="199" t="s">
        <v>87</v>
      </c>
      <c r="D157" s="199" t="s">
        <v>242</v>
      </c>
      <c r="E157" s="200" t="s">
        <v>1814</v>
      </c>
      <c r="F157" s="201" t="s">
        <v>1815</v>
      </c>
      <c r="G157" s="202" t="s">
        <v>1716</v>
      </c>
      <c r="H157" s="203">
        <v>620</v>
      </c>
      <c r="I157" s="108"/>
      <c r="J157" s="204">
        <f t="shared" si="10"/>
        <v>0</v>
      </c>
      <c r="K157" s="201" t="s">
        <v>1709</v>
      </c>
      <c r="L157" s="29"/>
      <c r="M157" s="109" t="s">
        <v>1</v>
      </c>
      <c r="N157" s="110" t="s">
        <v>42</v>
      </c>
      <c r="O157" s="52"/>
      <c r="P157" s="111">
        <f t="shared" si="11"/>
        <v>0</v>
      </c>
      <c r="Q157" s="111">
        <v>0</v>
      </c>
      <c r="R157" s="111">
        <f t="shared" si="12"/>
        <v>0</v>
      </c>
      <c r="S157" s="111">
        <v>0</v>
      </c>
      <c r="T157" s="112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129</v>
      </c>
      <c r="AT157" s="113" t="s">
        <v>242</v>
      </c>
      <c r="AU157" s="113" t="s">
        <v>85</v>
      </c>
      <c r="AY157" s="14" t="s">
        <v>237</v>
      </c>
      <c r="BE157" s="114">
        <f t="shared" si="14"/>
        <v>0</v>
      </c>
      <c r="BF157" s="114">
        <f t="shared" si="15"/>
        <v>0</v>
      </c>
      <c r="BG157" s="114">
        <f t="shared" si="16"/>
        <v>0</v>
      </c>
      <c r="BH157" s="114">
        <f t="shared" si="17"/>
        <v>0</v>
      </c>
      <c r="BI157" s="114">
        <f t="shared" si="18"/>
        <v>0</v>
      </c>
      <c r="BJ157" s="14" t="s">
        <v>85</v>
      </c>
      <c r="BK157" s="114">
        <f t="shared" si="19"/>
        <v>0</v>
      </c>
      <c r="BL157" s="14" t="s">
        <v>129</v>
      </c>
      <c r="BM157" s="113" t="s">
        <v>1816</v>
      </c>
    </row>
    <row r="158" spans="1:65" s="2" customFormat="1" ht="16.5" customHeight="1">
      <c r="A158" s="28"/>
      <c r="B158" s="138"/>
      <c r="C158" s="199" t="s">
        <v>247</v>
      </c>
      <c r="D158" s="199" t="s">
        <v>242</v>
      </c>
      <c r="E158" s="200" t="s">
        <v>1817</v>
      </c>
      <c r="F158" s="201" t="s">
        <v>1818</v>
      </c>
      <c r="G158" s="202" t="s">
        <v>1716</v>
      </c>
      <c r="H158" s="203">
        <v>195</v>
      </c>
      <c r="I158" s="108"/>
      <c r="J158" s="204">
        <f t="shared" si="10"/>
        <v>0</v>
      </c>
      <c r="K158" s="201" t="s">
        <v>1709</v>
      </c>
      <c r="L158" s="29"/>
      <c r="M158" s="109" t="s">
        <v>1</v>
      </c>
      <c r="N158" s="110" t="s">
        <v>42</v>
      </c>
      <c r="O158" s="52"/>
      <c r="P158" s="111">
        <f t="shared" si="11"/>
        <v>0</v>
      </c>
      <c r="Q158" s="111">
        <v>0</v>
      </c>
      <c r="R158" s="111">
        <f t="shared" si="12"/>
        <v>0</v>
      </c>
      <c r="S158" s="111">
        <v>0</v>
      </c>
      <c r="T158" s="112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129</v>
      </c>
      <c r="AT158" s="113" t="s">
        <v>242</v>
      </c>
      <c r="AU158" s="113" t="s">
        <v>85</v>
      </c>
      <c r="AY158" s="14" t="s">
        <v>237</v>
      </c>
      <c r="BE158" s="114">
        <f t="shared" si="14"/>
        <v>0</v>
      </c>
      <c r="BF158" s="114">
        <f t="shared" si="15"/>
        <v>0</v>
      </c>
      <c r="BG158" s="114">
        <f t="shared" si="16"/>
        <v>0</v>
      </c>
      <c r="BH158" s="114">
        <f t="shared" si="17"/>
        <v>0</v>
      </c>
      <c r="BI158" s="114">
        <f t="shared" si="18"/>
        <v>0</v>
      </c>
      <c r="BJ158" s="14" t="s">
        <v>85</v>
      </c>
      <c r="BK158" s="114">
        <f t="shared" si="19"/>
        <v>0</v>
      </c>
      <c r="BL158" s="14" t="s">
        <v>129</v>
      </c>
      <c r="BM158" s="113" t="s">
        <v>1819</v>
      </c>
    </row>
    <row r="159" spans="1:65" s="2" customFormat="1" ht="16.5" customHeight="1">
      <c r="A159" s="28"/>
      <c r="B159" s="138"/>
      <c r="C159" s="199" t="s">
        <v>246</v>
      </c>
      <c r="D159" s="199" t="s">
        <v>242</v>
      </c>
      <c r="E159" s="200" t="s">
        <v>1820</v>
      </c>
      <c r="F159" s="201" t="s">
        <v>1821</v>
      </c>
      <c r="G159" s="202" t="s">
        <v>1716</v>
      </c>
      <c r="H159" s="203">
        <v>110</v>
      </c>
      <c r="I159" s="108"/>
      <c r="J159" s="204">
        <f t="shared" si="10"/>
        <v>0</v>
      </c>
      <c r="K159" s="201" t="s">
        <v>1709</v>
      </c>
      <c r="L159" s="29"/>
      <c r="M159" s="109" t="s">
        <v>1</v>
      </c>
      <c r="N159" s="110" t="s">
        <v>42</v>
      </c>
      <c r="O159" s="52"/>
      <c r="P159" s="111">
        <f t="shared" si="11"/>
        <v>0</v>
      </c>
      <c r="Q159" s="111">
        <v>0</v>
      </c>
      <c r="R159" s="111">
        <f t="shared" si="12"/>
        <v>0</v>
      </c>
      <c r="S159" s="111">
        <v>0</v>
      </c>
      <c r="T159" s="112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129</v>
      </c>
      <c r="AT159" s="113" t="s">
        <v>242</v>
      </c>
      <c r="AU159" s="113" t="s">
        <v>85</v>
      </c>
      <c r="AY159" s="14" t="s">
        <v>237</v>
      </c>
      <c r="BE159" s="114">
        <f t="shared" si="14"/>
        <v>0</v>
      </c>
      <c r="BF159" s="114">
        <f t="shared" si="15"/>
        <v>0</v>
      </c>
      <c r="BG159" s="114">
        <f t="shared" si="16"/>
        <v>0</v>
      </c>
      <c r="BH159" s="114">
        <f t="shared" si="17"/>
        <v>0</v>
      </c>
      <c r="BI159" s="114">
        <f t="shared" si="18"/>
        <v>0</v>
      </c>
      <c r="BJ159" s="14" t="s">
        <v>85</v>
      </c>
      <c r="BK159" s="114">
        <f t="shared" si="19"/>
        <v>0</v>
      </c>
      <c r="BL159" s="14" t="s">
        <v>129</v>
      </c>
      <c r="BM159" s="113" t="s">
        <v>1822</v>
      </c>
    </row>
    <row r="160" spans="1:65" s="2" customFormat="1" ht="16.5" customHeight="1">
      <c r="A160" s="28"/>
      <c r="B160" s="138"/>
      <c r="C160" s="199" t="s">
        <v>259</v>
      </c>
      <c r="D160" s="199" t="s">
        <v>242</v>
      </c>
      <c r="E160" s="200" t="s">
        <v>1823</v>
      </c>
      <c r="F160" s="201" t="s">
        <v>1824</v>
      </c>
      <c r="G160" s="202" t="s">
        <v>1716</v>
      </c>
      <c r="H160" s="203">
        <v>110</v>
      </c>
      <c r="I160" s="108"/>
      <c r="J160" s="204">
        <f t="shared" si="10"/>
        <v>0</v>
      </c>
      <c r="K160" s="201" t="s">
        <v>1709</v>
      </c>
      <c r="L160" s="29"/>
      <c r="M160" s="109" t="s">
        <v>1</v>
      </c>
      <c r="N160" s="110" t="s">
        <v>42</v>
      </c>
      <c r="O160" s="52"/>
      <c r="P160" s="111">
        <f t="shared" si="11"/>
        <v>0</v>
      </c>
      <c r="Q160" s="111">
        <v>0</v>
      </c>
      <c r="R160" s="111">
        <f t="shared" si="12"/>
        <v>0</v>
      </c>
      <c r="S160" s="111">
        <v>0</v>
      </c>
      <c r="T160" s="112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129</v>
      </c>
      <c r="AT160" s="113" t="s">
        <v>242</v>
      </c>
      <c r="AU160" s="113" t="s">
        <v>85</v>
      </c>
      <c r="AY160" s="14" t="s">
        <v>237</v>
      </c>
      <c r="BE160" s="114">
        <f t="shared" si="14"/>
        <v>0</v>
      </c>
      <c r="BF160" s="114">
        <f t="shared" si="15"/>
        <v>0</v>
      </c>
      <c r="BG160" s="114">
        <f t="shared" si="16"/>
        <v>0</v>
      </c>
      <c r="BH160" s="114">
        <f t="shared" si="17"/>
        <v>0</v>
      </c>
      <c r="BI160" s="114">
        <f t="shared" si="18"/>
        <v>0</v>
      </c>
      <c r="BJ160" s="14" t="s">
        <v>85</v>
      </c>
      <c r="BK160" s="114">
        <f t="shared" si="19"/>
        <v>0</v>
      </c>
      <c r="BL160" s="14" t="s">
        <v>129</v>
      </c>
      <c r="BM160" s="113" t="s">
        <v>1825</v>
      </c>
    </row>
    <row r="161" spans="1:65" s="2" customFormat="1" ht="16.5" customHeight="1">
      <c r="A161" s="28"/>
      <c r="B161" s="138"/>
      <c r="C161" s="199" t="s">
        <v>263</v>
      </c>
      <c r="D161" s="199" t="s">
        <v>242</v>
      </c>
      <c r="E161" s="200" t="s">
        <v>1826</v>
      </c>
      <c r="F161" s="201" t="s">
        <v>1827</v>
      </c>
      <c r="G161" s="202" t="s">
        <v>1716</v>
      </c>
      <c r="H161" s="203">
        <v>69</v>
      </c>
      <c r="I161" s="108"/>
      <c r="J161" s="204">
        <f t="shared" si="10"/>
        <v>0</v>
      </c>
      <c r="K161" s="201" t="s">
        <v>1709</v>
      </c>
      <c r="L161" s="29"/>
      <c r="M161" s="109" t="s">
        <v>1</v>
      </c>
      <c r="N161" s="110" t="s">
        <v>42</v>
      </c>
      <c r="O161" s="52"/>
      <c r="P161" s="111">
        <f t="shared" si="11"/>
        <v>0</v>
      </c>
      <c r="Q161" s="111">
        <v>0</v>
      </c>
      <c r="R161" s="111">
        <f t="shared" si="12"/>
        <v>0</v>
      </c>
      <c r="S161" s="111">
        <v>0</v>
      </c>
      <c r="T161" s="112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129</v>
      </c>
      <c r="AT161" s="113" t="s">
        <v>242</v>
      </c>
      <c r="AU161" s="113" t="s">
        <v>85</v>
      </c>
      <c r="AY161" s="14" t="s">
        <v>237</v>
      </c>
      <c r="BE161" s="114">
        <f t="shared" si="14"/>
        <v>0</v>
      </c>
      <c r="BF161" s="114">
        <f t="shared" si="15"/>
        <v>0</v>
      </c>
      <c r="BG161" s="114">
        <f t="shared" si="16"/>
        <v>0</v>
      </c>
      <c r="BH161" s="114">
        <f t="shared" si="17"/>
        <v>0</v>
      </c>
      <c r="BI161" s="114">
        <f t="shared" si="18"/>
        <v>0</v>
      </c>
      <c r="BJ161" s="14" t="s">
        <v>85</v>
      </c>
      <c r="BK161" s="114">
        <f t="shared" si="19"/>
        <v>0</v>
      </c>
      <c r="BL161" s="14" t="s">
        <v>129</v>
      </c>
      <c r="BM161" s="113" t="s">
        <v>1828</v>
      </c>
    </row>
    <row r="162" spans="1:65" s="2" customFormat="1" ht="16.5" customHeight="1">
      <c r="A162" s="28"/>
      <c r="B162" s="138"/>
      <c r="C162" s="199" t="s">
        <v>267</v>
      </c>
      <c r="D162" s="199" t="s">
        <v>242</v>
      </c>
      <c r="E162" s="200" t="s">
        <v>1829</v>
      </c>
      <c r="F162" s="201" t="s">
        <v>1830</v>
      </c>
      <c r="G162" s="202" t="s">
        <v>1716</v>
      </c>
      <c r="H162" s="203">
        <v>15</v>
      </c>
      <c r="I162" s="108"/>
      <c r="J162" s="204">
        <f t="shared" si="10"/>
        <v>0</v>
      </c>
      <c r="K162" s="201" t="s">
        <v>1709</v>
      </c>
      <c r="L162" s="29"/>
      <c r="M162" s="109" t="s">
        <v>1</v>
      </c>
      <c r="N162" s="110" t="s">
        <v>42</v>
      </c>
      <c r="O162" s="52"/>
      <c r="P162" s="111">
        <f t="shared" si="11"/>
        <v>0</v>
      </c>
      <c r="Q162" s="111">
        <v>0</v>
      </c>
      <c r="R162" s="111">
        <f t="shared" si="12"/>
        <v>0</v>
      </c>
      <c r="S162" s="111">
        <v>0</v>
      </c>
      <c r="T162" s="112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129</v>
      </c>
      <c r="AT162" s="113" t="s">
        <v>242</v>
      </c>
      <c r="AU162" s="113" t="s">
        <v>85</v>
      </c>
      <c r="AY162" s="14" t="s">
        <v>237</v>
      </c>
      <c r="BE162" s="114">
        <f t="shared" si="14"/>
        <v>0</v>
      </c>
      <c r="BF162" s="114">
        <f t="shared" si="15"/>
        <v>0</v>
      </c>
      <c r="BG162" s="114">
        <f t="shared" si="16"/>
        <v>0</v>
      </c>
      <c r="BH162" s="114">
        <f t="shared" si="17"/>
        <v>0</v>
      </c>
      <c r="BI162" s="114">
        <f t="shared" si="18"/>
        <v>0</v>
      </c>
      <c r="BJ162" s="14" t="s">
        <v>85</v>
      </c>
      <c r="BK162" s="114">
        <f t="shared" si="19"/>
        <v>0</v>
      </c>
      <c r="BL162" s="14" t="s">
        <v>129</v>
      </c>
      <c r="BM162" s="113" t="s">
        <v>1831</v>
      </c>
    </row>
    <row r="163" spans="1:65" s="2" customFormat="1" ht="16.5" customHeight="1">
      <c r="A163" s="28"/>
      <c r="B163" s="138"/>
      <c r="C163" s="199" t="s">
        <v>271</v>
      </c>
      <c r="D163" s="199" t="s">
        <v>242</v>
      </c>
      <c r="E163" s="200" t="s">
        <v>1832</v>
      </c>
      <c r="F163" s="201" t="s">
        <v>1833</v>
      </c>
      <c r="G163" s="202" t="s">
        <v>1716</v>
      </c>
      <c r="H163" s="203">
        <v>1229</v>
      </c>
      <c r="I163" s="108"/>
      <c r="J163" s="204">
        <f t="shared" si="10"/>
        <v>0</v>
      </c>
      <c r="K163" s="201" t="s">
        <v>1709</v>
      </c>
      <c r="L163" s="29"/>
      <c r="M163" s="109" t="s">
        <v>1</v>
      </c>
      <c r="N163" s="110" t="s">
        <v>42</v>
      </c>
      <c r="O163" s="52"/>
      <c r="P163" s="111">
        <f t="shared" si="11"/>
        <v>0</v>
      </c>
      <c r="Q163" s="111">
        <v>0</v>
      </c>
      <c r="R163" s="111">
        <f t="shared" si="12"/>
        <v>0</v>
      </c>
      <c r="S163" s="111">
        <v>0</v>
      </c>
      <c r="T163" s="112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129</v>
      </c>
      <c r="AT163" s="113" t="s">
        <v>242</v>
      </c>
      <c r="AU163" s="113" t="s">
        <v>85</v>
      </c>
      <c r="AY163" s="14" t="s">
        <v>237</v>
      </c>
      <c r="BE163" s="114">
        <f t="shared" si="14"/>
        <v>0</v>
      </c>
      <c r="BF163" s="114">
        <f t="shared" si="15"/>
        <v>0</v>
      </c>
      <c r="BG163" s="114">
        <f t="shared" si="16"/>
        <v>0</v>
      </c>
      <c r="BH163" s="114">
        <f t="shared" si="17"/>
        <v>0</v>
      </c>
      <c r="BI163" s="114">
        <f t="shared" si="18"/>
        <v>0</v>
      </c>
      <c r="BJ163" s="14" t="s">
        <v>85</v>
      </c>
      <c r="BK163" s="114">
        <f t="shared" si="19"/>
        <v>0</v>
      </c>
      <c r="BL163" s="14" t="s">
        <v>129</v>
      </c>
      <c r="BM163" s="113" t="s">
        <v>1834</v>
      </c>
    </row>
    <row r="164" spans="1:65" s="2" customFormat="1" ht="16.5" customHeight="1">
      <c r="A164" s="28"/>
      <c r="B164" s="138"/>
      <c r="C164" s="199" t="s">
        <v>275</v>
      </c>
      <c r="D164" s="199" t="s">
        <v>242</v>
      </c>
      <c r="E164" s="200" t="s">
        <v>1835</v>
      </c>
      <c r="F164" s="201" t="s">
        <v>1836</v>
      </c>
      <c r="G164" s="202" t="s">
        <v>1716</v>
      </c>
      <c r="H164" s="203">
        <v>10</v>
      </c>
      <c r="I164" s="108"/>
      <c r="J164" s="204">
        <f t="shared" si="10"/>
        <v>0</v>
      </c>
      <c r="K164" s="201" t="s">
        <v>1709</v>
      </c>
      <c r="L164" s="29"/>
      <c r="M164" s="109" t="s">
        <v>1</v>
      </c>
      <c r="N164" s="110" t="s">
        <v>42</v>
      </c>
      <c r="O164" s="52"/>
      <c r="P164" s="111">
        <f t="shared" si="11"/>
        <v>0</v>
      </c>
      <c r="Q164" s="111">
        <v>0</v>
      </c>
      <c r="R164" s="111">
        <f t="shared" si="12"/>
        <v>0</v>
      </c>
      <c r="S164" s="111">
        <v>0</v>
      </c>
      <c r="T164" s="112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129</v>
      </c>
      <c r="AT164" s="113" t="s">
        <v>242</v>
      </c>
      <c r="AU164" s="113" t="s">
        <v>85</v>
      </c>
      <c r="AY164" s="14" t="s">
        <v>237</v>
      </c>
      <c r="BE164" s="114">
        <f t="shared" si="14"/>
        <v>0</v>
      </c>
      <c r="BF164" s="114">
        <f t="shared" si="15"/>
        <v>0</v>
      </c>
      <c r="BG164" s="114">
        <f t="shared" si="16"/>
        <v>0</v>
      </c>
      <c r="BH164" s="114">
        <f t="shared" si="17"/>
        <v>0</v>
      </c>
      <c r="BI164" s="114">
        <f t="shared" si="18"/>
        <v>0</v>
      </c>
      <c r="BJ164" s="14" t="s">
        <v>85</v>
      </c>
      <c r="BK164" s="114">
        <f t="shared" si="19"/>
        <v>0</v>
      </c>
      <c r="BL164" s="14" t="s">
        <v>129</v>
      </c>
      <c r="BM164" s="113" t="s">
        <v>1837</v>
      </c>
    </row>
    <row r="165" spans="1:65" s="2" customFormat="1" ht="16.5" customHeight="1">
      <c r="A165" s="28"/>
      <c r="B165" s="138"/>
      <c r="C165" s="199" t="s">
        <v>112</v>
      </c>
      <c r="D165" s="199" t="s">
        <v>242</v>
      </c>
      <c r="E165" s="200" t="s">
        <v>1838</v>
      </c>
      <c r="F165" s="201" t="s">
        <v>1839</v>
      </c>
      <c r="G165" s="202" t="s">
        <v>1716</v>
      </c>
      <c r="H165" s="203">
        <v>12</v>
      </c>
      <c r="I165" s="108"/>
      <c r="J165" s="204">
        <f t="shared" si="10"/>
        <v>0</v>
      </c>
      <c r="K165" s="201" t="s">
        <v>1709</v>
      </c>
      <c r="L165" s="29"/>
      <c r="M165" s="109" t="s">
        <v>1</v>
      </c>
      <c r="N165" s="110" t="s">
        <v>42</v>
      </c>
      <c r="O165" s="52"/>
      <c r="P165" s="111">
        <f t="shared" si="11"/>
        <v>0</v>
      </c>
      <c r="Q165" s="111">
        <v>0</v>
      </c>
      <c r="R165" s="111">
        <f t="shared" si="12"/>
        <v>0</v>
      </c>
      <c r="S165" s="111">
        <v>0</v>
      </c>
      <c r="T165" s="112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13" t="s">
        <v>129</v>
      </c>
      <c r="AT165" s="113" t="s">
        <v>242</v>
      </c>
      <c r="AU165" s="113" t="s">
        <v>85</v>
      </c>
      <c r="AY165" s="14" t="s">
        <v>237</v>
      </c>
      <c r="BE165" s="114">
        <f t="shared" si="14"/>
        <v>0</v>
      </c>
      <c r="BF165" s="114">
        <f t="shared" si="15"/>
        <v>0</v>
      </c>
      <c r="BG165" s="114">
        <f t="shared" si="16"/>
        <v>0</v>
      </c>
      <c r="BH165" s="114">
        <f t="shared" si="17"/>
        <v>0</v>
      </c>
      <c r="BI165" s="114">
        <f t="shared" si="18"/>
        <v>0</v>
      </c>
      <c r="BJ165" s="14" t="s">
        <v>85</v>
      </c>
      <c r="BK165" s="114">
        <f t="shared" si="19"/>
        <v>0</v>
      </c>
      <c r="BL165" s="14" t="s">
        <v>129</v>
      </c>
      <c r="BM165" s="113" t="s">
        <v>1840</v>
      </c>
    </row>
    <row r="166" spans="1:65" s="2" customFormat="1" ht="16.5" customHeight="1">
      <c r="A166" s="28"/>
      <c r="B166" s="138"/>
      <c r="C166" s="199" t="s">
        <v>115</v>
      </c>
      <c r="D166" s="199" t="s">
        <v>242</v>
      </c>
      <c r="E166" s="200" t="s">
        <v>1841</v>
      </c>
      <c r="F166" s="201" t="s">
        <v>1842</v>
      </c>
      <c r="G166" s="202" t="s">
        <v>1716</v>
      </c>
      <c r="H166" s="203">
        <v>6</v>
      </c>
      <c r="I166" s="108"/>
      <c r="J166" s="204">
        <f t="shared" si="10"/>
        <v>0</v>
      </c>
      <c r="K166" s="201" t="s">
        <v>1709</v>
      </c>
      <c r="L166" s="29"/>
      <c r="M166" s="109" t="s">
        <v>1</v>
      </c>
      <c r="N166" s="110" t="s">
        <v>42</v>
      </c>
      <c r="O166" s="52"/>
      <c r="P166" s="111">
        <f t="shared" si="11"/>
        <v>0</v>
      </c>
      <c r="Q166" s="111">
        <v>0</v>
      </c>
      <c r="R166" s="111">
        <f t="shared" si="12"/>
        <v>0</v>
      </c>
      <c r="S166" s="111">
        <v>0</v>
      </c>
      <c r="T166" s="112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13" t="s">
        <v>129</v>
      </c>
      <c r="AT166" s="113" t="s">
        <v>242</v>
      </c>
      <c r="AU166" s="113" t="s">
        <v>85</v>
      </c>
      <c r="AY166" s="14" t="s">
        <v>237</v>
      </c>
      <c r="BE166" s="114">
        <f t="shared" si="14"/>
        <v>0</v>
      </c>
      <c r="BF166" s="114">
        <f t="shared" si="15"/>
        <v>0</v>
      </c>
      <c r="BG166" s="114">
        <f t="shared" si="16"/>
        <v>0</v>
      </c>
      <c r="BH166" s="114">
        <f t="shared" si="17"/>
        <v>0</v>
      </c>
      <c r="BI166" s="114">
        <f t="shared" si="18"/>
        <v>0</v>
      </c>
      <c r="BJ166" s="14" t="s">
        <v>85</v>
      </c>
      <c r="BK166" s="114">
        <f t="shared" si="19"/>
        <v>0</v>
      </c>
      <c r="BL166" s="14" t="s">
        <v>129</v>
      </c>
      <c r="BM166" s="113" t="s">
        <v>1843</v>
      </c>
    </row>
    <row r="167" spans="1:65" s="2" customFormat="1" ht="16.5" customHeight="1">
      <c r="A167" s="28"/>
      <c r="B167" s="138"/>
      <c r="C167" s="199" t="s">
        <v>118</v>
      </c>
      <c r="D167" s="199" t="s">
        <v>242</v>
      </c>
      <c r="E167" s="200" t="s">
        <v>1844</v>
      </c>
      <c r="F167" s="201" t="s">
        <v>1845</v>
      </c>
      <c r="G167" s="202" t="s">
        <v>1716</v>
      </c>
      <c r="H167" s="203">
        <v>16</v>
      </c>
      <c r="I167" s="108"/>
      <c r="J167" s="204">
        <f t="shared" si="10"/>
        <v>0</v>
      </c>
      <c r="K167" s="201" t="s">
        <v>1709</v>
      </c>
      <c r="L167" s="29"/>
      <c r="M167" s="109" t="s">
        <v>1</v>
      </c>
      <c r="N167" s="110" t="s">
        <v>42</v>
      </c>
      <c r="O167" s="52"/>
      <c r="P167" s="111">
        <f t="shared" si="11"/>
        <v>0</v>
      </c>
      <c r="Q167" s="111">
        <v>0</v>
      </c>
      <c r="R167" s="111">
        <f t="shared" si="12"/>
        <v>0</v>
      </c>
      <c r="S167" s="111">
        <v>0</v>
      </c>
      <c r="T167" s="112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13" t="s">
        <v>129</v>
      </c>
      <c r="AT167" s="113" t="s">
        <v>242</v>
      </c>
      <c r="AU167" s="113" t="s">
        <v>85</v>
      </c>
      <c r="AY167" s="14" t="s">
        <v>237</v>
      </c>
      <c r="BE167" s="114">
        <f t="shared" si="14"/>
        <v>0</v>
      </c>
      <c r="BF167" s="114">
        <f t="shared" si="15"/>
        <v>0</v>
      </c>
      <c r="BG167" s="114">
        <f t="shared" si="16"/>
        <v>0</v>
      </c>
      <c r="BH167" s="114">
        <f t="shared" si="17"/>
        <v>0</v>
      </c>
      <c r="BI167" s="114">
        <f t="shared" si="18"/>
        <v>0</v>
      </c>
      <c r="BJ167" s="14" t="s">
        <v>85</v>
      </c>
      <c r="BK167" s="114">
        <f t="shared" si="19"/>
        <v>0</v>
      </c>
      <c r="BL167" s="14" t="s">
        <v>129</v>
      </c>
      <c r="BM167" s="113" t="s">
        <v>1846</v>
      </c>
    </row>
    <row r="168" spans="1:65" s="2" customFormat="1" ht="16.5" customHeight="1">
      <c r="A168" s="28"/>
      <c r="B168" s="138"/>
      <c r="C168" s="199" t="s">
        <v>121</v>
      </c>
      <c r="D168" s="199" t="s">
        <v>242</v>
      </c>
      <c r="E168" s="200" t="s">
        <v>1847</v>
      </c>
      <c r="F168" s="201" t="s">
        <v>1848</v>
      </c>
      <c r="G168" s="202" t="s">
        <v>1708</v>
      </c>
      <c r="H168" s="203">
        <v>195</v>
      </c>
      <c r="I168" s="108"/>
      <c r="J168" s="204">
        <f t="shared" si="10"/>
        <v>0</v>
      </c>
      <c r="K168" s="201" t="s">
        <v>1709</v>
      </c>
      <c r="L168" s="29"/>
      <c r="M168" s="109" t="s">
        <v>1</v>
      </c>
      <c r="N168" s="110" t="s">
        <v>42</v>
      </c>
      <c r="O168" s="52"/>
      <c r="P168" s="111">
        <f t="shared" si="11"/>
        <v>0</v>
      </c>
      <c r="Q168" s="111">
        <v>0</v>
      </c>
      <c r="R168" s="111">
        <f t="shared" si="12"/>
        <v>0</v>
      </c>
      <c r="S168" s="111">
        <v>0</v>
      </c>
      <c r="T168" s="112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13" t="s">
        <v>129</v>
      </c>
      <c r="AT168" s="113" t="s">
        <v>242</v>
      </c>
      <c r="AU168" s="113" t="s">
        <v>85</v>
      </c>
      <c r="AY168" s="14" t="s">
        <v>237</v>
      </c>
      <c r="BE168" s="114">
        <f t="shared" si="14"/>
        <v>0</v>
      </c>
      <c r="BF168" s="114">
        <f t="shared" si="15"/>
        <v>0</v>
      </c>
      <c r="BG168" s="114">
        <f t="shared" si="16"/>
        <v>0</v>
      </c>
      <c r="BH168" s="114">
        <f t="shared" si="17"/>
        <v>0</v>
      </c>
      <c r="BI168" s="114">
        <f t="shared" si="18"/>
        <v>0</v>
      </c>
      <c r="BJ168" s="14" t="s">
        <v>85</v>
      </c>
      <c r="BK168" s="114">
        <f t="shared" si="19"/>
        <v>0</v>
      </c>
      <c r="BL168" s="14" t="s">
        <v>129</v>
      </c>
      <c r="BM168" s="113" t="s">
        <v>1849</v>
      </c>
    </row>
    <row r="169" spans="1:65" s="2" customFormat="1" ht="16.5" customHeight="1">
      <c r="A169" s="28"/>
      <c r="B169" s="138"/>
      <c r="C169" s="199" t="s">
        <v>124</v>
      </c>
      <c r="D169" s="199" t="s">
        <v>242</v>
      </c>
      <c r="E169" s="200" t="s">
        <v>1850</v>
      </c>
      <c r="F169" s="201" t="s">
        <v>1851</v>
      </c>
      <c r="G169" s="202" t="s">
        <v>1708</v>
      </c>
      <c r="H169" s="203">
        <v>20</v>
      </c>
      <c r="I169" s="108"/>
      <c r="J169" s="204">
        <f t="shared" si="10"/>
        <v>0</v>
      </c>
      <c r="K169" s="201" t="s">
        <v>1709</v>
      </c>
      <c r="L169" s="29"/>
      <c r="M169" s="109" t="s">
        <v>1</v>
      </c>
      <c r="N169" s="110" t="s">
        <v>42</v>
      </c>
      <c r="O169" s="52"/>
      <c r="P169" s="111">
        <f t="shared" si="11"/>
        <v>0</v>
      </c>
      <c r="Q169" s="111">
        <v>0</v>
      </c>
      <c r="R169" s="111">
        <f t="shared" si="12"/>
        <v>0</v>
      </c>
      <c r="S169" s="111">
        <v>0</v>
      </c>
      <c r="T169" s="112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13" t="s">
        <v>129</v>
      </c>
      <c r="AT169" s="113" t="s">
        <v>242</v>
      </c>
      <c r="AU169" s="113" t="s">
        <v>85</v>
      </c>
      <c r="AY169" s="14" t="s">
        <v>237</v>
      </c>
      <c r="BE169" s="114">
        <f t="shared" si="14"/>
        <v>0</v>
      </c>
      <c r="BF169" s="114">
        <f t="shared" si="15"/>
        <v>0</v>
      </c>
      <c r="BG169" s="114">
        <f t="shared" si="16"/>
        <v>0</v>
      </c>
      <c r="BH169" s="114">
        <f t="shared" si="17"/>
        <v>0</v>
      </c>
      <c r="BI169" s="114">
        <f t="shared" si="18"/>
        <v>0</v>
      </c>
      <c r="BJ169" s="14" t="s">
        <v>85</v>
      </c>
      <c r="BK169" s="114">
        <f t="shared" si="19"/>
        <v>0</v>
      </c>
      <c r="BL169" s="14" t="s">
        <v>129</v>
      </c>
      <c r="BM169" s="113" t="s">
        <v>1852</v>
      </c>
    </row>
    <row r="170" spans="1:65" s="2" customFormat="1" ht="16.5" customHeight="1">
      <c r="A170" s="28"/>
      <c r="B170" s="138"/>
      <c r="C170" s="199" t="s">
        <v>8</v>
      </c>
      <c r="D170" s="199" t="s">
        <v>242</v>
      </c>
      <c r="E170" s="200" t="s">
        <v>1853</v>
      </c>
      <c r="F170" s="201" t="s">
        <v>1854</v>
      </c>
      <c r="G170" s="202" t="s">
        <v>1708</v>
      </c>
      <c r="H170" s="203">
        <v>4</v>
      </c>
      <c r="I170" s="108"/>
      <c r="J170" s="204">
        <f t="shared" si="10"/>
        <v>0</v>
      </c>
      <c r="K170" s="201" t="s">
        <v>1709</v>
      </c>
      <c r="L170" s="29"/>
      <c r="M170" s="109" t="s">
        <v>1</v>
      </c>
      <c r="N170" s="110" t="s">
        <v>42</v>
      </c>
      <c r="O170" s="52"/>
      <c r="P170" s="111">
        <f t="shared" si="11"/>
        <v>0</v>
      </c>
      <c r="Q170" s="111">
        <v>0</v>
      </c>
      <c r="R170" s="111">
        <f t="shared" si="12"/>
        <v>0</v>
      </c>
      <c r="S170" s="111">
        <v>0</v>
      </c>
      <c r="T170" s="112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13" t="s">
        <v>129</v>
      </c>
      <c r="AT170" s="113" t="s">
        <v>242</v>
      </c>
      <c r="AU170" s="113" t="s">
        <v>85</v>
      </c>
      <c r="AY170" s="14" t="s">
        <v>237</v>
      </c>
      <c r="BE170" s="114">
        <f t="shared" si="14"/>
        <v>0</v>
      </c>
      <c r="BF170" s="114">
        <f t="shared" si="15"/>
        <v>0</v>
      </c>
      <c r="BG170" s="114">
        <f t="shared" si="16"/>
        <v>0</v>
      </c>
      <c r="BH170" s="114">
        <f t="shared" si="17"/>
        <v>0</v>
      </c>
      <c r="BI170" s="114">
        <f t="shared" si="18"/>
        <v>0</v>
      </c>
      <c r="BJ170" s="14" t="s">
        <v>85</v>
      </c>
      <c r="BK170" s="114">
        <f t="shared" si="19"/>
        <v>0</v>
      </c>
      <c r="BL170" s="14" t="s">
        <v>129</v>
      </c>
      <c r="BM170" s="113" t="s">
        <v>1855</v>
      </c>
    </row>
    <row r="171" spans="1:65" s="2" customFormat="1" ht="16.5" customHeight="1">
      <c r="A171" s="28"/>
      <c r="B171" s="138"/>
      <c r="C171" s="199" t="s">
        <v>129</v>
      </c>
      <c r="D171" s="199" t="s">
        <v>242</v>
      </c>
      <c r="E171" s="200" t="s">
        <v>1856</v>
      </c>
      <c r="F171" s="201" t="s">
        <v>1857</v>
      </c>
      <c r="G171" s="202" t="s">
        <v>1716</v>
      </c>
      <c r="H171" s="203">
        <v>1580</v>
      </c>
      <c r="I171" s="108"/>
      <c r="J171" s="204">
        <f t="shared" si="10"/>
        <v>0</v>
      </c>
      <c r="K171" s="201" t="s">
        <v>1709</v>
      </c>
      <c r="L171" s="29"/>
      <c r="M171" s="109" t="s">
        <v>1</v>
      </c>
      <c r="N171" s="110" t="s">
        <v>42</v>
      </c>
      <c r="O171" s="52"/>
      <c r="P171" s="111">
        <f t="shared" si="11"/>
        <v>0</v>
      </c>
      <c r="Q171" s="111">
        <v>0</v>
      </c>
      <c r="R171" s="111">
        <f t="shared" si="12"/>
        <v>0</v>
      </c>
      <c r="S171" s="111">
        <v>0</v>
      </c>
      <c r="T171" s="112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13" t="s">
        <v>129</v>
      </c>
      <c r="AT171" s="113" t="s">
        <v>242</v>
      </c>
      <c r="AU171" s="113" t="s">
        <v>85</v>
      </c>
      <c r="AY171" s="14" t="s">
        <v>237</v>
      </c>
      <c r="BE171" s="114">
        <f t="shared" si="14"/>
        <v>0</v>
      </c>
      <c r="BF171" s="114">
        <f t="shared" si="15"/>
        <v>0</v>
      </c>
      <c r="BG171" s="114">
        <f t="shared" si="16"/>
        <v>0</v>
      </c>
      <c r="BH171" s="114">
        <f t="shared" si="17"/>
        <v>0</v>
      </c>
      <c r="BI171" s="114">
        <f t="shared" si="18"/>
        <v>0</v>
      </c>
      <c r="BJ171" s="14" t="s">
        <v>85</v>
      </c>
      <c r="BK171" s="114">
        <f t="shared" si="19"/>
        <v>0</v>
      </c>
      <c r="BL171" s="14" t="s">
        <v>129</v>
      </c>
      <c r="BM171" s="113" t="s">
        <v>1858</v>
      </c>
    </row>
    <row r="172" spans="1:65" s="2" customFormat="1" ht="16.5" customHeight="1">
      <c r="A172" s="28"/>
      <c r="B172" s="138"/>
      <c r="C172" s="199" t="s">
        <v>132</v>
      </c>
      <c r="D172" s="199" t="s">
        <v>242</v>
      </c>
      <c r="E172" s="200" t="s">
        <v>1859</v>
      </c>
      <c r="F172" s="201" t="s">
        <v>1860</v>
      </c>
      <c r="G172" s="202" t="s">
        <v>1716</v>
      </c>
      <c r="H172" s="203">
        <v>668</v>
      </c>
      <c r="I172" s="108"/>
      <c r="J172" s="204">
        <f t="shared" si="10"/>
        <v>0</v>
      </c>
      <c r="K172" s="201" t="s">
        <v>1709</v>
      </c>
      <c r="L172" s="29"/>
      <c r="M172" s="109" t="s">
        <v>1</v>
      </c>
      <c r="N172" s="110" t="s">
        <v>42</v>
      </c>
      <c r="O172" s="52"/>
      <c r="P172" s="111">
        <f t="shared" si="11"/>
        <v>0</v>
      </c>
      <c r="Q172" s="111">
        <v>0</v>
      </c>
      <c r="R172" s="111">
        <f t="shared" si="12"/>
        <v>0</v>
      </c>
      <c r="S172" s="111">
        <v>0</v>
      </c>
      <c r="T172" s="112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13" t="s">
        <v>129</v>
      </c>
      <c r="AT172" s="113" t="s">
        <v>242</v>
      </c>
      <c r="AU172" s="113" t="s">
        <v>85</v>
      </c>
      <c r="AY172" s="14" t="s">
        <v>237</v>
      </c>
      <c r="BE172" s="114">
        <f t="shared" si="14"/>
        <v>0</v>
      </c>
      <c r="BF172" s="114">
        <f t="shared" si="15"/>
        <v>0</v>
      </c>
      <c r="BG172" s="114">
        <f t="shared" si="16"/>
        <v>0</v>
      </c>
      <c r="BH172" s="114">
        <f t="shared" si="17"/>
        <v>0</v>
      </c>
      <c r="BI172" s="114">
        <f t="shared" si="18"/>
        <v>0</v>
      </c>
      <c r="BJ172" s="14" t="s">
        <v>85</v>
      </c>
      <c r="BK172" s="114">
        <f t="shared" si="19"/>
        <v>0</v>
      </c>
      <c r="BL172" s="14" t="s">
        <v>129</v>
      </c>
      <c r="BM172" s="113" t="s">
        <v>1861</v>
      </c>
    </row>
    <row r="173" spans="1:65" s="2" customFormat="1" ht="16.5" customHeight="1">
      <c r="A173" s="28"/>
      <c r="B173" s="138"/>
      <c r="C173" s="199" t="s">
        <v>135</v>
      </c>
      <c r="D173" s="199" t="s">
        <v>242</v>
      </c>
      <c r="E173" s="200" t="s">
        <v>1862</v>
      </c>
      <c r="F173" s="201" t="s">
        <v>1863</v>
      </c>
      <c r="G173" s="202" t="s">
        <v>1716</v>
      </c>
      <c r="H173" s="203">
        <v>184</v>
      </c>
      <c r="I173" s="108"/>
      <c r="J173" s="204">
        <f t="shared" si="10"/>
        <v>0</v>
      </c>
      <c r="K173" s="201" t="s">
        <v>1709</v>
      </c>
      <c r="L173" s="29"/>
      <c r="M173" s="109" t="s">
        <v>1</v>
      </c>
      <c r="N173" s="110" t="s">
        <v>42</v>
      </c>
      <c r="O173" s="52"/>
      <c r="P173" s="111">
        <f t="shared" si="11"/>
        <v>0</v>
      </c>
      <c r="Q173" s="111">
        <v>0</v>
      </c>
      <c r="R173" s="111">
        <f t="shared" si="12"/>
        <v>0</v>
      </c>
      <c r="S173" s="111">
        <v>0</v>
      </c>
      <c r="T173" s="112">
        <f t="shared" si="1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13" t="s">
        <v>129</v>
      </c>
      <c r="AT173" s="113" t="s">
        <v>242</v>
      </c>
      <c r="AU173" s="113" t="s">
        <v>85</v>
      </c>
      <c r="AY173" s="14" t="s">
        <v>237</v>
      </c>
      <c r="BE173" s="114">
        <f t="shared" si="14"/>
        <v>0</v>
      </c>
      <c r="BF173" s="114">
        <f t="shared" si="15"/>
        <v>0</v>
      </c>
      <c r="BG173" s="114">
        <f t="shared" si="16"/>
        <v>0</v>
      </c>
      <c r="BH173" s="114">
        <f t="shared" si="17"/>
        <v>0</v>
      </c>
      <c r="BI173" s="114">
        <f t="shared" si="18"/>
        <v>0</v>
      </c>
      <c r="BJ173" s="14" t="s">
        <v>85</v>
      </c>
      <c r="BK173" s="114">
        <f t="shared" si="19"/>
        <v>0</v>
      </c>
      <c r="BL173" s="14" t="s">
        <v>129</v>
      </c>
      <c r="BM173" s="113" t="s">
        <v>1864</v>
      </c>
    </row>
    <row r="174" spans="1:65" s="2" customFormat="1" ht="16.5" customHeight="1">
      <c r="A174" s="28"/>
      <c r="B174" s="138"/>
      <c r="C174" s="199" t="s">
        <v>138</v>
      </c>
      <c r="D174" s="199" t="s">
        <v>242</v>
      </c>
      <c r="E174" s="200" t="s">
        <v>1865</v>
      </c>
      <c r="F174" s="201" t="s">
        <v>1866</v>
      </c>
      <c r="G174" s="202" t="s">
        <v>1716</v>
      </c>
      <c r="H174" s="203">
        <v>100</v>
      </c>
      <c r="I174" s="108"/>
      <c r="J174" s="204">
        <f t="shared" si="10"/>
        <v>0</v>
      </c>
      <c r="K174" s="201" t="s">
        <v>1709</v>
      </c>
      <c r="L174" s="29"/>
      <c r="M174" s="109" t="s">
        <v>1</v>
      </c>
      <c r="N174" s="110" t="s">
        <v>42</v>
      </c>
      <c r="O174" s="52"/>
      <c r="P174" s="111">
        <f t="shared" si="11"/>
        <v>0</v>
      </c>
      <c r="Q174" s="111">
        <v>0</v>
      </c>
      <c r="R174" s="111">
        <f t="shared" si="12"/>
        <v>0</v>
      </c>
      <c r="S174" s="111">
        <v>0</v>
      </c>
      <c r="T174" s="112">
        <f t="shared" si="1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13" t="s">
        <v>129</v>
      </c>
      <c r="AT174" s="113" t="s">
        <v>242</v>
      </c>
      <c r="AU174" s="113" t="s">
        <v>85</v>
      </c>
      <c r="AY174" s="14" t="s">
        <v>237</v>
      </c>
      <c r="BE174" s="114">
        <f t="shared" si="14"/>
        <v>0</v>
      </c>
      <c r="BF174" s="114">
        <f t="shared" si="15"/>
        <v>0</v>
      </c>
      <c r="BG174" s="114">
        <f t="shared" si="16"/>
        <v>0</v>
      </c>
      <c r="BH174" s="114">
        <f t="shared" si="17"/>
        <v>0</v>
      </c>
      <c r="BI174" s="114">
        <f t="shared" si="18"/>
        <v>0</v>
      </c>
      <c r="BJ174" s="14" t="s">
        <v>85</v>
      </c>
      <c r="BK174" s="114">
        <f t="shared" si="19"/>
        <v>0</v>
      </c>
      <c r="BL174" s="14" t="s">
        <v>129</v>
      </c>
      <c r="BM174" s="113" t="s">
        <v>1867</v>
      </c>
    </row>
    <row r="175" spans="1:65" s="2" customFormat="1" ht="16.5" customHeight="1">
      <c r="A175" s="28"/>
      <c r="B175" s="138"/>
      <c r="C175" s="199" t="s">
        <v>141</v>
      </c>
      <c r="D175" s="199" t="s">
        <v>242</v>
      </c>
      <c r="E175" s="200" t="s">
        <v>1868</v>
      </c>
      <c r="F175" s="201" t="s">
        <v>1869</v>
      </c>
      <c r="G175" s="202" t="s">
        <v>1716</v>
      </c>
      <c r="H175" s="203">
        <v>97</v>
      </c>
      <c r="I175" s="108"/>
      <c r="J175" s="204">
        <f t="shared" si="10"/>
        <v>0</v>
      </c>
      <c r="K175" s="201" t="s">
        <v>1709</v>
      </c>
      <c r="L175" s="29"/>
      <c r="M175" s="109" t="s">
        <v>1</v>
      </c>
      <c r="N175" s="110" t="s">
        <v>42</v>
      </c>
      <c r="O175" s="52"/>
      <c r="P175" s="111">
        <f t="shared" si="11"/>
        <v>0</v>
      </c>
      <c r="Q175" s="111">
        <v>0</v>
      </c>
      <c r="R175" s="111">
        <f t="shared" si="12"/>
        <v>0</v>
      </c>
      <c r="S175" s="111">
        <v>0</v>
      </c>
      <c r="T175" s="112">
        <f t="shared" si="1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13" t="s">
        <v>129</v>
      </c>
      <c r="AT175" s="113" t="s">
        <v>242</v>
      </c>
      <c r="AU175" s="113" t="s">
        <v>85</v>
      </c>
      <c r="AY175" s="14" t="s">
        <v>237</v>
      </c>
      <c r="BE175" s="114">
        <f t="shared" si="14"/>
        <v>0</v>
      </c>
      <c r="BF175" s="114">
        <f t="shared" si="15"/>
        <v>0</v>
      </c>
      <c r="BG175" s="114">
        <f t="shared" si="16"/>
        <v>0</v>
      </c>
      <c r="BH175" s="114">
        <f t="shared" si="17"/>
        <v>0</v>
      </c>
      <c r="BI175" s="114">
        <f t="shared" si="18"/>
        <v>0</v>
      </c>
      <c r="BJ175" s="14" t="s">
        <v>85</v>
      </c>
      <c r="BK175" s="114">
        <f t="shared" si="19"/>
        <v>0</v>
      </c>
      <c r="BL175" s="14" t="s">
        <v>129</v>
      </c>
      <c r="BM175" s="113" t="s">
        <v>1870</v>
      </c>
    </row>
    <row r="176" spans="1:65" s="2" customFormat="1" ht="16.5" customHeight="1">
      <c r="A176" s="28"/>
      <c r="B176" s="138"/>
      <c r="C176" s="199" t="s">
        <v>7</v>
      </c>
      <c r="D176" s="199" t="s">
        <v>242</v>
      </c>
      <c r="E176" s="200" t="s">
        <v>1871</v>
      </c>
      <c r="F176" s="201" t="s">
        <v>1872</v>
      </c>
      <c r="G176" s="202" t="s">
        <v>1716</v>
      </c>
      <c r="H176" s="203">
        <v>59</v>
      </c>
      <c r="I176" s="108"/>
      <c r="J176" s="204">
        <f t="shared" si="10"/>
        <v>0</v>
      </c>
      <c r="K176" s="201" t="s">
        <v>1709</v>
      </c>
      <c r="L176" s="29"/>
      <c r="M176" s="109" t="s">
        <v>1</v>
      </c>
      <c r="N176" s="110" t="s">
        <v>42</v>
      </c>
      <c r="O176" s="52"/>
      <c r="P176" s="111">
        <f t="shared" si="11"/>
        <v>0</v>
      </c>
      <c r="Q176" s="111">
        <v>0</v>
      </c>
      <c r="R176" s="111">
        <f t="shared" si="12"/>
        <v>0</v>
      </c>
      <c r="S176" s="111">
        <v>0</v>
      </c>
      <c r="T176" s="112">
        <f t="shared" si="1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13" t="s">
        <v>129</v>
      </c>
      <c r="AT176" s="113" t="s">
        <v>242</v>
      </c>
      <c r="AU176" s="113" t="s">
        <v>85</v>
      </c>
      <c r="AY176" s="14" t="s">
        <v>237</v>
      </c>
      <c r="BE176" s="114">
        <f t="shared" si="14"/>
        <v>0</v>
      </c>
      <c r="BF176" s="114">
        <f t="shared" si="15"/>
        <v>0</v>
      </c>
      <c r="BG176" s="114">
        <f t="shared" si="16"/>
        <v>0</v>
      </c>
      <c r="BH176" s="114">
        <f t="shared" si="17"/>
        <v>0</v>
      </c>
      <c r="BI176" s="114">
        <f t="shared" si="18"/>
        <v>0</v>
      </c>
      <c r="BJ176" s="14" t="s">
        <v>85</v>
      </c>
      <c r="BK176" s="114">
        <f t="shared" si="19"/>
        <v>0</v>
      </c>
      <c r="BL176" s="14" t="s">
        <v>129</v>
      </c>
      <c r="BM176" s="113" t="s">
        <v>1873</v>
      </c>
    </row>
    <row r="177" spans="1:65" s="2" customFormat="1" ht="16.5" customHeight="1">
      <c r="A177" s="28"/>
      <c r="B177" s="138"/>
      <c r="C177" s="199" t="s">
        <v>146</v>
      </c>
      <c r="D177" s="199" t="s">
        <v>242</v>
      </c>
      <c r="E177" s="200" t="s">
        <v>1874</v>
      </c>
      <c r="F177" s="201" t="s">
        <v>1875</v>
      </c>
      <c r="G177" s="202" t="s">
        <v>1716</v>
      </c>
      <c r="H177" s="203">
        <v>15</v>
      </c>
      <c r="I177" s="108"/>
      <c r="J177" s="204">
        <f t="shared" si="10"/>
        <v>0</v>
      </c>
      <c r="K177" s="201" t="s">
        <v>1709</v>
      </c>
      <c r="L177" s="29"/>
      <c r="M177" s="109" t="s">
        <v>1</v>
      </c>
      <c r="N177" s="110" t="s">
        <v>42</v>
      </c>
      <c r="O177" s="52"/>
      <c r="P177" s="111">
        <f t="shared" si="11"/>
        <v>0</v>
      </c>
      <c r="Q177" s="111">
        <v>0</v>
      </c>
      <c r="R177" s="111">
        <f t="shared" si="12"/>
        <v>0</v>
      </c>
      <c r="S177" s="111">
        <v>0</v>
      </c>
      <c r="T177" s="112">
        <f t="shared" si="1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13" t="s">
        <v>129</v>
      </c>
      <c r="AT177" s="113" t="s">
        <v>242</v>
      </c>
      <c r="AU177" s="113" t="s">
        <v>85</v>
      </c>
      <c r="AY177" s="14" t="s">
        <v>237</v>
      </c>
      <c r="BE177" s="114">
        <f t="shared" si="14"/>
        <v>0</v>
      </c>
      <c r="BF177" s="114">
        <f t="shared" si="15"/>
        <v>0</v>
      </c>
      <c r="BG177" s="114">
        <f t="shared" si="16"/>
        <v>0</v>
      </c>
      <c r="BH177" s="114">
        <f t="shared" si="17"/>
        <v>0</v>
      </c>
      <c r="BI177" s="114">
        <f t="shared" si="18"/>
        <v>0</v>
      </c>
      <c r="BJ177" s="14" t="s">
        <v>85</v>
      </c>
      <c r="BK177" s="114">
        <f t="shared" si="19"/>
        <v>0</v>
      </c>
      <c r="BL177" s="14" t="s">
        <v>129</v>
      </c>
      <c r="BM177" s="113" t="s">
        <v>1876</v>
      </c>
    </row>
    <row r="178" spans="1:65" s="2" customFormat="1" ht="16.5" customHeight="1">
      <c r="A178" s="28"/>
      <c r="B178" s="138"/>
      <c r="C178" s="199" t="s">
        <v>149</v>
      </c>
      <c r="D178" s="199" t="s">
        <v>242</v>
      </c>
      <c r="E178" s="200" t="s">
        <v>1877</v>
      </c>
      <c r="F178" s="201" t="s">
        <v>1878</v>
      </c>
      <c r="G178" s="202" t="s">
        <v>1708</v>
      </c>
      <c r="H178" s="203">
        <v>234</v>
      </c>
      <c r="I178" s="108"/>
      <c r="J178" s="204">
        <f t="shared" si="10"/>
        <v>0</v>
      </c>
      <c r="K178" s="201" t="s">
        <v>1709</v>
      </c>
      <c r="L178" s="29"/>
      <c r="M178" s="109" t="s">
        <v>1</v>
      </c>
      <c r="N178" s="110" t="s">
        <v>42</v>
      </c>
      <c r="O178" s="52"/>
      <c r="P178" s="111">
        <f t="shared" si="11"/>
        <v>0</v>
      </c>
      <c r="Q178" s="111">
        <v>0</v>
      </c>
      <c r="R178" s="111">
        <f t="shared" si="12"/>
        <v>0</v>
      </c>
      <c r="S178" s="111">
        <v>0</v>
      </c>
      <c r="T178" s="112">
        <f t="shared" si="1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13" t="s">
        <v>129</v>
      </c>
      <c r="AT178" s="113" t="s">
        <v>242</v>
      </c>
      <c r="AU178" s="113" t="s">
        <v>85</v>
      </c>
      <c r="AY178" s="14" t="s">
        <v>237</v>
      </c>
      <c r="BE178" s="114">
        <f t="shared" si="14"/>
        <v>0</v>
      </c>
      <c r="BF178" s="114">
        <f t="shared" si="15"/>
        <v>0</v>
      </c>
      <c r="BG178" s="114">
        <f t="shared" si="16"/>
        <v>0</v>
      </c>
      <c r="BH178" s="114">
        <f t="shared" si="17"/>
        <v>0</v>
      </c>
      <c r="BI178" s="114">
        <f t="shared" si="18"/>
        <v>0</v>
      </c>
      <c r="BJ178" s="14" t="s">
        <v>85</v>
      </c>
      <c r="BK178" s="114">
        <f t="shared" si="19"/>
        <v>0</v>
      </c>
      <c r="BL178" s="14" t="s">
        <v>129</v>
      </c>
      <c r="BM178" s="113" t="s">
        <v>1879</v>
      </c>
    </row>
    <row r="179" spans="1:65" s="2" customFormat="1" ht="16.5" customHeight="1">
      <c r="A179" s="28"/>
      <c r="B179" s="138"/>
      <c r="C179" s="199" t="s">
        <v>152</v>
      </c>
      <c r="D179" s="199" t="s">
        <v>242</v>
      </c>
      <c r="E179" s="200" t="s">
        <v>1880</v>
      </c>
      <c r="F179" s="201" t="s">
        <v>1881</v>
      </c>
      <c r="G179" s="202" t="s">
        <v>1708</v>
      </c>
      <c r="H179" s="203">
        <v>8</v>
      </c>
      <c r="I179" s="108"/>
      <c r="J179" s="204">
        <f t="shared" si="10"/>
        <v>0</v>
      </c>
      <c r="K179" s="201" t="s">
        <v>1709</v>
      </c>
      <c r="L179" s="29"/>
      <c r="M179" s="109" t="s">
        <v>1</v>
      </c>
      <c r="N179" s="110" t="s">
        <v>42</v>
      </c>
      <c r="O179" s="52"/>
      <c r="P179" s="111">
        <f t="shared" si="11"/>
        <v>0</v>
      </c>
      <c r="Q179" s="111">
        <v>0</v>
      </c>
      <c r="R179" s="111">
        <f t="shared" si="12"/>
        <v>0</v>
      </c>
      <c r="S179" s="111">
        <v>0</v>
      </c>
      <c r="T179" s="112">
        <f t="shared" si="1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13" t="s">
        <v>129</v>
      </c>
      <c r="AT179" s="113" t="s">
        <v>242</v>
      </c>
      <c r="AU179" s="113" t="s">
        <v>85</v>
      </c>
      <c r="AY179" s="14" t="s">
        <v>237</v>
      </c>
      <c r="BE179" s="114">
        <f t="shared" si="14"/>
        <v>0</v>
      </c>
      <c r="BF179" s="114">
        <f t="shared" si="15"/>
        <v>0</v>
      </c>
      <c r="BG179" s="114">
        <f t="shared" si="16"/>
        <v>0</v>
      </c>
      <c r="BH179" s="114">
        <f t="shared" si="17"/>
        <v>0</v>
      </c>
      <c r="BI179" s="114">
        <f t="shared" si="18"/>
        <v>0</v>
      </c>
      <c r="BJ179" s="14" t="s">
        <v>85</v>
      </c>
      <c r="BK179" s="114">
        <f t="shared" si="19"/>
        <v>0</v>
      </c>
      <c r="BL179" s="14" t="s">
        <v>129</v>
      </c>
      <c r="BM179" s="113" t="s">
        <v>1882</v>
      </c>
    </row>
    <row r="180" spans="1:65" s="2" customFormat="1" ht="16.5" customHeight="1">
      <c r="A180" s="28"/>
      <c r="B180" s="138"/>
      <c r="C180" s="199" t="s">
        <v>155</v>
      </c>
      <c r="D180" s="199" t="s">
        <v>242</v>
      </c>
      <c r="E180" s="200" t="s">
        <v>1883</v>
      </c>
      <c r="F180" s="201" t="s">
        <v>1884</v>
      </c>
      <c r="G180" s="202" t="s">
        <v>1708</v>
      </c>
      <c r="H180" s="203">
        <v>6</v>
      </c>
      <c r="I180" s="108"/>
      <c r="J180" s="204">
        <f t="shared" si="10"/>
        <v>0</v>
      </c>
      <c r="K180" s="201" t="s">
        <v>1709</v>
      </c>
      <c r="L180" s="29"/>
      <c r="M180" s="109" t="s">
        <v>1</v>
      </c>
      <c r="N180" s="110" t="s">
        <v>42</v>
      </c>
      <c r="O180" s="52"/>
      <c r="P180" s="111">
        <f t="shared" si="11"/>
        <v>0</v>
      </c>
      <c r="Q180" s="111">
        <v>0</v>
      </c>
      <c r="R180" s="111">
        <f t="shared" si="12"/>
        <v>0</v>
      </c>
      <c r="S180" s="111">
        <v>0</v>
      </c>
      <c r="T180" s="112">
        <f t="shared" si="1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13" t="s">
        <v>129</v>
      </c>
      <c r="AT180" s="113" t="s">
        <v>242</v>
      </c>
      <c r="AU180" s="113" t="s">
        <v>85</v>
      </c>
      <c r="AY180" s="14" t="s">
        <v>237</v>
      </c>
      <c r="BE180" s="114">
        <f t="shared" si="14"/>
        <v>0</v>
      </c>
      <c r="BF180" s="114">
        <f t="shared" si="15"/>
        <v>0</v>
      </c>
      <c r="BG180" s="114">
        <f t="shared" si="16"/>
        <v>0</v>
      </c>
      <c r="BH180" s="114">
        <f t="shared" si="17"/>
        <v>0</v>
      </c>
      <c r="BI180" s="114">
        <f t="shared" si="18"/>
        <v>0</v>
      </c>
      <c r="BJ180" s="14" t="s">
        <v>85</v>
      </c>
      <c r="BK180" s="114">
        <f t="shared" si="19"/>
        <v>0</v>
      </c>
      <c r="BL180" s="14" t="s">
        <v>129</v>
      </c>
      <c r="BM180" s="113" t="s">
        <v>1885</v>
      </c>
    </row>
    <row r="181" spans="1:65" s="2" customFormat="1" ht="16.5" customHeight="1">
      <c r="A181" s="28"/>
      <c r="B181" s="138"/>
      <c r="C181" s="199" t="s">
        <v>158</v>
      </c>
      <c r="D181" s="199" t="s">
        <v>242</v>
      </c>
      <c r="E181" s="200" t="s">
        <v>1886</v>
      </c>
      <c r="F181" s="201" t="s">
        <v>1887</v>
      </c>
      <c r="G181" s="202" t="s">
        <v>1708</v>
      </c>
      <c r="H181" s="203">
        <v>19</v>
      </c>
      <c r="I181" s="108"/>
      <c r="J181" s="204">
        <f t="shared" si="10"/>
        <v>0</v>
      </c>
      <c r="K181" s="201" t="s">
        <v>1709</v>
      </c>
      <c r="L181" s="29"/>
      <c r="M181" s="109" t="s">
        <v>1</v>
      </c>
      <c r="N181" s="110" t="s">
        <v>42</v>
      </c>
      <c r="O181" s="52"/>
      <c r="P181" s="111">
        <f t="shared" si="11"/>
        <v>0</v>
      </c>
      <c r="Q181" s="111">
        <v>0</v>
      </c>
      <c r="R181" s="111">
        <f t="shared" si="12"/>
        <v>0</v>
      </c>
      <c r="S181" s="111">
        <v>0</v>
      </c>
      <c r="T181" s="112">
        <f t="shared" si="1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13" t="s">
        <v>129</v>
      </c>
      <c r="AT181" s="113" t="s">
        <v>242</v>
      </c>
      <c r="AU181" s="113" t="s">
        <v>85</v>
      </c>
      <c r="AY181" s="14" t="s">
        <v>237</v>
      </c>
      <c r="BE181" s="114">
        <f t="shared" si="14"/>
        <v>0</v>
      </c>
      <c r="BF181" s="114">
        <f t="shared" si="15"/>
        <v>0</v>
      </c>
      <c r="BG181" s="114">
        <f t="shared" si="16"/>
        <v>0</v>
      </c>
      <c r="BH181" s="114">
        <f t="shared" si="17"/>
        <v>0</v>
      </c>
      <c r="BI181" s="114">
        <f t="shared" si="18"/>
        <v>0</v>
      </c>
      <c r="BJ181" s="14" t="s">
        <v>85</v>
      </c>
      <c r="BK181" s="114">
        <f t="shared" si="19"/>
        <v>0</v>
      </c>
      <c r="BL181" s="14" t="s">
        <v>129</v>
      </c>
      <c r="BM181" s="113" t="s">
        <v>1888</v>
      </c>
    </row>
    <row r="182" spans="1:65" s="2" customFormat="1" ht="16.5" customHeight="1">
      <c r="A182" s="28"/>
      <c r="B182" s="138"/>
      <c r="C182" s="199" t="s">
        <v>161</v>
      </c>
      <c r="D182" s="199" t="s">
        <v>242</v>
      </c>
      <c r="E182" s="200" t="s">
        <v>1889</v>
      </c>
      <c r="F182" s="201" t="s">
        <v>1890</v>
      </c>
      <c r="G182" s="202" t="s">
        <v>1708</v>
      </c>
      <c r="H182" s="203">
        <v>1</v>
      </c>
      <c r="I182" s="108"/>
      <c r="J182" s="204">
        <f t="shared" si="10"/>
        <v>0</v>
      </c>
      <c r="K182" s="201" t="s">
        <v>1709</v>
      </c>
      <c r="L182" s="29"/>
      <c r="M182" s="109" t="s">
        <v>1</v>
      </c>
      <c r="N182" s="110" t="s">
        <v>42</v>
      </c>
      <c r="O182" s="52"/>
      <c r="P182" s="111">
        <f t="shared" si="11"/>
        <v>0</v>
      </c>
      <c r="Q182" s="111">
        <v>0</v>
      </c>
      <c r="R182" s="111">
        <f t="shared" si="12"/>
        <v>0</v>
      </c>
      <c r="S182" s="111">
        <v>0</v>
      </c>
      <c r="T182" s="112">
        <f t="shared" si="1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13" t="s">
        <v>129</v>
      </c>
      <c r="AT182" s="113" t="s">
        <v>242</v>
      </c>
      <c r="AU182" s="113" t="s">
        <v>85</v>
      </c>
      <c r="AY182" s="14" t="s">
        <v>237</v>
      </c>
      <c r="BE182" s="114">
        <f t="shared" si="14"/>
        <v>0</v>
      </c>
      <c r="BF182" s="114">
        <f t="shared" si="15"/>
        <v>0</v>
      </c>
      <c r="BG182" s="114">
        <f t="shared" si="16"/>
        <v>0</v>
      </c>
      <c r="BH182" s="114">
        <f t="shared" si="17"/>
        <v>0</v>
      </c>
      <c r="BI182" s="114">
        <f t="shared" si="18"/>
        <v>0</v>
      </c>
      <c r="BJ182" s="14" t="s">
        <v>85</v>
      </c>
      <c r="BK182" s="114">
        <f t="shared" si="19"/>
        <v>0</v>
      </c>
      <c r="BL182" s="14" t="s">
        <v>129</v>
      </c>
      <c r="BM182" s="113" t="s">
        <v>1891</v>
      </c>
    </row>
    <row r="183" spans="1:65" s="2" customFormat="1" ht="16.5" customHeight="1">
      <c r="A183" s="28"/>
      <c r="B183" s="138"/>
      <c r="C183" s="199" t="s">
        <v>164</v>
      </c>
      <c r="D183" s="199" t="s">
        <v>242</v>
      </c>
      <c r="E183" s="200" t="s">
        <v>1892</v>
      </c>
      <c r="F183" s="201" t="s">
        <v>1893</v>
      </c>
      <c r="G183" s="202" t="s">
        <v>1708</v>
      </c>
      <c r="H183" s="203">
        <v>3</v>
      </c>
      <c r="I183" s="108"/>
      <c r="J183" s="204">
        <f t="shared" si="10"/>
        <v>0</v>
      </c>
      <c r="K183" s="201" t="s">
        <v>1709</v>
      </c>
      <c r="L183" s="29"/>
      <c r="M183" s="109" t="s">
        <v>1</v>
      </c>
      <c r="N183" s="110" t="s">
        <v>42</v>
      </c>
      <c r="O183" s="52"/>
      <c r="P183" s="111">
        <f t="shared" si="11"/>
        <v>0</v>
      </c>
      <c r="Q183" s="111">
        <v>0</v>
      </c>
      <c r="R183" s="111">
        <f t="shared" si="12"/>
        <v>0</v>
      </c>
      <c r="S183" s="111">
        <v>0</v>
      </c>
      <c r="T183" s="112">
        <f t="shared" si="1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13" t="s">
        <v>129</v>
      </c>
      <c r="AT183" s="113" t="s">
        <v>242</v>
      </c>
      <c r="AU183" s="113" t="s">
        <v>85</v>
      </c>
      <c r="AY183" s="14" t="s">
        <v>237</v>
      </c>
      <c r="BE183" s="114">
        <f t="shared" si="14"/>
        <v>0</v>
      </c>
      <c r="BF183" s="114">
        <f t="shared" si="15"/>
        <v>0</v>
      </c>
      <c r="BG183" s="114">
        <f t="shared" si="16"/>
        <v>0</v>
      </c>
      <c r="BH183" s="114">
        <f t="shared" si="17"/>
        <v>0</v>
      </c>
      <c r="BI183" s="114">
        <f t="shared" si="18"/>
        <v>0</v>
      </c>
      <c r="BJ183" s="14" t="s">
        <v>85</v>
      </c>
      <c r="BK183" s="114">
        <f t="shared" si="19"/>
        <v>0</v>
      </c>
      <c r="BL183" s="14" t="s">
        <v>129</v>
      </c>
      <c r="BM183" s="113" t="s">
        <v>1894</v>
      </c>
    </row>
    <row r="184" spans="1:65" s="2" customFormat="1" ht="16.5" customHeight="1">
      <c r="A184" s="28"/>
      <c r="B184" s="138"/>
      <c r="C184" s="199" t="s">
        <v>167</v>
      </c>
      <c r="D184" s="199" t="s">
        <v>242</v>
      </c>
      <c r="E184" s="200" t="s">
        <v>1895</v>
      </c>
      <c r="F184" s="201" t="s">
        <v>1896</v>
      </c>
      <c r="G184" s="202" t="s">
        <v>1708</v>
      </c>
      <c r="H184" s="203">
        <v>2</v>
      </c>
      <c r="I184" s="108"/>
      <c r="J184" s="204">
        <f t="shared" si="10"/>
        <v>0</v>
      </c>
      <c r="K184" s="201" t="s">
        <v>1709</v>
      </c>
      <c r="L184" s="29"/>
      <c r="M184" s="109" t="s">
        <v>1</v>
      </c>
      <c r="N184" s="110" t="s">
        <v>42</v>
      </c>
      <c r="O184" s="52"/>
      <c r="P184" s="111">
        <f t="shared" si="11"/>
        <v>0</v>
      </c>
      <c r="Q184" s="111">
        <v>0</v>
      </c>
      <c r="R184" s="111">
        <f t="shared" si="12"/>
        <v>0</v>
      </c>
      <c r="S184" s="111">
        <v>0</v>
      </c>
      <c r="T184" s="112">
        <f t="shared" si="1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13" t="s">
        <v>129</v>
      </c>
      <c r="AT184" s="113" t="s">
        <v>242</v>
      </c>
      <c r="AU184" s="113" t="s">
        <v>85</v>
      </c>
      <c r="AY184" s="14" t="s">
        <v>237</v>
      </c>
      <c r="BE184" s="114">
        <f t="shared" si="14"/>
        <v>0</v>
      </c>
      <c r="BF184" s="114">
        <f t="shared" si="15"/>
        <v>0</v>
      </c>
      <c r="BG184" s="114">
        <f t="shared" si="16"/>
        <v>0</v>
      </c>
      <c r="BH184" s="114">
        <f t="shared" si="17"/>
        <v>0</v>
      </c>
      <c r="BI184" s="114">
        <f t="shared" si="18"/>
        <v>0</v>
      </c>
      <c r="BJ184" s="14" t="s">
        <v>85</v>
      </c>
      <c r="BK184" s="114">
        <f t="shared" si="19"/>
        <v>0</v>
      </c>
      <c r="BL184" s="14" t="s">
        <v>129</v>
      </c>
      <c r="BM184" s="113" t="s">
        <v>1897</v>
      </c>
    </row>
    <row r="185" spans="1:65" s="2" customFormat="1" ht="16.5" customHeight="1">
      <c r="A185" s="28"/>
      <c r="B185" s="138"/>
      <c r="C185" s="199" t="s">
        <v>348</v>
      </c>
      <c r="D185" s="199" t="s">
        <v>242</v>
      </c>
      <c r="E185" s="200" t="s">
        <v>1898</v>
      </c>
      <c r="F185" s="201" t="s">
        <v>1899</v>
      </c>
      <c r="G185" s="202" t="s">
        <v>1708</v>
      </c>
      <c r="H185" s="203">
        <v>1</v>
      </c>
      <c r="I185" s="108"/>
      <c r="J185" s="204">
        <f t="shared" si="10"/>
        <v>0</v>
      </c>
      <c r="K185" s="201" t="s">
        <v>1709</v>
      </c>
      <c r="L185" s="29"/>
      <c r="M185" s="109" t="s">
        <v>1</v>
      </c>
      <c r="N185" s="110" t="s">
        <v>42</v>
      </c>
      <c r="O185" s="52"/>
      <c r="P185" s="111">
        <f t="shared" si="11"/>
        <v>0</v>
      </c>
      <c r="Q185" s="111">
        <v>0</v>
      </c>
      <c r="R185" s="111">
        <f t="shared" si="12"/>
        <v>0</v>
      </c>
      <c r="S185" s="111">
        <v>0</v>
      </c>
      <c r="T185" s="112">
        <f t="shared" si="13"/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13" t="s">
        <v>129</v>
      </c>
      <c r="AT185" s="113" t="s">
        <v>242</v>
      </c>
      <c r="AU185" s="113" t="s">
        <v>85</v>
      </c>
      <c r="AY185" s="14" t="s">
        <v>237</v>
      </c>
      <c r="BE185" s="114">
        <f t="shared" si="14"/>
        <v>0</v>
      </c>
      <c r="BF185" s="114">
        <f t="shared" si="15"/>
        <v>0</v>
      </c>
      <c r="BG185" s="114">
        <f t="shared" si="16"/>
        <v>0</v>
      </c>
      <c r="BH185" s="114">
        <f t="shared" si="17"/>
        <v>0</v>
      </c>
      <c r="BI185" s="114">
        <f t="shared" si="18"/>
        <v>0</v>
      </c>
      <c r="BJ185" s="14" t="s">
        <v>85</v>
      </c>
      <c r="BK185" s="114">
        <f t="shared" si="19"/>
        <v>0</v>
      </c>
      <c r="BL185" s="14" t="s">
        <v>129</v>
      </c>
      <c r="BM185" s="113" t="s">
        <v>1900</v>
      </c>
    </row>
    <row r="186" spans="1:65" s="2" customFormat="1" ht="16.5" customHeight="1">
      <c r="A186" s="28"/>
      <c r="B186" s="138"/>
      <c r="C186" s="199" t="s">
        <v>352</v>
      </c>
      <c r="D186" s="199" t="s">
        <v>242</v>
      </c>
      <c r="E186" s="200" t="s">
        <v>1901</v>
      </c>
      <c r="F186" s="201" t="s">
        <v>1902</v>
      </c>
      <c r="G186" s="202" t="s">
        <v>1708</v>
      </c>
      <c r="H186" s="203">
        <v>1</v>
      </c>
      <c r="I186" s="108"/>
      <c r="J186" s="204">
        <f t="shared" si="10"/>
        <v>0</v>
      </c>
      <c r="K186" s="201" t="s">
        <v>1709</v>
      </c>
      <c r="L186" s="29"/>
      <c r="M186" s="109" t="s">
        <v>1</v>
      </c>
      <c r="N186" s="110" t="s">
        <v>42</v>
      </c>
      <c r="O186" s="52"/>
      <c r="P186" s="111">
        <f t="shared" si="11"/>
        <v>0</v>
      </c>
      <c r="Q186" s="111">
        <v>0</v>
      </c>
      <c r="R186" s="111">
        <f t="shared" si="12"/>
        <v>0</v>
      </c>
      <c r="S186" s="111">
        <v>0</v>
      </c>
      <c r="T186" s="112">
        <f t="shared" si="13"/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13" t="s">
        <v>129</v>
      </c>
      <c r="AT186" s="113" t="s">
        <v>242</v>
      </c>
      <c r="AU186" s="113" t="s">
        <v>85</v>
      </c>
      <c r="AY186" s="14" t="s">
        <v>237</v>
      </c>
      <c r="BE186" s="114">
        <f t="shared" si="14"/>
        <v>0</v>
      </c>
      <c r="BF186" s="114">
        <f t="shared" si="15"/>
        <v>0</v>
      </c>
      <c r="BG186" s="114">
        <f t="shared" si="16"/>
        <v>0</v>
      </c>
      <c r="BH186" s="114">
        <f t="shared" si="17"/>
        <v>0</v>
      </c>
      <c r="BI186" s="114">
        <f t="shared" si="18"/>
        <v>0</v>
      </c>
      <c r="BJ186" s="14" t="s">
        <v>85</v>
      </c>
      <c r="BK186" s="114">
        <f t="shared" si="19"/>
        <v>0</v>
      </c>
      <c r="BL186" s="14" t="s">
        <v>129</v>
      </c>
      <c r="BM186" s="113" t="s">
        <v>1903</v>
      </c>
    </row>
    <row r="187" spans="1:65" s="2" customFormat="1" ht="16.5" customHeight="1">
      <c r="A187" s="28"/>
      <c r="B187" s="138"/>
      <c r="C187" s="199" t="s">
        <v>356</v>
      </c>
      <c r="D187" s="199" t="s">
        <v>242</v>
      </c>
      <c r="E187" s="200" t="s">
        <v>1904</v>
      </c>
      <c r="F187" s="201" t="s">
        <v>1905</v>
      </c>
      <c r="G187" s="202" t="s">
        <v>1708</v>
      </c>
      <c r="H187" s="203">
        <v>32</v>
      </c>
      <c r="I187" s="108"/>
      <c r="J187" s="204">
        <f t="shared" si="10"/>
        <v>0</v>
      </c>
      <c r="K187" s="201" t="s">
        <v>1709</v>
      </c>
      <c r="L187" s="29"/>
      <c r="M187" s="109" t="s">
        <v>1</v>
      </c>
      <c r="N187" s="110" t="s">
        <v>42</v>
      </c>
      <c r="O187" s="52"/>
      <c r="P187" s="111">
        <f t="shared" si="11"/>
        <v>0</v>
      </c>
      <c r="Q187" s="111">
        <v>0</v>
      </c>
      <c r="R187" s="111">
        <f t="shared" si="12"/>
        <v>0</v>
      </c>
      <c r="S187" s="111">
        <v>0</v>
      </c>
      <c r="T187" s="112">
        <f t="shared" si="1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13" t="s">
        <v>129</v>
      </c>
      <c r="AT187" s="113" t="s">
        <v>242</v>
      </c>
      <c r="AU187" s="113" t="s">
        <v>85</v>
      </c>
      <c r="AY187" s="14" t="s">
        <v>237</v>
      </c>
      <c r="BE187" s="114">
        <f t="shared" si="14"/>
        <v>0</v>
      </c>
      <c r="BF187" s="114">
        <f t="shared" si="15"/>
        <v>0</v>
      </c>
      <c r="BG187" s="114">
        <f t="shared" si="16"/>
        <v>0</v>
      </c>
      <c r="BH187" s="114">
        <f t="shared" si="17"/>
        <v>0</v>
      </c>
      <c r="BI187" s="114">
        <f t="shared" si="18"/>
        <v>0</v>
      </c>
      <c r="BJ187" s="14" t="s">
        <v>85</v>
      </c>
      <c r="BK187" s="114">
        <f t="shared" si="19"/>
        <v>0</v>
      </c>
      <c r="BL187" s="14" t="s">
        <v>129</v>
      </c>
      <c r="BM187" s="113" t="s">
        <v>1906</v>
      </c>
    </row>
    <row r="188" spans="1:65" s="2" customFormat="1" ht="16.5" customHeight="1">
      <c r="A188" s="28"/>
      <c r="B188" s="138"/>
      <c r="C188" s="199" t="s">
        <v>360</v>
      </c>
      <c r="D188" s="199" t="s">
        <v>242</v>
      </c>
      <c r="E188" s="200" t="s">
        <v>1907</v>
      </c>
      <c r="F188" s="201" t="s">
        <v>1908</v>
      </c>
      <c r="G188" s="202" t="s">
        <v>1708</v>
      </c>
      <c r="H188" s="203">
        <v>19</v>
      </c>
      <c r="I188" s="108"/>
      <c r="J188" s="204">
        <f t="shared" si="10"/>
        <v>0</v>
      </c>
      <c r="K188" s="201" t="s">
        <v>1709</v>
      </c>
      <c r="L188" s="29"/>
      <c r="M188" s="109" t="s">
        <v>1</v>
      </c>
      <c r="N188" s="110" t="s">
        <v>42</v>
      </c>
      <c r="O188" s="52"/>
      <c r="P188" s="111">
        <f t="shared" si="11"/>
        <v>0</v>
      </c>
      <c r="Q188" s="111">
        <v>0</v>
      </c>
      <c r="R188" s="111">
        <f t="shared" si="12"/>
        <v>0</v>
      </c>
      <c r="S188" s="111">
        <v>0</v>
      </c>
      <c r="T188" s="112">
        <f t="shared" si="1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13" t="s">
        <v>129</v>
      </c>
      <c r="AT188" s="113" t="s">
        <v>242</v>
      </c>
      <c r="AU188" s="113" t="s">
        <v>85</v>
      </c>
      <c r="AY188" s="14" t="s">
        <v>237</v>
      </c>
      <c r="BE188" s="114">
        <f t="shared" si="14"/>
        <v>0</v>
      </c>
      <c r="BF188" s="114">
        <f t="shared" si="15"/>
        <v>0</v>
      </c>
      <c r="BG188" s="114">
        <f t="shared" si="16"/>
        <v>0</v>
      </c>
      <c r="BH188" s="114">
        <f t="shared" si="17"/>
        <v>0</v>
      </c>
      <c r="BI188" s="114">
        <f t="shared" si="18"/>
        <v>0</v>
      </c>
      <c r="BJ188" s="14" t="s">
        <v>85</v>
      </c>
      <c r="BK188" s="114">
        <f t="shared" si="19"/>
        <v>0</v>
      </c>
      <c r="BL188" s="14" t="s">
        <v>129</v>
      </c>
      <c r="BM188" s="113" t="s">
        <v>1909</v>
      </c>
    </row>
    <row r="189" spans="1:65" s="2" customFormat="1" ht="16.5" customHeight="1">
      <c r="A189" s="28"/>
      <c r="B189" s="138"/>
      <c r="C189" s="199" t="s">
        <v>364</v>
      </c>
      <c r="D189" s="199" t="s">
        <v>242</v>
      </c>
      <c r="E189" s="200" t="s">
        <v>1910</v>
      </c>
      <c r="F189" s="201" t="s">
        <v>1911</v>
      </c>
      <c r="G189" s="202" t="s">
        <v>1708</v>
      </c>
      <c r="H189" s="203">
        <v>6</v>
      </c>
      <c r="I189" s="108"/>
      <c r="J189" s="204">
        <f t="shared" si="10"/>
        <v>0</v>
      </c>
      <c r="K189" s="201" t="s">
        <v>1709</v>
      </c>
      <c r="L189" s="29"/>
      <c r="M189" s="109" t="s">
        <v>1</v>
      </c>
      <c r="N189" s="110" t="s">
        <v>42</v>
      </c>
      <c r="O189" s="52"/>
      <c r="P189" s="111">
        <f t="shared" si="11"/>
        <v>0</v>
      </c>
      <c r="Q189" s="111">
        <v>0</v>
      </c>
      <c r="R189" s="111">
        <f t="shared" si="12"/>
        <v>0</v>
      </c>
      <c r="S189" s="111">
        <v>0</v>
      </c>
      <c r="T189" s="112">
        <f t="shared" si="1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13" t="s">
        <v>129</v>
      </c>
      <c r="AT189" s="113" t="s">
        <v>242</v>
      </c>
      <c r="AU189" s="113" t="s">
        <v>85</v>
      </c>
      <c r="AY189" s="14" t="s">
        <v>237</v>
      </c>
      <c r="BE189" s="114">
        <f t="shared" si="14"/>
        <v>0</v>
      </c>
      <c r="BF189" s="114">
        <f t="shared" si="15"/>
        <v>0</v>
      </c>
      <c r="BG189" s="114">
        <f t="shared" si="16"/>
        <v>0</v>
      </c>
      <c r="BH189" s="114">
        <f t="shared" si="17"/>
        <v>0</v>
      </c>
      <c r="BI189" s="114">
        <f t="shared" si="18"/>
        <v>0</v>
      </c>
      <c r="BJ189" s="14" t="s">
        <v>85</v>
      </c>
      <c r="BK189" s="114">
        <f t="shared" si="19"/>
        <v>0</v>
      </c>
      <c r="BL189" s="14" t="s">
        <v>129</v>
      </c>
      <c r="BM189" s="113" t="s">
        <v>1912</v>
      </c>
    </row>
    <row r="190" spans="1:65" s="2" customFormat="1" ht="16.5" customHeight="1">
      <c r="A190" s="28"/>
      <c r="B190" s="138"/>
      <c r="C190" s="199" t="s">
        <v>368</v>
      </c>
      <c r="D190" s="199" t="s">
        <v>242</v>
      </c>
      <c r="E190" s="200" t="s">
        <v>1913</v>
      </c>
      <c r="F190" s="201" t="s">
        <v>1914</v>
      </c>
      <c r="G190" s="202" t="s">
        <v>1708</v>
      </c>
      <c r="H190" s="203">
        <v>1</v>
      </c>
      <c r="I190" s="108"/>
      <c r="J190" s="204">
        <f t="shared" si="10"/>
        <v>0</v>
      </c>
      <c r="K190" s="201" t="s">
        <v>1709</v>
      </c>
      <c r="L190" s="29"/>
      <c r="M190" s="109" t="s">
        <v>1</v>
      </c>
      <c r="N190" s="110" t="s">
        <v>42</v>
      </c>
      <c r="O190" s="52"/>
      <c r="P190" s="111">
        <f t="shared" si="11"/>
        <v>0</v>
      </c>
      <c r="Q190" s="111">
        <v>0</v>
      </c>
      <c r="R190" s="111">
        <f t="shared" si="12"/>
        <v>0</v>
      </c>
      <c r="S190" s="111">
        <v>0</v>
      </c>
      <c r="T190" s="112">
        <f t="shared" si="1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13" t="s">
        <v>129</v>
      </c>
      <c r="AT190" s="113" t="s">
        <v>242</v>
      </c>
      <c r="AU190" s="113" t="s">
        <v>85</v>
      </c>
      <c r="AY190" s="14" t="s">
        <v>237</v>
      </c>
      <c r="BE190" s="114">
        <f t="shared" si="14"/>
        <v>0</v>
      </c>
      <c r="BF190" s="114">
        <f t="shared" si="15"/>
        <v>0</v>
      </c>
      <c r="BG190" s="114">
        <f t="shared" si="16"/>
        <v>0</v>
      </c>
      <c r="BH190" s="114">
        <f t="shared" si="17"/>
        <v>0</v>
      </c>
      <c r="BI190" s="114">
        <f t="shared" si="18"/>
        <v>0</v>
      </c>
      <c r="BJ190" s="14" t="s">
        <v>85</v>
      </c>
      <c r="BK190" s="114">
        <f t="shared" si="19"/>
        <v>0</v>
      </c>
      <c r="BL190" s="14" t="s">
        <v>129</v>
      </c>
      <c r="BM190" s="113" t="s">
        <v>1915</v>
      </c>
    </row>
    <row r="191" spans="1:65" s="2" customFormat="1" ht="16.5" customHeight="1">
      <c r="A191" s="28"/>
      <c r="B191" s="138"/>
      <c r="C191" s="199" t="s">
        <v>372</v>
      </c>
      <c r="D191" s="199" t="s">
        <v>242</v>
      </c>
      <c r="E191" s="200" t="s">
        <v>1916</v>
      </c>
      <c r="F191" s="201" t="s">
        <v>1917</v>
      </c>
      <c r="G191" s="202" t="s">
        <v>1708</v>
      </c>
      <c r="H191" s="203">
        <v>3</v>
      </c>
      <c r="I191" s="108"/>
      <c r="J191" s="204">
        <f t="shared" si="10"/>
        <v>0</v>
      </c>
      <c r="K191" s="201" t="s">
        <v>1709</v>
      </c>
      <c r="L191" s="29"/>
      <c r="M191" s="109" t="s">
        <v>1</v>
      </c>
      <c r="N191" s="110" t="s">
        <v>42</v>
      </c>
      <c r="O191" s="52"/>
      <c r="P191" s="111">
        <f t="shared" si="11"/>
        <v>0</v>
      </c>
      <c r="Q191" s="111">
        <v>0</v>
      </c>
      <c r="R191" s="111">
        <f t="shared" si="12"/>
        <v>0</v>
      </c>
      <c r="S191" s="111">
        <v>0</v>
      </c>
      <c r="T191" s="112">
        <f t="shared" si="13"/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13" t="s">
        <v>129</v>
      </c>
      <c r="AT191" s="113" t="s">
        <v>242</v>
      </c>
      <c r="AU191" s="113" t="s">
        <v>85</v>
      </c>
      <c r="AY191" s="14" t="s">
        <v>237</v>
      </c>
      <c r="BE191" s="114">
        <f t="shared" si="14"/>
        <v>0</v>
      </c>
      <c r="BF191" s="114">
        <f t="shared" si="15"/>
        <v>0</v>
      </c>
      <c r="BG191" s="114">
        <f t="shared" si="16"/>
        <v>0</v>
      </c>
      <c r="BH191" s="114">
        <f t="shared" si="17"/>
        <v>0</v>
      </c>
      <c r="BI191" s="114">
        <f t="shared" si="18"/>
        <v>0</v>
      </c>
      <c r="BJ191" s="14" t="s">
        <v>85</v>
      </c>
      <c r="BK191" s="114">
        <f t="shared" si="19"/>
        <v>0</v>
      </c>
      <c r="BL191" s="14" t="s">
        <v>129</v>
      </c>
      <c r="BM191" s="113" t="s">
        <v>1918</v>
      </c>
    </row>
    <row r="192" spans="1:65" s="2" customFormat="1" ht="16.5" customHeight="1">
      <c r="A192" s="28"/>
      <c r="B192" s="138"/>
      <c r="C192" s="199" t="s">
        <v>376</v>
      </c>
      <c r="D192" s="199" t="s">
        <v>242</v>
      </c>
      <c r="E192" s="200" t="s">
        <v>1919</v>
      </c>
      <c r="F192" s="201" t="s">
        <v>1920</v>
      </c>
      <c r="G192" s="202" t="s">
        <v>1708</v>
      </c>
      <c r="H192" s="203">
        <v>180</v>
      </c>
      <c r="I192" s="108"/>
      <c r="J192" s="204">
        <f t="shared" si="10"/>
        <v>0</v>
      </c>
      <c r="K192" s="201" t="s">
        <v>1709</v>
      </c>
      <c r="L192" s="29"/>
      <c r="M192" s="109" t="s">
        <v>1</v>
      </c>
      <c r="N192" s="110" t="s">
        <v>42</v>
      </c>
      <c r="O192" s="52"/>
      <c r="P192" s="111">
        <f t="shared" si="11"/>
        <v>0</v>
      </c>
      <c r="Q192" s="111">
        <v>0</v>
      </c>
      <c r="R192" s="111">
        <f t="shared" si="12"/>
        <v>0</v>
      </c>
      <c r="S192" s="111">
        <v>0</v>
      </c>
      <c r="T192" s="112">
        <f t="shared" si="13"/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13" t="s">
        <v>129</v>
      </c>
      <c r="AT192" s="113" t="s">
        <v>242</v>
      </c>
      <c r="AU192" s="113" t="s">
        <v>85</v>
      </c>
      <c r="AY192" s="14" t="s">
        <v>237</v>
      </c>
      <c r="BE192" s="114">
        <f t="shared" si="14"/>
        <v>0</v>
      </c>
      <c r="BF192" s="114">
        <f t="shared" si="15"/>
        <v>0</v>
      </c>
      <c r="BG192" s="114">
        <f t="shared" si="16"/>
        <v>0</v>
      </c>
      <c r="BH192" s="114">
        <f t="shared" si="17"/>
        <v>0</v>
      </c>
      <c r="BI192" s="114">
        <f t="shared" si="18"/>
        <v>0</v>
      </c>
      <c r="BJ192" s="14" t="s">
        <v>85</v>
      </c>
      <c r="BK192" s="114">
        <f t="shared" si="19"/>
        <v>0</v>
      </c>
      <c r="BL192" s="14" t="s">
        <v>129</v>
      </c>
      <c r="BM192" s="113" t="s">
        <v>1921</v>
      </c>
    </row>
    <row r="193" spans="1:65" s="2" customFormat="1" ht="16.5" customHeight="1">
      <c r="A193" s="28"/>
      <c r="B193" s="138"/>
      <c r="C193" s="199" t="s">
        <v>380</v>
      </c>
      <c r="D193" s="199" t="s">
        <v>242</v>
      </c>
      <c r="E193" s="200" t="s">
        <v>1922</v>
      </c>
      <c r="F193" s="201" t="s">
        <v>1923</v>
      </c>
      <c r="G193" s="202" t="s">
        <v>1708</v>
      </c>
      <c r="H193" s="203">
        <v>1</v>
      </c>
      <c r="I193" s="108"/>
      <c r="J193" s="204">
        <f t="shared" si="10"/>
        <v>0</v>
      </c>
      <c r="K193" s="201" t="s">
        <v>1709</v>
      </c>
      <c r="L193" s="29"/>
      <c r="M193" s="109" t="s">
        <v>1</v>
      </c>
      <c r="N193" s="110" t="s">
        <v>42</v>
      </c>
      <c r="O193" s="52"/>
      <c r="P193" s="111">
        <f t="shared" si="11"/>
        <v>0</v>
      </c>
      <c r="Q193" s="111">
        <v>0</v>
      </c>
      <c r="R193" s="111">
        <f t="shared" si="12"/>
        <v>0</v>
      </c>
      <c r="S193" s="111">
        <v>0</v>
      </c>
      <c r="T193" s="112">
        <f t="shared" si="13"/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13" t="s">
        <v>129</v>
      </c>
      <c r="AT193" s="113" t="s">
        <v>242</v>
      </c>
      <c r="AU193" s="113" t="s">
        <v>85</v>
      </c>
      <c r="AY193" s="14" t="s">
        <v>237</v>
      </c>
      <c r="BE193" s="114">
        <f t="shared" si="14"/>
        <v>0</v>
      </c>
      <c r="BF193" s="114">
        <f t="shared" si="15"/>
        <v>0</v>
      </c>
      <c r="BG193" s="114">
        <f t="shared" si="16"/>
        <v>0</v>
      </c>
      <c r="BH193" s="114">
        <f t="shared" si="17"/>
        <v>0</v>
      </c>
      <c r="BI193" s="114">
        <f t="shared" si="18"/>
        <v>0</v>
      </c>
      <c r="BJ193" s="14" t="s">
        <v>85</v>
      </c>
      <c r="BK193" s="114">
        <f t="shared" si="19"/>
        <v>0</v>
      </c>
      <c r="BL193" s="14" t="s">
        <v>129</v>
      </c>
      <c r="BM193" s="113" t="s">
        <v>1924</v>
      </c>
    </row>
    <row r="194" spans="1:65" s="2" customFormat="1" ht="16.5" customHeight="1">
      <c r="A194" s="28"/>
      <c r="B194" s="138"/>
      <c r="C194" s="199" t="s">
        <v>384</v>
      </c>
      <c r="D194" s="199" t="s">
        <v>242</v>
      </c>
      <c r="E194" s="200" t="s">
        <v>1925</v>
      </c>
      <c r="F194" s="201" t="s">
        <v>1926</v>
      </c>
      <c r="G194" s="202" t="s">
        <v>1716</v>
      </c>
      <c r="H194" s="203">
        <v>2447</v>
      </c>
      <c r="I194" s="108"/>
      <c r="J194" s="204">
        <f t="shared" si="10"/>
        <v>0</v>
      </c>
      <c r="K194" s="201" t="s">
        <v>1709</v>
      </c>
      <c r="L194" s="29"/>
      <c r="M194" s="109" t="s">
        <v>1</v>
      </c>
      <c r="N194" s="110" t="s">
        <v>42</v>
      </c>
      <c r="O194" s="52"/>
      <c r="P194" s="111">
        <f t="shared" si="11"/>
        <v>0</v>
      </c>
      <c r="Q194" s="111">
        <v>0</v>
      </c>
      <c r="R194" s="111">
        <f t="shared" si="12"/>
        <v>0</v>
      </c>
      <c r="S194" s="111">
        <v>0</v>
      </c>
      <c r="T194" s="112">
        <f t="shared" si="13"/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13" t="s">
        <v>129</v>
      </c>
      <c r="AT194" s="113" t="s">
        <v>242</v>
      </c>
      <c r="AU194" s="113" t="s">
        <v>85</v>
      </c>
      <c r="AY194" s="14" t="s">
        <v>237</v>
      </c>
      <c r="BE194" s="114">
        <f t="shared" si="14"/>
        <v>0</v>
      </c>
      <c r="BF194" s="114">
        <f t="shared" si="15"/>
        <v>0</v>
      </c>
      <c r="BG194" s="114">
        <f t="shared" si="16"/>
        <v>0</v>
      </c>
      <c r="BH194" s="114">
        <f t="shared" si="17"/>
        <v>0</v>
      </c>
      <c r="BI194" s="114">
        <f t="shared" si="18"/>
        <v>0</v>
      </c>
      <c r="BJ194" s="14" t="s">
        <v>85</v>
      </c>
      <c r="BK194" s="114">
        <f t="shared" si="19"/>
        <v>0</v>
      </c>
      <c r="BL194" s="14" t="s">
        <v>129</v>
      </c>
      <c r="BM194" s="113" t="s">
        <v>1927</v>
      </c>
    </row>
    <row r="195" spans="1:65" s="2" customFormat="1" ht="16.5" customHeight="1">
      <c r="A195" s="28"/>
      <c r="B195" s="138"/>
      <c r="C195" s="199" t="s">
        <v>388</v>
      </c>
      <c r="D195" s="199" t="s">
        <v>242</v>
      </c>
      <c r="E195" s="200" t="s">
        <v>1928</v>
      </c>
      <c r="F195" s="201" t="s">
        <v>1929</v>
      </c>
      <c r="G195" s="202" t="s">
        <v>1930</v>
      </c>
      <c r="H195" s="203">
        <v>1</v>
      </c>
      <c r="I195" s="108"/>
      <c r="J195" s="204">
        <f t="shared" si="10"/>
        <v>0</v>
      </c>
      <c r="K195" s="201" t="s">
        <v>1709</v>
      </c>
      <c r="L195" s="29"/>
      <c r="M195" s="109" t="s">
        <v>1</v>
      </c>
      <c r="N195" s="110" t="s">
        <v>42</v>
      </c>
      <c r="O195" s="52"/>
      <c r="P195" s="111">
        <f t="shared" si="11"/>
        <v>0</v>
      </c>
      <c r="Q195" s="111">
        <v>0</v>
      </c>
      <c r="R195" s="111">
        <f t="shared" si="12"/>
        <v>0</v>
      </c>
      <c r="S195" s="111">
        <v>0</v>
      </c>
      <c r="T195" s="112">
        <f t="shared" si="13"/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13" t="s">
        <v>129</v>
      </c>
      <c r="AT195" s="113" t="s">
        <v>242</v>
      </c>
      <c r="AU195" s="113" t="s">
        <v>85</v>
      </c>
      <c r="AY195" s="14" t="s">
        <v>237</v>
      </c>
      <c r="BE195" s="114">
        <f t="shared" si="14"/>
        <v>0</v>
      </c>
      <c r="BF195" s="114">
        <f t="shared" si="15"/>
        <v>0</v>
      </c>
      <c r="BG195" s="114">
        <f t="shared" si="16"/>
        <v>0</v>
      </c>
      <c r="BH195" s="114">
        <f t="shared" si="17"/>
        <v>0</v>
      </c>
      <c r="BI195" s="114">
        <f t="shared" si="18"/>
        <v>0</v>
      </c>
      <c r="BJ195" s="14" t="s">
        <v>85</v>
      </c>
      <c r="BK195" s="114">
        <f t="shared" si="19"/>
        <v>0</v>
      </c>
      <c r="BL195" s="14" t="s">
        <v>129</v>
      </c>
      <c r="BM195" s="113" t="s">
        <v>1931</v>
      </c>
    </row>
    <row r="196" spans="1:65" s="2" customFormat="1" ht="16.5" customHeight="1">
      <c r="A196" s="28"/>
      <c r="B196" s="138"/>
      <c r="C196" s="199" t="s">
        <v>392</v>
      </c>
      <c r="D196" s="199" t="s">
        <v>242</v>
      </c>
      <c r="E196" s="200" t="s">
        <v>1932</v>
      </c>
      <c r="F196" s="201" t="s">
        <v>1933</v>
      </c>
      <c r="G196" s="202" t="s">
        <v>1708</v>
      </c>
      <c r="H196" s="203">
        <v>1</v>
      </c>
      <c r="I196" s="108"/>
      <c r="J196" s="204">
        <f t="shared" si="10"/>
        <v>0</v>
      </c>
      <c r="K196" s="201" t="s">
        <v>1709</v>
      </c>
      <c r="L196" s="29"/>
      <c r="M196" s="109" t="s">
        <v>1</v>
      </c>
      <c r="N196" s="110" t="s">
        <v>42</v>
      </c>
      <c r="O196" s="52"/>
      <c r="P196" s="111">
        <f t="shared" si="11"/>
        <v>0</v>
      </c>
      <c r="Q196" s="111">
        <v>0</v>
      </c>
      <c r="R196" s="111">
        <f t="shared" si="12"/>
        <v>0</v>
      </c>
      <c r="S196" s="111">
        <v>0</v>
      </c>
      <c r="T196" s="112">
        <f t="shared" si="13"/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13" t="s">
        <v>129</v>
      </c>
      <c r="AT196" s="113" t="s">
        <v>242</v>
      </c>
      <c r="AU196" s="113" t="s">
        <v>85</v>
      </c>
      <c r="AY196" s="14" t="s">
        <v>237</v>
      </c>
      <c r="BE196" s="114">
        <f t="shared" si="14"/>
        <v>0</v>
      </c>
      <c r="BF196" s="114">
        <f t="shared" si="15"/>
        <v>0</v>
      </c>
      <c r="BG196" s="114">
        <f t="shared" si="16"/>
        <v>0</v>
      </c>
      <c r="BH196" s="114">
        <f t="shared" si="17"/>
        <v>0</v>
      </c>
      <c r="BI196" s="114">
        <f t="shared" si="18"/>
        <v>0</v>
      </c>
      <c r="BJ196" s="14" t="s">
        <v>85</v>
      </c>
      <c r="BK196" s="114">
        <f t="shared" si="19"/>
        <v>0</v>
      </c>
      <c r="BL196" s="14" t="s">
        <v>129</v>
      </c>
      <c r="BM196" s="113" t="s">
        <v>1934</v>
      </c>
    </row>
    <row r="197" spans="1:65" s="12" customFormat="1" ht="25.9" customHeight="1">
      <c r="B197" s="192"/>
      <c r="C197" s="193"/>
      <c r="D197" s="194" t="s">
        <v>76</v>
      </c>
      <c r="E197" s="195" t="s">
        <v>1336</v>
      </c>
      <c r="F197" s="195" t="s">
        <v>1935</v>
      </c>
      <c r="G197" s="193"/>
      <c r="H197" s="193"/>
      <c r="I197" s="101"/>
      <c r="J197" s="196">
        <f>SUM(J198:J251)</f>
        <v>0</v>
      </c>
      <c r="K197" s="193"/>
      <c r="L197" s="99"/>
      <c r="M197" s="102"/>
      <c r="N197" s="103"/>
      <c r="O197" s="103"/>
      <c r="P197" s="104">
        <f>SUM(P198:P251)</f>
        <v>0</v>
      </c>
      <c r="Q197" s="103"/>
      <c r="R197" s="104">
        <f>SUM(R198:R251)</f>
        <v>0</v>
      </c>
      <c r="S197" s="103"/>
      <c r="T197" s="105">
        <f>SUM(T198:T251)</f>
        <v>0</v>
      </c>
      <c r="AR197" s="100" t="s">
        <v>87</v>
      </c>
      <c r="AT197" s="106" t="s">
        <v>76</v>
      </c>
      <c r="AU197" s="106" t="s">
        <v>77</v>
      </c>
      <c r="AY197" s="100" t="s">
        <v>237</v>
      </c>
      <c r="BK197" s="107">
        <f>SUM(BK198:BK251)</f>
        <v>0</v>
      </c>
    </row>
    <row r="198" spans="1:65" s="2" customFormat="1" ht="16.5" customHeight="1">
      <c r="A198" s="28"/>
      <c r="B198" s="138"/>
      <c r="C198" s="199" t="s">
        <v>85</v>
      </c>
      <c r="D198" s="199" t="s">
        <v>242</v>
      </c>
      <c r="E198" s="200" t="s">
        <v>1936</v>
      </c>
      <c r="F198" s="201" t="s">
        <v>1937</v>
      </c>
      <c r="G198" s="202" t="s">
        <v>1930</v>
      </c>
      <c r="H198" s="203">
        <v>47</v>
      </c>
      <c r="I198" s="108"/>
      <c r="J198" s="204">
        <f t="shared" ref="J198:J214" si="20">ROUND(I198*H198,2)</f>
        <v>0</v>
      </c>
      <c r="K198" s="201" t="s">
        <v>1709</v>
      </c>
      <c r="L198" s="29"/>
      <c r="M198" s="109" t="s">
        <v>1</v>
      </c>
      <c r="N198" s="110" t="s">
        <v>42</v>
      </c>
      <c r="O198" s="52"/>
      <c r="P198" s="111">
        <f t="shared" ref="P198:P214" si="21">O198*H198</f>
        <v>0</v>
      </c>
      <c r="Q198" s="111">
        <v>0</v>
      </c>
      <c r="R198" s="111">
        <f t="shared" ref="R198:R214" si="22">Q198*H198</f>
        <v>0</v>
      </c>
      <c r="S198" s="111">
        <v>0</v>
      </c>
      <c r="T198" s="112">
        <f t="shared" ref="T198:T214" si="23">S198*H198</f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13" t="s">
        <v>129</v>
      </c>
      <c r="AT198" s="113" t="s">
        <v>242</v>
      </c>
      <c r="AU198" s="113" t="s">
        <v>85</v>
      </c>
      <c r="AY198" s="14" t="s">
        <v>237</v>
      </c>
      <c r="BE198" s="114">
        <f t="shared" ref="BE198:BE214" si="24">IF(N198="základní",J198,0)</f>
        <v>0</v>
      </c>
      <c r="BF198" s="114">
        <f t="shared" ref="BF198:BF214" si="25">IF(N198="snížená",J198,0)</f>
        <v>0</v>
      </c>
      <c r="BG198" s="114">
        <f t="shared" ref="BG198:BG214" si="26">IF(N198="zákl. přenesená",J198,0)</f>
        <v>0</v>
      </c>
      <c r="BH198" s="114">
        <f t="shared" ref="BH198:BH214" si="27">IF(N198="sníž. přenesená",J198,0)</f>
        <v>0</v>
      </c>
      <c r="BI198" s="114">
        <f t="shared" ref="BI198:BI214" si="28">IF(N198="nulová",J198,0)</f>
        <v>0</v>
      </c>
      <c r="BJ198" s="14" t="s">
        <v>85</v>
      </c>
      <c r="BK198" s="114">
        <f t="shared" ref="BK198:BK214" si="29">ROUND(I198*H198,2)</f>
        <v>0</v>
      </c>
      <c r="BL198" s="14" t="s">
        <v>129</v>
      </c>
      <c r="BM198" s="113" t="s">
        <v>1938</v>
      </c>
    </row>
    <row r="199" spans="1:65" s="2" customFormat="1" ht="16.5" customHeight="1">
      <c r="A199" s="28"/>
      <c r="B199" s="138"/>
      <c r="C199" s="199" t="s">
        <v>87</v>
      </c>
      <c r="D199" s="199" t="s">
        <v>242</v>
      </c>
      <c r="E199" s="200" t="s">
        <v>1939</v>
      </c>
      <c r="F199" s="201" t="s">
        <v>1940</v>
      </c>
      <c r="G199" s="202" t="s">
        <v>1930</v>
      </c>
      <c r="H199" s="203">
        <v>47</v>
      </c>
      <c r="I199" s="108"/>
      <c r="J199" s="204">
        <f t="shared" si="20"/>
        <v>0</v>
      </c>
      <c r="K199" s="201" t="s">
        <v>1709</v>
      </c>
      <c r="L199" s="29"/>
      <c r="M199" s="109" t="s">
        <v>1</v>
      </c>
      <c r="N199" s="110" t="s">
        <v>42</v>
      </c>
      <c r="O199" s="52"/>
      <c r="P199" s="111">
        <f t="shared" si="21"/>
        <v>0</v>
      </c>
      <c r="Q199" s="111">
        <v>0</v>
      </c>
      <c r="R199" s="111">
        <f t="shared" si="22"/>
        <v>0</v>
      </c>
      <c r="S199" s="111">
        <v>0</v>
      </c>
      <c r="T199" s="112">
        <f t="shared" si="23"/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13" t="s">
        <v>129</v>
      </c>
      <c r="AT199" s="113" t="s">
        <v>242</v>
      </c>
      <c r="AU199" s="113" t="s">
        <v>85</v>
      </c>
      <c r="AY199" s="14" t="s">
        <v>237</v>
      </c>
      <c r="BE199" s="114">
        <f t="shared" si="24"/>
        <v>0</v>
      </c>
      <c r="BF199" s="114">
        <f t="shared" si="25"/>
        <v>0</v>
      </c>
      <c r="BG199" s="114">
        <f t="shared" si="26"/>
        <v>0</v>
      </c>
      <c r="BH199" s="114">
        <f t="shared" si="27"/>
        <v>0</v>
      </c>
      <c r="BI199" s="114">
        <f t="shared" si="28"/>
        <v>0</v>
      </c>
      <c r="BJ199" s="14" t="s">
        <v>85</v>
      </c>
      <c r="BK199" s="114">
        <f t="shared" si="29"/>
        <v>0</v>
      </c>
      <c r="BL199" s="14" t="s">
        <v>129</v>
      </c>
      <c r="BM199" s="113" t="s">
        <v>1941</v>
      </c>
    </row>
    <row r="200" spans="1:65" s="2" customFormat="1" ht="16.5" customHeight="1">
      <c r="A200" s="28"/>
      <c r="B200" s="138"/>
      <c r="C200" s="199" t="s">
        <v>247</v>
      </c>
      <c r="D200" s="199" t="s">
        <v>242</v>
      </c>
      <c r="E200" s="200" t="s">
        <v>1942</v>
      </c>
      <c r="F200" s="201" t="s">
        <v>1943</v>
      </c>
      <c r="G200" s="202" t="s">
        <v>1930</v>
      </c>
      <c r="H200" s="203">
        <v>47</v>
      </c>
      <c r="I200" s="108"/>
      <c r="J200" s="204">
        <f t="shared" si="20"/>
        <v>0</v>
      </c>
      <c r="K200" s="201" t="s">
        <v>1709</v>
      </c>
      <c r="L200" s="29"/>
      <c r="M200" s="109" t="s">
        <v>1</v>
      </c>
      <c r="N200" s="110" t="s">
        <v>42</v>
      </c>
      <c r="O200" s="52"/>
      <c r="P200" s="111">
        <f t="shared" si="21"/>
        <v>0</v>
      </c>
      <c r="Q200" s="111">
        <v>0</v>
      </c>
      <c r="R200" s="111">
        <f t="shared" si="22"/>
        <v>0</v>
      </c>
      <c r="S200" s="111">
        <v>0</v>
      </c>
      <c r="T200" s="112">
        <f t="shared" si="23"/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13" t="s">
        <v>129</v>
      </c>
      <c r="AT200" s="113" t="s">
        <v>242</v>
      </c>
      <c r="AU200" s="113" t="s">
        <v>85</v>
      </c>
      <c r="AY200" s="14" t="s">
        <v>237</v>
      </c>
      <c r="BE200" s="114">
        <f t="shared" si="24"/>
        <v>0</v>
      </c>
      <c r="BF200" s="114">
        <f t="shared" si="25"/>
        <v>0</v>
      </c>
      <c r="BG200" s="114">
        <f t="shared" si="26"/>
        <v>0</v>
      </c>
      <c r="BH200" s="114">
        <f t="shared" si="27"/>
        <v>0</v>
      </c>
      <c r="BI200" s="114">
        <f t="shared" si="28"/>
        <v>0</v>
      </c>
      <c r="BJ200" s="14" t="s">
        <v>85</v>
      </c>
      <c r="BK200" s="114">
        <f t="shared" si="29"/>
        <v>0</v>
      </c>
      <c r="BL200" s="14" t="s">
        <v>129</v>
      </c>
      <c r="BM200" s="113" t="s">
        <v>1944</v>
      </c>
    </row>
    <row r="201" spans="1:65" s="2" customFormat="1" ht="16.5" customHeight="1">
      <c r="A201" s="28"/>
      <c r="B201" s="138"/>
      <c r="C201" s="199" t="s">
        <v>246</v>
      </c>
      <c r="D201" s="199" t="s">
        <v>242</v>
      </c>
      <c r="E201" s="200" t="s">
        <v>1945</v>
      </c>
      <c r="F201" s="201" t="s">
        <v>1946</v>
      </c>
      <c r="G201" s="202" t="s">
        <v>1930</v>
      </c>
      <c r="H201" s="203">
        <v>47</v>
      </c>
      <c r="I201" s="108"/>
      <c r="J201" s="204">
        <f t="shared" si="20"/>
        <v>0</v>
      </c>
      <c r="K201" s="201" t="s">
        <v>1709</v>
      </c>
      <c r="L201" s="29"/>
      <c r="M201" s="109" t="s">
        <v>1</v>
      </c>
      <c r="N201" s="110" t="s">
        <v>42</v>
      </c>
      <c r="O201" s="52"/>
      <c r="P201" s="111">
        <f t="shared" si="21"/>
        <v>0</v>
      </c>
      <c r="Q201" s="111">
        <v>0</v>
      </c>
      <c r="R201" s="111">
        <f t="shared" si="22"/>
        <v>0</v>
      </c>
      <c r="S201" s="111">
        <v>0</v>
      </c>
      <c r="T201" s="112">
        <f t="shared" si="23"/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13" t="s">
        <v>129</v>
      </c>
      <c r="AT201" s="113" t="s">
        <v>242</v>
      </c>
      <c r="AU201" s="113" t="s">
        <v>85</v>
      </c>
      <c r="AY201" s="14" t="s">
        <v>237</v>
      </c>
      <c r="BE201" s="114">
        <f t="shared" si="24"/>
        <v>0</v>
      </c>
      <c r="BF201" s="114">
        <f t="shared" si="25"/>
        <v>0</v>
      </c>
      <c r="BG201" s="114">
        <f t="shared" si="26"/>
        <v>0</v>
      </c>
      <c r="BH201" s="114">
        <f t="shared" si="27"/>
        <v>0</v>
      </c>
      <c r="BI201" s="114">
        <f t="shared" si="28"/>
        <v>0</v>
      </c>
      <c r="BJ201" s="14" t="s">
        <v>85</v>
      </c>
      <c r="BK201" s="114">
        <f t="shared" si="29"/>
        <v>0</v>
      </c>
      <c r="BL201" s="14" t="s">
        <v>129</v>
      </c>
      <c r="BM201" s="113" t="s">
        <v>1947</v>
      </c>
    </row>
    <row r="202" spans="1:65" s="2" customFormat="1" ht="16.5" customHeight="1">
      <c r="A202" s="28"/>
      <c r="B202" s="138"/>
      <c r="C202" s="199" t="s">
        <v>259</v>
      </c>
      <c r="D202" s="199" t="s">
        <v>242</v>
      </c>
      <c r="E202" s="200" t="s">
        <v>1948</v>
      </c>
      <c r="F202" s="201" t="s">
        <v>1949</v>
      </c>
      <c r="G202" s="202" t="s">
        <v>1930</v>
      </c>
      <c r="H202" s="203">
        <v>44</v>
      </c>
      <c r="I202" s="108"/>
      <c r="J202" s="204">
        <f t="shared" si="20"/>
        <v>0</v>
      </c>
      <c r="K202" s="201" t="s">
        <v>1709</v>
      </c>
      <c r="L202" s="29"/>
      <c r="M202" s="109" t="s">
        <v>1</v>
      </c>
      <c r="N202" s="110" t="s">
        <v>42</v>
      </c>
      <c r="O202" s="52"/>
      <c r="P202" s="111">
        <f t="shared" si="21"/>
        <v>0</v>
      </c>
      <c r="Q202" s="111">
        <v>0</v>
      </c>
      <c r="R202" s="111">
        <f t="shared" si="22"/>
        <v>0</v>
      </c>
      <c r="S202" s="111">
        <v>0</v>
      </c>
      <c r="T202" s="112">
        <f t="shared" si="23"/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13" t="s">
        <v>129</v>
      </c>
      <c r="AT202" s="113" t="s">
        <v>242</v>
      </c>
      <c r="AU202" s="113" t="s">
        <v>85</v>
      </c>
      <c r="AY202" s="14" t="s">
        <v>237</v>
      </c>
      <c r="BE202" s="114">
        <f t="shared" si="24"/>
        <v>0</v>
      </c>
      <c r="BF202" s="114">
        <f t="shared" si="25"/>
        <v>0</v>
      </c>
      <c r="BG202" s="114">
        <f t="shared" si="26"/>
        <v>0</v>
      </c>
      <c r="BH202" s="114">
        <f t="shared" si="27"/>
        <v>0</v>
      </c>
      <c r="BI202" s="114">
        <f t="shared" si="28"/>
        <v>0</v>
      </c>
      <c r="BJ202" s="14" t="s">
        <v>85</v>
      </c>
      <c r="BK202" s="114">
        <f t="shared" si="29"/>
        <v>0</v>
      </c>
      <c r="BL202" s="14" t="s">
        <v>129</v>
      </c>
      <c r="BM202" s="113" t="s">
        <v>1950</v>
      </c>
    </row>
    <row r="203" spans="1:65" s="2" customFormat="1" ht="16.5" customHeight="1">
      <c r="A203" s="28"/>
      <c r="B203" s="138"/>
      <c r="C203" s="199" t="s">
        <v>263</v>
      </c>
      <c r="D203" s="199" t="s">
        <v>242</v>
      </c>
      <c r="E203" s="200" t="s">
        <v>1951</v>
      </c>
      <c r="F203" s="201" t="s">
        <v>1952</v>
      </c>
      <c r="G203" s="202" t="s">
        <v>1930</v>
      </c>
      <c r="H203" s="203">
        <v>3</v>
      </c>
      <c r="I203" s="108"/>
      <c r="J203" s="204">
        <f t="shared" si="20"/>
        <v>0</v>
      </c>
      <c r="K203" s="201" t="s">
        <v>1709</v>
      </c>
      <c r="L203" s="29"/>
      <c r="M203" s="109" t="s">
        <v>1</v>
      </c>
      <c r="N203" s="110" t="s">
        <v>42</v>
      </c>
      <c r="O203" s="52"/>
      <c r="P203" s="111">
        <f t="shared" si="21"/>
        <v>0</v>
      </c>
      <c r="Q203" s="111">
        <v>0</v>
      </c>
      <c r="R203" s="111">
        <f t="shared" si="22"/>
        <v>0</v>
      </c>
      <c r="S203" s="111">
        <v>0</v>
      </c>
      <c r="T203" s="112">
        <f t="shared" si="23"/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13" t="s">
        <v>129</v>
      </c>
      <c r="AT203" s="113" t="s">
        <v>242</v>
      </c>
      <c r="AU203" s="113" t="s">
        <v>85</v>
      </c>
      <c r="AY203" s="14" t="s">
        <v>237</v>
      </c>
      <c r="BE203" s="114">
        <f t="shared" si="24"/>
        <v>0</v>
      </c>
      <c r="BF203" s="114">
        <f t="shared" si="25"/>
        <v>0</v>
      </c>
      <c r="BG203" s="114">
        <f t="shared" si="26"/>
        <v>0</v>
      </c>
      <c r="BH203" s="114">
        <f t="shared" si="27"/>
        <v>0</v>
      </c>
      <c r="BI203" s="114">
        <f t="shared" si="28"/>
        <v>0</v>
      </c>
      <c r="BJ203" s="14" t="s">
        <v>85</v>
      </c>
      <c r="BK203" s="114">
        <f t="shared" si="29"/>
        <v>0</v>
      </c>
      <c r="BL203" s="14" t="s">
        <v>129</v>
      </c>
      <c r="BM203" s="113" t="s">
        <v>1953</v>
      </c>
    </row>
    <row r="204" spans="1:65" s="2" customFormat="1" ht="16.5" customHeight="1">
      <c r="A204" s="28"/>
      <c r="B204" s="138"/>
      <c r="C204" s="199" t="s">
        <v>267</v>
      </c>
      <c r="D204" s="199" t="s">
        <v>242</v>
      </c>
      <c r="E204" s="200" t="s">
        <v>1954</v>
      </c>
      <c r="F204" s="201" t="s">
        <v>1955</v>
      </c>
      <c r="G204" s="202" t="s">
        <v>1930</v>
      </c>
      <c r="H204" s="203">
        <v>3</v>
      </c>
      <c r="I204" s="108"/>
      <c r="J204" s="204">
        <f t="shared" si="20"/>
        <v>0</v>
      </c>
      <c r="K204" s="201" t="s">
        <v>1709</v>
      </c>
      <c r="L204" s="29"/>
      <c r="M204" s="109" t="s">
        <v>1</v>
      </c>
      <c r="N204" s="110" t="s">
        <v>42</v>
      </c>
      <c r="O204" s="52"/>
      <c r="P204" s="111">
        <f t="shared" si="21"/>
        <v>0</v>
      </c>
      <c r="Q204" s="111">
        <v>0</v>
      </c>
      <c r="R204" s="111">
        <f t="shared" si="22"/>
        <v>0</v>
      </c>
      <c r="S204" s="111">
        <v>0</v>
      </c>
      <c r="T204" s="112">
        <f t="shared" si="23"/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13" t="s">
        <v>129</v>
      </c>
      <c r="AT204" s="113" t="s">
        <v>242</v>
      </c>
      <c r="AU204" s="113" t="s">
        <v>85</v>
      </c>
      <c r="AY204" s="14" t="s">
        <v>237</v>
      </c>
      <c r="BE204" s="114">
        <f t="shared" si="24"/>
        <v>0</v>
      </c>
      <c r="BF204" s="114">
        <f t="shared" si="25"/>
        <v>0</v>
      </c>
      <c r="BG204" s="114">
        <f t="shared" si="26"/>
        <v>0</v>
      </c>
      <c r="BH204" s="114">
        <f t="shared" si="27"/>
        <v>0</v>
      </c>
      <c r="BI204" s="114">
        <f t="shared" si="28"/>
        <v>0</v>
      </c>
      <c r="BJ204" s="14" t="s">
        <v>85</v>
      </c>
      <c r="BK204" s="114">
        <f t="shared" si="29"/>
        <v>0</v>
      </c>
      <c r="BL204" s="14" t="s">
        <v>129</v>
      </c>
      <c r="BM204" s="113" t="s">
        <v>1956</v>
      </c>
    </row>
    <row r="205" spans="1:65" s="2" customFormat="1" ht="16.5" customHeight="1">
      <c r="A205" s="28"/>
      <c r="B205" s="138"/>
      <c r="C205" s="199" t="s">
        <v>271</v>
      </c>
      <c r="D205" s="199" t="s">
        <v>242</v>
      </c>
      <c r="E205" s="200" t="s">
        <v>1957</v>
      </c>
      <c r="F205" s="201" t="s">
        <v>1958</v>
      </c>
      <c r="G205" s="202" t="s">
        <v>1930</v>
      </c>
      <c r="H205" s="203">
        <v>12</v>
      </c>
      <c r="I205" s="108"/>
      <c r="J205" s="204">
        <f t="shared" si="20"/>
        <v>0</v>
      </c>
      <c r="K205" s="201" t="s">
        <v>1709</v>
      </c>
      <c r="L205" s="29"/>
      <c r="M205" s="109" t="s">
        <v>1</v>
      </c>
      <c r="N205" s="110" t="s">
        <v>42</v>
      </c>
      <c r="O205" s="52"/>
      <c r="P205" s="111">
        <f t="shared" si="21"/>
        <v>0</v>
      </c>
      <c r="Q205" s="111">
        <v>0</v>
      </c>
      <c r="R205" s="111">
        <f t="shared" si="22"/>
        <v>0</v>
      </c>
      <c r="S205" s="111">
        <v>0</v>
      </c>
      <c r="T205" s="112">
        <f t="shared" si="23"/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13" t="s">
        <v>129</v>
      </c>
      <c r="AT205" s="113" t="s">
        <v>242</v>
      </c>
      <c r="AU205" s="113" t="s">
        <v>85</v>
      </c>
      <c r="AY205" s="14" t="s">
        <v>237</v>
      </c>
      <c r="BE205" s="114">
        <f t="shared" si="24"/>
        <v>0</v>
      </c>
      <c r="BF205" s="114">
        <f t="shared" si="25"/>
        <v>0</v>
      </c>
      <c r="BG205" s="114">
        <f t="shared" si="26"/>
        <v>0</v>
      </c>
      <c r="BH205" s="114">
        <f t="shared" si="27"/>
        <v>0</v>
      </c>
      <c r="BI205" s="114">
        <f t="shared" si="28"/>
        <v>0</v>
      </c>
      <c r="BJ205" s="14" t="s">
        <v>85</v>
      </c>
      <c r="BK205" s="114">
        <f t="shared" si="29"/>
        <v>0</v>
      </c>
      <c r="BL205" s="14" t="s">
        <v>129</v>
      </c>
      <c r="BM205" s="113" t="s">
        <v>1959</v>
      </c>
    </row>
    <row r="206" spans="1:65" s="2" customFormat="1" ht="16.5" customHeight="1">
      <c r="A206" s="28"/>
      <c r="B206" s="138"/>
      <c r="C206" s="199" t="s">
        <v>275</v>
      </c>
      <c r="D206" s="199" t="s">
        <v>242</v>
      </c>
      <c r="E206" s="200" t="s">
        <v>1960</v>
      </c>
      <c r="F206" s="201" t="s">
        <v>1961</v>
      </c>
      <c r="G206" s="202" t="s">
        <v>1930</v>
      </c>
      <c r="H206" s="203">
        <v>44</v>
      </c>
      <c r="I206" s="108"/>
      <c r="J206" s="204">
        <f t="shared" si="20"/>
        <v>0</v>
      </c>
      <c r="K206" s="201" t="s">
        <v>1709</v>
      </c>
      <c r="L206" s="29"/>
      <c r="M206" s="109" t="s">
        <v>1</v>
      </c>
      <c r="N206" s="110" t="s">
        <v>42</v>
      </c>
      <c r="O206" s="52"/>
      <c r="P206" s="111">
        <f t="shared" si="21"/>
        <v>0</v>
      </c>
      <c r="Q206" s="111">
        <v>0</v>
      </c>
      <c r="R206" s="111">
        <f t="shared" si="22"/>
        <v>0</v>
      </c>
      <c r="S206" s="111">
        <v>0</v>
      </c>
      <c r="T206" s="112">
        <f t="shared" si="23"/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13" t="s">
        <v>129</v>
      </c>
      <c r="AT206" s="113" t="s">
        <v>242</v>
      </c>
      <c r="AU206" s="113" t="s">
        <v>85</v>
      </c>
      <c r="AY206" s="14" t="s">
        <v>237</v>
      </c>
      <c r="BE206" s="114">
        <f t="shared" si="24"/>
        <v>0</v>
      </c>
      <c r="BF206" s="114">
        <f t="shared" si="25"/>
        <v>0</v>
      </c>
      <c r="BG206" s="114">
        <f t="shared" si="26"/>
        <v>0</v>
      </c>
      <c r="BH206" s="114">
        <f t="shared" si="27"/>
        <v>0</v>
      </c>
      <c r="BI206" s="114">
        <f t="shared" si="28"/>
        <v>0</v>
      </c>
      <c r="BJ206" s="14" t="s">
        <v>85</v>
      </c>
      <c r="BK206" s="114">
        <f t="shared" si="29"/>
        <v>0</v>
      </c>
      <c r="BL206" s="14" t="s">
        <v>129</v>
      </c>
      <c r="BM206" s="113" t="s">
        <v>1962</v>
      </c>
    </row>
    <row r="207" spans="1:65" s="2" customFormat="1" ht="16.5" customHeight="1">
      <c r="A207" s="28"/>
      <c r="B207" s="138"/>
      <c r="C207" s="199" t="s">
        <v>112</v>
      </c>
      <c r="D207" s="199" t="s">
        <v>242</v>
      </c>
      <c r="E207" s="200" t="s">
        <v>1963</v>
      </c>
      <c r="F207" s="201" t="s">
        <v>1964</v>
      </c>
      <c r="G207" s="202" t="s">
        <v>1708</v>
      </c>
      <c r="H207" s="203">
        <v>47</v>
      </c>
      <c r="I207" s="108"/>
      <c r="J207" s="204">
        <f t="shared" si="20"/>
        <v>0</v>
      </c>
      <c r="K207" s="201" t="s">
        <v>1709</v>
      </c>
      <c r="L207" s="29"/>
      <c r="M207" s="109" t="s">
        <v>1</v>
      </c>
      <c r="N207" s="110" t="s">
        <v>42</v>
      </c>
      <c r="O207" s="52"/>
      <c r="P207" s="111">
        <f t="shared" si="21"/>
        <v>0</v>
      </c>
      <c r="Q207" s="111">
        <v>0</v>
      </c>
      <c r="R207" s="111">
        <f t="shared" si="22"/>
        <v>0</v>
      </c>
      <c r="S207" s="111">
        <v>0</v>
      </c>
      <c r="T207" s="112">
        <f t="shared" si="23"/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13" t="s">
        <v>129</v>
      </c>
      <c r="AT207" s="113" t="s">
        <v>242</v>
      </c>
      <c r="AU207" s="113" t="s">
        <v>85</v>
      </c>
      <c r="AY207" s="14" t="s">
        <v>237</v>
      </c>
      <c r="BE207" s="114">
        <f t="shared" si="24"/>
        <v>0</v>
      </c>
      <c r="BF207" s="114">
        <f t="shared" si="25"/>
        <v>0</v>
      </c>
      <c r="BG207" s="114">
        <f t="shared" si="26"/>
        <v>0</v>
      </c>
      <c r="BH207" s="114">
        <f t="shared" si="27"/>
        <v>0</v>
      </c>
      <c r="BI207" s="114">
        <f t="shared" si="28"/>
        <v>0</v>
      </c>
      <c r="BJ207" s="14" t="s">
        <v>85</v>
      </c>
      <c r="BK207" s="114">
        <f t="shared" si="29"/>
        <v>0</v>
      </c>
      <c r="BL207" s="14" t="s">
        <v>129</v>
      </c>
      <c r="BM207" s="113" t="s">
        <v>1965</v>
      </c>
    </row>
    <row r="208" spans="1:65" s="2" customFormat="1" ht="16.5" customHeight="1">
      <c r="A208" s="28"/>
      <c r="B208" s="138"/>
      <c r="C208" s="199" t="s">
        <v>115</v>
      </c>
      <c r="D208" s="199" t="s">
        <v>242</v>
      </c>
      <c r="E208" s="200" t="s">
        <v>1966</v>
      </c>
      <c r="F208" s="201" t="s">
        <v>1967</v>
      </c>
      <c r="G208" s="202" t="s">
        <v>1930</v>
      </c>
      <c r="H208" s="203">
        <v>14</v>
      </c>
      <c r="I208" s="108"/>
      <c r="J208" s="204">
        <f t="shared" si="20"/>
        <v>0</v>
      </c>
      <c r="K208" s="201" t="s">
        <v>1709</v>
      </c>
      <c r="L208" s="29"/>
      <c r="M208" s="109" t="s">
        <v>1</v>
      </c>
      <c r="N208" s="110" t="s">
        <v>42</v>
      </c>
      <c r="O208" s="52"/>
      <c r="P208" s="111">
        <f t="shared" si="21"/>
        <v>0</v>
      </c>
      <c r="Q208" s="111">
        <v>0</v>
      </c>
      <c r="R208" s="111">
        <f t="shared" si="22"/>
        <v>0</v>
      </c>
      <c r="S208" s="111">
        <v>0</v>
      </c>
      <c r="T208" s="112">
        <f t="shared" si="23"/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13" t="s">
        <v>129</v>
      </c>
      <c r="AT208" s="113" t="s">
        <v>242</v>
      </c>
      <c r="AU208" s="113" t="s">
        <v>85</v>
      </c>
      <c r="AY208" s="14" t="s">
        <v>237</v>
      </c>
      <c r="BE208" s="114">
        <f t="shared" si="24"/>
        <v>0</v>
      </c>
      <c r="BF208" s="114">
        <f t="shared" si="25"/>
        <v>0</v>
      </c>
      <c r="BG208" s="114">
        <f t="shared" si="26"/>
        <v>0</v>
      </c>
      <c r="BH208" s="114">
        <f t="shared" si="27"/>
        <v>0</v>
      </c>
      <c r="BI208" s="114">
        <f t="shared" si="28"/>
        <v>0</v>
      </c>
      <c r="BJ208" s="14" t="s">
        <v>85</v>
      </c>
      <c r="BK208" s="114">
        <f t="shared" si="29"/>
        <v>0</v>
      </c>
      <c r="BL208" s="14" t="s">
        <v>129</v>
      </c>
      <c r="BM208" s="113" t="s">
        <v>1968</v>
      </c>
    </row>
    <row r="209" spans="1:65" s="2" customFormat="1" ht="16.5" customHeight="1">
      <c r="A209" s="28"/>
      <c r="B209" s="138"/>
      <c r="C209" s="199" t="s">
        <v>118</v>
      </c>
      <c r="D209" s="199" t="s">
        <v>242</v>
      </c>
      <c r="E209" s="200" t="s">
        <v>1969</v>
      </c>
      <c r="F209" s="201" t="s">
        <v>1970</v>
      </c>
      <c r="G209" s="202" t="s">
        <v>1930</v>
      </c>
      <c r="H209" s="203">
        <v>14</v>
      </c>
      <c r="I209" s="108"/>
      <c r="J209" s="204">
        <f t="shared" si="20"/>
        <v>0</v>
      </c>
      <c r="K209" s="201" t="s">
        <v>1709</v>
      </c>
      <c r="L209" s="29"/>
      <c r="M209" s="109" t="s">
        <v>1</v>
      </c>
      <c r="N209" s="110" t="s">
        <v>42</v>
      </c>
      <c r="O209" s="52"/>
      <c r="P209" s="111">
        <f t="shared" si="21"/>
        <v>0</v>
      </c>
      <c r="Q209" s="111">
        <v>0</v>
      </c>
      <c r="R209" s="111">
        <f t="shared" si="22"/>
        <v>0</v>
      </c>
      <c r="S209" s="111">
        <v>0</v>
      </c>
      <c r="T209" s="112">
        <f t="shared" si="23"/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13" t="s">
        <v>129</v>
      </c>
      <c r="AT209" s="113" t="s">
        <v>242</v>
      </c>
      <c r="AU209" s="113" t="s">
        <v>85</v>
      </c>
      <c r="AY209" s="14" t="s">
        <v>237</v>
      </c>
      <c r="BE209" s="114">
        <f t="shared" si="24"/>
        <v>0</v>
      </c>
      <c r="BF209" s="114">
        <f t="shared" si="25"/>
        <v>0</v>
      </c>
      <c r="BG209" s="114">
        <f t="shared" si="26"/>
        <v>0</v>
      </c>
      <c r="BH209" s="114">
        <f t="shared" si="27"/>
        <v>0</v>
      </c>
      <c r="BI209" s="114">
        <f t="shared" si="28"/>
        <v>0</v>
      </c>
      <c r="BJ209" s="14" t="s">
        <v>85</v>
      </c>
      <c r="BK209" s="114">
        <f t="shared" si="29"/>
        <v>0</v>
      </c>
      <c r="BL209" s="14" t="s">
        <v>129</v>
      </c>
      <c r="BM209" s="113" t="s">
        <v>1971</v>
      </c>
    </row>
    <row r="210" spans="1:65" s="2" customFormat="1" ht="16.5" customHeight="1">
      <c r="A210" s="28"/>
      <c r="B210" s="138"/>
      <c r="C210" s="199" t="s">
        <v>121</v>
      </c>
      <c r="D210" s="199" t="s">
        <v>242</v>
      </c>
      <c r="E210" s="200" t="s">
        <v>1972</v>
      </c>
      <c r="F210" s="201" t="s">
        <v>1973</v>
      </c>
      <c r="G210" s="202" t="s">
        <v>1930</v>
      </c>
      <c r="H210" s="203">
        <v>14</v>
      </c>
      <c r="I210" s="108"/>
      <c r="J210" s="204">
        <f t="shared" si="20"/>
        <v>0</v>
      </c>
      <c r="K210" s="201" t="s">
        <v>1709</v>
      </c>
      <c r="L210" s="29"/>
      <c r="M210" s="109" t="s">
        <v>1</v>
      </c>
      <c r="N210" s="110" t="s">
        <v>42</v>
      </c>
      <c r="O210" s="52"/>
      <c r="P210" s="111">
        <f t="shared" si="21"/>
        <v>0</v>
      </c>
      <c r="Q210" s="111">
        <v>0</v>
      </c>
      <c r="R210" s="111">
        <f t="shared" si="22"/>
        <v>0</v>
      </c>
      <c r="S210" s="111">
        <v>0</v>
      </c>
      <c r="T210" s="112">
        <f t="shared" si="23"/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13" t="s">
        <v>129</v>
      </c>
      <c r="AT210" s="113" t="s">
        <v>242</v>
      </c>
      <c r="AU210" s="113" t="s">
        <v>85</v>
      </c>
      <c r="AY210" s="14" t="s">
        <v>237</v>
      </c>
      <c r="BE210" s="114">
        <f t="shared" si="24"/>
        <v>0</v>
      </c>
      <c r="BF210" s="114">
        <f t="shared" si="25"/>
        <v>0</v>
      </c>
      <c r="BG210" s="114">
        <f t="shared" si="26"/>
        <v>0</v>
      </c>
      <c r="BH210" s="114">
        <f t="shared" si="27"/>
        <v>0</v>
      </c>
      <c r="BI210" s="114">
        <f t="shared" si="28"/>
        <v>0</v>
      </c>
      <c r="BJ210" s="14" t="s">
        <v>85</v>
      </c>
      <c r="BK210" s="114">
        <f t="shared" si="29"/>
        <v>0</v>
      </c>
      <c r="BL210" s="14" t="s">
        <v>129</v>
      </c>
      <c r="BM210" s="113" t="s">
        <v>1974</v>
      </c>
    </row>
    <row r="211" spans="1:65" s="2" customFormat="1" ht="16.5" customHeight="1">
      <c r="A211" s="28"/>
      <c r="B211" s="138"/>
      <c r="C211" s="199" t="s">
        <v>124</v>
      </c>
      <c r="D211" s="199" t="s">
        <v>242</v>
      </c>
      <c r="E211" s="200" t="s">
        <v>1975</v>
      </c>
      <c r="F211" s="201" t="s">
        <v>1976</v>
      </c>
      <c r="G211" s="202" t="s">
        <v>1930</v>
      </c>
      <c r="H211" s="203">
        <v>14</v>
      </c>
      <c r="I211" s="108"/>
      <c r="J211" s="204">
        <f t="shared" si="20"/>
        <v>0</v>
      </c>
      <c r="K211" s="201" t="s">
        <v>1709</v>
      </c>
      <c r="L211" s="29"/>
      <c r="M211" s="109" t="s">
        <v>1</v>
      </c>
      <c r="N211" s="110" t="s">
        <v>42</v>
      </c>
      <c r="O211" s="52"/>
      <c r="P211" s="111">
        <f t="shared" si="21"/>
        <v>0</v>
      </c>
      <c r="Q211" s="111">
        <v>0</v>
      </c>
      <c r="R211" s="111">
        <f t="shared" si="22"/>
        <v>0</v>
      </c>
      <c r="S211" s="111">
        <v>0</v>
      </c>
      <c r="T211" s="112">
        <f t="shared" si="23"/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13" t="s">
        <v>129</v>
      </c>
      <c r="AT211" s="113" t="s">
        <v>242</v>
      </c>
      <c r="AU211" s="113" t="s">
        <v>85</v>
      </c>
      <c r="AY211" s="14" t="s">
        <v>237</v>
      </c>
      <c r="BE211" s="114">
        <f t="shared" si="24"/>
        <v>0</v>
      </c>
      <c r="BF211" s="114">
        <f t="shared" si="25"/>
        <v>0</v>
      </c>
      <c r="BG211" s="114">
        <f t="shared" si="26"/>
        <v>0</v>
      </c>
      <c r="BH211" s="114">
        <f t="shared" si="27"/>
        <v>0</v>
      </c>
      <c r="BI211" s="114">
        <f t="shared" si="28"/>
        <v>0</v>
      </c>
      <c r="BJ211" s="14" t="s">
        <v>85</v>
      </c>
      <c r="BK211" s="114">
        <f t="shared" si="29"/>
        <v>0</v>
      </c>
      <c r="BL211" s="14" t="s">
        <v>129</v>
      </c>
      <c r="BM211" s="113" t="s">
        <v>1977</v>
      </c>
    </row>
    <row r="212" spans="1:65" s="2" customFormat="1" ht="16.5" customHeight="1">
      <c r="A212" s="28"/>
      <c r="B212" s="138"/>
      <c r="C212" s="199" t="s">
        <v>8</v>
      </c>
      <c r="D212" s="199" t="s">
        <v>242</v>
      </c>
      <c r="E212" s="200" t="s">
        <v>1978</v>
      </c>
      <c r="F212" s="201" t="s">
        <v>1979</v>
      </c>
      <c r="G212" s="202" t="s">
        <v>1930</v>
      </c>
      <c r="H212" s="203">
        <v>14</v>
      </c>
      <c r="I212" s="108"/>
      <c r="J212" s="204">
        <f t="shared" si="20"/>
        <v>0</v>
      </c>
      <c r="K212" s="201" t="s">
        <v>1709</v>
      </c>
      <c r="L212" s="29"/>
      <c r="M212" s="109" t="s">
        <v>1</v>
      </c>
      <c r="N212" s="110" t="s">
        <v>42</v>
      </c>
      <c r="O212" s="52"/>
      <c r="P212" s="111">
        <f t="shared" si="21"/>
        <v>0</v>
      </c>
      <c r="Q212" s="111">
        <v>0</v>
      </c>
      <c r="R212" s="111">
        <f t="shared" si="22"/>
        <v>0</v>
      </c>
      <c r="S212" s="111">
        <v>0</v>
      </c>
      <c r="T212" s="112">
        <f t="shared" si="23"/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13" t="s">
        <v>129</v>
      </c>
      <c r="AT212" s="113" t="s">
        <v>242</v>
      </c>
      <c r="AU212" s="113" t="s">
        <v>85</v>
      </c>
      <c r="AY212" s="14" t="s">
        <v>237</v>
      </c>
      <c r="BE212" s="114">
        <f t="shared" si="24"/>
        <v>0</v>
      </c>
      <c r="BF212" s="114">
        <f t="shared" si="25"/>
        <v>0</v>
      </c>
      <c r="BG212" s="114">
        <f t="shared" si="26"/>
        <v>0</v>
      </c>
      <c r="BH212" s="114">
        <f t="shared" si="27"/>
        <v>0</v>
      </c>
      <c r="BI212" s="114">
        <f t="shared" si="28"/>
        <v>0</v>
      </c>
      <c r="BJ212" s="14" t="s">
        <v>85</v>
      </c>
      <c r="BK212" s="114">
        <f t="shared" si="29"/>
        <v>0</v>
      </c>
      <c r="BL212" s="14" t="s">
        <v>129</v>
      </c>
      <c r="BM212" s="113" t="s">
        <v>1980</v>
      </c>
    </row>
    <row r="213" spans="1:65" s="2" customFormat="1" ht="16.5" customHeight="1">
      <c r="A213" s="28"/>
      <c r="B213" s="138"/>
      <c r="C213" s="199" t="s">
        <v>129</v>
      </c>
      <c r="D213" s="199" t="s">
        <v>242</v>
      </c>
      <c r="E213" s="200" t="s">
        <v>1981</v>
      </c>
      <c r="F213" s="201" t="s">
        <v>1982</v>
      </c>
      <c r="G213" s="202" t="s">
        <v>1930</v>
      </c>
      <c r="H213" s="203">
        <v>6</v>
      </c>
      <c r="I213" s="108"/>
      <c r="J213" s="204">
        <f t="shared" si="20"/>
        <v>0</v>
      </c>
      <c r="K213" s="201" t="s">
        <v>1709</v>
      </c>
      <c r="L213" s="29"/>
      <c r="M213" s="109" t="s">
        <v>1</v>
      </c>
      <c r="N213" s="110" t="s">
        <v>42</v>
      </c>
      <c r="O213" s="52"/>
      <c r="P213" s="111">
        <f t="shared" si="21"/>
        <v>0</v>
      </c>
      <c r="Q213" s="111">
        <v>0</v>
      </c>
      <c r="R213" s="111">
        <f t="shared" si="22"/>
        <v>0</v>
      </c>
      <c r="S213" s="111">
        <v>0</v>
      </c>
      <c r="T213" s="112">
        <f t="shared" si="23"/>
        <v>0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13" t="s">
        <v>129</v>
      </c>
      <c r="AT213" s="113" t="s">
        <v>242</v>
      </c>
      <c r="AU213" s="113" t="s">
        <v>85</v>
      </c>
      <c r="AY213" s="14" t="s">
        <v>237</v>
      </c>
      <c r="BE213" s="114">
        <f t="shared" si="24"/>
        <v>0</v>
      </c>
      <c r="BF213" s="114">
        <f t="shared" si="25"/>
        <v>0</v>
      </c>
      <c r="BG213" s="114">
        <f t="shared" si="26"/>
        <v>0</v>
      </c>
      <c r="BH213" s="114">
        <f t="shared" si="27"/>
        <v>0</v>
      </c>
      <c r="BI213" s="114">
        <f t="shared" si="28"/>
        <v>0</v>
      </c>
      <c r="BJ213" s="14" t="s">
        <v>85</v>
      </c>
      <c r="BK213" s="114">
        <f t="shared" si="29"/>
        <v>0</v>
      </c>
      <c r="BL213" s="14" t="s">
        <v>129</v>
      </c>
      <c r="BM213" s="113" t="s">
        <v>1983</v>
      </c>
    </row>
    <row r="214" spans="1:65" s="2" customFormat="1" ht="16.5" customHeight="1">
      <c r="A214" s="28"/>
      <c r="B214" s="138"/>
      <c r="C214" s="199" t="s">
        <v>132</v>
      </c>
      <c r="D214" s="199" t="s">
        <v>242</v>
      </c>
      <c r="E214" s="200" t="s">
        <v>1984</v>
      </c>
      <c r="F214" s="201" t="s">
        <v>1985</v>
      </c>
      <c r="G214" s="202" t="s">
        <v>1930</v>
      </c>
      <c r="H214" s="203">
        <v>4</v>
      </c>
      <c r="I214" s="108"/>
      <c r="J214" s="204">
        <f t="shared" si="20"/>
        <v>0</v>
      </c>
      <c r="K214" s="201" t="s">
        <v>1709</v>
      </c>
      <c r="L214" s="29"/>
      <c r="M214" s="109" t="s">
        <v>1</v>
      </c>
      <c r="N214" s="110" t="s">
        <v>42</v>
      </c>
      <c r="O214" s="52"/>
      <c r="P214" s="111">
        <f t="shared" si="21"/>
        <v>0</v>
      </c>
      <c r="Q214" s="111">
        <v>0</v>
      </c>
      <c r="R214" s="111">
        <f t="shared" si="22"/>
        <v>0</v>
      </c>
      <c r="S214" s="111">
        <v>0</v>
      </c>
      <c r="T214" s="112">
        <f t="shared" si="23"/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13" t="s">
        <v>129</v>
      </c>
      <c r="AT214" s="113" t="s">
        <v>242</v>
      </c>
      <c r="AU214" s="113" t="s">
        <v>85</v>
      </c>
      <c r="AY214" s="14" t="s">
        <v>237</v>
      </c>
      <c r="BE214" s="114">
        <f t="shared" si="24"/>
        <v>0</v>
      </c>
      <c r="BF214" s="114">
        <f t="shared" si="25"/>
        <v>0</v>
      </c>
      <c r="BG214" s="114">
        <f t="shared" si="26"/>
        <v>0</v>
      </c>
      <c r="BH214" s="114">
        <f t="shared" si="27"/>
        <v>0</v>
      </c>
      <c r="BI214" s="114">
        <f t="shared" si="28"/>
        <v>0</v>
      </c>
      <c r="BJ214" s="14" t="s">
        <v>85</v>
      </c>
      <c r="BK214" s="114">
        <f t="shared" si="29"/>
        <v>0</v>
      </c>
      <c r="BL214" s="14" t="s">
        <v>129</v>
      </c>
      <c r="BM214" s="113" t="s">
        <v>1986</v>
      </c>
    </row>
    <row r="215" spans="1:65" s="2" customFormat="1" ht="19.5">
      <c r="A215" s="28"/>
      <c r="B215" s="138"/>
      <c r="C215" s="139"/>
      <c r="D215" s="211" t="s">
        <v>709</v>
      </c>
      <c r="E215" s="139"/>
      <c r="F215" s="212" t="s">
        <v>1987</v>
      </c>
      <c r="G215" s="139"/>
      <c r="H215" s="139"/>
      <c r="I215" s="88"/>
      <c r="J215" s="139"/>
      <c r="K215" s="139"/>
      <c r="L215" s="29"/>
      <c r="M215" s="119"/>
      <c r="N215" s="120"/>
      <c r="O215" s="52"/>
      <c r="P215" s="52"/>
      <c r="Q215" s="52"/>
      <c r="R215" s="52"/>
      <c r="S215" s="52"/>
      <c r="T215" s="53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T215" s="14" t="s">
        <v>709</v>
      </c>
      <c r="AU215" s="14" t="s">
        <v>85</v>
      </c>
    </row>
    <row r="216" spans="1:65" s="2" customFormat="1" ht="16.5" customHeight="1">
      <c r="A216" s="28"/>
      <c r="B216" s="138"/>
      <c r="C216" s="199" t="s">
        <v>135</v>
      </c>
      <c r="D216" s="199" t="s">
        <v>242</v>
      </c>
      <c r="E216" s="200" t="s">
        <v>1988</v>
      </c>
      <c r="F216" s="201" t="s">
        <v>1989</v>
      </c>
      <c r="G216" s="202" t="s">
        <v>1930</v>
      </c>
      <c r="H216" s="203">
        <v>42</v>
      </c>
      <c r="I216" s="108"/>
      <c r="J216" s="204">
        <f>ROUND(I216*H216,2)</f>
        <v>0</v>
      </c>
      <c r="K216" s="201" t="s">
        <v>1709</v>
      </c>
      <c r="L216" s="29"/>
      <c r="M216" s="109" t="s">
        <v>1</v>
      </c>
      <c r="N216" s="110" t="s">
        <v>42</v>
      </c>
      <c r="O216" s="52"/>
      <c r="P216" s="111">
        <f>O216*H216</f>
        <v>0</v>
      </c>
      <c r="Q216" s="111">
        <v>0</v>
      </c>
      <c r="R216" s="111">
        <f>Q216*H216</f>
        <v>0</v>
      </c>
      <c r="S216" s="111">
        <v>0</v>
      </c>
      <c r="T216" s="112">
        <f>S216*H216</f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13" t="s">
        <v>129</v>
      </c>
      <c r="AT216" s="113" t="s">
        <v>242</v>
      </c>
      <c r="AU216" s="113" t="s">
        <v>85</v>
      </c>
      <c r="AY216" s="14" t="s">
        <v>237</v>
      </c>
      <c r="BE216" s="114">
        <f>IF(N216="základní",J216,0)</f>
        <v>0</v>
      </c>
      <c r="BF216" s="114">
        <f>IF(N216="snížená",J216,0)</f>
        <v>0</v>
      </c>
      <c r="BG216" s="114">
        <f>IF(N216="zákl. přenesená",J216,0)</f>
        <v>0</v>
      </c>
      <c r="BH216" s="114">
        <f>IF(N216="sníž. přenesená",J216,0)</f>
        <v>0</v>
      </c>
      <c r="BI216" s="114">
        <f>IF(N216="nulová",J216,0)</f>
        <v>0</v>
      </c>
      <c r="BJ216" s="14" t="s">
        <v>85</v>
      </c>
      <c r="BK216" s="114">
        <f>ROUND(I216*H216,2)</f>
        <v>0</v>
      </c>
      <c r="BL216" s="14" t="s">
        <v>129</v>
      </c>
      <c r="BM216" s="113" t="s">
        <v>1990</v>
      </c>
    </row>
    <row r="217" spans="1:65" s="2" customFormat="1" ht="19.5">
      <c r="A217" s="28"/>
      <c r="B217" s="138"/>
      <c r="C217" s="139"/>
      <c r="D217" s="211" t="s">
        <v>709</v>
      </c>
      <c r="E217" s="139"/>
      <c r="F217" s="212" t="s">
        <v>1991</v>
      </c>
      <c r="G217" s="139"/>
      <c r="H217" s="139"/>
      <c r="I217" s="88"/>
      <c r="J217" s="139"/>
      <c r="K217" s="139"/>
      <c r="L217" s="29"/>
      <c r="M217" s="119"/>
      <c r="N217" s="120"/>
      <c r="O217" s="52"/>
      <c r="P217" s="52"/>
      <c r="Q217" s="52"/>
      <c r="R217" s="52"/>
      <c r="S217" s="52"/>
      <c r="T217" s="53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T217" s="14" t="s">
        <v>709</v>
      </c>
      <c r="AU217" s="14" t="s">
        <v>85</v>
      </c>
    </row>
    <row r="218" spans="1:65" s="2" customFormat="1" ht="16.5" customHeight="1">
      <c r="A218" s="28"/>
      <c r="B218" s="138"/>
      <c r="C218" s="199" t="s">
        <v>138</v>
      </c>
      <c r="D218" s="199" t="s">
        <v>242</v>
      </c>
      <c r="E218" s="200" t="s">
        <v>1992</v>
      </c>
      <c r="F218" s="201" t="s">
        <v>1993</v>
      </c>
      <c r="G218" s="202" t="s">
        <v>1930</v>
      </c>
      <c r="H218" s="203">
        <v>3</v>
      </c>
      <c r="I218" s="108"/>
      <c r="J218" s="204">
        <f t="shared" ref="J218:J251" si="30">ROUND(I218*H218,2)</f>
        <v>0</v>
      </c>
      <c r="K218" s="201" t="s">
        <v>1709</v>
      </c>
      <c r="L218" s="29"/>
      <c r="M218" s="109" t="s">
        <v>1</v>
      </c>
      <c r="N218" s="110" t="s">
        <v>42</v>
      </c>
      <c r="O218" s="52"/>
      <c r="P218" s="111">
        <f t="shared" ref="P218:P251" si="31">O218*H218</f>
        <v>0</v>
      </c>
      <c r="Q218" s="111">
        <v>0</v>
      </c>
      <c r="R218" s="111">
        <f t="shared" ref="R218:R251" si="32">Q218*H218</f>
        <v>0</v>
      </c>
      <c r="S218" s="111">
        <v>0</v>
      </c>
      <c r="T218" s="112">
        <f t="shared" ref="T218:T251" si="33">S218*H218</f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13" t="s">
        <v>129</v>
      </c>
      <c r="AT218" s="113" t="s">
        <v>242</v>
      </c>
      <c r="AU218" s="113" t="s">
        <v>85</v>
      </c>
      <c r="AY218" s="14" t="s">
        <v>237</v>
      </c>
      <c r="BE218" s="114">
        <f t="shared" ref="BE218:BE251" si="34">IF(N218="základní",J218,0)</f>
        <v>0</v>
      </c>
      <c r="BF218" s="114">
        <f t="shared" ref="BF218:BF251" si="35">IF(N218="snížená",J218,0)</f>
        <v>0</v>
      </c>
      <c r="BG218" s="114">
        <f t="shared" ref="BG218:BG251" si="36">IF(N218="zákl. přenesená",J218,0)</f>
        <v>0</v>
      </c>
      <c r="BH218" s="114">
        <f t="shared" ref="BH218:BH251" si="37">IF(N218="sníž. přenesená",J218,0)</f>
        <v>0</v>
      </c>
      <c r="BI218" s="114">
        <f t="shared" ref="BI218:BI251" si="38">IF(N218="nulová",J218,0)</f>
        <v>0</v>
      </c>
      <c r="BJ218" s="14" t="s">
        <v>85</v>
      </c>
      <c r="BK218" s="114">
        <f t="shared" ref="BK218:BK251" si="39">ROUND(I218*H218,2)</f>
        <v>0</v>
      </c>
      <c r="BL218" s="14" t="s">
        <v>129</v>
      </c>
      <c r="BM218" s="113" t="s">
        <v>1994</v>
      </c>
    </row>
    <row r="219" spans="1:65" s="2" customFormat="1" ht="16.5" customHeight="1">
      <c r="A219" s="28"/>
      <c r="B219" s="138"/>
      <c r="C219" s="199" t="s">
        <v>141</v>
      </c>
      <c r="D219" s="199" t="s">
        <v>242</v>
      </c>
      <c r="E219" s="200" t="s">
        <v>1995</v>
      </c>
      <c r="F219" s="201" t="s">
        <v>1996</v>
      </c>
      <c r="G219" s="202" t="s">
        <v>1930</v>
      </c>
      <c r="H219" s="203">
        <v>3</v>
      </c>
      <c r="I219" s="108"/>
      <c r="J219" s="204">
        <f t="shared" si="30"/>
        <v>0</v>
      </c>
      <c r="K219" s="201" t="s">
        <v>1709</v>
      </c>
      <c r="L219" s="29"/>
      <c r="M219" s="109" t="s">
        <v>1</v>
      </c>
      <c r="N219" s="110" t="s">
        <v>42</v>
      </c>
      <c r="O219" s="52"/>
      <c r="P219" s="111">
        <f t="shared" si="31"/>
        <v>0</v>
      </c>
      <c r="Q219" s="111">
        <v>0</v>
      </c>
      <c r="R219" s="111">
        <f t="shared" si="32"/>
        <v>0</v>
      </c>
      <c r="S219" s="111">
        <v>0</v>
      </c>
      <c r="T219" s="112">
        <f t="shared" si="33"/>
        <v>0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R219" s="113" t="s">
        <v>129</v>
      </c>
      <c r="AT219" s="113" t="s">
        <v>242</v>
      </c>
      <c r="AU219" s="113" t="s">
        <v>85</v>
      </c>
      <c r="AY219" s="14" t="s">
        <v>237</v>
      </c>
      <c r="BE219" s="114">
        <f t="shared" si="34"/>
        <v>0</v>
      </c>
      <c r="BF219" s="114">
        <f t="shared" si="35"/>
        <v>0</v>
      </c>
      <c r="BG219" s="114">
        <f t="shared" si="36"/>
        <v>0</v>
      </c>
      <c r="BH219" s="114">
        <f t="shared" si="37"/>
        <v>0</v>
      </c>
      <c r="BI219" s="114">
        <f t="shared" si="38"/>
        <v>0</v>
      </c>
      <c r="BJ219" s="14" t="s">
        <v>85</v>
      </c>
      <c r="BK219" s="114">
        <f t="shared" si="39"/>
        <v>0</v>
      </c>
      <c r="BL219" s="14" t="s">
        <v>129</v>
      </c>
      <c r="BM219" s="113" t="s">
        <v>1997</v>
      </c>
    </row>
    <row r="220" spans="1:65" s="2" customFormat="1" ht="16.5" customHeight="1">
      <c r="A220" s="28"/>
      <c r="B220" s="138"/>
      <c r="C220" s="199" t="s">
        <v>7</v>
      </c>
      <c r="D220" s="199" t="s">
        <v>242</v>
      </c>
      <c r="E220" s="200" t="s">
        <v>1998</v>
      </c>
      <c r="F220" s="201" t="s">
        <v>1999</v>
      </c>
      <c r="G220" s="202" t="s">
        <v>1930</v>
      </c>
      <c r="H220" s="203">
        <v>42</v>
      </c>
      <c r="I220" s="108"/>
      <c r="J220" s="204">
        <f t="shared" si="30"/>
        <v>0</v>
      </c>
      <c r="K220" s="201" t="s">
        <v>1709</v>
      </c>
      <c r="L220" s="29"/>
      <c r="M220" s="109" t="s">
        <v>1</v>
      </c>
      <c r="N220" s="110" t="s">
        <v>42</v>
      </c>
      <c r="O220" s="52"/>
      <c r="P220" s="111">
        <f t="shared" si="31"/>
        <v>0</v>
      </c>
      <c r="Q220" s="111">
        <v>0</v>
      </c>
      <c r="R220" s="111">
        <f t="shared" si="32"/>
        <v>0</v>
      </c>
      <c r="S220" s="111">
        <v>0</v>
      </c>
      <c r="T220" s="112">
        <f t="shared" si="33"/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13" t="s">
        <v>129</v>
      </c>
      <c r="AT220" s="113" t="s">
        <v>242</v>
      </c>
      <c r="AU220" s="113" t="s">
        <v>85</v>
      </c>
      <c r="AY220" s="14" t="s">
        <v>237</v>
      </c>
      <c r="BE220" s="114">
        <f t="shared" si="34"/>
        <v>0</v>
      </c>
      <c r="BF220" s="114">
        <f t="shared" si="35"/>
        <v>0</v>
      </c>
      <c r="BG220" s="114">
        <f t="shared" si="36"/>
        <v>0</v>
      </c>
      <c r="BH220" s="114">
        <f t="shared" si="37"/>
        <v>0</v>
      </c>
      <c r="BI220" s="114">
        <f t="shared" si="38"/>
        <v>0</v>
      </c>
      <c r="BJ220" s="14" t="s">
        <v>85</v>
      </c>
      <c r="BK220" s="114">
        <f t="shared" si="39"/>
        <v>0</v>
      </c>
      <c r="BL220" s="14" t="s">
        <v>129</v>
      </c>
      <c r="BM220" s="113" t="s">
        <v>2000</v>
      </c>
    </row>
    <row r="221" spans="1:65" s="2" customFormat="1" ht="16.5" customHeight="1">
      <c r="A221" s="28"/>
      <c r="B221" s="138"/>
      <c r="C221" s="199" t="s">
        <v>146</v>
      </c>
      <c r="D221" s="199" t="s">
        <v>242</v>
      </c>
      <c r="E221" s="200" t="s">
        <v>2001</v>
      </c>
      <c r="F221" s="201" t="s">
        <v>2002</v>
      </c>
      <c r="G221" s="202" t="s">
        <v>1930</v>
      </c>
      <c r="H221" s="203">
        <v>45</v>
      </c>
      <c r="I221" s="108"/>
      <c r="J221" s="204">
        <f t="shared" si="30"/>
        <v>0</v>
      </c>
      <c r="K221" s="201" t="s">
        <v>1709</v>
      </c>
      <c r="L221" s="29"/>
      <c r="M221" s="109" t="s">
        <v>1</v>
      </c>
      <c r="N221" s="110" t="s">
        <v>42</v>
      </c>
      <c r="O221" s="52"/>
      <c r="P221" s="111">
        <f t="shared" si="31"/>
        <v>0</v>
      </c>
      <c r="Q221" s="111">
        <v>0</v>
      </c>
      <c r="R221" s="111">
        <f t="shared" si="32"/>
        <v>0</v>
      </c>
      <c r="S221" s="111">
        <v>0</v>
      </c>
      <c r="T221" s="112">
        <f t="shared" si="33"/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13" t="s">
        <v>129</v>
      </c>
      <c r="AT221" s="113" t="s">
        <v>242</v>
      </c>
      <c r="AU221" s="113" t="s">
        <v>85</v>
      </c>
      <c r="AY221" s="14" t="s">
        <v>237</v>
      </c>
      <c r="BE221" s="114">
        <f t="shared" si="34"/>
        <v>0</v>
      </c>
      <c r="BF221" s="114">
        <f t="shared" si="35"/>
        <v>0</v>
      </c>
      <c r="BG221" s="114">
        <f t="shared" si="36"/>
        <v>0</v>
      </c>
      <c r="BH221" s="114">
        <f t="shared" si="37"/>
        <v>0</v>
      </c>
      <c r="BI221" s="114">
        <f t="shared" si="38"/>
        <v>0</v>
      </c>
      <c r="BJ221" s="14" t="s">
        <v>85</v>
      </c>
      <c r="BK221" s="114">
        <f t="shared" si="39"/>
        <v>0</v>
      </c>
      <c r="BL221" s="14" t="s">
        <v>129</v>
      </c>
      <c r="BM221" s="113" t="s">
        <v>2003</v>
      </c>
    </row>
    <row r="222" spans="1:65" s="2" customFormat="1" ht="16.5" customHeight="1">
      <c r="A222" s="28"/>
      <c r="B222" s="138"/>
      <c r="C222" s="199" t="s">
        <v>149</v>
      </c>
      <c r="D222" s="199" t="s">
        <v>242</v>
      </c>
      <c r="E222" s="200" t="s">
        <v>2004</v>
      </c>
      <c r="F222" s="201" t="s">
        <v>2005</v>
      </c>
      <c r="G222" s="202" t="s">
        <v>1930</v>
      </c>
      <c r="H222" s="203">
        <v>4</v>
      </c>
      <c r="I222" s="108"/>
      <c r="J222" s="204">
        <f t="shared" si="30"/>
        <v>0</v>
      </c>
      <c r="K222" s="201" t="s">
        <v>1709</v>
      </c>
      <c r="L222" s="29"/>
      <c r="M222" s="109" t="s">
        <v>1</v>
      </c>
      <c r="N222" s="110" t="s">
        <v>42</v>
      </c>
      <c r="O222" s="52"/>
      <c r="P222" s="111">
        <f t="shared" si="31"/>
        <v>0</v>
      </c>
      <c r="Q222" s="111">
        <v>0</v>
      </c>
      <c r="R222" s="111">
        <f t="shared" si="32"/>
        <v>0</v>
      </c>
      <c r="S222" s="111">
        <v>0</v>
      </c>
      <c r="T222" s="112">
        <f t="shared" si="33"/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13" t="s">
        <v>129</v>
      </c>
      <c r="AT222" s="113" t="s">
        <v>242</v>
      </c>
      <c r="AU222" s="113" t="s">
        <v>85</v>
      </c>
      <c r="AY222" s="14" t="s">
        <v>237</v>
      </c>
      <c r="BE222" s="114">
        <f t="shared" si="34"/>
        <v>0</v>
      </c>
      <c r="BF222" s="114">
        <f t="shared" si="35"/>
        <v>0</v>
      </c>
      <c r="BG222" s="114">
        <f t="shared" si="36"/>
        <v>0</v>
      </c>
      <c r="BH222" s="114">
        <f t="shared" si="37"/>
        <v>0</v>
      </c>
      <c r="BI222" s="114">
        <f t="shared" si="38"/>
        <v>0</v>
      </c>
      <c r="BJ222" s="14" t="s">
        <v>85</v>
      </c>
      <c r="BK222" s="114">
        <f t="shared" si="39"/>
        <v>0</v>
      </c>
      <c r="BL222" s="14" t="s">
        <v>129</v>
      </c>
      <c r="BM222" s="113" t="s">
        <v>2006</v>
      </c>
    </row>
    <row r="223" spans="1:65" s="2" customFormat="1" ht="16.5" customHeight="1">
      <c r="A223" s="28"/>
      <c r="B223" s="138"/>
      <c r="C223" s="199" t="s">
        <v>152</v>
      </c>
      <c r="D223" s="199" t="s">
        <v>242</v>
      </c>
      <c r="E223" s="200" t="s">
        <v>2007</v>
      </c>
      <c r="F223" s="201" t="s">
        <v>2008</v>
      </c>
      <c r="G223" s="202" t="s">
        <v>1930</v>
      </c>
      <c r="H223" s="203">
        <v>8</v>
      </c>
      <c r="I223" s="108"/>
      <c r="J223" s="204">
        <f t="shared" si="30"/>
        <v>0</v>
      </c>
      <c r="K223" s="201" t="s">
        <v>1709</v>
      </c>
      <c r="L223" s="29"/>
      <c r="M223" s="109" t="s">
        <v>1</v>
      </c>
      <c r="N223" s="110" t="s">
        <v>42</v>
      </c>
      <c r="O223" s="52"/>
      <c r="P223" s="111">
        <f t="shared" si="31"/>
        <v>0</v>
      </c>
      <c r="Q223" s="111">
        <v>0</v>
      </c>
      <c r="R223" s="111">
        <f t="shared" si="32"/>
        <v>0</v>
      </c>
      <c r="S223" s="111">
        <v>0</v>
      </c>
      <c r="T223" s="112">
        <f t="shared" si="33"/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13" t="s">
        <v>129</v>
      </c>
      <c r="AT223" s="113" t="s">
        <v>242</v>
      </c>
      <c r="AU223" s="113" t="s">
        <v>85</v>
      </c>
      <c r="AY223" s="14" t="s">
        <v>237</v>
      </c>
      <c r="BE223" s="114">
        <f t="shared" si="34"/>
        <v>0</v>
      </c>
      <c r="BF223" s="114">
        <f t="shared" si="35"/>
        <v>0</v>
      </c>
      <c r="BG223" s="114">
        <f t="shared" si="36"/>
        <v>0</v>
      </c>
      <c r="BH223" s="114">
        <f t="shared" si="37"/>
        <v>0</v>
      </c>
      <c r="BI223" s="114">
        <f t="shared" si="38"/>
        <v>0</v>
      </c>
      <c r="BJ223" s="14" t="s">
        <v>85</v>
      </c>
      <c r="BK223" s="114">
        <f t="shared" si="39"/>
        <v>0</v>
      </c>
      <c r="BL223" s="14" t="s">
        <v>129</v>
      </c>
      <c r="BM223" s="113" t="s">
        <v>2009</v>
      </c>
    </row>
    <row r="224" spans="1:65" s="2" customFormat="1" ht="16.5" customHeight="1">
      <c r="A224" s="28"/>
      <c r="B224" s="138"/>
      <c r="C224" s="199" t="s">
        <v>155</v>
      </c>
      <c r="D224" s="199" t="s">
        <v>242</v>
      </c>
      <c r="E224" s="200" t="s">
        <v>2010</v>
      </c>
      <c r="F224" s="201" t="s">
        <v>2011</v>
      </c>
      <c r="G224" s="202" t="s">
        <v>1930</v>
      </c>
      <c r="H224" s="203">
        <v>8</v>
      </c>
      <c r="I224" s="108"/>
      <c r="J224" s="204">
        <f t="shared" si="30"/>
        <v>0</v>
      </c>
      <c r="K224" s="201" t="s">
        <v>1709</v>
      </c>
      <c r="L224" s="29"/>
      <c r="M224" s="109" t="s">
        <v>1</v>
      </c>
      <c r="N224" s="110" t="s">
        <v>42</v>
      </c>
      <c r="O224" s="52"/>
      <c r="P224" s="111">
        <f t="shared" si="31"/>
        <v>0</v>
      </c>
      <c r="Q224" s="111">
        <v>0</v>
      </c>
      <c r="R224" s="111">
        <f t="shared" si="32"/>
        <v>0</v>
      </c>
      <c r="S224" s="111">
        <v>0</v>
      </c>
      <c r="T224" s="112">
        <f t="shared" si="33"/>
        <v>0</v>
      </c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R224" s="113" t="s">
        <v>129</v>
      </c>
      <c r="AT224" s="113" t="s">
        <v>242</v>
      </c>
      <c r="AU224" s="113" t="s">
        <v>85</v>
      </c>
      <c r="AY224" s="14" t="s">
        <v>237</v>
      </c>
      <c r="BE224" s="114">
        <f t="shared" si="34"/>
        <v>0</v>
      </c>
      <c r="BF224" s="114">
        <f t="shared" si="35"/>
        <v>0</v>
      </c>
      <c r="BG224" s="114">
        <f t="shared" si="36"/>
        <v>0</v>
      </c>
      <c r="BH224" s="114">
        <f t="shared" si="37"/>
        <v>0</v>
      </c>
      <c r="BI224" s="114">
        <f t="shared" si="38"/>
        <v>0</v>
      </c>
      <c r="BJ224" s="14" t="s">
        <v>85</v>
      </c>
      <c r="BK224" s="114">
        <f t="shared" si="39"/>
        <v>0</v>
      </c>
      <c r="BL224" s="14" t="s">
        <v>129</v>
      </c>
      <c r="BM224" s="113" t="s">
        <v>2012</v>
      </c>
    </row>
    <row r="225" spans="1:65" s="2" customFormat="1" ht="16.5" customHeight="1">
      <c r="A225" s="28"/>
      <c r="B225" s="138"/>
      <c r="C225" s="199" t="s">
        <v>158</v>
      </c>
      <c r="D225" s="199" t="s">
        <v>242</v>
      </c>
      <c r="E225" s="200" t="s">
        <v>2013</v>
      </c>
      <c r="F225" s="201" t="s">
        <v>2014</v>
      </c>
      <c r="G225" s="202" t="s">
        <v>1930</v>
      </c>
      <c r="H225" s="203">
        <v>8</v>
      </c>
      <c r="I225" s="108"/>
      <c r="J225" s="204">
        <f t="shared" si="30"/>
        <v>0</v>
      </c>
      <c r="K225" s="201" t="s">
        <v>1709</v>
      </c>
      <c r="L225" s="29"/>
      <c r="M225" s="109" t="s">
        <v>1</v>
      </c>
      <c r="N225" s="110" t="s">
        <v>42</v>
      </c>
      <c r="O225" s="52"/>
      <c r="P225" s="111">
        <f t="shared" si="31"/>
        <v>0</v>
      </c>
      <c r="Q225" s="111">
        <v>0</v>
      </c>
      <c r="R225" s="111">
        <f t="shared" si="32"/>
        <v>0</v>
      </c>
      <c r="S225" s="111">
        <v>0</v>
      </c>
      <c r="T225" s="112">
        <f t="shared" si="33"/>
        <v>0</v>
      </c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R225" s="113" t="s">
        <v>129</v>
      </c>
      <c r="AT225" s="113" t="s">
        <v>242</v>
      </c>
      <c r="AU225" s="113" t="s">
        <v>85</v>
      </c>
      <c r="AY225" s="14" t="s">
        <v>237</v>
      </c>
      <c r="BE225" s="114">
        <f t="shared" si="34"/>
        <v>0</v>
      </c>
      <c r="BF225" s="114">
        <f t="shared" si="35"/>
        <v>0</v>
      </c>
      <c r="BG225" s="114">
        <f t="shared" si="36"/>
        <v>0</v>
      </c>
      <c r="BH225" s="114">
        <f t="shared" si="37"/>
        <v>0</v>
      </c>
      <c r="BI225" s="114">
        <f t="shared" si="38"/>
        <v>0</v>
      </c>
      <c r="BJ225" s="14" t="s">
        <v>85</v>
      </c>
      <c r="BK225" s="114">
        <f t="shared" si="39"/>
        <v>0</v>
      </c>
      <c r="BL225" s="14" t="s">
        <v>129</v>
      </c>
      <c r="BM225" s="113" t="s">
        <v>2015</v>
      </c>
    </row>
    <row r="226" spans="1:65" s="2" customFormat="1" ht="16.5" customHeight="1">
      <c r="A226" s="28"/>
      <c r="B226" s="138"/>
      <c r="C226" s="199" t="s">
        <v>161</v>
      </c>
      <c r="D226" s="199" t="s">
        <v>242</v>
      </c>
      <c r="E226" s="200" t="s">
        <v>2016</v>
      </c>
      <c r="F226" s="201" t="s">
        <v>2017</v>
      </c>
      <c r="G226" s="202" t="s">
        <v>1930</v>
      </c>
      <c r="H226" s="203">
        <v>8</v>
      </c>
      <c r="I226" s="108"/>
      <c r="J226" s="204">
        <f t="shared" si="30"/>
        <v>0</v>
      </c>
      <c r="K226" s="201" t="s">
        <v>1709</v>
      </c>
      <c r="L226" s="29"/>
      <c r="M226" s="109" t="s">
        <v>1</v>
      </c>
      <c r="N226" s="110" t="s">
        <v>42</v>
      </c>
      <c r="O226" s="52"/>
      <c r="P226" s="111">
        <f t="shared" si="31"/>
        <v>0</v>
      </c>
      <c r="Q226" s="111">
        <v>0</v>
      </c>
      <c r="R226" s="111">
        <f t="shared" si="32"/>
        <v>0</v>
      </c>
      <c r="S226" s="111">
        <v>0</v>
      </c>
      <c r="T226" s="112">
        <f t="shared" si="33"/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13" t="s">
        <v>129</v>
      </c>
      <c r="AT226" s="113" t="s">
        <v>242</v>
      </c>
      <c r="AU226" s="113" t="s">
        <v>85</v>
      </c>
      <c r="AY226" s="14" t="s">
        <v>237</v>
      </c>
      <c r="BE226" s="114">
        <f t="shared" si="34"/>
        <v>0</v>
      </c>
      <c r="BF226" s="114">
        <f t="shared" si="35"/>
        <v>0</v>
      </c>
      <c r="BG226" s="114">
        <f t="shared" si="36"/>
        <v>0</v>
      </c>
      <c r="BH226" s="114">
        <f t="shared" si="37"/>
        <v>0</v>
      </c>
      <c r="BI226" s="114">
        <f t="shared" si="38"/>
        <v>0</v>
      </c>
      <c r="BJ226" s="14" t="s">
        <v>85</v>
      </c>
      <c r="BK226" s="114">
        <f t="shared" si="39"/>
        <v>0</v>
      </c>
      <c r="BL226" s="14" t="s">
        <v>129</v>
      </c>
      <c r="BM226" s="113" t="s">
        <v>2018</v>
      </c>
    </row>
    <row r="227" spans="1:65" s="2" customFormat="1" ht="16.5" customHeight="1">
      <c r="A227" s="28"/>
      <c r="B227" s="138"/>
      <c r="C227" s="199" t="s">
        <v>164</v>
      </c>
      <c r="D227" s="199" t="s">
        <v>242</v>
      </c>
      <c r="E227" s="200" t="s">
        <v>2019</v>
      </c>
      <c r="F227" s="201" t="s">
        <v>2020</v>
      </c>
      <c r="G227" s="202" t="s">
        <v>1930</v>
      </c>
      <c r="H227" s="203">
        <v>1</v>
      </c>
      <c r="I227" s="108"/>
      <c r="J227" s="204">
        <f t="shared" si="30"/>
        <v>0</v>
      </c>
      <c r="K227" s="201" t="s">
        <v>1709</v>
      </c>
      <c r="L227" s="29"/>
      <c r="M227" s="109" t="s">
        <v>1</v>
      </c>
      <c r="N227" s="110" t="s">
        <v>42</v>
      </c>
      <c r="O227" s="52"/>
      <c r="P227" s="111">
        <f t="shared" si="31"/>
        <v>0</v>
      </c>
      <c r="Q227" s="111">
        <v>0</v>
      </c>
      <c r="R227" s="111">
        <f t="shared" si="32"/>
        <v>0</v>
      </c>
      <c r="S227" s="111">
        <v>0</v>
      </c>
      <c r="T227" s="112">
        <f t="shared" si="33"/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13" t="s">
        <v>129</v>
      </c>
      <c r="AT227" s="113" t="s">
        <v>242</v>
      </c>
      <c r="AU227" s="113" t="s">
        <v>85</v>
      </c>
      <c r="AY227" s="14" t="s">
        <v>237</v>
      </c>
      <c r="BE227" s="114">
        <f t="shared" si="34"/>
        <v>0</v>
      </c>
      <c r="BF227" s="114">
        <f t="shared" si="35"/>
        <v>0</v>
      </c>
      <c r="BG227" s="114">
        <f t="shared" si="36"/>
        <v>0</v>
      </c>
      <c r="BH227" s="114">
        <f t="shared" si="37"/>
        <v>0</v>
      </c>
      <c r="BI227" s="114">
        <f t="shared" si="38"/>
        <v>0</v>
      </c>
      <c r="BJ227" s="14" t="s">
        <v>85</v>
      </c>
      <c r="BK227" s="114">
        <f t="shared" si="39"/>
        <v>0</v>
      </c>
      <c r="BL227" s="14" t="s">
        <v>129</v>
      </c>
      <c r="BM227" s="113" t="s">
        <v>2021</v>
      </c>
    </row>
    <row r="228" spans="1:65" s="2" customFormat="1" ht="16.5" customHeight="1">
      <c r="A228" s="28"/>
      <c r="B228" s="138"/>
      <c r="C228" s="199" t="s">
        <v>167</v>
      </c>
      <c r="D228" s="199" t="s">
        <v>242</v>
      </c>
      <c r="E228" s="200" t="s">
        <v>2022</v>
      </c>
      <c r="F228" s="201" t="s">
        <v>2023</v>
      </c>
      <c r="G228" s="202" t="s">
        <v>1930</v>
      </c>
      <c r="H228" s="203">
        <v>123</v>
      </c>
      <c r="I228" s="108"/>
      <c r="J228" s="204">
        <f t="shared" si="30"/>
        <v>0</v>
      </c>
      <c r="K228" s="201" t="s">
        <v>1709</v>
      </c>
      <c r="L228" s="29"/>
      <c r="M228" s="109" t="s">
        <v>1</v>
      </c>
      <c r="N228" s="110" t="s">
        <v>42</v>
      </c>
      <c r="O228" s="52"/>
      <c r="P228" s="111">
        <f t="shared" si="31"/>
        <v>0</v>
      </c>
      <c r="Q228" s="111">
        <v>0</v>
      </c>
      <c r="R228" s="111">
        <f t="shared" si="32"/>
        <v>0</v>
      </c>
      <c r="S228" s="111">
        <v>0</v>
      </c>
      <c r="T228" s="112">
        <f t="shared" si="33"/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13" t="s">
        <v>129</v>
      </c>
      <c r="AT228" s="113" t="s">
        <v>242</v>
      </c>
      <c r="AU228" s="113" t="s">
        <v>85</v>
      </c>
      <c r="AY228" s="14" t="s">
        <v>237</v>
      </c>
      <c r="BE228" s="114">
        <f t="shared" si="34"/>
        <v>0</v>
      </c>
      <c r="BF228" s="114">
        <f t="shared" si="35"/>
        <v>0</v>
      </c>
      <c r="BG228" s="114">
        <f t="shared" si="36"/>
        <v>0</v>
      </c>
      <c r="BH228" s="114">
        <f t="shared" si="37"/>
        <v>0</v>
      </c>
      <c r="BI228" s="114">
        <f t="shared" si="38"/>
        <v>0</v>
      </c>
      <c r="BJ228" s="14" t="s">
        <v>85</v>
      </c>
      <c r="BK228" s="114">
        <f t="shared" si="39"/>
        <v>0</v>
      </c>
      <c r="BL228" s="14" t="s">
        <v>129</v>
      </c>
      <c r="BM228" s="113" t="s">
        <v>2024</v>
      </c>
    </row>
    <row r="229" spans="1:65" s="2" customFormat="1" ht="16.5" customHeight="1">
      <c r="A229" s="28"/>
      <c r="B229" s="138"/>
      <c r="C229" s="199" t="s">
        <v>348</v>
      </c>
      <c r="D229" s="199" t="s">
        <v>242</v>
      </c>
      <c r="E229" s="200" t="s">
        <v>2025</v>
      </c>
      <c r="F229" s="201" t="s">
        <v>2026</v>
      </c>
      <c r="G229" s="202" t="s">
        <v>1930</v>
      </c>
      <c r="H229" s="203">
        <v>123</v>
      </c>
      <c r="I229" s="108"/>
      <c r="J229" s="204">
        <f t="shared" si="30"/>
        <v>0</v>
      </c>
      <c r="K229" s="201" t="s">
        <v>1709</v>
      </c>
      <c r="L229" s="29"/>
      <c r="M229" s="109" t="s">
        <v>1</v>
      </c>
      <c r="N229" s="110" t="s">
        <v>42</v>
      </c>
      <c r="O229" s="52"/>
      <c r="P229" s="111">
        <f t="shared" si="31"/>
        <v>0</v>
      </c>
      <c r="Q229" s="111">
        <v>0</v>
      </c>
      <c r="R229" s="111">
        <f t="shared" si="32"/>
        <v>0</v>
      </c>
      <c r="S229" s="111">
        <v>0</v>
      </c>
      <c r="T229" s="112">
        <f t="shared" si="33"/>
        <v>0</v>
      </c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R229" s="113" t="s">
        <v>129</v>
      </c>
      <c r="AT229" s="113" t="s">
        <v>242</v>
      </c>
      <c r="AU229" s="113" t="s">
        <v>85</v>
      </c>
      <c r="AY229" s="14" t="s">
        <v>237</v>
      </c>
      <c r="BE229" s="114">
        <f t="shared" si="34"/>
        <v>0</v>
      </c>
      <c r="BF229" s="114">
        <f t="shared" si="35"/>
        <v>0</v>
      </c>
      <c r="BG229" s="114">
        <f t="shared" si="36"/>
        <v>0</v>
      </c>
      <c r="BH229" s="114">
        <f t="shared" si="37"/>
        <v>0</v>
      </c>
      <c r="BI229" s="114">
        <f t="shared" si="38"/>
        <v>0</v>
      </c>
      <c r="BJ229" s="14" t="s">
        <v>85</v>
      </c>
      <c r="BK229" s="114">
        <f t="shared" si="39"/>
        <v>0</v>
      </c>
      <c r="BL229" s="14" t="s">
        <v>129</v>
      </c>
      <c r="BM229" s="113" t="s">
        <v>2027</v>
      </c>
    </row>
    <row r="230" spans="1:65" s="2" customFormat="1" ht="16.5" customHeight="1">
      <c r="A230" s="28"/>
      <c r="B230" s="138"/>
      <c r="C230" s="199" t="s">
        <v>352</v>
      </c>
      <c r="D230" s="199" t="s">
        <v>242</v>
      </c>
      <c r="E230" s="200" t="s">
        <v>2028</v>
      </c>
      <c r="F230" s="201" t="s">
        <v>2029</v>
      </c>
      <c r="G230" s="202" t="s">
        <v>1930</v>
      </c>
      <c r="H230" s="203">
        <v>1</v>
      </c>
      <c r="I230" s="108"/>
      <c r="J230" s="204">
        <f t="shared" si="30"/>
        <v>0</v>
      </c>
      <c r="K230" s="201" t="s">
        <v>1709</v>
      </c>
      <c r="L230" s="29"/>
      <c r="M230" s="109" t="s">
        <v>1</v>
      </c>
      <c r="N230" s="110" t="s">
        <v>42</v>
      </c>
      <c r="O230" s="52"/>
      <c r="P230" s="111">
        <f t="shared" si="31"/>
        <v>0</v>
      </c>
      <c r="Q230" s="111">
        <v>0</v>
      </c>
      <c r="R230" s="111">
        <f t="shared" si="32"/>
        <v>0</v>
      </c>
      <c r="S230" s="111">
        <v>0</v>
      </c>
      <c r="T230" s="112">
        <f t="shared" si="33"/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13" t="s">
        <v>129</v>
      </c>
      <c r="AT230" s="113" t="s">
        <v>242</v>
      </c>
      <c r="AU230" s="113" t="s">
        <v>85</v>
      </c>
      <c r="AY230" s="14" t="s">
        <v>237</v>
      </c>
      <c r="BE230" s="114">
        <f t="shared" si="34"/>
        <v>0</v>
      </c>
      <c r="BF230" s="114">
        <f t="shared" si="35"/>
        <v>0</v>
      </c>
      <c r="BG230" s="114">
        <f t="shared" si="36"/>
        <v>0</v>
      </c>
      <c r="BH230" s="114">
        <f t="shared" si="37"/>
        <v>0</v>
      </c>
      <c r="BI230" s="114">
        <f t="shared" si="38"/>
        <v>0</v>
      </c>
      <c r="BJ230" s="14" t="s">
        <v>85</v>
      </c>
      <c r="BK230" s="114">
        <f t="shared" si="39"/>
        <v>0</v>
      </c>
      <c r="BL230" s="14" t="s">
        <v>129</v>
      </c>
      <c r="BM230" s="113" t="s">
        <v>2030</v>
      </c>
    </row>
    <row r="231" spans="1:65" s="2" customFormat="1" ht="16.5" customHeight="1">
      <c r="A231" s="28"/>
      <c r="B231" s="138"/>
      <c r="C231" s="199" t="s">
        <v>356</v>
      </c>
      <c r="D231" s="199" t="s">
        <v>242</v>
      </c>
      <c r="E231" s="200" t="s">
        <v>2031</v>
      </c>
      <c r="F231" s="201" t="s">
        <v>2032</v>
      </c>
      <c r="G231" s="202" t="s">
        <v>1708</v>
      </c>
      <c r="H231" s="203">
        <v>3</v>
      </c>
      <c r="I231" s="108"/>
      <c r="J231" s="204">
        <f t="shared" si="30"/>
        <v>0</v>
      </c>
      <c r="K231" s="201" t="s">
        <v>1709</v>
      </c>
      <c r="L231" s="29"/>
      <c r="M231" s="109" t="s">
        <v>1</v>
      </c>
      <c r="N231" s="110" t="s">
        <v>42</v>
      </c>
      <c r="O231" s="52"/>
      <c r="P231" s="111">
        <f t="shared" si="31"/>
        <v>0</v>
      </c>
      <c r="Q231" s="111">
        <v>0</v>
      </c>
      <c r="R231" s="111">
        <f t="shared" si="32"/>
        <v>0</v>
      </c>
      <c r="S231" s="111">
        <v>0</v>
      </c>
      <c r="T231" s="112">
        <f t="shared" si="33"/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13" t="s">
        <v>129</v>
      </c>
      <c r="AT231" s="113" t="s">
        <v>242</v>
      </c>
      <c r="AU231" s="113" t="s">
        <v>85</v>
      </c>
      <c r="AY231" s="14" t="s">
        <v>237</v>
      </c>
      <c r="BE231" s="114">
        <f t="shared" si="34"/>
        <v>0</v>
      </c>
      <c r="BF231" s="114">
        <f t="shared" si="35"/>
        <v>0</v>
      </c>
      <c r="BG231" s="114">
        <f t="shared" si="36"/>
        <v>0</v>
      </c>
      <c r="BH231" s="114">
        <f t="shared" si="37"/>
        <v>0</v>
      </c>
      <c r="BI231" s="114">
        <f t="shared" si="38"/>
        <v>0</v>
      </c>
      <c r="BJ231" s="14" t="s">
        <v>85</v>
      </c>
      <c r="BK231" s="114">
        <f t="shared" si="39"/>
        <v>0</v>
      </c>
      <c r="BL231" s="14" t="s">
        <v>129</v>
      </c>
      <c r="BM231" s="113" t="s">
        <v>2033</v>
      </c>
    </row>
    <row r="232" spans="1:65" s="2" customFormat="1" ht="16.5" customHeight="1">
      <c r="A232" s="28"/>
      <c r="B232" s="138"/>
      <c r="C232" s="199" t="s">
        <v>360</v>
      </c>
      <c r="D232" s="199" t="s">
        <v>242</v>
      </c>
      <c r="E232" s="200" t="s">
        <v>2034</v>
      </c>
      <c r="F232" s="201" t="s">
        <v>2035</v>
      </c>
      <c r="G232" s="202" t="s">
        <v>1708</v>
      </c>
      <c r="H232" s="203">
        <v>42</v>
      </c>
      <c r="I232" s="108"/>
      <c r="J232" s="204">
        <f t="shared" si="30"/>
        <v>0</v>
      </c>
      <c r="K232" s="201" t="s">
        <v>1709</v>
      </c>
      <c r="L232" s="29"/>
      <c r="M232" s="109" t="s">
        <v>1</v>
      </c>
      <c r="N232" s="110" t="s">
        <v>42</v>
      </c>
      <c r="O232" s="52"/>
      <c r="P232" s="111">
        <f t="shared" si="31"/>
        <v>0</v>
      </c>
      <c r="Q232" s="111">
        <v>0</v>
      </c>
      <c r="R232" s="111">
        <f t="shared" si="32"/>
        <v>0</v>
      </c>
      <c r="S232" s="111">
        <v>0</v>
      </c>
      <c r="T232" s="112">
        <f t="shared" si="33"/>
        <v>0</v>
      </c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R232" s="113" t="s">
        <v>129</v>
      </c>
      <c r="AT232" s="113" t="s">
        <v>242</v>
      </c>
      <c r="AU232" s="113" t="s">
        <v>85</v>
      </c>
      <c r="AY232" s="14" t="s">
        <v>237</v>
      </c>
      <c r="BE232" s="114">
        <f t="shared" si="34"/>
        <v>0</v>
      </c>
      <c r="BF232" s="114">
        <f t="shared" si="35"/>
        <v>0</v>
      </c>
      <c r="BG232" s="114">
        <f t="shared" si="36"/>
        <v>0</v>
      </c>
      <c r="BH232" s="114">
        <f t="shared" si="37"/>
        <v>0</v>
      </c>
      <c r="BI232" s="114">
        <f t="shared" si="38"/>
        <v>0</v>
      </c>
      <c r="BJ232" s="14" t="s">
        <v>85</v>
      </c>
      <c r="BK232" s="114">
        <f t="shared" si="39"/>
        <v>0</v>
      </c>
      <c r="BL232" s="14" t="s">
        <v>129</v>
      </c>
      <c r="BM232" s="113" t="s">
        <v>2036</v>
      </c>
    </row>
    <row r="233" spans="1:65" s="2" customFormat="1" ht="16.5" customHeight="1">
      <c r="A233" s="28"/>
      <c r="B233" s="138"/>
      <c r="C233" s="199" t="s">
        <v>364</v>
      </c>
      <c r="D233" s="199" t="s">
        <v>242</v>
      </c>
      <c r="E233" s="200" t="s">
        <v>2037</v>
      </c>
      <c r="F233" s="201" t="s">
        <v>2038</v>
      </c>
      <c r="G233" s="202" t="s">
        <v>1930</v>
      </c>
      <c r="H233" s="203">
        <v>8</v>
      </c>
      <c r="I233" s="108"/>
      <c r="J233" s="204">
        <f t="shared" si="30"/>
        <v>0</v>
      </c>
      <c r="K233" s="201" t="s">
        <v>1709</v>
      </c>
      <c r="L233" s="29"/>
      <c r="M233" s="109" t="s">
        <v>1</v>
      </c>
      <c r="N233" s="110" t="s">
        <v>42</v>
      </c>
      <c r="O233" s="52"/>
      <c r="P233" s="111">
        <f t="shared" si="31"/>
        <v>0</v>
      </c>
      <c r="Q233" s="111">
        <v>0</v>
      </c>
      <c r="R233" s="111">
        <f t="shared" si="32"/>
        <v>0</v>
      </c>
      <c r="S233" s="111">
        <v>0</v>
      </c>
      <c r="T233" s="112">
        <f t="shared" si="33"/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13" t="s">
        <v>129</v>
      </c>
      <c r="AT233" s="113" t="s">
        <v>242</v>
      </c>
      <c r="AU233" s="113" t="s">
        <v>85</v>
      </c>
      <c r="AY233" s="14" t="s">
        <v>237</v>
      </c>
      <c r="BE233" s="114">
        <f t="shared" si="34"/>
        <v>0</v>
      </c>
      <c r="BF233" s="114">
        <f t="shared" si="35"/>
        <v>0</v>
      </c>
      <c r="BG233" s="114">
        <f t="shared" si="36"/>
        <v>0</v>
      </c>
      <c r="BH233" s="114">
        <f t="shared" si="37"/>
        <v>0</v>
      </c>
      <c r="BI233" s="114">
        <f t="shared" si="38"/>
        <v>0</v>
      </c>
      <c r="BJ233" s="14" t="s">
        <v>85</v>
      </c>
      <c r="BK233" s="114">
        <f t="shared" si="39"/>
        <v>0</v>
      </c>
      <c r="BL233" s="14" t="s">
        <v>129</v>
      </c>
      <c r="BM233" s="113" t="s">
        <v>2039</v>
      </c>
    </row>
    <row r="234" spans="1:65" s="2" customFormat="1" ht="16.5" customHeight="1">
      <c r="A234" s="28"/>
      <c r="B234" s="138"/>
      <c r="C234" s="199" t="s">
        <v>368</v>
      </c>
      <c r="D234" s="199" t="s">
        <v>242</v>
      </c>
      <c r="E234" s="200" t="s">
        <v>2040</v>
      </c>
      <c r="F234" s="201" t="s">
        <v>2041</v>
      </c>
      <c r="G234" s="202" t="s">
        <v>1930</v>
      </c>
      <c r="H234" s="203">
        <v>20</v>
      </c>
      <c r="I234" s="108"/>
      <c r="J234" s="204">
        <f t="shared" si="30"/>
        <v>0</v>
      </c>
      <c r="K234" s="201" t="s">
        <v>1709</v>
      </c>
      <c r="L234" s="29"/>
      <c r="M234" s="109" t="s">
        <v>1</v>
      </c>
      <c r="N234" s="110" t="s">
        <v>42</v>
      </c>
      <c r="O234" s="52"/>
      <c r="P234" s="111">
        <f t="shared" si="31"/>
        <v>0</v>
      </c>
      <c r="Q234" s="111">
        <v>0</v>
      </c>
      <c r="R234" s="111">
        <f t="shared" si="32"/>
        <v>0</v>
      </c>
      <c r="S234" s="111">
        <v>0</v>
      </c>
      <c r="T234" s="112">
        <f t="shared" si="33"/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13" t="s">
        <v>129</v>
      </c>
      <c r="AT234" s="113" t="s">
        <v>242</v>
      </c>
      <c r="AU234" s="113" t="s">
        <v>85</v>
      </c>
      <c r="AY234" s="14" t="s">
        <v>237</v>
      </c>
      <c r="BE234" s="114">
        <f t="shared" si="34"/>
        <v>0</v>
      </c>
      <c r="BF234" s="114">
        <f t="shared" si="35"/>
        <v>0</v>
      </c>
      <c r="BG234" s="114">
        <f t="shared" si="36"/>
        <v>0</v>
      </c>
      <c r="BH234" s="114">
        <f t="shared" si="37"/>
        <v>0</v>
      </c>
      <c r="BI234" s="114">
        <f t="shared" si="38"/>
        <v>0</v>
      </c>
      <c r="BJ234" s="14" t="s">
        <v>85</v>
      </c>
      <c r="BK234" s="114">
        <f t="shared" si="39"/>
        <v>0</v>
      </c>
      <c r="BL234" s="14" t="s">
        <v>129</v>
      </c>
      <c r="BM234" s="113" t="s">
        <v>2042</v>
      </c>
    </row>
    <row r="235" spans="1:65" s="2" customFormat="1" ht="16.5" customHeight="1">
      <c r="A235" s="28"/>
      <c r="B235" s="138"/>
      <c r="C235" s="199" t="s">
        <v>372</v>
      </c>
      <c r="D235" s="199" t="s">
        <v>242</v>
      </c>
      <c r="E235" s="200" t="s">
        <v>2043</v>
      </c>
      <c r="F235" s="201" t="s">
        <v>2044</v>
      </c>
      <c r="G235" s="202" t="s">
        <v>1930</v>
      </c>
      <c r="H235" s="203">
        <v>8</v>
      </c>
      <c r="I235" s="108"/>
      <c r="J235" s="204">
        <f t="shared" si="30"/>
        <v>0</v>
      </c>
      <c r="K235" s="201" t="s">
        <v>1709</v>
      </c>
      <c r="L235" s="29"/>
      <c r="M235" s="109" t="s">
        <v>1</v>
      </c>
      <c r="N235" s="110" t="s">
        <v>42</v>
      </c>
      <c r="O235" s="52"/>
      <c r="P235" s="111">
        <f t="shared" si="31"/>
        <v>0</v>
      </c>
      <c r="Q235" s="111">
        <v>0</v>
      </c>
      <c r="R235" s="111">
        <f t="shared" si="32"/>
        <v>0</v>
      </c>
      <c r="S235" s="111">
        <v>0</v>
      </c>
      <c r="T235" s="112">
        <f t="shared" si="33"/>
        <v>0</v>
      </c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R235" s="113" t="s">
        <v>129</v>
      </c>
      <c r="AT235" s="113" t="s">
        <v>242</v>
      </c>
      <c r="AU235" s="113" t="s">
        <v>85</v>
      </c>
      <c r="AY235" s="14" t="s">
        <v>237</v>
      </c>
      <c r="BE235" s="114">
        <f t="shared" si="34"/>
        <v>0</v>
      </c>
      <c r="BF235" s="114">
        <f t="shared" si="35"/>
        <v>0</v>
      </c>
      <c r="BG235" s="114">
        <f t="shared" si="36"/>
        <v>0</v>
      </c>
      <c r="BH235" s="114">
        <f t="shared" si="37"/>
        <v>0</v>
      </c>
      <c r="BI235" s="114">
        <f t="shared" si="38"/>
        <v>0</v>
      </c>
      <c r="BJ235" s="14" t="s">
        <v>85</v>
      </c>
      <c r="BK235" s="114">
        <f t="shared" si="39"/>
        <v>0</v>
      </c>
      <c r="BL235" s="14" t="s">
        <v>129</v>
      </c>
      <c r="BM235" s="113" t="s">
        <v>2045</v>
      </c>
    </row>
    <row r="236" spans="1:65" s="2" customFormat="1" ht="16.5" customHeight="1">
      <c r="A236" s="28"/>
      <c r="B236" s="138"/>
      <c r="C236" s="199" t="s">
        <v>376</v>
      </c>
      <c r="D236" s="199" t="s">
        <v>242</v>
      </c>
      <c r="E236" s="200" t="s">
        <v>2046</v>
      </c>
      <c r="F236" s="201" t="s">
        <v>2047</v>
      </c>
      <c r="G236" s="202" t="s">
        <v>1708</v>
      </c>
      <c r="H236" s="203">
        <v>65</v>
      </c>
      <c r="I236" s="108"/>
      <c r="J236" s="204">
        <f t="shared" si="30"/>
        <v>0</v>
      </c>
      <c r="K236" s="201" t="s">
        <v>1709</v>
      </c>
      <c r="L236" s="29"/>
      <c r="M236" s="109" t="s">
        <v>1</v>
      </c>
      <c r="N236" s="110" t="s">
        <v>42</v>
      </c>
      <c r="O236" s="52"/>
      <c r="P236" s="111">
        <f t="shared" si="31"/>
        <v>0</v>
      </c>
      <c r="Q236" s="111">
        <v>0</v>
      </c>
      <c r="R236" s="111">
        <f t="shared" si="32"/>
        <v>0</v>
      </c>
      <c r="S236" s="111">
        <v>0</v>
      </c>
      <c r="T236" s="112">
        <f t="shared" si="33"/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13" t="s">
        <v>129</v>
      </c>
      <c r="AT236" s="113" t="s">
        <v>242</v>
      </c>
      <c r="AU236" s="113" t="s">
        <v>85</v>
      </c>
      <c r="AY236" s="14" t="s">
        <v>237</v>
      </c>
      <c r="BE236" s="114">
        <f t="shared" si="34"/>
        <v>0</v>
      </c>
      <c r="BF236" s="114">
        <f t="shared" si="35"/>
        <v>0</v>
      </c>
      <c r="BG236" s="114">
        <f t="shared" si="36"/>
        <v>0</v>
      </c>
      <c r="BH236" s="114">
        <f t="shared" si="37"/>
        <v>0</v>
      </c>
      <c r="BI236" s="114">
        <f t="shared" si="38"/>
        <v>0</v>
      </c>
      <c r="BJ236" s="14" t="s">
        <v>85</v>
      </c>
      <c r="BK236" s="114">
        <f t="shared" si="39"/>
        <v>0</v>
      </c>
      <c r="BL236" s="14" t="s">
        <v>129</v>
      </c>
      <c r="BM236" s="113" t="s">
        <v>2048</v>
      </c>
    </row>
    <row r="237" spans="1:65" s="2" customFormat="1" ht="16.5" customHeight="1">
      <c r="A237" s="28"/>
      <c r="B237" s="138"/>
      <c r="C237" s="199" t="s">
        <v>380</v>
      </c>
      <c r="D237" s="199" t="s">
        <v>242</v>
      </c>
      <c r="E237" s="200" t="s">
        <v>2049</v>
      </c>
      <c r="F237" s="201" t="s">
        <v>2050</v>
      </c>
      <c r="G237" s="202" t="s">
        <v>1708</v>
      </c>
      <c r="H237" s="203">
        <v>6</v>
      </c>
      <c r="I237" s="108"/>
      <c r="J237" s="204">
        <f t="shared" si="30"/>
        <v>0</v>
      </c>
      <c r="K237" s="201" t="s">
        <v>1709</v>
      </c>
      <c r="L237" s="29"/>
      <c r="M237" s="109" t="s">
        <v>1</v>
      </c>
      <c r="N237" s="110" t="s">
        <v>42</v>
      </c>
      <c r="O237" s="52"/>
      <c r="P237" s="111">
        <f t="shared" si="31"/>
        <v>0</v>
      </c>
      <c r="Q237" s="111">
        <v>0</v>
      </c>
      <c r="R237" s="111">
        <f t="shared" si="32"/>
        <v>0</v>
      </c>
      <c r="S237" s="111">
        <v>0</v>
      </c>
      <c r="T237" s="112">
        <f t="shared" si="33"/>
        <v>0</v>
      </c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R237" s="113" t="s">
        <v>129</v>
      </c>
      <c r="AT237" s="113" t="s">
        <v>242</v>
      </c>
      <c r="AU237" s="113" t="s">
        <v>85</v>
      </c>
      <c r="AY237" s="14" t="s">
        <v>237</v>
      </c>
      <c r="BE237" s="114">
        <f t="shared" si="34"/>
        <v>0</v>
      </c>
      <c r="BF237" s="114">
        <f t="shared" si="35"/>
        <v>0</v>
      </c>
      <c r="BG237" s="114">
        <f t="shared" si="36"/>
        <v>0</v>
      </c>
      <c r="BH237" s="114">
        <f t="shared" si="37"/>
        <v>0</v>
      </c>
      <c r="BI237" s="114">
        <f t="shared" si="38"/>
        <v>0</v>
      </c>
      <c r="BJ237" s="14" t="s">
        <v>85</v>
      </c>
      <c r="BK237" s="114">
        <f t="shared" si="39"/>
        <v>0</v>
      </c>
      <c r="BL237" s="14" t="s">
        <v>129</v>
      </c>
      <c r="BM237" s="113" t="s">
        <v>2051</v>
      </c>
    </row>
    <row r="238" spans="1:65" s="2" customFormat="1" ht="16.5" customHeight="1">
      <c r="A238" s="28"/>
      <c r="B238" s="138"/>
      <c r="C238" s="199" t="s">
        <v>384</v>
      </c>
      <c r="D238" s="199" t="s">
        <v>242</v>
      </c>
      <c r="E238" s="200" t="s">
        <v>2052</v>
      </c>
      <c r="F238" s="201" t="s">
        <v>2053</v>
      </c>
      <c r="G238" s="202" t="s">
        <v>1708</v>
      </c>
      <c r="H238" s="203">
        <v>6</v>
      </c>
      <c r="I238" s="108"/>
      <c r="J238" s="204">
        <f t="shared" si="30"/>
        <v>0</v>
      </c>
      <c r="K238" s="201" t="s">
        <v>1709</v>
      </c>
      <c r="L238" s="29"/>
      <c r="M238" s="109" t="s">
        <v>1</v>
      </c>
      <c r="N238" s="110" t="s">
        <v>42</v>
      </c>
      <c r="O238" s="52"/>
      <c r="P238" s="111">
        <f t="shared" si="31"/>
        <v>0</v>
      </c>
      <c r="Q238" s="111">
        <v>0</v>
      </c>
      <c r="R238" s="111">
        <f t="shared" si="32"/>
        <v>0</v>
      </c>
      <c r="S238" s="111">
        <v>0</v>
      </c>
      <c r="T238" s="112">
        <f t="shared" si="33"/>
        <v>0</v>
      </c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R238" s="113" t="s">
        <v>129</v>
      </c>
      <c r="AT238" s="113" t="s">
        <v>242</v>
      </c>
      <c r="AU238" s="113" t="s">
        <v>85</v>
      </c>
      <c r="AY238" s="14" t="s">
        <v>237</v>
      </c>
      <c r="BE238" s="114">
        <f t="shared" si="34"/>
        <v>0</v>
      </c>
      <c r="BF238" s="114">
        <f t="shared" si="35"/>
        <v>0</v>
      </c>
      <c r="BG238" s="114">
        <f t="shared" si="36"/>
        <v>0</v>
      </c>
      <c r="BH238" s="114">
        <f t="shared" si="37"/>
        <v>0</v>
      </c>
      <c r="BI238" s="114">
        <f t="shared" si="38"/>
        <v>0</v>
      </c>
      <c r="BJ238" s="14" t="s">
        <v>85</v>
      </c>
      <c r="BK238" s="114">
        <f t="shared" si="39"/>
        <v>0</v>
      </c>
      <c r="BL238" s="14" t="s">
        <v>129</v>
      </c>
      <c r="BM238" s="113" t="s">
        <v>2054</v>
      </c>
    </row>
    <row r="239" spans="1:65" s="2" customFormat="1" ht="16.5" customHeight="1">
      <c r="A239" s="28"/>
      <c r="B239" s="138"/>
      <c r="C239" s="199" t="s">
        <v>388</v>
      </c>
      <c r="D239" s="199" t="s">
        <v>242</v>
      </c>
      <c r="E239" s="200" t="s">
        <v>2055</v>
      </c>
      <c r="F239" s="201" t="s">
        <v>2056</v>
      </c>
      <c r="G239" s="202" t="s">
        <v>1930</v>
      </c>
      <c r="H239" s="203">
        <v>6</v>
      </c>
      <c r="I239" s="108"/>
      <c r="J239" s="204">
        <f t="shared" si="30"/>
        <v>0</v>
      </c>
      <c r="K239" s="201" t="s">
        <v>1709</v>
      </c>
      <c r="L239" s="29"/>
      <c r="M239" s="109" t="s">
        <v>1</v>
      </c>
      <c r="N239" s="110" t="s">
        <v>42</v>
      </c>
      <c r="O239" s="52"/>
      <c r="P239" s="111">
        <f t="shared" si="31"/>
        <v>0</v>
      </c>
      <c r="Q239" s="111">
        <v>0</v>
      </c>
      <c r="R239" s="111">
        <f t="shared" si="32"/>
        <v>0</v>
      </c>
      <c r="S239" s="111">
        <v>0</v>
      </c>
      <c r="T239" s="112">
        <f t="shared" si="33"/>
        <v>0</v>
      </c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R239" s="113" t="s">
        <v>129</v>
      </c>
      <c r="AT239" s="113" t="s">
        <v>242</v>
      </c>
      <c r="AU239" s="113" t="s">
        <v>85</v>
      </c>
      <c r="AY239" s="14" t="s">
        <v>237</v>
      </c>
      <c r="BE239" s="114">
        <f t="shared" si="34"/>
        <v>0</v>
      </c>
      <c r="BF239" s="114">
        <f t="shared" si="35"/>
        <v>0</v>
      </c>
      <c r="BG239" s="114">
        <f t="shared" si="36"/>
        <v>0</v>
      </c>
      <c r="BH239" s="114">
        <f t="shared" si="37"/>
        <v>0</v>
      </c>
      <c r="BI239" s="114">
        <f t="shared" si="38"/>
        <v>0</v>
      </c>
      <c r="BJ239" s="14" t="s">
        <v>85</v>
      </c>
      <c r="BK239" s="114">
        <f t="shared" si="39"/>
        <v>0</v>
      </c>
      <c r="BL239" s="14" t="s">
        <v>129</v>
      </c>
      <c r="BM239" s="113" t="s">
        <v>2057</v>
      </c>
    </row>
    <row r="240" spans="1:65" s="2" customFormat="1" ht="16.5" customHeight="1">
      <c r="A240" s="28"/>
      <c r="B240" s="138"/>
      <c r="C240" s="199" t="s">
        <v>392</v>
      </c>
      <c r="D240" s="199" t="s">
        <v>242</v>
      </c>
      <c r="E240" s="200" t="s">
        <v>2058</v>
      </c>
      <c r="F240" s="201" t="s">
        <v>2059</v>
      </c>
      <c r="G240" s="202" t="s">
        <v>1930</v>
      </c>
      <c r="H240" s="203">
        <v>6</v>
      </c>
      <c r="I240" s="108"/>
      <c r="J240" s="204">
        <f t="shared" si="30"/>
        <v>0</v>
      </c>
      <c r="K240" s="201" t="s">
        <v>1709</v>
      </c>
      <c r="L240" s="29"/>
      <c r="M240" s="109" t="s">
        <v>1</v>
      </c>
      <c r="N240" s="110" t="s">
        <v>42</v>
      </c>
      <c r="O240" s="52"/>
      <c r="P240" s="111">
        <f t="shared" si="31"/>
        <v>0</v>
      </c>
      <c r="Q240" s="111">
        <v>0</v>
      </c>
      <c r="R240" s="111">
        <f t="shared" si="32"/>
        <v>0</v>
      </c>
      <c r="S240" s="111">
        <v>0</v>
      </c>
      <c r="T240" s="112">
        <f t="shared" si="33"/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13" t="s">
        <v>129</v>
      </c>
      <c r="AT240" s="113" t="s">
        <v>242</v>
      </c>
      <c r="AU240" s="113" t="s">
        <v>85</v>
      </c>
      <c r="AY240" s="14" t="s">
        <v>237</v>
      </c>
      <c r="BE240" s="114">
        <f t="shared" si="34"/>
        <v>0</v>
      </c>
      <c r="BF240" s="114">
        <f t="shared" si="35"/>
        <v>0</v>
      </c>
      <c r="BG240" s="114">
        <f t="shared" si="36"/>
        <v>0</v>
      </c>
      <c r="BH240" s="114">
        <f t="shared" si="37"/>
        <v>0</v>
      </c>
      <c r="BI240" s="114">
        <f t="shared" si="38"/>
        <v>0</v>
      </c>
      <c r="BJ240" s="14" t="s">
        <v>85</v>
      </c>
      <c r="BK240" s="114">
        <f t="shared" si="39"/>
        <v>0</v>
      </c>
      <c r="BL240" s="14" t="s">
        <v>129</v>
      </c>
      <c r="BM240" s="113" t="s">
        <v>2060</v>
      </c>
    </row>
    <row r="241" spans="1:65" s="2" customFormat="1" ht="16.5" customHeight="1">
      <c r="A241" s="28"/>
      <c r="B241" s="138"/>
      <c r="C241" s="199" t="s">
        <v>396</v>
      </c>
      <c r="D241" s="199" t="s">
        <v>242</v>
      </c>
      <c r="E241" s="200" t="s">
        <v>2061</v>
      </c>
      <c r="F241" s="201" t="s">
        <v>2062</v>
      </c>
      <c r="G241" s="202" t="s">
        <v>1708</v>
      </c>
      <c r="H241" s="203">
        <v>133</v>
      </c>
      <c r="I241" s="108"/>
      <c r="J241" s="204">
        <f t="shared" si="30"/>
        <v>0</v>
      </c>
      <c r="K241" s="201" t="s">
        <v>1709</v>
      </c>
      <c r="L241" s="29"/>
      <c r="M241" s="109" t="s">
        <v>1</v>
      </c>
      <c r="N241" s="110" t="s">
        <v>42</v>
      </c>
      <c r="O241" s="52"/>
      <c r="P241" s="111">
        <f t="shared" si="31"/>
        <v>0</v>
      </c>
      <c r="Q241" s="111">
        <v>0</v>
      </c>
      <c r="R241" s="111">
        <f t="shared" si="32"/>
        <v>0</v>
      </c>
      <c r="S241" s="111">
        <v>0</v>
      </c>
      <c r="T241" s="112">
        <f t="shared" si="33"/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13" t="s">
        <v>129</v>
      </c>
      <c r="AT241" s="113" t="s">
        <v>242</v>
      </c>
      <c r="AU241" s="113" t="s">
        <v>85</v>
      </c>
      <c r="AY241" s="14" t="s">
        <v>237</v>
      </c>
      <c r="BE241" s="114">
        <f t="shared" si="34"/>
        <v>0</v>
      </c>
      <c r="BF241" s="114">
        <f t="shared" si="35"/>
        <v>0</v>
      </c>
      <c r="BG241" s="114">
        <f t="shared" si="36"/>
        <v>0</v>
      </c>
      <c r="BH241" s="114">
        <f t="shared" si="37"/>
        <v>0</v>
      </c>
      <c r="BI241" s="114">
        <f t="shared" si="38"/>
        <v>0</v>
      </c>
      <c r="BJ241" s="14" t="s">
        <v>85</v>
      </c>
      <c r="BK241" s="114">
        <f t="shared" si="39"/>
        <v>0</v>
      </c>
      <c r="BL241" s="14" t="s">
        <v>129</v>
      </c>
      <c r="BM241" s="113" t="s">
        <v>2063</v>
      </c>
    </row>
    <row r="242" spans="1:65" s="2" customFormat="1" ht="16.5" customHeight="1">
      <c r="A242" s="28"/>
      <c r="B242" s="138"/>
      <c r="C242" s="199" t="s">
        <v>400</v>
      </c>
      <c r="D242" s="199" t="s">
        <v>242</v>
      </c>
      <c r="E242" s="200" t="s">
        <v>2064</v>
      </c>
      <c r="F242" s="201" t="s">
        <v>2065</v>
      </c>
      <c r="G242" s="202" t="s">
        <v>1708</v>
      </c>
      <c r="H242" s="203">
        <v>2</v>
      </c>
      <c r="I242" s="108"/>
      <c r="J242" s="204">
        <f t="shared" si="30"/>
        <v>0</v>
      </c>
      <c r="K242" s="201" t="s">
        <v>1709</v>
      </c>
      <c r="L242" s="29"/>
      <c r="M242" s="109" t="s">
        <v>1</v>
      </c>
      <c r="N242" s="110" t="s">
        <v>42</v>
      </c>
      <c r="O242" s="52"/>
      <c r="P242" s="111">
        <f t="shared" si="31"/>
        <v>0</v>
      </c>
      <c r="Q242" s="111">
        <v>0</v>
      </c>
      <c r="R242" s="111">
        <f t="shared" si="32"/>
        <v>0</v>
      </c>
      <c r="S242" s="111">
        <v>0</v>
      </c>
      <c r="T242" s="112">
        <f t="shared" si="33"/>
        <v>0</v>
      </c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R242" s="113" t="s">
        <v>129</v>
      </c>
      <c r="AT242" s="113" t="s">
        <v>242</v>
      </c>
      <c r="AU242" s="113" t="s">
        <v>85</v>
      </c>
      <c r="AY242" s="14" t="s">
        <v>237</v>
      </c>
      <c r="BE242" s="114">
        <f t="shared" si="34"/>
        <v>0</v>
      </c>
      <c r="BF242" s="114">
        <f t="shared" si="35"/>
        <v>0</v>
      </c>
      <c r="BG242" s="114">
        <f t="shared" si="36"/>
        <v>0</v>
      </c>
      <c r="BH242" s="114">
        <f t="shared" si="37"/>
        <v>0</v>
      </c>
      <c r="BI242" s="114">
        <f t="shared" si="38"/>
        <v>0</v>
      </c>
      <c r="BJ242" s="14" t="s">
        <v>85</v>
      </c>
      <c r="BK242" s="114">
        <f t="shared" si="39"/>
        <v>0</v>
      </c>
      <c r="BL242" s="14" t="s">
        <v>129</v>
      </c>
      <c r="BM242" s="113" t="s">
        <v>2066</v>
      </c>
    </row>
    <row r="243" spans="1:65" s="2" customFormat="1" ht="16.5" customHeight="1">
      <c r="A243" s="28"/>
      <c r="B243" s="138"/>
      <c r="C243" s="199" t="s">
        <v>404</v>
      </c>
      <c r="D243" s="199" t="s">
        <v>242</v>
      </c>
      <c r="E243" s="200" t="s">
        <v>2067</v>
      </c>
      <c r="F243" s="201" t="s">
        <v>2068</v>
      </c>
      <c r="G243" s="202" t="s">
        <v>1930</v>
      </c>
      <c r="H243" s="203">
        <v>7</v>
      </c>
      <c r="I243" s="108"/>
      <c r="J243" s="204">
        <f t="shared" si="30"/>
        <v>0</v>
      </c>
      <c r="K243" s="201" t="s">
        <v>1709</v>
      </c>
      <c r="L243" s="29"/>
      <c r="M243" s="109" t="s">
        <v>1</v>
      </c>
      <c r="N243" s="110" t="s">
        <v>42</v>
      </c>
      <c r="O243" s="52"/>
      <c r="P243" s="111">
        <f t="shared" si="31"/>
        <v>0</v>
      </c>
      <c r="Q243" s="111">
        <v>0</v>
      </c>
      <c r="R243" s="111">
        <f t="shared" si="32"/>
        <v>0</v>
      </c>
      <c r="S243" s="111">
        <v>0</v>
      </c>
      <c r="T243" s="112">
        <f t="shared" si="33"/>
        <v>0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R243" s="113" t="s">
        <v>129</v>
      </c>
      <c r="AT243" s="113" t="s">
        <v>242</v>
      </c>
      <c r="AU243" s="113" t="s">
        <v>85</v>
      </c>
      <c r="AY243" s="14" t="s">
        <v>237</v>
      </c>
      <c r="BE243" s="114">
        <f t="shared" si="34"/>
        <v>0</v>
      </c>
      <c r="BF243" s="114">
        <f t="shared" si="35"/>
        <v>0</v>
      </c>
      <c r="BG243" s="114">
        <f t="shared" si="36"/>
        <v>0</v>
      </c>
      <c r="BH243" s="114">
        <f t="shared" si="37"/>
        <v>0</v>
      </c>
      <c r="BI243" s="114">
        <f t="shared" si="38"/>
        <v>0</v>
      </c>
      <c r="BJ243" s="14" t="s">
        <v>85</v>
      </c>
      <c r="BK243" s="114">
        <f t="shared" si="39"/>
        <v>0</v>
      </c>
      <c r="BL243" s="14" t="s">
        <v>129</v>
      </c>
      <c r="BM243" s="113" t="s">
        <v>2069</v>
      </c>
    </row>
    <row r="244" spans="1:65" s="2" customFormat="1" ht="16.5" customHeight="1">
      <c r="A244" s="28"/>
      <c r="B244" s="138"/>
      <c r="C244" s="199" t="s">
        <v>408</v>
      </c>
      <c r="D244" s="199" t="s">
        <v>242</v>
      </c>
      <c r="E244" s="200" t="s">
        <v>2070</v>
      </c>
      <c r="F244" s="201" t="s">
        <v>2071</v>
      </c>
      <c r="G244" s="202" t="s">
        <v>2072</v>
      </c>
      <c r="H244" s="203">
        <v>6</v>
      </c>
      <c r="I244" s="108"/>
      <c r="J244" s="204">
        <f t="shared" si="30"/>
        <v>0</v>
      </c>
      <c r="K244" s="201" t="s">
        <v>1709</v>
      </c>
      <c r="L244" s="29"/>
      <c r="M244" s="109" t="s">
        <v>1</v>
      </c>
      <c r="N244" s="110" t="s">
        <v>42</v>
      </c>
      <c r="O244" s="52"/>
      <c r="P244" s="111">
        <f t="shared" si="31"/>
        <v>0</v>
      </c>
      <c r="Q244" s="111">
        <v>0</v>
      </c>
      <c r="R244" s="111">
        <f t="shared" si="32"/>
        <v>0</v>
      </c>
      <c r="S244" s="111">
        <v>0</v>
      </c>
      <c r="T244" s="112">
        <f t="shared" si="33"/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13" t="s">
        <v>129</v>
      </c>
      <c r="AT244" s="113" t="s">
        <v>242</v>
      </c>
      <c r="AU244" s="113" t="s">
        <v>85</v>
      </c>
      <c r="AY244" s="14" t="s">
        <v>237</v>
      </c>
      <c r="BE244" s="114">
        <f t="shared" si="34"/>
        <v>0</v>
      </c>
      <c r="BF244" s="114">
        <f t="shared" si="35"/>
        <v>0</v>
      </c>
      <c r="BG244" s="114">
        <f t="shared" si="36"/>
        <v>0</v>
      </c>
      <c r="BH244" s="114">
        <f t="shared" si="37"/>
        <v>0</v>
      </c>
      <c r="BI244" s="114">
        <f t="shared" si="38"/>
        <v>0</v>
      </c>
      <c r="BJ244" s="14" t="s">
        <v>85</v>
      </c>
      <c r="BK244" s="114">
        <f t="shared" si="39"/>
        <v>0</v>
      </c>
      <c r="BL244" s="14" t="s">
        <v>129</v>
      </c>
      <c r="BM244" s="113" t="s">
        <v>2073</v>
      </c>
    </row>
    <row r="245" spans="1:65" s="2" customFormat="1" ht="16.5" customHeight="1">
      <c r="A245" s="28"/>
      <c r="B245" s="138"/>
      <c r="C245" s="199" t="s">
        <v>415</v>
      </c>
      <c r="D245" s="199" t="s">
        <v>242</v>
      </c>
      <c r="E245" s="200" t="s">
        <v>2074</v>
      </c>
      <c r="F245" s="201" t="s">
        <v>2075</v>
      </c>
      <c r="G245" s="202" t="s">
        <v>1716</v>
      </c>
      <c r="H245" s="203">
        <v>36</v>
      </c>
      <c r="I245" s="108"/>
      <c r="J245" s="204">
        <f t="shared" si="30"/>
        <v>0</v>
      </c>
      <c r="K245" s="201" t="s">
        <v>1709</v>
      </c>
      <c r="L245" s="29"/>
      <c r="M245" s="109" t="s">
        <v>1</v>
      </c>
      <c r="N245" s="110" t="s">
        <v>42</v>
      </c>
      <c r="O245" s="52"/>
      <c r="P245" s="111">
        <f t="shared" si="31"/>
        <v>0</v>
      </c>
      <c r="Q245" s="111">
        <v>0</v>
      </c>
      <c r="R245" s="111">
        <f t="shared" si="32"/>
        <v>0</v>
      </c>
      <c r="S245" s="111">
        <v>0</v>
      </c>
      <c r="T245" s="112">
        <f t="shared" si="33"/>
        <v>0</v>
      </c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R245" s="113" t="s">
        <v>129</v>
      </c>
      <c r="AT245" s="113" t="s">
        <v>242</v>
      </c>
      <c r="AU245" s="113" t="s">
        <v>85</v>
      </c>
      <c r="AY245" s="14" t="s">
        <v>237</v>
      </c>
      <c r="BE245" s="114">
        <f t="shared" si="34"/>
        <v>0</v>
      </c>
      <c r="BF245" s="114">
        <f t="shared" si="35"/>
        <v>0</v>
      </c>
      <c r="BG245" s="114">
        <f t="shared" si="36"/>
        <v>0</v>
      </c>
      <c r="BH245" s="114">
        <f t="shared" si="37"/>
        <v>0</v>
      </c>
      <c r="BI245" s="114">
        <f t="shared" si="38"/>
        <v>0</v>
      </c>
      <c r="BJ245" s="14" t="s">
        <v>85</v>
      </c>
      <c r="BK245" s="114">
        <f t="shared" si="39"/>
        <v>0</v>
      </c>
      <c r="BL245" s="14" t="s">
        <v>129</v>
      </c>
      <c r="BM245" s="113" t="s">
        <v>2076</v>
      </c>
    </row>
    <row r="246" spans="1:65" s="2" customFormat="1" ht="16.5" customHeight="1">
      <c r="A246" s="28"/>
      <c r="B246" s="138"/>
      <c r="C246" s="199" t="s">
        <v>419</v>
      </c>
      <c r="D246" s="199" t="s">
        <v>242</v>
      </c>
      <c r="E246" s="200" t="s">
        <v>2077</v>
      </c>
      <c r="F246" s="201" t="s">
        <v>2078</v>
      </c>
      <c r="G246" s="202" t="s">
        <v>1716</v>
      </c>
      <c r="H246" s="203">
        <v>6</v>
      </c>
      <c r="I246" s="108"/>
      <c r="J246" s="204">
        <f t="shared" si="30"/>
        <v>0</v>
      </c>
      <c r="K246" s="201" t="s">
        <v>1709</v>
      </c>
      <c r="L246" s="29"/>
      <c r="M246" s="109" t="s">
        <v>1</v>
      </c>
      <c r="N246" s="110" t="s">
        <v>42</v>
      </c>
      <c r="O246" s="52"/>
      <c r="P246" s="111">
        <f t="shared" si="31"/>
        <v>0</v>
      </c>
      <c r="Q246" s="111">
        <v>0</v>
      </c>
      <c r="R246" s="111">
        <f t="shared" si="32"/>
        <v>0</v>
      </c>
      <c r="S246" s="111">
        <v>0</v>
      </c>
      <c r="T246" s="112">
        <f t="shared" si="33"/>
        <v>0</v>
      </c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R246" s="113" t="s">
        <v>129</v>
      </c>
      <c r="AT246" s="113" t="s">
        <v>242</v>
      </c>
      <c r="AU246" s="113" t="s">
        <v>85</v>
      </c>
      <c r="AY246" s="14" t="s">
        <v>237</v>
      </c>
      <c r="BE246" s="114">
        <f t="shared" si="34"/>
        <v>0</v>
      </c>
      <c r="BF246" s="114">
        <f t="shared" si="35"/>
        <v>0</v>
      </c>
      <c r="BG246" s="114">
        <f t="shared" si="36"/>
        <v>0</v>
      </c>
      <c r="BH246" s="114">
        <f t="shared" si="37"/>
        <v>0</v>
      </c>
      <c r="BI246" s="114">
        <f t="shared" si="38"/>
        <v>0</v>
      </c>
      <c r="BJ246" s="14" t="s">
        <v>85</v>
      </c>
      <c r="BK246" s="114">
        <f t="shared" si="39"/>
        <v>0</v>
      </c>
      <c r="BL246" s="14" t="s">
        <v>129</v>
      </c>
      <c r="BM246" s="113" t="s">
        <v>2079</v>
      </c>
    </row>
    <row r="247" spans="1:65" s="2" customFormat="1" ht="16.5" customHeight="1">
      <c r="A247" s="28"/>
      <c r="B247" s="138"/>
      <c r="C247" s="199" t="s">
        <v>423</v>
      </c>
      <c r="D247" s="199" t="s">
        <v>242</v>
      </c>
      <c r="E247" s="200" t="s">
        <v>2080</v>
      </c>
      <c r="F247" s="201" t="s">
        <v>2081</v>
      </c>
      <c r="G247" s="202" t="s">
        <v>1708</v>
      </c>
      <c r="H247" s="203">
        <v>17</v>
      </c>
      <c r="I247" s="108"/>
      <c r="J247" s="204">
        <f t="shared" si="30"/>
        <v>0</v>
      </c>
      <c r="K247" s="201" t="s">
        <v>1709</v>
      </c>
      <c r="L247" s="29"/>
      <c r="M247" s="109" t="s">
        <v>1</v>
      </c>
      <c r="N247" s="110" t="s">
        <v>42</v>
      </c>
      <c r="O247" s="52"/>
      <c r="P247" s="111">
        <f t="shared" si="31"/>
        <v>0</v>
      </c>
      <c r="Q247" s="111">
        <v>0</v>
      </c>
      <c r="R247" s="111">
        <f t="shared" si="32"/>
        <v>0</v>
      </c>
      <c r="S247" s="111">
        <v>0</v>
      </c>
      <c r="T247" s="112">
        <f t="shared" si="33"/>
        <v>0</v>
      </c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R247" s="113" t="s">
        <v>129</v>
      </c>
      <c r="AT247" s="113" t="s">
        <v>242</v>
      </c>
      <c r="AU247" s="113" t="s">
        <v>85</v>
      </c>
      <c r="AY247" s="14" t="s">
        <v>237</v>
      </c>
      <c r="BE247" s="114">
        <f t="shared" si="34"/>
        <v>0</v>
      </c>
      <c r="BF247" s="114">
        <f t="shared" si="35"/>
        <v>0</v>
      </c>
      <c r="BG247" s="114">
        <f t="shared" si="36"/>
        <v>0</v>
      </c>
      <c r="BH247" s="114">
        <f t="shared" si="37"/>
        <v>0</v>
      </c>
      <c r="BI247" s="114">
        <f t="shared" si="38"/>
        <v>0</v>
      </c>
      <c r="BJ247" s="14" t="s">
        <v>85</v>
      </c>
      <c r="BK247" s="114">
        <f t="shared" si="39"/>
        <v>0</v>
      </c>
      <c r="BL247" s="14" t="s">
        <v>129</v>
      </c>
      <c r="BM247" s="113" t="s">
        <v>2082</v>
      </c>
    </row>
    <row r="248" spans="1:65" s="2" customFormat="1" ht="16.5" customHeight="1">
      <c r="A248" s="28"/>
      <c r="B248" s="138"/>
      <c r="C248" s="199" t="s">
        <v>427</v>
      </c>
      <c r="D248" s="199" t="s">
        <v>242</v>
      </c>
      <c r="E248" s="200" t="s">
        <v>2083</v>
      </c>
      <c r="F248" s="201" t="s">
        <v>2084</v>
      </c>
      <c r="G248" s="202" t="s">
        <v>1708</v>
      </c>
      <c r="H248" s="203">
        <v>14</v>
      </c>
      <c r="I248" s="108"/>
      <c r="J248" s="204">
        <f t="shared" si="30"/>
        <v>0</v>
      </c>
      <c r="K248" s="201" t="s">
        <v>1709</v>
      </c>
      <c r="L248" s="29"/>
      <c r="M248" s="109" t="s">
        <v>1</v>
      </c>
      <c r="N248" s="110" t="s">
        <v>42</v>
      </c>
      <c r="O248" s="52"/>
      <c r="P248" s="111">
        <f t="shared" si="31"/>
        <v>0</v>
      </c>
      <c r="Q248" s="111">
        <v>0</v>
      </c>
      <c r="R248" s="111">
        <f t="shared" si="32"/>
        <v>0</v>
      </c>
      <c r="S248" s="111">
        <v>0</v>
      </c>
      <c r="T248" s="112">
        <f t="shared" si="33"/>
        <v>0</v>
      </c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R248" s="113" t="s">
        <v>129</v>
      </c>
      <c r="AT248" s="113" t="s">
        <v>242</v>
      </c>
      <c r="AU248" s="113" t="s">
        <v>85</v>
      </c>
      <c r="AY248" s="14" t="s">
        <v>237</v>
      </c>
      <c r="BE248" s="114">
        <f t="shared" si="34"/>
        <v>0</v>
      </c>
      <c r="BF248" s="114">
        <f t="shared" si="35"/>
        <v>0</v>
      </c>
      <c r="BG248" s="114">
        <f t="shared" si="36"/>
        <v>0</v>
      </c>
      <c r="BH248" s="114">
        <f t="shared" si="37"/>
        <v>0</v>
      </c>
      <c r="BI248" s="114">
        <f t="shared" si="38"/>
        <v>0</v>
      </c>
      <c r="BJ248" s="14" t="s">
        <v>85</v>
      </c>
      <c r="BK248" s="114">
        <f t="shared" si="39"/>
        <v>0</v>
      </c>
      <c r="BL248" s="14" t="s">
        <v>129</v>
      </c>
      <c r="BM248" s="113" t="s">
        <v>2085</v>
      </c>
    </row>
    <row r="249" spans="1:65" s="2" customFormat="1" ht="16.5" customHeight="1">
      <c r="A249" s="28"/>
      <c r="B249" s="138"/>
      <c r="C249" s="199" t="s">
        <v>431</v>
      </c>
      <c r="D249" s="199" t="s">
        <v>242</v>
      </c>
      <c r="E249" s="200" t="s">
        <v>2086</v>
      </c>
      <c r="F249" s="201" t="s">
        <v>2087</v>
      </c>
      <c r="G249" s="202" t="s">
        <v>1708</v>
      </c>
      <c r="H249" s="203">
        <v>1</v>
      </c>
      <c r="I249" s="108"/>
      <c r="J249" s="204">
        <f t="shared" ref="J249:J250" si="40">ROUND(I249*H249,2)</f>
        <v>0</v>
      </c>
      <c r="K249" s="201" t="s">
        <v>1709</v>
      </c>
      <c r="L249" s="29"/>
      <c r="M249" s="109"/>
      <c r="N249" s="110"/>
      <c r="O249" s="52"/>
      <c r="P249" s="111"/>
      <c r="Q249" s="111"/>
      <c r="R249" s="111"/>
      <c r="S249" s="111"/>
      <c r="T249" s="112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R249" s="113"/>
      <c r="AT249" s="113"/>
      <c r="AU249" s="113"/>
      <c r="AY249" s="14"/>
      <c r="BE249" s="114"/>
      <c r="BF249" s="114"/>
      <c r="BG249" s="114"/>
      <c r="BH249" s="114"/>
      <c r="BI249" s="114"/>
      <c r="BJ249" s="14"/>
      <c r="BK249" s="114"/>
      <c r="BL249" s="14"/>
      <c r="BM249" s="113"/>
    </row>
    <row r="250" spans="1:65" s="2" customFormat="1" ht="16.5" customHeight="1">
      <c r="A250" s="28"/>
      <c r="B250" s="138"/>
      <c r="C250" s="199">
        <v>51</v>
      </c>
      <c r="D250" s="199" t="s">
        <v>242</v>
      </c>
      <c r="E250" s="200" t="s">
        <v>6385</v>
      </c>
      <c r="F250" s="201" t="s">
        <v>6387</v>
      </c>
      <c r="G250" s="202" t="s">
        <v>1708</v>
      </c>
      <c r="H250" s="203">
        <v>1</v>
      </c>
      <c r="I250" s="108"/>
      <c r="J250" s="204">
        <f t="shared" si="40"/>
        <v>0</v>
      </c>
      <c r="K250" s="201" t="s">
        <v>1709</v>
      </c>
      <c r="L250" s="29"/>
      <c r="M250" s="109"/>
      <c r="N250" s="110"/>
      <c r="O250" s="52"/>
      <c r="P250" s="111"/>
      <c r="Q250" s="111"/>
      <c r="R250" s="111"/>
      <c r="S250" s="111"/>
      <c r="T250" s="112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R250" s="113"/>
      <c r="AT250" s="113"/>
      <c r="AU250" s="113"/>
      <c r="AY250" s="14"/>
      <c r="BE250" s="114"/>
      <c r="BF250" s="114"/>
      <c r="BG250" s="114"/>
      <c r="BH250" s="114"/>
      <c r="BI250" s="114"/>
      <c r="BJ250" s="14"/>
      <c r="BK250" s="114"/>
      <c r="BL250" s="14"/>
      <c r="BM250" s="113"/>
    </row>
    <row r="251" spans="1:65" s="2" customFormat="1" ht="41.25" customHeight="1">
      <c r="A251" s="28"/>
      <c r="B251" s="138"/>
      <c r="C251" s="199">
        <v>52</v>
      </c>
      <c r="D251" s="199" t="s">
        <v>242</v>
      </c>
      <c r="E251" s="200" t="s">
        <v>6386</v>
      </c>
      <c r="F251" s="201" t="s">
        <v>6388</v>
      </c>
      <c r="G251" s="202" t="s">
        <v>1708</v>
      </c>
      <c r="H251" s="203">
        <v>1</v>
      </c>
      <c r="I251" s="108"/>
      <c r="J251" s="204">
        <f t="shared" si="30"/>
        <v>0</v>
      </c>
      <c r="K251" s="201" t="s">
        <v>1709</v>
      </c>
      <c r="L251" s="29"/>
      <c r="M251" s="121" t="s">
        <v>1</v>
      </c>
      <c r="N251" s="122" t="s">
        <v>42</v>
      </c>
      <c r="O251" s="123"/>
      <c r="P251" s="124">
        <f t="shared" si="31"/>
        <v>0</v>
      </c>
      <c r="Q251" s="124">
        <v>0</v>
      </c>
      <c r="R251" s="124">
        <f t="shared" si="32"/>
        <v>0</v>
      </c>
      <c r="S251" s="124">
        <v>0</v>
      </c>
      <c r="T251" s="125">
        <f t="shared" si="33"/>
        <v>0</v>
      </c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R251" s="113" t="s">
        <v>129</v>
      </c>
      <c r="AT251" s="113" t="s">
        <v>242</v>
      </c>
      <c r="AU251" s="113" t="s">
        <v>85</v>
      </c>
      <c r="AY251" s="14" t="s">
        <v>237</v>
      </c>
      <c r="BE251" s="114">
        <f t="shared" si="34"/>
        <v>0</v>
      </c>
      <c r="BF251" s="114">
        <f t="shared" si="35"/>
        <v>0</v>
      </c>
      <c r="BG251" s="114">
        <f t="shared" si="36"/>
        <v>0</v>
      </c>
      <c r="BH251" s="114">
        <f t="shared" si="37"/>
        <v>0</v>
      </c>
      <c r="BI251" s="114">
        <f t="shared" si="38"/>
        <v>0</v>
      </c>
      <c r="BJ251" s="14" t="s">
        <v>85</v>
      </c>
      <c r="BK251" s="114">
        <f t="shared" si="39"/>
        <v>0</v>
      </c>
      <c r="BL251" s="14" t="s">
        <v>129</v>
      </c>
      <c r="BM251" s="113" t="s">
        <v>2088</v>
      </c>
    </row>
    <row r="252" spans="1:65" s="2" customFormat="1" ht="6.95" customHeight="1">
      <c r="A252" s="28"/>
      <c r="B252" s="42"/>
      <c r="C252" s="43"/>
      <c r="D252" s="43"/>
      <c r="E252" s="43"/>
      <c r="F252" s="43"/>
      <c r="G252" s="43"/>
      <c r="H252" s="43"/>
      <c r="I252" s="91"/>
      <c r="J252" s="43"/>
      <c r="K252" s="43"/>
      <c r="L252" s="29"/>
      <c r="M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</row>
  </sheetData>
  <sheetProtection algorithmName="SHA-512" hashValue="aCjYE6qIP4+cD4v0gYBoOh1v3Y9lzxTZTa44DxeF42utH4ETmAcZYfUcjIPbD9qLsDI9tTQ++8t0TMi7+UrHaA==" saltValue="GA+7mlMk+fOCEYa7uBi9YA==" spinCount="100000" sheet="1" objects="1" scenarios="1"/>
  <autoFilter ref="C118:K251" xr:uid="{00000000-0009-0000-0000-000003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321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96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2089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2090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ROUND(J124,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ROUND((SUM(BE124:BE320)),  2)</f>
        <v>0</v>
      </c>
      <c r="G33" s="139"/>
      <c r="H33" s="139"/>
      <c r="I33" s="151">
        <v>0.21</v>
      </c>
      <c r="J33" s="150">
        <f>ROUND(((SUM(BE124:BE320))*I33),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ROUND((SUM(BF124:BF320)),  2)</f>
        <v>0</v>
      </c>
      <c r="G34" s="139"/>
      <c r="H34" s="139"/>
      <c r="I34" s="151">
        <v>0.15</v>
      </c>
      <c r="J34" s="150">
        <f>ROUND(((SUM(BF124:BF320))*I34),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ROUND((SUM(BG124:BG320)),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ROUND((SUM(BH124:BH320)),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ROUND((SUM(BI124:BI320)),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04 - ÚSTŘEDNÍ TOPENÍ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>ostrava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J124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2091</v>
      </c>
      <c r="E97" s="179"/>
      <c r="F97" s="179"/>
      <c r="G97" s="179"/>
      <c r="H97" s="179"/>
      <c r="I97" s="179"/>
      <c r="J97" s="180">
        <f>J125</f>
        <v>0</v>
      </c>
      <c r="K97" s="177"/>
      <c r="L97" s="92"/>
    </row>
    <row r="98" spans="1:31" s="9" customFormat="1" ht="24.95" customHeight="1">
      <c r="B98" s="176"/>
      <c r="C98" s="177"/>
      <c r="D98" s="178" t="s">
        <v>2092</v>
      </c>
      <c r="E98" s="179"/>
      <c r="F98" s="179"/>
      <c r="G98" s="179"/>
      <c r="H98" s="179"/>
      <c r="I98" s="179"/>
      <c r="J98" s="180">
        <f>J142</f>
        <v>0</v>
      </c>
      <c r="K98" s="177"/>
      <c r="L98" s="92"/>
    </row>
    <row r="99" spans="1:31" s="9" customFormat="1" ht="24.95" customHeight="1">
      <c r="B99" s="176"/>
      <c r="C99" s="177"/>
      <c r="D99" s="178" t="s">
        <v>2093</v>
      </c>
      <c r="E99" s="179"/>
      <c r="F99" s="179"/>
      <c r="G99" s="179"/>
      <c r="H99" s="179"/>
      <c r="I99" s="179"/>
      <c r="J99" s="180">
        <f>J157</f>
        <v>0</v>
      </c>
      <c r="K99" s="177"/>
      <c r="L99" s="92"/>
    </row>
    <row r="100" spans="1:31" s="9" customFormat="1" ht="24.95" customHeight="1">
      <c r="B100" s="176"/>
      <c r="C100" s="177"/>
      <c r="D100" s="178" t="s">
        <v>2094</v>
      </c>
      <c r="E100" s="179"/>
      <c r="F100" s="179"/>
      <c r="G100" s="179"/>
      <c r="H100" s="179"/>
      <c r="I100" s="179"/>
      <c r="J100" s="180">
        <f>J170</f>
        <v>0</v>
      </c>
      <c r="K100" s="177"/>
      <c r="L100" s="92"/>
    </row>
    <row r="101" spans="1:31" s="9" customFormat="1" ht="24.95" customHeight="1">
      <c r="B101" s="176"/>
      <c r="C101" s="177"/>
      <c r="D101" s="178" t="s">
        <v>2095</v>
      </c>
      <c r="E101" s="179"/>
      <c r="F101" s="179"/>
      <c r="G101" s="179"/>
      <c r="H101" s="179"/>
      <c r="I101" s="179"/>
      <c r="J101" s="180">
        <f>J197</f>
        <v>0</v>
      </c>
      <c r="K101" s="177"/>
      <c r="L101" s="92"/>
    </row>
    <row r="102" spans="1:31" s="9" customFormat="1" ht="24.95" customHeight="1">
      <c r="B102" s="176"/>
      <c r="C102" s="177"/>
      <c r="D102" s="178" t="s">
        <v>2096</v>
      </c>
      <c r="E102" s="179"/>
      <c r="F102" s="179"/>
      <c r="G102" s="179"/>
      <c r="H102" s="179"/>
      <c r="I102" s="179"/>
      <c r="J102" s="180">
        <f>J257</f>
        <v>0</v>
      </c>
      <c r="K102" s="177"/>
      <c r="L102" s="92"/>
    </row>
    <row r="103" spans="1:31" s="9" customFormat="1" ht="24.95" customHeight="1">
      <c r="B103" s="176"/>
      <c r="C103" s="177"/>
      <c r="D103" s="178" t="s">
        <v>2097</v>
      </c>
      <c r="E103" s="179"/>
      <c r="F103" s="179"/>
      <c r="G103" s="179"/>
      <c r="H103" s="179"/>
      <c r="I103" s="179"/>
      <c r="J103" s="180">
        <f>J315</f>
        <v>0</v>
      </c>
      <c r="K103" s="177"/>
      <c r="L103" s="92"/>
    </row>
    <row r="104" spans="1:31" s="9" customFormat="1" ht="24.95" customHeight="1">
      <c r="B104" s="176"/>
      <c r="C104" s="177"/>
      <c r="D104" s="178" t="s">
        <v>2098</v>
      </c>
      <c r="E104" s="179"/>
      <c r="F104" s="179"/>
      <c r="G104" s="179"/>
      <c r="H104" s="179"/>
      <c r="I104" s="179"/>
      <c r="J104" s="180">
        <f>J318</f>
        <v>0</v>
      </c>
      <c r="K104" s="177"/>
      <c r="L104" s="92"/>
    </row>
    <row r="105" spans="1:31" s="2" customFormat="1" ht="21.75" customHeight="1">
      <c r="A105" s="28"/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5" customHeight="1">
      <c r="A106" s="28"/>
      <c r="B106" s="168"/>
      <c r="C106" s="169"/>
      <c r="D106" s="169"/>
      <c r="E106" s="169"/>
      <c r="F106" s="169"/>
      <c r="G106" s="169"/>
      <c r="H106" s="169"/>
      <c r="I106" s="169"/>
      <c r="J106" s="169"/>
      <c r="K106" s="16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</row>
    <row r="108" spans="1:31"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</row>
    <row r="109" spans="1:31"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</row>
    <row r="110" spans="1:31" s="2" customFormat="1" ht="6.95" customHeight="1">
      <c r="A110" s="28"/>
      <c r="B110" s="170"/>
      <c r="C110" s="171"/>
      <c r="D110" s="171"/>
      <c r="E110" s="171"/>
      <c r="F110" s="171"/>
      <c r="G110" s="171"/>
      <c r="H110" s="171"/>
      <c r="I110" s="171"/>
      <c r="J110" s="171"/>
      <c r="K110" s="171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24.95" customHeight="1">
      <c r="A111" s="28"/>
      <c r="B111" s="138"/>
      <c r="C111" s="136" t="s">
        <v>222</v>
      </c>
      <c r="D111" s="139"/>
      <c r="E111" s="139"/>
      <c r="F111" s="139"/>
      <c r="G111" s="139"/>
      <c r="H111" s="139"/>
      <c r="I111" s="139"/>
      <c r="J111" s="139"/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138"/>
      <c r="C113" s="137" t="s">
        <v>16</v>
      </c>
      <c r="D113" s="139"/>
      <c r="E113" s="139"/>
      <c r="F113" s="139"/>
      <c r="G113" s="139"/>
      <c r="H113" s="139"/>
      <c r="I113" s="139"/>
      <c r="J113" s="139"/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138"/>
      <c r="C114" s="139"/>
      <c r="D114" s="139"/>
      <c r="E114" s="254" t="str">
        <f>E7</f>
        <v>STAVEBNÍ ÚPRAVY OBJEKTU PODNIKOVÉHO ŘEDITELSTVÍ DOPRAVNÍHO PODNIKU OSTRAVA a.s</v>
      </c>
      <c r="F114" s="255"/>
      <c r="G114" s="255"/>
      <c r="H114" s="255"/>
      <c r="I114" s="139"/>
      <c r="J114" s="139"/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138"/>
      <c r="C115" s="137" t="s">
        <v>171</v>
      </c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6.5" customHeight="1">
      <c r="A116" s="28"/>
      <c r="B116" s="138"/>
      <c r="C116" s="139"/>
      <c r="D116" s="139"/>
      <c r="E116" s="252" t="str">
        <f>E9</f>
        <v>04 - ÚSTŘEDNÍ TOPENÍ</v>
      </c>
      <c r="F116" s="253"/>
      <c r="G116" s="253"/>
      <c r="H116" s="253"/>
      <c r="I116" s="139"/>
      <c r="J116" s="139"/>
      <c r="K116" s="139"/>
      <c r="L116" s="37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.95" customHeight="1">
      <c r="A117" s="28"/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37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2" customHeight="1">
      <c r="A118" s="28"/>
      <c r="B118" s="138"/>
      <c r="C118" s="137" t="s">
        <v>20</v>
      </c>
      <c r="D118" s="139"/>
      <c r="E118" s="139"/>
      <c r="F118" s="140" t="str">
        <f>F12</f>
        <v>ostrava</v>
      </c>
      <c r="G118" s="139"/>
      <c r="H118" s="139"/>
      <c r="I118" s="137" t="s">
        <v>22</v>
      </c>
      <c r="J118" s="141" t="str">
        <f>IF(J12="","",J12)</f>
        <v>15. 1. 2020</v>
      </c>
      <c r="K118" s="139"/>
      <c r="L118" s="37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6.95" customHeight="1">
      <c r="A119" s="28"/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37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5.2" customHeight="1">
      <c r="A120" s="28"/>
      <c r="B120" s="138"/>
      <c r="C120" s="137" t="s">
        <v>24</v>
      </c>
      <c r="D120" s="139"/>
      <c r="E120" s="139"/>
      <c r="F120" s="140" t="str">
        <f>E15</f>
        <v>Dopravní podnik Ostrava a.s.</v>
      </c>
      <c r="G120" s="139"/>
      <c r="H120" s="139"/>
      <c r="I120" s="137" t="s">
        <v>30</v>
      </c>
      <c r="J120" s="172" t="str">
        <f>E21</f>
        <v>SPAN s.r.o.</v>
      </c>
      <c r="K120" s="139"/>
      <c r="L120" s="37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5.2" customHeight="1">
      <c r="A121" s="28"/>
      <c r="B121" s="138"/>
      <c r="C121" s="137" t="s">
        <v>28</v>
      </c>
      <c r="D121" s="139"/>
      <c r="E121" s="139"/>
      <c r="F121" s="140" t="str">
        <f>IF(E18="","",E18)</f>
        <v>Vyplň údaj</v>
      </c>
      <c r="G121" s="139"/>
      <c r="H121" s="139"/>
      <c r="I121" s="137" t="s">
        <v>33</v>
      </c>
      <c r="J121" s="172" t="str">
        <f>E24</f>
        <v>SPAN s.r.o.</v>
      </c>
      <c r="K121" s="139"/>
      <c r="L121" s="37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2" customFormat="1" ht="10.35" customHeight="1">
      <c r="A122" s="28"/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37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5" s="11" customFormat="1" ht="29.25" customHeight="1">
      <c r="A123" s="94"/>
      <c r="B123" s="186"/>
      <c r="C123" s="187" t="s">
        <v>223</v>
      </c>
      <c r="D123" s="188" t="s">
        <v>62</v>
      </c>
      <c r="E123" s="188" t="s">
        <v>58</v>
      </c>
      <c r="F123" s="188" t="s">
        <v>59</v>
      </c>
      <c r="G123" s="188" t="s">
        <v>224</v>
      </c>
      <c r="H123" s="188" t="s">
        <v>225</v>
      </c>
      <c r="I123" s="188" t="s">
        <v>226</v>
      </c>
      <c r="J123" s="188" t="s">
        <v>175</v>
      </c>
      <c r="K123" s="189" t="s">
        <v>227</v>
      </c>
      <c r="L123" s="95"/>
      <c r="M123" s="56" t="s">
        <v>1</v>
      </c>
      <c r="N123" s="57" t="s">
        <v>41</v>
      </c>
      <c r="O123" s="57" t="s">
        <v>228</v>
      </c>
      <c r="P123" s="57" t="s">
        <v>229</v>
      </c>
      <c r="Q123" s="57" t="s">
        <v>230</v>
      </c>
      <c r="R123" s="57" t="s">
        <v>231</v>
      </c>
      <c r="S123" s="57" t="s">
        <v>232</v>
      </c>
      <c r="T123" s="58" t="s">
        <v>233</v>
      </c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</row>
    <row r="124" spans="1:65" s="2" customFormat="1" ht="22.9" customHeight="1">
      <c r="A124" s="28"/>
      <c r="B124" s="138"/>
      <c r="C124" s="190" t="s">
        <v>234</v>
      </c>
      <c r="D124" s="139"/>
      <c r="E124" s="139"/>
      <c r="F124" s="139"/>
      <c r="G124" s="139"/>
      <c r="H124" s="139"/>
      <c r="I124" s="139"/>
      <c r="J124" s="191">
        <f>BK124</f>
        <v>0</v>
      </c>
      <c r="K124" s="139"/>
      <c r="L124" s="29"/>
      <c r="M124" s="59"/>
      <c r="N124" s="50"/>
      <c r="O124" s="60"/>
      <c r="P124" s="96">
        <f>P125+P142+P157+P170+P197+P257+P315+P318</f>
        <v>0</v>
      </c>
      <c r="Q124" s="60"/>
      <c r="R124" s="96">
        <f>R125+R142+R157+R170+R197+R257+R315+R318</f>
        <v>48.454723749999992</v>
      </c>
      <c r="S124" s="60"/>
      <c r="T124" s="97">
        <f>T125+T142+T157+T170+T197+T257+T315+T318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T124" s="14" t="s">
        <v>76</v>
      </c>
      <c r="AU124" s="14" t="s">
        <v>177</v>
      </c>
      <c r="BK124" s="98">
        <f>BK125+BK142+BK157+BK170+BK197+BK257+BK315+BK318</f>
        <v>0</v>
      </c>
    </row>
    <row r="125" spans="1:65" s="12" customFormat="1" ht="25.9" customHeight="1">
      <c r="B125" s="192"/>
      <c r="C125" s="193"/>
      <c r="D125" s="194" t="s">
        <v>76</v>
      </c>
      <c r="E125" s="195" t="s">
        <v>247</v>
      </c>
      <c r="F125" s="195" t="s">
        <v>2099</v>
      </c>
      <c r="G125" s="193"/>
      <c r="H125" s="193"/>
      <c r="I125" s="193"/>
      <c r="J125" s="196">
        <f>BK125</f>
        <v>0</v>
      </c>
      <c r="K125" s="193"/>
      <c r="L125" s="99"/>
      <c r="M125" s="102"/>
      <c r="N125" s="103"/>
      <c r="O125" s="103"/>
      <c r="P125" s="104">
        <f>SUM(P126:P141)</f>
        <v>0</v>
      </c>
      <c r="Q125" s="103"/>
      <c r="R125" s="104">
        <f>SUM(R126:R141)</f>
        <v>24.247773749999997</v>
      </c>
      <c r="S125" s="103"/>
      <c r="T125" s="105">
        <f>SUM(T126:T141)</f>
        <v>0</v>
      </c>
      <c r="AR125" s="100" t="s">
        <v>85</v>
      </c>
      <c r="AT125" s="106" t="s">
        <v>76</v>
      </c>
      <c r="AU125" s="106" t="s">
        <v>77</v>
      </c>
      <c r="AY125" s="100" t="s">
        <v>237</v>
      </c>
      <c r="BK125" s="107">
        <f>SUM(BK126:BK141)</f>
        <v>0</v>
      </c>
    </row>
    <row r="126" spans="1:65" s="2" customFormat="1" ht="16.5" customHeight="1">
      <c r="A126" s="28"/>
      <c r="B126" s="138"/>
      <c r="C126" s="199" t="s">
        <v>85</v>
      </c>
      <c r="D126" s="199" t="s">
        <v>242</v>
      </c>
      <c r="E126" s="200" t="s">
        <v>2100</v>
      </c>
      <c r="F126" s="201" t="s">
        <v>2101</v>
      </c>
      <c r="G126" s="202" t="s">
        <v>1708</v>
      </c>
      <c r="H126" s="203">
        <v>34</v>
      </c>
      <c r="I126" s="108"/>
      <c r="J126" s="204">
        <f t="shared" ref="J126:J141" si="0">ROUND(I126*H126,2)</f>
        <v>0</v>
      </c>
      <c r="K126" s="201" t="s">
        <v>1</v>
      </c>
      <c r="L126" s="29"/>
      <c r="M126" s="109" t="s">
        <v>1</v>
      </c>
      <c r="N126" s="110" t="s">
        <v>42</v>
      </c>
      <c r="O126" s="52"/>
      <c r="P126" s="111">
        <f t="shared" ref="P126:P141" si="1">O126*H126</f>
        <v>0</v>
      </c>
      <c r="Q126" s="111">
        <v>5.0000000000000001E-3</v>
      </c>
      <c r="R126" s="111">
        <f t="shared" ref="R126:R141" si="2">Q126*H126</f>
        <v>0.17</v>
      </c>
      <c r="S126" s="111">
        <v>0</v>
      </c>
      <c r="T126" s="112">
        <f t="shared" ref="T126:T141" si="3"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246</v>
      </c>
      <c r="AT126" s="113" t="s">
        <v>242</v>
      </c>
      <c r="AU126" s="113" t="s">
        <v>85</v>
      </c>
      <c r="AY126" s="14" t="s">
        <v>237</v>
      </c>
      <c r="BE126" s="114">
        <f t="shared" ref="BE126:BE141" si="4">IF(N126="základní",J126,0)</f>
        <v>0</v>
      </c>
      <c r="BF126" s="114">
        <f t="shared" ref="BF126:BF141" si="5">IF(N126="snížená",J126,0)</f>
        <v>0</v>
      </c>
      <c r="BG126" s="114">
        <f t="shared" ref="BG126:BG141" si="6">IF(N126="zákl. přenesená",J126,0)</f>
        <v>0</v>
      </c>
      <c r="BH126" s="114">
        <f t="shared" ref="BH126:BH141" si="7">IF(N126="sníž. přenesená",J126,0)</f>
        <v>0</v>
      </c>
      <c r="BI126" s="114">
        <f t="shared" ref="BI126:BI141" si="8">IF(N126="nulová",J126,0)</f>
        <v>0</v>
      </c>
      <c r="BJ126" s="14" t="s">
        <v>85</v>
      </c>
      <c r="BK126" s="114">
        <f t="shared" ref="BK126:BK141" si="9">ROUND(I126*H126,2)</f>
        <v>0</v>
      </c>
      <c r="BL126" s="14" t="s">
        <v>246</v>
      </c>
      <c r="BM126" s="113" t="s">
        <v>2102</v>
      </c>
    </row>
    <row r="127" spans="1:65" s="2" customFormat="1" ht="16.5" customHeight="1">
      <c r="A127" s="28"/>
      <c r="B127" s="138"/>
      <c r="C127" s="199" t="s">
        <v>87</v>
      </c>
      <c r="D127" s="199" t="s">
        <v>242</v>
      </c>
      <c r="E127" s="200" t="s">
        <v>2103</v>
      </c>
      <c r="F127" s="201" t="s">
        <v>2104</v>
      </c>
      <c r="G127" s="202" t="s">
        <v>1708</v>
      </c>
      <c r="H127" s="203">
        <v>14</v>
      </c>
      <c r="I127" s="108"/>
      <c r="J127" s="204">
        <f t="shared" si="0"/>
        <v>0</v>
      </c>
      <c r="K127" s="201" t="s">
        <v>1</v>
      </c>
      <c r="L127" s="29"/>
      <c r="M127" s="109" t="s">
        <v>1</v>
      </c>
      <c r="N127" s="110" t="s">
        <v>42</v>
      </c>
      <c r="O127" s="52"/>
      <c r="P127" s="111">
        <f t="shared" si="1"/>
        <v>0</v>
      </c>
      <c r="Q127" s="111">
        <v>8.0000000000000002E-3</v>
      </c>
      <c r="R127" s="111">
        <f t="shared" si="2"/>
        <v>0.112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246</v>
      </c>
      <c r="AT127" s="113" t="s">
        <v>242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246</v>
      </c>
      <c r="BM127" s="113" t="s">
        <v>2105</v>
      </c>
    </row>
    <row r="128" spans="1:65" s="2" customFormat="1" ht="16.5" customHeight="1">
      <c r="A128" s="28"/>
      <c r="B128" s="138"/>
      <c r="C128" s="199" t="s">
        <v>247</v>
      </c>
      <c r="D128" s="199" t="s">
        <v>242</v>
      </c>
      <c r="E128" s="200" t="s">
        <v>2106</v>
      </c>
      <c r="F128" s="201" t="s">
        <v>2107</v>
      </c>
      <c r="G128" s="202" t="s">
        <v>1708</v>
      </c>
      <c r="H128" s="203">
        <v>490</v>
      </c>
      <c r="I128" s="108"/>
      <c r="J128" s="204">
        <f t="shared" si="0"/>
        <v>0</v>
      </c>
      <c r="K128" s="201" t="s">
        <v>1</v>
      </c>
      <c r="L128" s="29"/>
      <c r="M128" s="109" t="s">
        <v>1</v>
      </c>
      <c r="N128" s="110" t="s">
        <v>42</v>
      </c>
      <c r="O128" s="52"/>
      <c r="P128" s="111">
        <f t="shared" si="1"/>
        <v>0</v>
      </c>
      <c r="Q128" s="111">
        <v>1.4999999999999999E-2</v>
      </c>
      <c r="R128" s="111">
        <f t="shared" si="2"/>
        <v>7.35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246</v>
      </c>
      <c r="AT128" s="113" t="s">
        <v>242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246</v>
      </c>
      <c r="BM128" s="113" t="s">
        <v>2108</v>
      </c>
    </row>
    <row r="129" spans="1:65" s="2" customFormat="1" ht="16.5" customHeight="1">
      <c r="A129" s="28"/>
      <c r="B129" s="138"/>
      <c r="C129" s="199" t="s">
        <v>246</v>
      </c>
      <c r="D129" s="199" t="s">
        <v>242</v>
      </c>
      <c r="E129" s="200" t="s">
        <v>2109</v>
      </c>
      <c r="F129" s="201" t="s">
        <v>2110</v>
      </c>
      <c r="G129" s="202" t="s">
        <v>2111</v>
      </c>
      <c r="H129" s="203">
        <v>0.65</v>
      </c>
      <c r="I129" s="108"/>
      <c r="J129" s="204">
        <f t="shared" si="0"/>
        <v>0</v>
      </c>
      <c r="K129" s="201" t="s">
        <v>1</v>
      </c>
      <c r="L129" s="29"/>
      <c r="M129" s="109" t="s">
        <v>1</v>
      </c>
      <c r="N129" s="110" t="s">
        <v>42</v>
      </c>
      <c r="O129" s="52"/>
      <c r="P129" s="111">
        <f t="shared" si="1"/>
        <v>0</v>
      </c>
      <c r="Q129" s="111">
        <v>1.8</v>
      </c>
      <c r="R129" s="111">
        <f t="shared" si="2"/>
        <v>1.1700000000000002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246</v>
      </c>
      <c r="AT129" s="113" t="s">
        <v>242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246</v>
      </c>
      <c r="BM129" s="113" t="s">
        <v>2112</v>
      </c>
    </row>
    <row r="130" spans="1:65" s="2" customFormat="1" ht="16.5" customHeight="1">
      <c r="A130" s="28"/>
      <c r="B130" s="138"/>
      <c r="C130" s="199" t="s">
        <v>259</v>
      </c>
      <c r="D130" s="199" t="s">
        <v>242</v>
      </c>
      <c r="E130" s="200" t="s">
        <v>2113</v>
      </c>
      <c r="F130" s="201" t="s">
        <v>2114</v>
      </c>
      <c r="G130" s="202" t="s">
        <v>1716</v>
      </c>
      <c r="H130" s="203">
        <v>155</v>
      </c>
      <c r="I130" s="108"/>
      <c r="J130" s="204">
        <f t="shared" si="0"/>
        <v>0</v>
      </c>
      <c r="K130" s="201" t="s">
        <v>1</v>
      </c>
      <c r="L130" s="29"/>
      <c r="M130" s="109" t="s">
        <v>1</v>
      </c>
      <c r="N130" s="110" t="s">
        <v>42</v>
      </c>
      <c r="O130" s="52"/>
      <c r="P130" s="111">
        <f t="shared" si="1"/>
        <v>0</v>
      </c>
      <c r="Q130" s="111">
        <v>2.7E-2</v>
      </c>
      <c r="R130" s="111">
        <f t="shared" si="2"/>
        <v>4.1849999999999996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246</v>
      </c>
      <c r="AT130" s="113" t="s">
        <v>242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246</v>
      </c>
      <c r="BM130" s="113" t="s">
        <v>2115</v>
      </c>
    </row>
    <row r="131" spans="1:65" s="2" customFormat="1" ht="16.5" customHeight="1">
      <c r="A131" s="28"/>
      <c r="B131" s="138"/>
      <c r="C131" s="199" t="s">
        <v>263</v>
      </c>
      <c r="D131" s="199" t="s">
        <v>242</v>
      </c>
      <c r="E131" s="200" t="s">
        <v>2116</v>
      </c>
      <c r="F131" s="201" t="s">
        <v>2117</v>
      </c>
      <c r="G131" s="202" t="s">
        <v>2118</v>
      </c>
      <c r="H131" s="203">
        <v>12.987</v>
      </c>
      <c r="I131" s="108"/>
      <c r="J131" s="204">
        <f t="shared" si="0"/>
        <v>0</v>
      </c>
      <c r="K131" s="201" t="s">
        <v>1</v>
      </c>
      <c r="L131" s="29"/>
      <c r="M131" s="109" t="s">
        <v>1</v>
      </c>
      <c r="N131" s="110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246</v>
      </c>
      <c r="AT131" s="113" t="s">
        <v>242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246</v>
      </c>
      <c r="BM131" s="113" t="s">
        <v>2119</v>
      </c>
    </row>
    <row r="132" spans="1:65" s="2" customFormat="1" ht="16.5" customHeight="1">
      <c r="A132" s="28"/>
      <c r="B132" s="138"/>
      <c r="C132" s="199" t="s">
        <v>267</v>
      </c>
      <c r="D132" s="199" t="s">
        <v>242</v>
      </c>
      <c r="E132" s="200" t="s">
        <v>2120</v>
      </c>
      <c r="F132" s="201" t="s">
        <v>2121</v>
      </c>
      <c r="G132" s="202" t="s">
        <v>2118</v>
      </c>
      <c r="H132" s="203">
        <v>38.960999999999999</v>
      </c>
      <c r="I132" s="108"/>
      <c r="J132" s="204">
        <f t="shared" si="0"/>
        <v>0</v>
      </c>
      <c r="K132" s="201" t="s">
        <v>1</v>
      </c>
      <c r="L132" s="29"/>
      <c r="M132" s="109" t="s">
        <v>1</v>
      </c>
      <c r="N132" s="110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246</v>
      </c>
      <c r="AT132" s="113" t="s">
        <v>242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246</v>
      </c>
      <c r="BM132" s="113" t="s">
        <v>2122</v>
      </c>
    </row>
    <row r="133" spans="1:65" s="2" customFormat="1" ht="16.5" customHeight="1">
      <c r="A133" s="28"/>
      <c r="B133" s="138"/>
      <c r="C133" s="199" t="s">
        <v>271</v>
      </c>
      <c r="D133" s="199" t="s">
        <v>242</v>
      </c>
      <c r="E133" s="200" t="s">
        <v>2123</v>
      </c>
      <c r="F133" s="201" t="s">
        <v>2124</v>
      </c>
      <c r="G133" s="202" t="s">
        <v>2118</v>
      </c>
      <c r="H133" s="203">
        <v>12.987</v>
      </c>
      <c r="I133" s="108"/>
      <c r="J133" s="204">
        <f t="shared" si="0"/>
        <v>0</v>
      </c>
      <c r="K133" s="201" t="s">
        <v>1</v>
      </c>
      <c r="L133" s="29"/>
      <c r="M133" s="109" t="s">
        <v>1</v>
      </c>
      <c r="N133" s="110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246</v>
      </c>
      <c r="AT133" s="113" t="s">
        <v>242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246</v>
      </c>
      <c r="BM133" s="113" t="s">
        <v>2125</v>
      </c>
    </row>
    <row r="134" spans="1:65" s="2" customFormat="1" ht="16.5" customHeight="1">
      <c r="A134" s="28"/>
      <c r="B134" s="138"/>
      <c r="C134" s="199" t="s">
        <v>275</v>
      </c>
      <c r="D134" s="199" t="s">
        <v>242</v>
      </c>
      <c r="E134" s="200" t="s">
        <v>2126</v>
      </c>
      <c r="F134" s="201" t="s">
        <v>2127</v>
      </c>
      <c r="G134" s="202" t="s">
        <v>2118</v>
      </c>
      <c r="H134" s="203">
        <v>116.883</v>
      </c>
      <c r="I134" s="108"/>
      <c r="J134" s="204">
        <f t="shared" si="0"/>
        <v>0</v>
      </c>
      <c r="K134" s="201" t="s">
        <v>1</v>
      </c>
      <c r="L134" s="29"/>
      <c r="M134" s="109" t="s">
        <v>1</v>
      </c>
      <c r="N134" s="110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246</v>
      </c>
      <c r="AT134" s="113" t="s">
        <v>242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246</v>
      </c>
      <c r="BM134" s="113" t="s">
        <v>2128</v>
      </c>
    </row>
    <row r="135" spans="1:65" s="2" customFormat="1" ht="16.5" customHeight="1">
      <c r="A135" s="28"/>
      <c r="B135" s="138"/>
      <c r="C135" s="199" t="s">
        <v>112</v>
      </c>
      <c r="D135" s="199" t="s">
        <v>242</v>
      </c>
      <c r="E135" s="200" t="s">
        <v>2129</v>
      </c>
      <c r="F135" s="201" t="s">
        <v>2130</v>
      </c>
      <c r="G135" s="202" t="s">
        <v>2118</v>
      </c>
      <c r="H135" s="203">
        <v>12.987</v>
      </c>
      <c r="I135" s="108"/>
      <c r="J135" s="204">
        <f t="shared" si="0"/>
        <v>0</v>
      </c>
      <c r="K135" s="201" t="s">
        <v>1</v>
      </c>
      <c r="L135" s="29"/>
      <c r="M135" s="109" t="s">
        <v>1</v>
      </c>
      <c r="N135" s="110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246</v>
      </c>
      <c r="AT135" s="113" t="s">
        <v>242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246</v>
      </c>
      <c r="BM135" s="113" t="s">
        <v>2131</v>
      </c>
    </row>
    <row r="136" spans="1:65" s="2" customFormat="1" ht="16.5" customHeight="1">
      <c r="A136" s="28"/>
      <c r="B136" s="138"/>
      <c r="C136" s="199" t="s">
        <v>115</v>
      </c>
      <c r="D136" s="199" t="s">
        <v>242</v>
      </c>
      <c r="E136" s="200" t="s">
        <v>2132</v>
      </c>
      <c r="F136" s="201" t="s">
        <v>2133</v>
      </c>
      <c r="G136" s="202" t="s">
        <v>2118</v>
      </c>
      <c r="H136" s="203">
        <v>12.987</v>
      </c>
      <c r="I136" s="108"/>
      <c r="J136" s="204">
        <f t="shared" si="0"/>
        <v>0</v>
      </c>
      <c r="K136" s="201" t="s">
        <v>1</v>
      </c>
      <c r="L136" s="29"/>
      <c r="M136" s="109" t="s">
        <v>1</v>
      </c>
      <c r="N136" s="110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246</v>
      </c>
      <c r="AT136" s="113" t="s">
        <v>242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246</v>
      </c>
      <c r="BM136" s="113" t="s">
        <v>2134</v>
      </c>
    </row>
    <row r="137" spans="1:65" s="2" customFormat="1" ht="16.5" customHeight="1">
      <c r="A137" s="28"/>
      <c r="B137" s="138"/>
      <c r="C137" s="199" t="s">
        <v>118</v>
      </c>
      <c r="D137" s="199" t="s">
        <v>242</v>
      </c>
      <c r="E137" s="200" t="s">
        <v>2135</v>
      </c>
      <c r="F137" s="201" t="s">
        <v>2136</v>
      </c>
      <c r="G137" s="202" t="s">
        <v>2137</v>
      </c>
      <c r="H137" s="203">
        <v>9.875</v>
      </c>
      <c r="I137" s="108"/>
      <c r="J137" s="204">
        <f t="shared" si="0"/>
        <v>0</v>
      </c>
      <c r="K137" s="201" t="s">
        <v>1</v>
      </c>
      <c r="L137" s="29"/>
      <c r="M137" s="109" t="s">
        <v>1</v>
      </c>
      <c r="N137" s="110" t="s">
        <v>42</v>
      </c>
      <c r="O137" s="52"/>
      <c r="P137" s="111">
        <f t="shared" si="1"/>
        <v>0</v>
      </c>
      <c r="Q137" s="111">
        <v>0.25364999999999999</v>
      </c>
      <c r="R137" s="111">
        <f t="shared" si="2"/>
        <v>2.5047937499999997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246</v>
      </c>
      <c r="AT137" s="113" t="s">
        <v>242</v>
      </c>
      <c r="AU137" s="113" t="s">
        <v>85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246</v>
      </c>
      <c r="BM137" s="113" t="s">
        <v>2138</v>
      </c>
    </row>
    <row r="138" spans="1:65" s="2" customFormat="1" ht="16.5" customHeight="1">
      <c r="A138" s="28"/>
      <c r="B138" s="138"/>
      <c r="C138" s="199" t="s">
        <v>121</v>
      </c>
      <c r="D138" s="199" t="s">
        <v>242</v>
      </c>
      <c r="E138" s="200" t="s">
        <v>2139</v>
      </c>
      <c r="F138" s="201" t="s">
        <v>2140</v>
      </c>
      <c r="G138" s="202" t="s">
        <v>1708</v>
      </c>
      <c r="H138" s="203">
        <v>48</v>
      </c>
      <c r="I138" s="108"/>
      <c r="J138" s="204">
        <f t="shared" si="0"/>
        <v>0</v>
      </c>
      <c r="K138" s="201" t="s">
        <v>1</v>
      </c>
      <c r="L138" s="29"/>
      <c r="M138" s="109" t="s">
        <v>1</v>
      </c>
      <c r="N138" s="110" t="s">
        <v>42</v>
      </c>
      <c r="O138" s="52"/>
      <c r="P138" s="111">
        <f t="shared" si="1"/>
        <v>0</v>
      </c>
      <c r="Q138" s="111">
        <v>5.3280000000000001E-2</v>
      </c>
      <c r="R138" s="111">
        <f t="shared" si="2"/>
        <v>2.5574400000000002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246</v>
      </c>
      <c r="AT138" s="113" t="s">
        <v>242</v>
      </c>
      <c r="AU138" s="113" t="s">
        <v>85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246</v>
      </c>
      <c r="BM138" s="113" t="s">
        <v>2141</v>
      </c>
    </row>
    <row r="139" spans="1:65" s="2" customFormat="1" ht="16.5" customHeight="1">
      <c r="A139" s="28"/>
      <c r="B139" s="138"/>
      <c r="C139" s="199" t="s">
        <v>124</v>
      </c>
      <c r="D139" s="199" t="s">
        <v>242</v>
      </c>
      <c r="E139" s="200" t="s">
        <v>2142</v>
      </c>
      <c r="F139" s="201" t="s">
        <v>2143</v>
      </c>
      <c r="G139" s="202" t="s">
        <v>2137</v>
      </c>
      <c r="H139" s="203">
        <v>23.25</v>
      </c>
      <c r="I139" s="108"/>
      <c r="J139" s="204">
        <f t="shared" si="0"/>
        <v>0</v>
      </c>
      <c r="K139" s="201" t="s">
        <v>1</v>
      </c>
      <c r="L139" s="29"/>
      <c r="M139" s="109" t="s">
        <v>1</v>
      </c>
      <c r="N139" s="110" t="s">
        <v>42</v>
      </c>
      <c r="O139" s="52"/>
      <c r="P139" s="111">
        <f t="shared" si="1"/>
        <v>0</v>
      </c>
      <c r="Q139" s="111">
        <v>0.10712000000000001</v>
      </c>
      <c r="R139" s="111">
        <f t="shared" si="2"/>
        <v>2.4905400000000002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246</v>
      </c>
      <c r="AT139" s="113" t="s">
        <v>242</v>
      </c>
      <c r="AU139" s="113" t="s">
        <v>85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246</v>
      </c>
      <c r="BM139" s="113" t="s">
        <v>2144</v>
      </c>
    </row>
    <row r="140" spans="1:65" s="2" customFormat="1" ht="16.5" customHeight="1">
      <c r="A140" s="28"/>
      <c r="B140" s="138"/>
      <c r="C140" s="199" t="s">
        <v>8</v>
      </c>
      <c r="D140" s="199" t="s">
        <v>242</v>
      </c>
      <c r="E140" s="200" t="s">
        <v>2145</v>
      </c>
      <c r="F140" s="201" t="s">
        <v>2146</v>
      </c>
      <c r="G140" s="202" t="s">
        <v>2137</v>
      </c>
      <c r="H140" s="203">
        <v>600</v>
      </c>
      <c r="I140" s="108"/>
      <c r="J140" s="204">
        <f t="shared" si="0"/>
        <v>0</v>
      </c>
      <c r="K140" s="201" t="s">
        <v>1</v>
      </c>
      <c r="L140" s="29"/>
      <c r="M140" s="109" t="s">
        <v>1</v>
      </c>
      <c r="N140" s="110" t="s">
        <v>42</v>
      </c>
      <c r="O140" s="52"/>
      <c r="P140" s="111">
        <f t="shared" si="1"/>
        <v>0</v>
      </c>
      <c r="Q140" s="111">
        <v>6.1799999999999997E-3</v>
      </c>
      <c r="R140" s="111">
        <f t="shared" si="2"/>
        <v>3.7079999999999997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246</v>
      </c>
      <c r="AT140" s="113" t="s">
        <v>242</v>
      </c>
      <c r="AU140" s="113" t="s">
        <v>85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246</v>
      </c>
      <c r="BM140" s="113" t="s">
        <v>2147</v>
      </c>
    </row>
    <row r="141" spans="1:65" s="2" customFormat="1" ht="16.5" customHeight="1">
      <c r="A141" s="28"/>
      <c r="B141" s="138"/>
      <c r="C141" s="199" t="s">
        <v>129</v>
      </c>
      <c r="D141" s="199" t="s">
        <v>242</v>
      </c>
      <c r="E141" s="200" t="s">
        <v>2148</v>
      </c>
      <c r="F141" s="201" t="s">
        <v>2149</v>
      </c>
      <c r="G141" s="202" t="s">
        <v>2118</v>
      </c>
      <c r="H141" s="203">
        <v>11.260999999999999</v>
      </c>
      <c r="I141" s="108"/>
      <c r="J141" s="204">
        <f t="shared" si="0"/>
        <v>0</v>
      </c>
      <c r="K141" s="201" t="s">
        <v>1</v>
      </c>
      <c r="L141" s="29"/>
      <c r="M141" s="109" t="s">
        <v>1</v>
      </c>
      <c r="N141" s="110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246</v>
      </c>
      <c r="AT141" s="113" t="s">
        <v>242</v>
      </c>
      <c r="AU141" s="113" t="s">
        <v>85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246</v>
      </c>
      <c r="BM141" s="113" t="s">
        <v>2150</v>
      </c>
    </row>
    <row r="142" spans="1:65" s="12" customFormat="1" ht="25.9" customHeight="1">
      <c r="B142" s="192"/>
      <c r="C142" s="193"/>
      <c r="D142" s="194" t="s">
        <v>76</v>
      </c>
      <c r="E142" s="195" t="s">
        <v>2151</v>
      </c>
      <c r="F142" s="195" t="s">
        <v>2152</v>
      </c>
      <c r="G142" s="193"/>
      <c r="H142" s="193"/>
      <c r="I142" s="101"/>
      <c r="J142" s="196">
        <f>BK142</f>
        <v>0</v>
      </c>
      <c r="K142" s="193"/>
      <c r="L142" s="99"/>
      <c r="M142" s="102"/>
      <c r="N142" s="103"/>
      <c r="O142" s="103"/>
      <c r="P142" s="104">
        <f>SUM(P143:P156)</f>
        <v>0</v>
      </c>
      <c r="Q142" s="103"/>
      <c r="R142" s="104">
        <f>SUM(R143:R156)</f>
        <v>0.64437</v>
      </c>
      <c r="S142" s="103"/>
      <c r="T142" s="105">
        <f>SUM(T143:T156)</f>
        <v>0</v>
      </c>
      <c r="AR142" s="100" t="s">
        <v>85</v>
      </c>
      <c r="AT142" s="106" t="s">
        <v>76</v>
      </c>
      <c r="AU142" s="106" t="s">
        <v>77</v>
      </c>
      <c r="AY142" s="100" t="s">
        <v>237</v>
      </c>
      <c r="BK142" s="107">
        <f>SUM(BK143:BK156)</f>
        <v>0</v>
      </c>
    </row>
    <row r="143" spans="1:65" s="2" customFormat="1" ht="16.5" customHeight="1">
      <c r="A143" s="28"/>
      <c r="B143" s="138"/>
      <c r="C143" s="199" t="s">
        <v>132</v>
      </c>
      <c r="D143" s="199" t="s">
        <v>242</v>
      </c>
      <c r="E143" s="200" t="s">
        <v>2153</v>
      </c>
      <c r="F143" s="201" t="s">
        <v>2154</v>
      </c>
      <c r="G143" s="202" t="s">
        <v>2137</v>
      </c>
      <c r="H143" s="203">
        <v>160</v>
      </c>
      <c r="I143" s="108"/>
      <c r="J143" s="204">
        <f t="shared" ref="J143:J156" si="10">ROUND(I143*H143,2)</f>
        <v>0</v>
      </c>
      <c r="K143" s="201" t="s">
        <v>1</v>
      </c>
      <c r="L143" s="29"/>
      <c r="M143" s="109" t="s">
        <v>1</v>
      </c>
      <c r="N143" s="110" t="s">
        <v>42</v>
      </c>
      <c r="O143" s="52"/>
      <c r="P143" s="111">
        <f t="shared" ref="P143:P156" si="11">O143*H143</f>
        <v>0</v>
      </c>
      <c r="Q143" s="111">
        <v>0</v>
      </c>
      <c r="R143" s="111">
        <f t="shared" ref="R143:R156" si="12">Q143*H143</f>
        <v>0</v>
      </c>
      <c r="S143" s="111">
        <v>0</v>
      </c>
      <c r="T143" s="112">
        <f t="shared" ref="T143:T156" si="13"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129</v>
      </c>
      <c r="AT143" s="113" t="s">
        <v>242</v>
      </c>
      <c r="AU143" s="113" t="s">
        <v>85</v>
      </c>
      <c r="AY143" s="14" t="s">
        <v>237</v>
      </c>
      <c r="BE143" s="114">
        <f t="shared" ref="BE143:BE156" si="14">IF(N143="základní",J143,0)</f>
        <v>0</v>
      </c>
      <c r="BF143" s="114">
        <f t="shared" ref="BF143:BF156" si="15">IF(N143="snížená",J143,0)</f>
        <v>0</v>
      </c>
      <c r="BG143" s="114">
        <f t="shared" ref="BG143:BG156" si="16">IF(N143="zákl. přenesená",J143,0)</f>
        <v>0</v>
      </c>
      <c r="BH143" s="114">
        <f t="shared" ref="BH143:BH156" si="17">IF(N143="sníž. přenesená",J143,0)</f>
        <v>0</v>
      </c>
      <c r="BI143" s="114">
        <f t="shared" ref="BI143:BI156" si="18">IF(N143="nulová",J143,0)</f>
        <v>0</v>
      </c>
      <c r="BJ143" s="14" t="s">
        <v>85</v>
      </c>
      <c r="BK143" s="114">
        <f t="shared" ref="BK143:BK156" si="19">ROUND(I143*H143,2)</f>
        <v>0</v>
      </c>
      <c r="BL143" s="14" t="s">
        <v>129</v>
      </c>
      <c r="BM143" s="113" t="s">
        <v>2155</v>
      </c>
    </row>
    <row r="144" spans="1:65" s="2" customFormat="1" ht="16.5" customHeight="1">
      <c r="A144" s="28"/>
      <c r="B144" s="138"/>
      <c r="C144" s="199" t="s">
        <v>135</v>
      </c>
      <c r="D144" s="199" t="s">
        <v>242</v>
      </c>
      <c r="E144" s="200" t="s">
        <v>2156</v>
      </c>
      <c r="F144" s="201" t="s">
        <v>2157</v>
      </c>
      <c r="G144" s="202" t="s">
        <v>2137</v>
      </c>
      <c r="H144" s="203">
        <v>457</v>
      </c>
      <c r="I144" s="108"/>
      <c r="J144" s="204">
        <f t="shared" si="10"/>
        <v>0</v>
      </c>
      <c r="K144" s="201" t="s">
        <v>1</v>
      </c>
      <c r="L144" s="29"/>
      <c r="M144" s="109" t="s">
        <v>1</v>
      </c>
      <c r="N144" s="110" t="s">
        <v>42</v>
      </c>
      <c r="O144" s="52"/>
      <c r="P144" s="111">
        <f t="shared" si="11"/>
        <v>0</v>
      </c>
      <c r="Q144" s="111">
        <v>1.41E-3</v>
      </c>
      <c r="R144" s="111">
        <f t="shared" si="12"/>
        <v>0.64437</v>
      </c>
      <c r="S144" s="111">
        <v>0</v>
      </c>
      <c r="T144" s="112">
        <f t="shared" si="1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129</v>
      </c>
      <c r="AT144" s="113" t="s">
        <v>242</v>
      </c>
      <c r="AU144" s="113" t="s">
        <v>85</v>
      </c>
      <c r="AY144" s="14" t="s">
        <v>237</v>
      </c>
      <c r="BE144" s="114">
        <f t="shared" si="14"/>
        <v>0</v>
      </c>
      <c r="BF144" s="114">
        <f t="shared" si="15"/>
        <v>0</v>
      </c>
      <c r="BG144" s="114">
        <f t="shared" si="16"/>
        <v>0</v>
      </c>
      <c r="BH144" s="114">
        <f t="shared" si="17"/>
        <v>0</v>
      </c>
      <c r="BI144" s="114">
        <f t="shared" si="18"/>
        <v>0</v>
      </c>
      <c r="BJ144" s="14" t="s">
        <v>85</v>
      </c>
      <c r="BK144" s="114">
        <f t="shared" si="19"/>
        <v>0</v>
      </c>
      <c r="BL144" s="14" t="s">
        <v>129</v>
      </c>
      <c r="BM144" s="113" t="s">
        <v>2158</v>
      </c>
    </row>
    <row r="145" spans="1:65" s="2" customFormat="1" ht="16.5" customHeight="1">
      <c r="A145" s="28"/>
      <c r="B145" s="138"/>
      <c r="C145" s="205" t="s">
        <v>138</v>
      </c>
      <c r="D145" s="205" t="s">
        <v>290</v>
      </c>
      <c r="E145" s="206" t="s">
        <v>2159</v>
      </c>
      <c r="F145" s="207" t="s">
        <v>2160</v>
      </c>
      <c r="G145" s="208" t="s">
        <v>1716</v>
      </c>
      <c r="H145" s="209">
        <v>750</v>
      </c>
      <c r="I145" s="115"/>
      <c r="J145" s="210">
        <f t="shared" si="10"/>
        <v>0</v>
      </c>
      <c r="K145" s="207" t="s">
        <v>1</v>
      </c>
      <c r="L145" s="116"/>
      <c r="M145" s="117" t="s">
        <v>1</v>
      </c>
      <c r="N145" s="118" t="s">
        <v>42</v>
      </c>
      <c r="O145" s="52"/>
      <c r="P145" s="111">
        <f t="shared" si="11"/>
        <v>0</v>
      </c>
      <c r="Q145" s="111">
        <v>0</v>
      </c>
      <c r="R145" s="111">
        <f t="shared" si="12"/>
        <v>0</v>
      </c>
      <c r="S145" s="111">
        <v>0</v>
      </c>
      <c r="T145" s="112">
        <f t="shared" si="1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356</v>
      </c>
      <c r="AT145" s="113" t="s">
        <v>290</v>
      </c>
      <c r="AU145" s="113" t="s">
        <v>85</v>
      </c>
      <c r="AY145" s="14" t="s">
        <v>237</v>
      </c>
      <c r="BE145" s="114">
        <f t="shared" si="14"/>
        <v>0</v>
      </c>
      <c r="BF145" s="114">
        <f t="shared" si="15"/>
        <v>0</v>
      </c>
      <c r="BG145" s="114">
        <f t="shared" si="16"/>
        <v>0</v>
      </c>
      <c r="BH145" s="114">
        <f t="shared" si="17"/>
        <v>0</v>
      </c>
      <c r="BI145" s="114">
        <f t="shared" si="18"/>
        <v>0</v>
      </c>
      <c r="BJ145" s="14" t="s">
        <v>85</v>
      </c>
      <c r="BK145" s="114">
        <f t="shared" si="19"/>
        <v>0</v>
      </c>
      <c r="BL145" s="14" t="s">
        <v>129</v>
      </c>
      <c r="BM145" s="113" t="s">
        <v>2161</v>
      </c>
    </row>
    <row r="146" spans="1:65" s="2" customFormat="1" ht="16.5" customHeight="1">
      <c r="A146" s="28"/>
      <c r="B146" s="138"/>
      <c r="C146" s="205" t="s">
        <v>141</v>
      </c>
      <c r="D146" s="205" t="s">
        <v>290</v>
      </c>
      <c r="E146" s="206" t="s">
        <v>2162</v>
      </c>
      <c r="F146" s="207" t="s">
        <v>2163</v>
      </c>
      <c r="G146" s="208" t="s">
        <v>1716</v>
      </c>
      <c r="H146" s="209">
        <v>710</v>
      </c>
      <c r="I146" s="115"/>
      <c r="J146" s="210">
        <f t="shared" si="10"/>
        <v>0</v>
      </c>
      <c r="K146" s="207" t="s">
        <v>1</v>
      </c>
      <c r="L146" s="116"/>
      <c r="M146" s="117" t="s">
        <v>1</v>
      </c>
      <c r="N146" s="118" t="s">
        <v>42</v>
      </c>
      <c r="O146" s="52"/>
      <c r="P146" s="111">
        <f t="shared" si="11"/>
        <v>0</v>
      </c>
      <c r="Q146" s="111">
        <v>0</v>
      </c>
      <c r="R146" s="111">
        <f t="shared" si="12"/>
        <v>0</v>
      </c>
      <c r="S146" s="111">
        <v>0</v>
      </c>
      <c r="T146" s="112">
        <f t="shared" si="1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356</v>
      </c>
      <c r="AT146" s="113" t="s">
        <v>290</v>
      </c>
      <c r="AU146" s="113" t="s">
        <v>85</v>
      </c>
      <c r="AY146" s="14" t="s">
        <v>237</v>
      </c>
      <c r="BE146" s="114">
        <f t="shared" si="14"/>
        <v>0</v>
      </c>
      <c r="BF146" s="114">
        <f t="shared" si="15"/>
        <v>0</v>
      </c>
      <c r="BG146" s="114">
        <f t="shared" si="16"/>
        <v>0</v>
      </c>
      <c r="BH146" s="114">
        <f t="shared" si="17"/>
        <v>0</v>
      </c>
      <c r="BI146" s="114">
        <f t="shared" si="18"/>
        <v>0</v>
      </c>
      <c r="BJ146" s="14" t="s">
        <v>85</v>
      </c>
      <c r="BK146" s="114">
        <f t="shared" si="19"/>
        <v>0</v>
      </c>
      <c r="BL146" s="14" t="s">
        <v>129</v>
      </c>
      <c r="BM146" s="113" t="s">
        <v>2164</v>
      </c>
    </row>
    <row r="147" spans="1:65" s="2" customFormat="1" ht="16.5" customHeight="1">
      <c r="A147" s="28"/>
      <c r="B147" s="138"/>
      <c r="C147" s="205" t="s">
        <v>7</v>
      </c>
      <c r="D147" s="205" t="s">
        <v>290</v>
      </c>
      <c r="E147" s="206" t="s">
        <v>2165</v>
      </c>
      <c r="F147" s="207" t="s">
        <v>2166</v>
      </c>
      <c r="G147" s="208" t="s">
        <v>1716</v>
      </c>
      <c r="H147" s="209">
        <v>280</v>
      </c>
      <c r="I147" s="115"/>
      <c r="J147" s="210">
        <f t="shared" si="10"/>
        <v>0</v>
      </c>
      <c r="K147" s="207" t="s">
        <v>1</v>
      </c>
      <c r="L147" s="116"/>
      <c r="M147" s="117" t="s">
        <v>1</v>
      </c>
      <c r="N147" s="118" t="s">
        <v>42</v>
      </c>
      <c r="O147" s="52"/>
      <c r="P147" s="111">
        <f t="shared" si="11"/>
        <v>0</v>
      </c>
      <c r="Q147" s="111">
        <v>0</v>
      </c>
      <c r="R147" s="111">
        <f t="shared" si="12"/>
        <v>0</v>
      </c>
      <c r="S147" s="111">
        <v>0</v>
      </c>
      <c r="T147" s="112">
        <f t="shared" si="1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356</v>
      </c>
      <c r="AT147" s="113" t="s">
        <v>290</v>
      </c>
      <c r="AU147" s="113" t="s">
        <v>85</v>
      </c>
      <c r="AY147" s="14" t="s">
        <v>237</v>
      </c>
      <c r="BE147" s="114">
        <f t="shared" si="14"/>
        <v>0</v>
      </c>
      <c r="BF147" s="114">
        <f t="shared" si="15"/>
        <v>0</v>
      </c>
      <c r="BG147" s="114">
        <f t="shared" si="16"/>
        <v>0</v>
      </c>
      <c r="BH147" s="114">
        <f t="shared" si="17"/>
        <v>0</v>
      </c>
      <c r="BI147" s="114">
        <f t="shared" si="18"/>
        <v>0</v>
      </c>
      <c r="BJ147" s="14" t="s">
        <v>85</v>
      </c>
      <c r="BK147" s="114">
        <f t="shared" si="19"/>
        <v>0</v>
      </c>
      <c r="BL147" s="14" t="s">
        <v>129</v>
      </c>
      <c r="BM147" s="113" t="s">
        <v>2167</v>
      </c>
    </row>
    <row r="148" spans="1:65" s="2" customFormat="1" ht="16.5" customHeight="1">
      <c r="A148" s="28"/>
      <c r="B148" s="138"/>
      <c r="C148" s="205" t="s">
        <v>146</v>
      </c>
      <c r="D148" s="205" t="s">
        <v>290</v>
      </c>
      <c r="E148" s="206" t="s">
        <v>2168</v>
      </c>
      <c r="F148" s="207" t="s">
        <v>2169</v>
      </c>
      <c r="G148" s="208" t="s">
        <v>1716</v>
      </c>
      <c r="H148" s="209">
        <v>75</v>
      </c>
      <c r="I148" s="115"/>
      <c r="J148" s="210">
        <f t="shared" si="10"/>
        <v>0</v>
      </c>
      <c r="K148" s="207" t="s">
        <v>1</v>
      </c>
      <c r="L148" s="116"/>
      <c r="M148" s="117" t="s">
        <v>1</v>
      </c>
      <c r="N148" s="118" t="s">
        <v>42</v>
      </c>
      <c r="O148" s="52"/>
      <c r="P148" s="111">
        <f t="shared" si="11"/>
        <v>0</v>
      </c>
      <c r="Q148" s="111">
        <v>0</v>
      </c>
      <c r="R148" s="111">
        <f t="shared" si="12"/>
        <v>0</v>
      </c>
      <c r="S148" s="111">
        <v>0</v>
      </c>
      <c r="T148" s="112">
        <f t="shared" si="1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356</v>
      </c>
      <c r="AT148" s="113" t="s">
        <v>290</v>
      </c>
      <c r="AU148" s="113" t="s">
        <v>85</v>
      </c>
      <c r="AY148" s="14" t="s">
        <v>237</v>
      </c>
      <c r="BE148" s="114">
        <f t="shared" si="14"/>
        <v>0</v>
      </c>
      <c r="BF148" s="114">
        <f t="shared" si="15"/>
        <v>0</v>
      </c>
      <c r="BG148" s="114">
        <f t="shared" si="16"/>
        <v>0</v>
      </c>
      <c r="BH148" s="114">
        <f t="shared" si="17"/>
        <v>0</v>
      </c>
      <c r="BI148" s="114">
        <f t="shared" si="18"/>
        <v>0</v>
      </c>
      <c r="BJ148" s="14" t="s">
        <v>85</v>
      </c>
      <c r="BK148" s="114">
        <f t="shared" si="19"/>
        <v>0</v>
      </c>
      <c r="BL148" s="14" t="s">
        <v>129</v>
      </c>
      <c r="BM148" s="113" t="s">
        <v>2170</v>
      </c>
    </row>
    <row r="149" spans="1:65" s="2" customFormat="1" ht="16.5" customHeight="1">
      <c r="A149" s="28"/>
      <c r="B149" s="138"/>
      <c r="C149" s="205" t="s">
        <v>149</v>
      </c>
      <c r="D149" s="205" t="s">
        <v>290</v>
      </c>
      <c r="E149" s="206" t="s">
        <v>2171</v>
      </c>
      <c r="F149" s="207" t="s">
        <v>2172</v>
      </c>
      <c r="G149" s="208" t="s">
        <v>1716</v>
      </c>
      <c r="H149" s="209">
        <v>71</v>
      </c>
      <c r="I149" s="115"/>
      <c r="J149" s="210">
        <f t="shared" si="10"/>
        <v>0</v>
      </c>
      <c r="K149" s="207" t="s">
        <v>1</v>
      </c>
      <c r="L149" s="116"/>
      <c r="M149" s="117" t="s">
        <v>1</v>
      </c>
      <c r="N149" s="118" t="s">
        <v>42</v>
      </c>
      <c r="O149" s="52"/>
      <c r="P149" s="111">
        <f t="shared" si="11"/>
        <v>0</v>
      </c>
      <c r="Q149" s="111">
        <v>0</v>
      </c>
      <c r="R149" s="111">
        <f t="shared" si="12"/>
        <v>0</v>
      </c>
      <c r="S149" s="111">
        <v>0</v>
      </c>
      <c r="T149" s="112">
        <f t="shared" si="1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356</v>
      </c>
      <c r="AT149" s="113" t="s">
        <v>290</v>
      </c>
      <c r="AU149" s="113" t="s">
        <v>85</v>
      </c>
      <c r="AY149" s="14" t="s">
        <v>237</v>
      </c>
      <c r="BE149" s="114">
        <f t="shared" si="14"/>
        <v>0</v>
      </c>
      <c r="BF149" s="114">
        <f t="shared" si="15"/>
        <v>0</v>
      </c>
      <c r="BG149" s="114">
        <f t="shared" si="16"/>
        <v>0</v>
      </c>
      <c r="BH149" s="114">
        <f t="shared" si="17"/>
        <v>0</v>
      </c>
      <c r="BI149" s="114">
        <f t="shared" si="18"/>
        <v>0</v>
      </c>
      <c r="BJ149" s="14" t="s">
        <v>85</v>
      </c>
      <c r="BK149" s="114">
        <f t="shared" si="19"/>
        <v>0</v>
      </c>
      <c r="BL149" s="14" t="s">
        <v>129</v>
      </c>
      <c r="BM149" s="113" t="s">
        <v>2173</v>
      </c>
    </row>
    <row r="150" spans="1:65" s="2" customFormat="1" ht="16.5" customHeight="1">
      <c r="A150" s="28"/>
      <c r="B150" s="138"/>
      <c r="C150" s="205" t="s">
        <v>152</v>
      </c>
      <c r="D150" s="205" t="s">
        <v>290</v>
      </c>
      <c r="E150" s="206" t="s">
        <v>2174</v>
      </c>
      <c r="F150" s="207" t="s">
        <v>2175</v>
      </c>
      <c r="G150" s="208" t="s">
        <v>1716</v>
      </c>
      <c r="H150" s="209">
        <v>101</v>
      </c>
      <c r="I150" s="115"/>
      <c r="J150" s="210">
        <f t="shared" si="10"/>
        <v>0</v>
      </c>
      <c r="K150" s="207" t="s">
        <v>1</v>
      </c>
      <c r="L150" s="116"/>
      <c r="M150" s="117" t="s">
        <v>1</v>
      </c>
      <c r="N150" s="118" t="s">
        <v>42</v>
      </c>
      <c r="O150" s="52"/>
      <c r="P150" s="111">
        <f t="shared" si="11"/>
        <v>0</v>
      </c>
      <c r="Q150" s="111">
        <v>0</v>
      </c>
      <c r="R150" s="111">
        <f t="shared" si="12"/>
        <v>0</v>
      </c>
      <c r="S150" s="111">
        <v>0</v>
      </c>
      <c r="T150" s="112">
        <f t="shared" si="1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356</v>
      </c>
      <c r="AT150" s="113" t="s">
        <v>290</v>
      </c>
      <c r="AU150" s="113" t="s">
        <v>85</v>
      </c>
      <c r="AY150" s="14" t="s">
        <v>237</v>
      </c>
      <c r="BE150" s="114">
        <f t="shared" si="14"/>
        <v>0</v>
      </c>
      <c r="BF150" s="114">
        <f t="shared" si="15"/>
        <v>0</v>
      </c>
      <c r="BG150" s="114">
        <f t="shared" si="16"/>
        <v>0</v>
      </c>
      <c r="BH150" s="114">
        <f t="shared" si="17"/>
        <v>0</v>
      </c>
      <c r="BI150" s="114">
        <f t="shared" si="18"/>
        <v>0</v>
      </c>
      <c r="BJ150" s="14" t="s">
        <v>85</v>
      </c>
      <c r="BK150" s="114">
        <f t="shared" si="19"/>
        <v>0</v>
      </c>
      <c r="BL150" s="14" t="s">
        <v>129</v>
      </c>
      <c r="BM150" s="113" t="s">
        <v>2176</v>
      </c>
    </row>
    <row r="151" spans="1:65" s="2" customFormat="1" ht="16.5" customHeight="1">
      <c r="A151" s="28"/>
      <c r="B151" s="138"/>
      <c r="C151" s="205" t="s">
        <v>155</v>
      </c>
      <c r="D151" s="205" t="s">
        <v>290</v>
      </c>
      <c r="E151" s="206" t="s">
        <v>2177</v>
      </c>
      <c r="F151" s="207" t="s">
        <v>2178</v>
      </c>
      <c r="G151" s="208" t="s">
        <v>1716</v>
      </c>
      <c r="H151" s="209">
        <v>101</v>
      </c>
      <c r="I151" s="115"/>
      <c r="J151" s="210">
        <f t="shared" si="10"/>
        <v>0</v>
      </c>
      <c r="K151" s="207" t="s">
        <v>1</v>
      </c>
      <c r="L151" s="116"/>
      <c r="M151" s="117" t="s">
        <v>1</v>
      </c>
      <c r="N151" s="118" t="s">
        <v>42</v>
      </c>
      <c r="O151" s="52"/>
      <c r="P151" s="111">
        <f t="shared" si="11"/>
        <v>0</v>
      </c>
      <c r="Q151" s="111">
        <v>0</v>
      </c>
      <c r="R151" s="111">
        <f t="shared" si="12"/>
        <v>0</v>
      </c>
      <c r="S151" s="111">
        <v>0</v>
      </c>
      <c r="T151" s="112">
        <f t="shared" si="1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356</v>
      </c>
      <c r="AT151" s="113" t="s">
        <v>290</v>
      </c>
      <c r="AU151" s="113" t="s">
        <v>85</v>
      </c>
      <c r="AY151" s="14" t="s">
        <v>237</v>
      </c>
      <c r="BE151" s="114">
        <f t="shared" si="14"/>
        <v>0</v>
      </c>
      <c r="BF151" s="114">
        <f t="shared" si="15"/>
        <v>0</v>
      </c>
      <c r="BG151" s="114">
        <f t="shared" si="16"/>
        <v>0</v>
      </c>
      <c r="BH151" s="114">
        <f t="shared" si="17"/>
        <v>0</v>
      </c>
      <c r="BI151" s="114">
        <f t="shared" si="18"/>
        <v>0</v>
      </c>
      <c r="BJ151" s="14" t="s">
        <v>85</v>
      </c>
      <c r="BK151" s="114">
        <f t="shared" si="19"/>
        <v>0</v>
      </c>
      <c r="BL151" s="14" t="s">
        <v>129</v>
      </c>
      <c r="BM151" s="113" t="s">
        <v>2179</v>
      </c>
    </row>
    <row r="152" spans="1:65" s="2" customFormat="1" ht="16.5" customHeight="1">
      <c r="A152" s="28"/>
      <c r="B152" s="138"/>
      <c r="C152" s="205" t="s">
        <v>158</v>
      </c>
      <c r="D152" s="205" t="s">
        <v>290</v>
      </c>
      <c r="E152" s="206" t="s">
        <v>2180</v>
      </c>
      <c r="F152" s="207" t="s">
        <v>2181</v>
      </c>
      <c r="G152" s="208" t="s">
        <v>1716</v>
      </c>
      <c r="H152" s="209">
        <v>112</v>
      </c>
      <c r="I152" s="115"/>
      <c r="J152" s="210">
        <f t="shared" si="10"/>
        <v>0</v>
      </c>
      <c r="K152" s="207" t="s">
        <v>1</v>
      </c>
      <c r="L152" s="116"/>
      <c r="M152" s="117" t="s">
        <v>1</v>
      </c>
      <c r="N152" s="118" t="s">
        <v>42</v>
      </c>
      <c r="O152" s="52"/>
      <c r="P152" s="111">
        <f t="shared" si="11"/>
        <v>0</v>
      </c>
      <c r="Q152" s="111">
        <v>0</v>
      </c>
      <c r="R152" s="111">
        <f t="shared" si="12"/>
        <v>0</v>
      </c>
      <c r="S152" s="111">
        <v>0</v>
      </c>
      <c r="T152" s="112">
        <f t="shared" si="1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356</v>
      </c>
      <c r="AT152" s="113" t="s">
        <v>290</v>
      </c>
      <c r="AU152" s="113" t="s">
        <v>85</v>
      </c>
      <c r="AY152" s="14" t="s">
        <v>237</v>
      </c>
      <c r="BE152" s="114">
        <f t="shared" si="14"/>
        <v>0</v>
      </c>
      <c r="BF152" s="114">
        <f t="shared" si="15"/>
        <v>0</v>
      </c>
      <c r="BG152" s="114">
        <f t="shared" si="16"/>
        <v>0</v>
      </c>
      <c r="BH152" s="114">
        <f t="shared" si="17"/>
        <v>0</v>
      </c>
      <c r="BI152" s="114">
        <f t="shared" si="18"/>
        <v>0</v>
      </c>
      <c r="BJ152" s="14" t="s">
        <v>85</v>
      </c>
      <c r="BK152" s="114">
        <f t="shared" si="19"/>
        <v>0</v>
      </c>
      <c r="BL152" s="14" t="s">
        <v>129</v>
      </c>
      <c r="BM152" s="113" t="s">
        <v>2182</v>
      </c>
    </row>
    <row r="153" spans="1:65" s="2" customFormat="1" ht="16.5" customHeight="1">
      <c r="A153" s="28"/>
      <c r="B153" s="138"/>
      <c r="C153" s="205" t="s">
        <v>161</v>
      </c>
      <c r="D153" s="205" t="s">
        <v>290</v>
      </c>
      <c r="E153" s="206" t="s">
        <v>2183</v>
      </c>
      <c r="F153" s="207" t="s">
        <v>2184</v>
      </c>
      <c r="G153" s="208" t="s">
        <v>1716</v>
      </c>
      <c r="H153" s="209">
        <v>38</v>
      </c>
      <c r="I153" s="115"/>
      <c r="J153" s="210">
        <f t="shared" si="10"/>
        <v>0</v>
      </c>
      <c r="K153" s="207" t="s">
        <v>1</v>
      </c>
      <c r="L153" s="116"/>
      <c r="M153" s="117" t="s">
        <v>1</v>
      </c>
      <c r="N153" s="118" t="s">
        <v>42</v>
      </c>
      <c r="O153" s="52"/>
      <c r="P153" s="111">
        <f t="shared" si="11"/>
        <v>0</v>
      </c>
      <c r="Q153" s="111">
        <v>0</v>
      </c>
      <c r="R153" s="111">
        <f t="shared" si="12"/>
        <v>0</v>
      </c>
      <c r="S153" s="111">
        <v>0</v>
      </c>
      <c r="T153" s="112">
        <f t="shared" si="1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356</v>
      </c>
      <c r="AT153" s="113" t="s">
        <v>290</v>
      </c>
      <c r="AU153" s="113" t="s">
        <v>85</v>
      </c>
      <c r="AY153" s="14" t="s">
        <v>237</v>
      </c>
      <c r="BE153" s="114">
        <f t="shared" si="14"/>
        <v>0</v>
      </c>
      <c r="BF153" s="114">
        <f t="shared" si="15"/>
        <v>0</v>
      </c>
      <c r="BG153" s="114">
        <f t="shared" si="16"/>
        <v>0</v>
      </c>
      <c r="BH153" s="114">
        <f t="shared" si="17"/>
        <v>0</v>
      </c>
      <c r="BI153" s="114">
        <f t="shared" si="18"/>
        <v>0</v>
      </c>
      <c r="BJ153" s="14" t="s">
        <v>85</v>
      </c>
      <c r="BK153" s="114">
        <f t="shared" si="19"/>
        <v>0</v>
      </c>
      <c r="BL153" s="14" t="s">
        <v>129</v>
      </c>
      <c r="BM153" s="113" t="s">
        <v>2185</v>
      </c>
    </row>
    <row r="154" spans="1:65" s="2" customFormat="1" ht="16.5" customHeight="1">
      <c r="A154" s="28"/>
      <c r="B154" s="138"/>
      <c r="C154" s="205" t="s">
        <v>164</v>
      </c>
      <c r="D154" s="205" t="s">
        <v>290</v>
      </c>
      <c r="E154" s="206" t="s">
        <v>2186</v>
      </c>
      <c r="F154" s="207" t="s">
        <v>2187</v>
      </c>
      <c r="G154" s="208" t="s">
        <v>1716</v>
      </c>
      <c r="H154" s="209">
        <v>16</v>
      </c>
      <c r="I154" s="115"/>
      <c r="J154" s="210">
        <f t="shared" si="10"/>
        <v>0</v>
      </c>
      <c r="K154" s="207" t="s">
        <v>1</v>
      </c>
      <c r="L154" s="116"/>
      <c r="M154" s="117" t="s">
        <v>1</v>
      </c>
      <c r="N154" s="118" t="s">
        <v>42</v>
      </c>
      <c r="O154" s="52"/>
      <c r="P154" s="111">
        <f t="shared" si="11"/>
        <v>0</v>
      </c>
      <c r="Q154" s="111">
        <v>0</v>
      </c>
      <c r="R154" s="111">
        <f t="shared" si="12"/>
        <v>0</v>
      </c>
      <c r="S154" s="111">
        <v>0</v>
      </c>
      <c r="T154" s="112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356</v>
      </c>
      <c r="AT154" s="113" t="s">
        <v>290</v>
      </c>
      <c r="AU154" s="113" t="s">
        <v>85</v>
      </c>
      <c r="AY154" s="14" t="s">
        <v>237</v>
      </c>
      <c r="BE154" s="114">
        <f t="shared" si="14"/>
        <v>0</v>
      </c>
      <c r="BF154" s="114">
        <f t="shared" si="15"/>
        <v>0</v>
      </c>
      <c r="BG154" s="114">
        <f t="shared" si="16"/>
        <v>0</v>
      </c>
      <c r="BH154" s="114">
        <f t="shared" si="17"/>
        <v>0</v>
      </c>
      <c r="BI154" s="114">
        <f t="shared" si="18"/>
        <v>0</v>
      </c>
      <c r="BJ154" s="14" t="s">
        <v>85</v>
      </c>
      <c r="BK154" s="114">
        <f t="shared" si="19"/>
        <v>0</v>
      </c>
      <c r="BL154" s="14" t="s">
        <v>129</v>
      </c>
      <c r="BM154" s="113" t="s">
        <v>2188</v>
      </c>
    </row>
    <row r="155" spans="1:65" s="2" customFormat="1" ht="16.5" customHeight="1">
      <c r="A155" s="28"/>
      <c r="B155" s="138"/>
      <c r="C155" s="205" t="s">
        <v>167</v>
      </c>
      <c r="D155" s="205" t="s">
        <v>290</v>
      </c>
      <c r="E155" s="206" t="s">
        <v>2189</v>
      </c>
      <c r="F155" s="207" t="s">
        <v>2190</v>
      </c>
      <c r="G155" s="208" t="s">
        <v>1716</v>
      </c>
      <c r="H155" s="209">
        <v>8</v>
      </c>
      <c r="I155" s="115"/>
      <c r="J155" s="210">
        <f t="shared" si="10"/>
        <v>0</v>
      </c>
      <c r="K155" s="207" t="s">
        <v>1</v>
      </c>
      <c r="L155" s="116"/>
      <c r="M155" s="117" t="s">
        <v>1</v>
      </c>
      <c r="N155" s="118" t="s">
        <v>42</v>
      </c>
      <c r="O155" s="52"/>
      <c r="P155" s="111">
        <f t="shared" si="11"/>
        <v>0</v>
      </c>
      <c r="Q155" s="111">
        <v>0</v>
      </c>
      <c r="R155" s="111">
        <f t="shared" si="12"/>
        <v>0</v>
      </c>
      <c r="S155" s="111">
        <v>0</v>
      </c>
      <c r="T155" s="112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356</v>
      </c>
      <c r="AT155" s="113" t="s">
        <v>290</v>
      </c>
      <c r="AU155" s="113" t="s">
        <v>85</v>
      </c>
      <c r="AY155" s="14" t="s">
        <v>237</v>
      </c>
      <c r="BE155" s="114">
        <f t="shared" si="14"/>
        <v>0</v>
      </c>
      <c r="BF155" s="114">
        <f t="shared" si="15"/>
        <v>0</v>
      </c>
      <c r="BG155" s="114">
        <f t="shared" si="16"/>
        <v>0</v>
      </c>
      <c r="BH155" s="114">
        <f t="shared" si="17"/>
        <v>0</v>
      </c>
      <c r="BI155" s="114">
        <f t="shared" si="18"/>
        <v>0</v>
      </c>
      <c r="BJ155" s="14" t="s">
        <v>85</v>
      </c>
      <c r="BK155" s="114">
        <f t="shared" si="19"/>
        <v>0</v>
      </c>
      <c r="BL155" s="14" t="s">
        <v>129</v>
      </c>
      <c r="BM155" s="113" t="s">
        <v>2191</v>
      </c>
    </row>
    <row r="156" spans="1:65" s="2" customFormat="1" ht="16.5" customHeight="1">
      <c r="A156" s="28"/>
      <c r="B156" s="138"/>
      <c r="C156" s="199" t="s">
        <v>348</v>
      </c>
      <c r="D156" s="199" t="s">
        <v>242</v>
      </c>
      <c r="E156" s="200" t="s">
        <v>2192</v>
      </c>
      <c r="F156" s="201" t="s">
        <v>2193</v>
      </c>
      <c r="G156" s="202" t="s">
        <v>2118</v>
      </c>
      <c r="H156" s="203">
        <v>0.64400000000000002</v>
      </c>
      <c r="I156" s="108"/>
      <c r="J156" s="204">
        <f t="shared" si="10"/>
        <v>0</v>
      </c>
      <c r="K156" s="201" t="s">
        <v>1</v>
      </c>
      <c r="L156" s="29"/>
      <c r="M156" s="109" t="s">
        <v>1</v>
      </c>
      <c r="N156" s="110" t="s">
        <v>42</v>
      </c>
      <c r="O156" s="52"/>
      <c r="P156" s="111">
        <f t="shared" si="11"/>
        <v>0</v>
      </c>
      <c r="Q156" s="111">
        <v>0</v>
      </c>
      <c r="R156" s="111">
        <f t="shared" si="12"/>
        <v>0</v>
      </c>
      <c r="S156" s="111">
        <v>0</v>
      </c>
      <c r="T156" s="112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129</v>
      </c>
      <c r="AT156" s="113" t="s">
        <v>242</v>
      </c>
      <c r="AU156" s="113" t="s">
        <v>85</v>
      </c>
      <c r="AY156" s="14" t="s">
        <v>237</v>
      </c>
      <c r="BE156" s="114">
        <f t="shared" si="14"/>
        <v>0</v>
      </c>
      <c r="BF156" s="114">
        <f t="shared" si="15"/>
        <v>0</v>
      </c>
      <c r="BG156" s="114">
        <f t="shared" si="16"/>
        <v>0</v>
      </c>
      <c r="BH156" s="114">
        <f t="shared" si="17"/>
        <v>0</v>
      </c>
      <c r="BI156" s="114">
        <f t="shared" si="18"/>
        <v>0</v>
      </c>
      <c r="BJ156" s="14" t="s">
        <v>85</v>
      </c>
      <c r="BK156" s="114">
        <f t="shared" si="19"/>
        <v>0</v>
      </c>
      <c r="BL156" s="14" t="s">
        <v>129</v>
      </c>
      <c r="BM156" s="113" t="s">
        <v>2194</v>
      </c>
    </row>
    <row r="157" spans="1:65" s="12" customFormat="1" ht="25.9" customHeight="1">
      <c r="B157" s="192"/>
      <c r="C157" s="193"/>
      <c r="D157" s="194" t="s">
        <v>76</v>
      </c>
      <c r="E157" s="195" t="s">
        <v>2195</v>
      </c>
      <c r="F157" s="195" t="s">
        <v>2196</v>
      </c>
      <c r="G157" s="193"/>
      <c r="H157" s="193"/>
      <c r="I157" s="101"/>
      <c r="J157" s="196">
        <f>BK157</f>
        <v>0</v>
      </c>
      <c r="K157" s="193"/>
      <c r="L157" s="99"/>
      <c r="M157" s="102"/>
      <c r="N157" s="103"/>
      <c r="O157" s="103"/>
      <c r="P157" s="104">
        <f>SUM(P158:P169)</f>
        <v>0</v>
      </c>
      <c r="Q157" s="103"/>
      <c r="R157" s="104">
        <f>SUM(R158:R169)</f>
        <v>5.3710000000000001E-2</v>
      </c>
      <c r="S157" s="103"/>
      <c r="T157" s="105">
        <f>SUM(T158:T169)</f>
        <v>0</v>
      </c>
      <c r="AR157" s="100" t="s">
        <v>87</v>
      </c>
      <c r="AT157" s="106" t="s">
        <v>76</v>
      </c>
      <c r="AU157" s="106" t="s">
        <v>77</v>
      </c>
      <c r="AY157" s="100" t="s">
        <v>237</v>
      </c>
      <c r="BK157" s="107">
        <f>SUM(BK158:BK169)</f>
        <v>0</v>
      </c>
    </row>
    <row r="158" spans="1:65" s="2" customFormat="1" ht="16.5" customHeight="1">
      <c r="A158" s="28"/>
      <c r="B158" s="138"/>
      <c r="C158" s="199" t="s">
        <v>352</v>
      </c>
      <c r="D158" s="199" t="s">
        <v>242</v>
      </c>
      <c r="E158" s="200" t="s">
        <v>2197</v>
      </c>
      <c r="F158" s="201" t="s">
        <v>2198</v>
      </c>
      <c r="G158" s="202" t="s">
        <v>2199</v>
      </c>
      <c r="H158" s="203">
        <v>45</v>
      </c>
      <c r="I158" s="108"/>
      <c r="J158" s="204">
        <f t="shared" ref="J158:J169" si="20">ROUND(I158*H158,2)</f>
        <v>0</v>
      </c>
      <c r="K158" s="201" t="s">
        <v>1</v>
      </c>
      <c r="L158" s="29"/>
      <c r="M158" s="109" t="s">
        <v>1</v>
      </c>
      <c r="N158" s="110" t="s">
        <v>42</v>
      </c>
      <c r="O158" s="52"/>
      <c r="P158" s="111">
        <f t="shared" ref="P158:P169" si="21">O158*H158</f>
        <v>0</v>
      </c>
      <c r="Q158" s="111">
        <v>1.1299999999999999E-3</v>
      </c>
      <c r="R158" s="111">
        <f t="shared" ref="R158:R169" si="22">Q158*H158</f>
        <v>5.0849999999999999E-2</v>
      </c>
      <c r="S158" s="111">
        <v>0</v>
      </c>
      <c r="T158" s="112">
        <f t="shared" ref="T158:T169" si="23"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129</v>
      </c>
      <c r="AT158" s="113" t="s">
        <v>242</v>
      </c>
      <c r="AU158" s="113" t="s">
        <v>85</v>
      </c>
      <c r="AY158" s="14" t="s">
        <v>237</v>
      </c>
      <c r="BE158" s="114">
        <f t="shared" ref="BE158:BE169" si="24">IF(N158="základní",J158,0)</f>
        <v>0</v>
      </c>
      <c r="BF158" s="114">
        <f t="shared" ref="BF158:BF169" si="25">IF(N158="snížená",J158,0)</f>
        <v>0</v>
      </c>
      <c r="BG158" s="114">
        <f t="shared" ref="BG158:BG169" si="26">IF(N158="zákl. přenesená",J158,0)</f>
        <v>0</v>
      </c>
      <c r="BH158" s="114">
        <f t="shared" ref="BH158:BH169" si="27">IF(N158="sníž. přenesená",J158,0)</f>
        <v>0</v>
      </c>
      <c r="BI158" s="114">
        <f t="shared" ref="BI158:BI169" si="28">IF(N158="nulová",J158,0)</f>
        <v>0</v>
      </c>
      <c r="BJ158" s="14" t="s">
        <v>85</v>
      </c>
      <c r="BK158" s="114">
        <f t="shared" ref="BK158:BK169" si="29">ROUND(I158*H158,2)</f>
        <v>0</v>
      </c>
      <c r="BL158" s="14" t="s">
        <v>129</v>
      </c>
      <c r="BM158" s="113" t="s">
        <v>2200</v>
      </c>
    </row>
    <row r="159" spans="1:65" s="2" customFormat="1" ht="16.5" customHeight="1">
      <c r="A159" s="28"/>
      <c r="B159" s="138"/>
      <c r="C159" s="205" t="s">
        <v>356</v>
      </c>
      <c r="D159" s="205" t="s">
        <v>290</v>
      </c>
      <c r="E159" s="206" t="s">
        <v>2201</v>
      </c>
      <c r="F159" s="207" t="s">
        <v>2202</v>
      </c>
      <c r="G159" s="208" t="s">
        <v>2072</v>
      </c>
      <c r="H159" s="209">
        <v>45</v>
      </c>
      <c r="I159" s="115"/>
      <c r="J159" s="210">
        <f t="shared" si="20"/>
        <v>0</v>
      </c>
      <c r="K159" s="207" t="s">
        <v>1</v>
      </c>
      <c r="L159" s="116"/>
      <c r="M159" s="117" t="s">
        <v>1</v>
      </c>
      <c r="N159" s="118" t="s">
        <v>42</v>
      </c>
      <c r="O159" s="52"/>
      <c r="P159" s="111">
        <f t="shared" si="21"/>
        <v>0</v>
      </c>
      <c r="Q159" s="111">
        <v>0</v>
      </c>
      <c r="R159" s="111">
        <f t="shared" si="22"/>
        <v>0</v>
      </c>
      <c r="S159" s="111">
        <v>0</v>
      </c>
      <c r="T159" s="112">
        <f t="shared" si="2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356</v>
      </c>
      <c r="AT159" s="113" t="s">
        <v>290</v>
      </c>
      <c r="AU159" s="113" t="s">
        <v>85</v>
      </c>
      <c r="AY159" s="14" t="s">
        <v>237</v>
      </c>
      <c r="BE159" s="114">
        <f t="shared" si="24"/>
        <v>0</v>
      </c>
      <c r="BF159" s="114">
        <f t="shared" si="25"/>
        <v>0</v>
      </c>
      <c r="BG159" s="114">
        <f t="shared" si="26"/>
        <v>0</v>
      </c>
      <c r="BH159" s="114">
        <f t="shared" si="27"/>
        <v>0</v>
      </c>
      <c r="BI159" s="114">
        <f t="shared" si="28"/>
        <v>0</v>
      </c>
      <c r="BJ159" s="14" t="s">
        <v>85</v>
      </c>
      <c r="BK159" s="114">
        <f t="shared" si="29"/>
        <v>0</v>
      </c>
      <c r="BL159" s="14" t="s">
        <v>129</v>
      </c>
      <c r="BM159" s="113" t="s">
        <v>2203</v>
      </c>
    </row>
    <row r="160" spans="1:65" s="2" customFormat="1" ht="16.5" customHeight="1">
      <c r="A160" s="28"/>
      <c r="B160" s="138"/>
      <c r="C160" s="199" t="s">
        <v>360</v>
      </c>
      <c r="D160" s="199" t="s">
        <v>242</v>
      </c>
      <c r="E160" s="200" t="s">
        <v>2204</v>
      </c>
      <c r="F160" s="201" t="s">
        <v>2205</v>
      </c>
      <c r="G160" s="202" t="s">
        <v>2199</v>
      </c>
      <c r="H160" s="203">
        <v>2</v>
      </c>
      <c r="I160" s="108"/>
      <c r="J160" s="204">
        <f t="shared" si="20"/>
        <v>0</v>
      </c>
      <c r="K160" s="201" t="s">
        <v>1</v>
      </c>
      <c r="L160" s="29"/>
      <c r="M160" s="109" t="s">
        <v>1</v>
      </c>
      <c r="N160" s="110" t="s">
        <v>42</v>
      </c>
      <c r="O160" s="52"/>
      <c r="P160" s="111">
        <f t="shared" si="21"/>
        <v>0</v>
      </c>
      <c r="Q160" s="111">
        <v>9.2000000000000003E-4</v>
      </c>
      <c r="R160" s="111">
        <f t="shared" si="22"/>
        <v>1.8400000000000001E-3</v>
      </c>
      <c r="S160" s="111">
        <v>0</v>
      </c>
      <c r="T160" s="112">
        <f t="shared" si="2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129</v>
      </c>
      <c r="AT160" s="113" t="s">
        <v>242</v>
      </c>
      <c r="AU160" s="113" t="s">
        <v>85</v>
      </c>
      <c r="AY160" s="14" t="s">
        <v>237</v>
      </c>
      <c r="BE160" s="114">
        <f t="shared" si="24"/>
        <v>0</v>
      </c>
      <c r="BF160" s="114">
        <f t="shared" si="25"/>
        <v>0</v>
      </c>
      <c r="BG160" s="114">
        <f t="shared" si="26"/>
        <v>0</v>
      </c>
      <c r="BH160" s="114">
        <f t="shared" si="27"/>
        <v>0</v>
      </c>
      <c r="BI160" s="114">
        <f t="shared" si="28"/>
        <v>0</v>
      </c>
      <c r="BJ160" s="14" t="s">
        <v>85</v>
      </c>
      <c r="BK160" s="114">
        <f t="shared" si="29"/>
        <v>0</v>
      </c>
      <c r="BL160" s="14" t="s">
        <v>129</v>
      </c>
      <c r="BM160" s="113" t="s">
        <v>2206</v>
      </c>
    </row>
    <row r="161" spans="1:65" s="2" customFormat="1" ht="16.5" customHeight="1">
      <c r="A161" s="28"/>
      <c r="B161" s="138"/>
      <c r="C161" s="199" t="s">
        <v>364</v>
      </c>
      <c r="D161" s="199" t="s">
        <v>242</v>
      </c>
      <c r="E161" s="200" t="s">
        <v>2207</v>
      </c>
      <c r="F161" s="201" t="s">
        <v>2208</v>
      </c>
      <c r="G161" s="202" t="s">
        <v>2199</v>
      </c>
      <c r="H161" s="203">
        <v>1</v>
      </c>
      <c r="I161" s="108"/>
      <c r="J161" s="204">
        <f t="shared" si="20"/>
        <v>0</v>
      </c>
      <c r="K161" s="201" t="s">
        <v>1</v>
      </c>
      <c r="L161" s="29"/>
      <c r="M161" s="109" t="s">
        <v>1</v>
      </c>
      <c r="N161" s="110" t="s">
        <v>42</v>
      </c>
      <c r="O161" s="52"/>
      <c r="P161" s="111">
        <f t="shared" si="21"/>
        <v>0</v>
      </c>
      <c r="Q161" s="111">
        <v>1.0200000000000001E-3</v>
      </c>
      <c r="R161" s="111">
        <f t="shared" si="22"/>
        <v>1.0200000000000001E-3</v>
      </c>
      <c r="S161" s="111">
        <v>0</v>
      </c>
      <c r="T161" s="112">
        <f t="shared" si="2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129</v>
      </c>
      <c r="AT161" s="113" t="s">
        <v>242</v>
      </c>
      <c r="AU161" s="113" t="s">
        <v>85</v>
      </c>
      <c r="AY161" s="14" t="s">
        <v>237</v>
      </c>
      <c r="BE161" s="114">
        <f t="shared" si="24"/>
        <v>0</v>
      </c>
      <c r="BF161" s="114">
        <f t="shared" si="25"/>
        <v>0</v>
      </c>
      <c r="BG161" s="114">
        <f t="shared" si="26"/>
        <v>0</v>
      </c>
      <c r="BH161" s="114">
        <f t="shared" si="27"/>
        <v>0</v>
      </c>
      <c r="BI161" s="114">
        <f t="shared" si="28"/>
        <v>0</v>
      </c>
      <c r="BJ161" s="14" t="s">
        <v>85</v>
      </c>
      <c r="BK161" s="114">
        <f t="shared" si="29"/>
        <v>0</v>
      </c>
      <c r="BL161" s="14" t="s">
        <v>129</v>
      </c>
      <c r="BM161" s="113" t="s">
        <v>2209</v>
      </c>
    </row>
    <row r="162" spans="1:65" s="2" customFormat="1" ht="16.5" customHeight="1">
      <c r="A162" s="28"/>
      <c r="B162" s="138"/>
      <c r="C162" s="205" t="s">
        <v>368</v>
      </c>
      <c r="D162" s="205" t="s">
        <v>290</v>
      </c>
      <c r="E162" s="206" t="s">
        <v>2210</v>
      </c>
      <c r="F162" s="207" t="s">
        <v>2211</v>
      </c>
      <c r="G162" s="208" t="s">
        <v>2072</v>
      </c>
      <c r="H162" s="209">
        <v>1</v>
      </c>
      <c r="I162" s="115"/>
      <c r="J162" s="210">
        <f t="shared" si="20"/>
        <v>0</v>
      </c>
      <c r="K162" s="207" t="s">
        <v>1</v>
      </c>
      <c r="L162" s="116"/>
      <c r="M162" s="117" t="s">
        <v>1</v>
      </c>
      <c r="N162" s="118" t="s">
        <v>42</v>
      </c>
      <c r="O162" s="52"/>
      <c r="P162" s="111">
        <f t="shared" si="21"/>
        <v>0</v>
      </c>
      <c r="Q162" s="111">
        <v>0</v>
      </c>
      <c r="R162" s="111">
        <f t="shared" si="22"/>
        <v>0</v>
      </c>
      <c r="S162" s="111">
        <v>0</v>
      </c>
      <c r="T162" s="112">
        <f t="shared" si="2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356</v>
      </c>
      <c r="AT162" s="113" t="s">
        <v>290</v>
      </c>
      <c r="AU162" s="113" t="s">
        <v>85</v>
      </c>
      <c r="AY162" s="14" t="s">
        <v>237</v>
      </c>
      <c r="BE162" s="114">
        <f t="shared" si="24"/>
        <v>0</v>
      </c>
      <c r="BF162" s="114">
        <f t="shared" si="25"/>
        <v>0</v>
      </c>
      <c r="BG162" s="114">
        <f t="shared" si="26"/>
        <v>0</v>
      </c>
      <c r="BH162" s="114">
        <f t="shared" si="27"/>
        <v>0</v>
      </c>
      <c r="BI162" s="114">
        <f t="shared" si="28"/>
        <v>0</v>
      </c>
      <c r="BJ162" s="14" t="s">
        <v>85</v>
      </c>
      <c r="BK162" s="114">
        <f t="shared" si="29"/>
        <v>0</v>
      </c>
      <c r="BL162" s="14" t="s">
        <v>129</v>
      </c>
      <c r="BM162" s="113" t="s">
        <v>2212</v>
      </c>
    </row>
    <row r="163" spans="1:65" s="2" customFormat="1" ht="16.5" customHeight="1">
      <c r="A163" s="28"/>
      <c r="B163" s="138"/>
      <c r="C163" s="205" t="s">
        <v>372</v>
      </c>
      <c r="D163" s="205" t="s">
        <v>290</v>
      </c>
      <c r="E163" s="206" t="s">
        <v>2213</v>
      </c>
      <c r="F163" s="207" t="s">
        <v>2214</v>
      </c>
      <c r="G163" s="208" t="s">
        <v>2072</v>
      </c>
      <c r="H163" s="209">
        <v>1</v>
      </c>
      <c r="I163" s="115"/>
      <c r="J163" s="210">
        <f t="shared" si="20"/>
        <v>0</v>
      </c>
      <c r="K163" s="207" t="s">
        <v>1</v>
      </c>
      <c r="L163" s="116"/>
      <c r="M163" s="117" t="s">
        <v>1</v>
      </c>
      <c r="N163" s="118" t="s">
        <v>42</v>
      </c>
      <c r="O163" s="52"/>
      <c r="P163" s="111">
        <f t="shared" si="21"/>
        <v>0</v>
      </c>
      <c r="Q163" s="111">
        <v>0</v>
      </c>
      <c r="R163" s="111">
        <f t="shared" si="22"/>
        <v>0</v>
      </c>
      <c r="S163" s="111">
        <v>0</v>
      </c>
      <c r="T163" s="112">
        <f t="shared" si="2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356</v>
      </c>
      <c r="AT163" s="113" t="s">
        <v>290</v>
      </c>
      <c r="AU163" s="113" t="s">
        <v>85</v>
      </c>
      <c r="AY163" s="14" t="s">
        <v>237</v>
      </c>
      <c r="BE163" s="114">
        <f t="shared" si="24"/>
        <v>0</v>
      </c>
      <c r="BF163" s="114">
        <f t="shared" si="25"/>
        <v>0</v>
      </c>
      <c r="BG163" s="114">
        <f t="shared" si="26"/>
        <v>0</v>
      </c>
      <c r="BH163" s="114">
        <f t="shared" si="27"/>
        <v>0</v>
      </c>
      <c r="BI163" s="114">
        <f t="shared" si="28"/>
        <v>0</v>
      </c>
      <c r="BJ163" s="14" t="s">
        <v>85</v>
      </c>
      <c r="BK163" s="114">
        <f t="shared" si="29"/>
        <v>0</v>
      </c>
      <c r="BL163" s="14" t="s">
        <v>129</v>
      </c>
      <c r="BM163" s="113" t="s">
        <v>2215</v>
      </c>
    </row>
    <row r="164" spans="1:65" s="2" customFormat="1" ht="16.5" customHeight="1">
      <c r="A164" s="28"/>
      <c r="B164" s="138"/>
      <c r="C164" s="205" t="s">
        <v>376</v>
      </c>
      <c r="D164" s="205" t="s">
        <v>290</v>
      </c>
      <c r="E164" s="206" t="s">
        <v>2216</v>
      </c>
      <c r="F164" s="207" t="s">
        <v>2217</v>
      </c>
      <c r="G164" s="208" t="s">
        <v>2072</v>
      </c>
      <c r="H164" s="209">
        <v>1</v>
      </c>
      <c r="I164" s="115"/>
      <c r="J164" s="210">
        <f t="shared" si="20"/>
        <v>0</v>
      </c>
      <c r="K164" s="207" t="s">
        <v>1</v>
      </c>
      <c r="L164" s="116"/>
      <c r="M164" s="117" t="s">
        <v>1</v>
      </c>
      <c r="N164" s="118" t="s">
        <v>42</v>
      </c>
      <c r="O164" s="52"/>
      <c r="P164" s="111">
        <f t="shared" si="21"/>
        <v>0</v>
      </c>
      <c r="Q164" s="111">
        <v>0</v>
      </c>
      <c r="R164" s="111">
        <f t="shared" si="22"/>
        <v>0</v>
      </c>
      <c r="S164" s="111">
        <v>0</v>
      </c>
      <c r="T164" s="112">
        <f t="shared" si="2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356</v>
      </c>
      <c r="AT164" s="113" t="s">
        <v>290</v>
      </c>
      <c r="AU164" s="113" t="s">
        <v>85</v>
      </c>
      <c r="AY164" s="14" t="s">
        <v>237</v>
      </c>
      <c r="BE164" s="114">
        <f t="shared" si="24"/>
        <v>0</v>
      </c>
      <c r="BF164" s="114">
        <f t="shared" si="25"/>
        <v>0</v>
      </c>
      <c r="BG164" s="114">
        <f t="shared" si="26"/>
        <v>0</v>
      </c>
      <c r="BH164" s="114">
        <f t="shared" si="27"/>
        <v>0</v>
      </c>
      <c r="BI164" s="114">
        <f t="shared" si="28"/>
        <v>0</v>
      </c>
      <c r="BJ164" s="14" t="s">
        <v>85</v>
      </c>
      <c r="BK164" s="114">
        <f t="shared" si="29"/>
        <v>0</v>
      </c>
      <c r="BL164" s="14" t="s">
        <v>129</v>
      </c>
      <c r="BM164" s="113" t="s">
        <v>2218</v>
      </c>
    </row>
    <row r="165" spans="1:65" s="2" customFormat="1" ht="16.5" customHeight="1">
      <c r="A165" s="28"/>
      <c r="B165" s="138"/>
      <c r="C165" s="199" t="s">
        <v>380</v>
      </c>
      <c r="D165" s="199" t="s">
        <v>242</v>
      </c>
      <c r="E165" s="200" t="s">
        <v>2219</v>
      </c>
      <c r="F165" s="201" t="s">
        <v>2220</v>
      </c>
      <c r="G165" s="202" t="s">
        <v>1930</v>
      </c>
      <c r="H165" s="203">
        <v>1</v>
      </c>
      <c r="I165" s="108"/>
      <c r="J165" s="204">
        <f t="shared" si="20"/>
        <v>0</v>
      </c>
      <c r="K165" s="201" t="s">
        <v>1</v>
      </c>
      <c r="L165" s="29"/>
      <c r="M165" s="109" t="s">
        <v>1</v>
      </c>
      <c r="N165" s="110" t="s">
        <v>42</v>
      </c>
      <c r="O165" s="52"/>
      <c r="P165" s="111">
        <f t="shared" si="21"/>
        <v>0</v>
      </c>
      <c r="Q165" s="111">
        <v>0</v>
      </c>
      <c r="R165" s="111">
        <f t="shared" si="22"/>
        <v>0</v>
      </c>
      <c r="S165" s="111">
        <v>0</v>
      </c>
      <c r="T165" s="112">
        <f t="shared" si="2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13" t="s">
        <v>129</v>
      </c>
      <c r="AT165" s="113" t="s">
        <v>242</v>
      </c>
      <c r="AU165" s="113" t="s">
        <v>85</v>
      </c>
      <c r="AY165" s="14" t="s">
        <v>237</v>
      </c>
      <c r="BE165" s="114">
        <f t="shared" si="24"/>
        <v>0</v>
      </c>
      <c r="BF165" s="114">
        <f t="shared" si="25"/>
        <v>0</v>
      </c>
      <c r="BG165" s="114">
        <f t="shared" si="26"/>
        <v>0</v>
      </c>
      <c r="BH165" s="114">
        <f t="shared" si="27"/>
        <v>0</v>
      </c>
      <c r="BI165" s="114">
        <f t="shared" si="28"/>
        <v>0</v>
      </c>
      <c r="BJ165" s="14" t="s">
        <v>85</v>
      </c>
      <c r="BK165" s="114">
        <f t="shared" si="29"/>
        <v>0</v>
      </c>
      <c r="BL165" s="14" t="s">
        <v>129</v>
      </c>
      <c r="BM165" s="113" t="s">
        <v>2221</v>
      </c>
    </row>
    <row r="166" spans="1:65" s="2" customFormat="1" ht="16.5" customHeight="1">
      <c r="A166" s="28"/>
      <c r="B166" s="138"/>
      <c r="C166" s="205" t="s">
        <v>384</v>
      </c>
      <c r="D166" s="205" t="s">
        <v>290</v>
      </c>
      <c r="E166" s="206" t="s">
        <v>2222</v>
      </c>
      <c r="F166" s="207" t="s">
        <v>2223</v>
      </c>
      <c r="G166" s="208" t="s">
        <v>2072</v>
      </c>
      <c r="H166" s="209">
        <v>1</v>
      </c>
      <c r="I166" s="115"/>
      <c r="J166" s="210">
        <f t="shared" si="20"/>
        <v>0</v>
      </c>
      <c r="K166" s="207" t="s">
        <v>1</v>
      </c>
      <c r="L166" s="116"/>
      <c r="M166" s="117" t="s">
        <v>1</v>
      </c>
      <c r="N166" s="118" t="s">
        <v>42</v>
      </c>
      <c r="O166" s="52"/>
      <c r="P166" s="111">
        <f t="shared" si="21"/>
        <v>0</v>
      </c>
      <c r="Q166" s="111">
        <v>0</v>
      </c>
      <c r="R166" s="111">
        <f t="shared" si="22"/>
        <v>0</v>
      </c>
      <c r="S166" s="111">
        <v>0</v>
      </c>
      <c r="T166" s="112">
        <f t="shared" si="2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13" t="s">
        <v>356</v>
      </c>
      <c r="AT166" s="113" t="s">
        <v>290</v>
      </c>
      <c r="AU166" s="113" t="s">
        <v>85</v>
      </c>
      <c r="AY166" s="14" t="s">
        <v>237</v>
      </c>
      <c r="BE166" s="114">
        <f t="shared" si="24"/>
        <v>0</v>
      </c>
      <c r="BF166" s="114">
        <f t="shared" si="25"/>
        <v>0</v>
      </c>
      <c r="BG166" s="114">
        <f t="shared" si="26"/>
        <v>0</v>
      </c>
      <c r="BH166" s="114">
        <f t="shared" si="27"/>
        <v>0</v>
      </c>
      <c r="BI166" s="114">
        <f t="shared" si="28"/>
        <v>0</v>
      </c>
      <c r="BJ166" s="14" t="s">
        <v>85</v>
      </c>
      <c r="BK166" s="114">
        <f t="shared" si="29"/>
        <v>0</v>
      </c>
      <c r="BL166" s="14" t="s">
        <v>129</v>
      </c>
      <c r="BM166" s="113" t="s">
        <v>2224</v>
      </c>
    </row>
    <row r="167" spans="1:65" s="2" customFormat="1" ht="16.5" customHeight="1">
      <c r="A167" s="28"/>
      <c r="B167" s="138"/>
      <c r="C167" s="205" t="s">
        <v>388</v>
      </c>
      <c r="D167" s="205" t="s">
        <v>290</v>
      </c>
      <c r="E167" s="206" t="s">
        <v>2225</v>
      </c>
      <c r="F167" s="207" t="s">
        <v>2226</v>
      </c>
      <c r="G167" s="208" t="s">
        <v>2072</v>
      </c>
      <c r="H167" s="209">
        <v>1</v>
      </c>
      <c r="I167" s="115"/>
      <c r="J167" s="210">
        <f t="shared" si="20"/>
        <v>0</v>
      </c>
      <c r="K167" s="207" t="s">
        <v>1</v>
      </c>
      <c r="L167" s="116"/>
      <c r="M167" s="117" t="s">
        <v>1</v>
      </c>
      <c r="N167" s="118" t="s">
        <v>42</v>
      </c>
      <c r="O167" s="52"/>
      <c r="P167" s="111">
        <f t="shared" si="21"/>
        <v>0</v>
      </c>
      <c r="Q167" s="111">
        <v>0</v>
      </c>
      <c r="R167" s="111">
        <f t="shared" si="22"/>
        <v>0</v>
      </c>
      <c r="S167" s="111">
        <v>0</v>
      </c>
      <c r="T167" s="112">
        <f t="shared" si="2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13" t="s">
        <v>356</v>
      </c>
      <c r="AT167" s="113" t="s">
        <v>290</v>
      </c>
      <c r="AU167" s="113" t="s">
        <v>85</v>
      </c>
      <c r="AY167" s="14" t="s">
        <v>237</v>
      </c>
      <c r="BE167" s="114">
        <f t="shared" si="24"/>
        <v>0</v>
      </c>
      <c r="BF167" s="114">
        <f t="shared" si="25"/>
        <v>0</v>
      </c>
      <c r="BG167" s="114">
        <f t="shared" si="26"/>
        <v>0</v>
      </c>
      <c r="BH167" s="114">
        <f t="shared" si="27"/>
        <v>0</v>
      </c>
      <c r="BI167" s="114">
        <f t="shared" si="28"/>
        <v>0</v>
      </c>
      <c r="BJ167" s="14" t="s">
        <v>85</v>
      </c>
      <c r="BK167" s="114">
        <f t="shared" si="29"/>
        <v>0</v>
      </c>
      <c r="BL167" s="14" t="s">
        <v>129</v>
      </c>
      <c r="BM167" s="113" t="s">
        <v>2227</v>
      </c>
    </row>
    <row r="168" spans="1:65" s="2" customFormat="1" ht="16.5" customHeight="1">
      <c r="A168" s="28"/>
      <c r="B168" s="138"/>
      <c r="C168" s="205" t="s">
        <v>392</v>
      </c>
      <c r="D168" s="205" t="s">
        <v>290</v>
      </c>
      <c r="E168" s="206" t="s">
        <v>2228</v>
      </c>
      <c r="F168" s="207" t="s">
        <v>2229</v>
      </c>
      <c r="G168" s="208" t="s">
        <v>2072</v>
      </c>
      <c r="H168" s="209">
        <v>2</v>
      </c>
      <c r="I168" s="115"/>
      <c r="J168" s="210">
        <f t="shared" si="20"/>
        <v>0</v>
      </c>
      <c r="K168" s="207" t="s">
        <v>1</v>
      </c>
      <c r="L168" s="116"/>
      <c r="M168" s="117" t="s">
        <v>1</v>
      </c>
      <c r="N168" s="118" t="s">
        <v>42</v>
      </c>
      <c r="O168" s="52"/>
      <c r="P168" s="111">
        <f t="shared" si="21"/>
        <v>0</v>
      </c>
      <c r="Q168" s="111">
        <v>0</v>
      </c>
      <c r="R168" s="111">
        <f t="shared" si="22"/>
        <v>0</v>
      </c>
      <c r="S168" s="111">
        <v>0</v>
      </c>
      <c r="T168" s="112">
        <f t="shared" si="2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13" t="s">
        <v>356</v>
      </c>
      <c r="AT168" s="113" t="s">
        <v>290</v>
      </c>
      <c r="AU168" s="113" t="s">
        <v>85</v>
      </c>
      <c r="AY168" s="14" t="s">
        <v>237</v>
      </c>
      <c r="BE168" s="114">
        <f t="shared" si="24"/>
        <v>0</v>
      </c>
      <c r="BF168" s="114">
        <f t="shared" si="25"/>
        <v>0</v>
      </c>
      <c r="BG168" s="114">
        <f t="shared" si="26"/>
        <v>0</v>
      </c>
      <c r="BH168" s="114">
        <f t="shared" si="27"/>
        <v>0</v>
      </c>
      <c r="BI168" s="114">
        <f t="shared" si="28"/>
        <v>0</v>
      </c>
      <c r="BJ168" s="14" t="s">
        <v>85</v>
      </c>
      <c r="BK168" s="114">
        <f t="shared" si="29"/>
        <v>0</v>
      </c>
      <c r="BL168" s="14" t="s">
        <v>129</v>
      </c>
      <c r="BM168" s="113" t="s">
        <v>2230</v>
      </c>
    </row>
    <row r="169" spans="1:65" s="2" customFormat="1" ht="16.5" customHeight="1">
      <c r="A169" s="28"/>
      <c r="B169" s="138"/>
      <c r="C169" s="199" t="s">
        <v>396</v>
      </c>
      <c r="D169" s="199" t="s">
        <v>242</v>
      </c>
      <c r="E169" s="200" t="s">
        <v>2231</v>
      </c>
      <c r="F169" s="201" t="s">
        <v>2232</v>
      </c>
      <c r="G169" s="202" t="s">
        <v>2118</v>
      </c>
      <c r="H169" s="203">
        <v>4.2000000000000003E-2</v>
      </c>
      <c r="I169" s="108"/>
      <c r="J169" s="204">
        <f t="shared" si="20"/>
        <v>0</v>
      </c>
      <c r="K169" s="201" t="s">
        <v>1</v>
      </c>
      <c r="L169" s="29"/>
      <c r="M169" s="109" t="s">
        <v>1</v>
      </c>
      <c r="N169" s="110" t="s">
        <v>42</v>
      </c>
      <c r="O169" s="52"/>
      <c r="P169" s="111">
        <f t="shared" si="21"/>
        <v>0</v>
      </c>
      <c r="Q169" s="111">
        <v>0</v>
      </c>
      <c r="R169" s="111">
        <f t="shared" si="22"/>
        <v>0</v>
      </c>
      <c r="S169" s="111">
        <v>0</v>
      </c>
      <c r="T169" s="112">
        <f t="shared" si="2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13" t="s">
        <v>129</v>
      </c>
      <c r="AT169" s="113" t="s">
        <v>242</v>
      </c>
      <c r="AU169" s="113" t="s">
        <v>85</v>
      </c>
      <c r="AY169" s="14" t="s">
        <v>237</v>
      </c>
      <c r="BE169" s="114">
        <f t="shared" si="24"/>
        <v>0</v>
      </c>
      <c r="BF169" s="114">
        <f t="shared" si="25"/>
        <v>0</v>
      </c>
      <c r="BG169" s="114">
        <f t="shared" si="26"/>
        <v>0</v>
      </c>
      <c r="BH169" s="114">
        <f t="shared" si="27"/>
        <v>0</v>
      </c>
      <c r="BI169" s="114">
        <f t="shared" si="28"/>
        <v>0</v>
      </c>
      <c r="BJ169" s="14" t="s">
        <v>85</v>
      </c>
      <c r="BK169" s="114">
        <f t="shared" si="29"/>
        <v>0</v>
      </c>
      <c r="BL169" s="14" t="s">
        <v>129</v>
      </c>
      <c r="BM169" s="113" t="s">
        <v>2233</v>
      </c>
    </row>
    <row r="170" spans="1:65" s="12" customFormat="1" ht="25.9" customHeight="1">
      <c r="B170" s="192"/>
      <c r="C170" s="193"/>
      <c r="D170" s="194" t="s">
        <v>76</v>
      </c>
      <c r="E170" s="195" t="s">
        <v>2234</v>
      </c>
      <c r="F170" s="195" t="s">
        <v>2235</v>
      </c>
      <c r="G170" s="193"/>
      <c r="H170" s="193"/>
      <c r="I170" s="101"/>
      <c r="J170" s="196">
        <f>BK170</f>
        <v>0</v>
      </c>
      <c r="K170" s="193"/>
      <c r="L170" s="99"/>
      <c r="M170" s="102"/>
      <c r="N170" s="103"/>
      <c r="O170" s="103"/>
      <c r="P170" s="104">
        <f>SUM(P171:P196)</f>
        <v>0</v>
      </c>
      <c r="Q170" s="103"/>
      <c r="R170" s="104">
        <f>SUM(R171:R196)</f>
        <v>6.6217499999999996</v>
      </c>
      <c r="S170" s="103"/>
      <c r="T170" s="105">
        <f>SUM(T171:T196)</f>
        <v>0</v>
      </c>
      <c r="AR170" s="100" t="s">
        <v>87</v>
      </c>
      <c r="AT170" s="106" t="s">
        <v>76</v>
      </c>
      <c r="AU170" s="106" t="s">
        <v>77</v>
      </c>
      <c r="AY170" s="100" t="s">
        <v>237</v>
      </c>
      <c r="BK170" s="107">
        <f>SUM(BK171:BK196)</f>
        <v>0</v>
      </c>
    </row>
    <row r="171" spans="1:65" s="2" customFormat="1" ht="16.5" customHeight="1">
      <c r="A171" s="28"/>
      <c r="B171" s="138"/>
      <c r="C171" s="199" t="s">
        <v>400</v>
      </c>
      <c r="D171" s="199" t="s">
        <v>242</v>
      </c>
      <c r="E171" s="200" t="s">
        <v>2236</v>
      </c>
      <c r="F171" s="201" t="s">
        <v>2237</v>
      </c>
      <c r="G171" s="202" t="s">
        <v>1716</v>
      </c>
      <c r="H171" s="203">
        <v>19</v>
      </c>
      <c r="I171" s="108"/>
      <c r="J171" s="204">
        <f t="shared" ref="J171:J196" si="30">ROUND(I171*H171,2)</f>
        <v>0</v>
      </c>
      <c r="K171" s="201" t="s">
        <v>1</v>
      </c>
      <c r="L171" s="29"/>
      <c r="M171" s="109" t="s">
        <v>1</v>
      </c>
      <c r="N171" s="110" t="s">
        <v>42</v>
      </c>
      <c r="O171" s="52"/>
      <c r="P171" s="111">
        <f t="shared" ref="P171:P196" si="31">O171*H171</f>
        <v>0</v>
      </c>
      <c r="Q171" s="111">
        <v>1.5E-3</v>
      </c>
      <c r="R171" s="111">
        <f t="shared" ref="R171:R196" si="32">Q171*H171</f>
        <v>2.8500000000000001E-2</v>
      </c>
      <c r="S171" s="111">
        <v>0</v>
      </c>
      <c r="T171" s="112">
        <f t="shared" ref="T171:T196" si="33">S171*H171</f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13" t="s">
        <v>129</v>
      </c>
      <c r="AT171" s="113" t="s">
        <v>242</v>
      </c>
      <c r="AU171" s="113" t="s">
        <v>85</v>
      </c>
      <c r="AY171" s="14" t="s">
        <v>237</v>
      </c>
      <c r="BE171" s="114">
        <f t="shared" ref="BE171:BE196" si="34">IF(N171="základní",J171,0)</f>
        <v>0</v>
      </c>
      <c r="BF171" s="114">
        <f t="shared" ref="BF171:BF196" si="35">IF(N171="snížená",J171,0)</f>
        <v>0</v>
      </c>
      <c r="BG171" s="114">
        <f t="shared" ref="BG171:BG196" si="36">IF(N171="zákl. přenesená",J171,0)</f>
        <v>0</v>
      </c>
      <c r="BH171" s="114">
        <f t="shared" ref="BH171:BH196" si="37">IF(N171="sníž. přenesená",J171,0)</f>
        <v>0</v>
      </c>
      <c r="BI171" s="114">
        <f t="shared" ref="BI171:BI196" si="38">IF(N171="nulová",J171,0)</f>
        <v>0</v>
      </c>
      <c r="BJ171" s="14" t="s">
        <v>85</v>
      </c>
      <c r="BK171" s="114">
        <f t="shared" ref="BK171:BK196" si="39">ROUND(I171*H171,2)</f>
        <v>0</v>
      </c>
      <c r="BL171" s="14" t="s">
        <v>129</v>
      </c>
      <c r="BM171" s="113" t="s">
        <v>2238</v>
      </c>
    </row>
    <row r="172" spans="1:65" s="2" customFormat="1" ht="16.5" customHeight="1">
      <c r="A172" s="28"/>
      <c r="B172" s="138"/>
      <c r="C172" s="199" t="s">
        <v>404</v>
      </c>
      <c r="D172" s="199" t="s">
        <v>242</v>
      </c>
      <c r="E172" s="200" t="s">
        <v>2239</v>
      </c>
      <c r="F172" s="201" t="s">
        <v>2240</v>
      </c>
      <c r="G172" s="202" t="s">
        <v>1716</v>
      </c>
      <c r="H172" s="203">
        <v>14</v>
      </c>
      <c r="I172" s="108"/>
      <c r="J172" s="204">
        <f t="shared" si="30"/>
        <v>0</v>
      </c>
      <c r="K172" s="201" t="s">
        <v>1</v>
      </c>
      <c r="L172" s="29"/>
      <c r="M172" s="109" t="s">
        <v>1</v>
      </c>
      <c r="N172" s="110" t="s">
        <v>42</v>
      </c>
      <c r="O172" s="52"/>
      <c r="P172" s="111">
        <f t="shared" si="31"/>
        <v>0</v>
      </c>
      <c r="Q172" s="111">
        <v>1.9E-3</v>
      </c>
      <c r="R172" s="111">
        <f t="shared" si="32"/>
        <v>2.6599999999999999E-2</v>
      </c>
      <c r="S172" s="111">
        <v>0</v>
      </c>
      <c r="T172" s="112">
        <f t="shared" si="3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13" t="s">
        <v>129</v>
      </c>
      <c r="AT172" s="113" t="s">
        <v>242</v>
      </c>
      <c r="AU172" s="113" t="s">
        <v>85</v>
      </c>
      <c r="AY172" s="14" t="s">
        <v>237</v>
      </c>
      <c r="BE172" s="114">
        <f t="shared" si="34"/>
        <v>0</v>
      </c>
      <c r="BF172" s="114">
        <f t="shared" si="35"/>
        <v>0</v>
      </c>
      <c r="BG172" s="114">
        <f t="shared" si="36"/>
        <v>0</v>
      </c>
      <c r="BH172" s="114">
        <f t="shared" si="37"/>
        <v>0</v>
      </c>
      <c r="BI172" s="114">
        <f t="shared" si="38"/>
        <v>0</v>
      </c>
      <c r="BJ172" s="14" t="s">
        <v>85</v>
      </c>
      <c r="BK172" s="114">
        <f t="shared" si="39"/>
        <v>0</v>
      </c>
      <c r="BL172" s="14" t="s">
        <v>129</v>
      </c>
      <c r="BM172" s="113" t="s">
        <v>2241</v>
      </c>
    </row>
    <row r="173" spans="1:65" s="2" customFormat="1" ht="16.5" customHeight="1">
      <c r="A173" s="28"/>
      <c r="B173" s="138"/>
      <c r="C173" s="199" t="s">
        <v>408</v>
      </c>
      <c r="D173" s="199" t="s">
        <v>242</v>
      </c>
      <c r="E173" s="200" t="s">
        <v>2242</v>
      </c>
      <c r="F173" s="201" t="s">
        <v>2243</v>
      </c>
      <c r="G173" s="202" t="s">
        <v>1716</v>
      </c>
      <c r="H173" s="203">
        <v>19</v>
      </c>
      <c r="I173" s="108"/>
      <c r="J173" s="204">
        <f t="shared" si="30"/>
        <v>0</v>
      </c>
      <c r="K173" s="201" t="s">
        <v>1</v>
      </c>
      <c r="L173" s="29"/>
      <c r="M173" s="109" t="s">
        <v>1</v>
      </c>
      <c r="N173" s="110" t="s">
        <v>42</v>
      </c>
      <c r="O173" s="52"/>
      <c r="P173" s="111">
        <f t="shared" si="31"/>
        <v>0</v>
      </c>
      <c r="Q173" s="111">
        <v>2.8600000000000001E-3</v>
      </c>
      <c r="R173" s="111">
        <f t="shared" si="32"/>
        <v>5.4339999999999999E-2</v>
      </c>
      <c r="S173" s="111">
        <v>0</v>
      </c>
      <c r="T173" s="112">
        <f t="shared" si="3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13" t="s">
        <v>129</v>
      </c>
      <c r="AT173" s="113" t="s">
        <v>242</v>
      </c>
      <c r="AU173" s="113" t="s">
        <v>85</v>
      </c>
      <c r="AY173" s="14" t="s">
        <v>237</v>
      </c>
      <c r="BE173" s="114">
        <f t="shared" si="34"/>
        <v>0</v>
      </c>
      <c r="BF173" s="114">
        <f t="shared" si="35"/>
        <v>0</v>
      </c>
      <c r="BG173" s="114">
        <f t="shared" si="36"/>
        <v>0</v>
      </c>
      <c r="BH173" s="114">
        <f t="shared" si="37"/>
        <v>0</v>
      </c>
      <c r="BI173" s="114">
        <f t="shared" si="38"/>
        <v>0</v>
      </c>
      <c r="BJ173" s="14" t="s">
        <v>85</v>
      </c>
      <c r="BK173" s="114">
        <f t="shared" si="39"/>
        <v>0</v>
      </c>
      <c r="BL173" s="14" t="s">
        <v>129</v>
      </c>
      <c r="BM173" s="113" t="s">
        <v>2244</v>
      </c>
    </row>
    <row r="174" spans="1:65" s="2" customFormat="1" ht="16.5" customHeight="1">
      <c r="A174" s="28"/>
      <c r="B174" s="138"/>
      <c r="C174" s="199" t="s">
        <v>415</v>
      </c>
      <c r="D174" s="199" t="s">
        <v>242</v>
      </c>
      <c r="E174" s="200" t="s">
        <v>2245</v>
      </c>
      <c r="F174" s="201" t="s">
        <v>2246</v>
      </c>
      <c r="G174" s="202" t="s">
        <v>1716</v>
      </c>
      <c r="H174" s="203">
        <v>106</v>
      </c>
      <c r="I174" s="108"/>
      <c r="J174" s="204">
        <f t="shared" si="30"/>
        <v>0</v>
      </c>
      <c r="K174" s="201" t="s">
        <v>1</v>
      </c>
      <c r="L174" s="29"/>
      <c r="M174" s="109" t="s">
        <v>1</v>
      </c>
      <c r="N174" s="110" t="s">
        <v>42</v>
      </c>
      <c r="O174" s="52"/>
      <c r="P174" s="111">
        <f t="shared" si="31"/>
        <v>0</v>
      </c>
      <c r="Q174" s="111">
        <v>3.64E-3</v>
      </c>
      <c r="R174" s="111">
        <f t="shared" si="32"/>
        <v>0.38584000000000002</v>
      </c>
      <c r="S174" s="111">
        <v>0</v>
      </c>
      <c r="T174" s="112">
        <f t="shared" si="3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13" t="s">
        <v>129</v>
      </c>
      <c r="AT174" s="113" t="s">
        <v>242</v>
      </c>
      <c r="AU174" s="113" t="s">
        <v>85</v>
      </c>
      <c r="AY174" s="14" t="s">
        <v>237</v>
      </c>
      <c r="BE174" s="114">
        <f t="shared" si="34"/>
        <v>0</v>
      </c>
      <c r="BF174" s="114">
        <f t="shared" si="35"/>
        <v>0</v>
      </c>
      <c r="BG174" s="114">
        <f t="shared" si="36"/>
        <v>0</v>
      </c>
      <c r="BH174" s="114">
        <f t="shared" si="37"/>
        <v>0</v>
      </c>
      <c r="BI174" s="114">
        <f t="shared" si="38"/>
        <v>0</v>
      </c>
      <c r="BJ174" s="14" t="s">
        <v>85</v>
      </c>
      <c r="BK174" s="114">
        <f t="shared" si="39"/>
        <v>0</v>
      </c>
      <c r="BL174" s="14" t="s">
        <v>129</v>
      </c>
      <c r="BM174" s="113" t="s">
        <v>2247</v>
      </c>
    </row>
    <row r="175" spans="1:65" s="2" customFormat="1" ht="16.5" customHeight="1">
      <c r="A175" s="28"/>
      <c r="B175" s="138"/>
      <c r="C175" s="199" t="s">
        <v>419</v>
      </c>
      <c r="D175" s="199" t="s">
        <v>242</v>
      </c>
      <c r="E175" s="200" t="s">
        <v>2248</v>
      </c>
      <c r="F175" s="201" t="s">
        <v>2249</v>
      </c>
      <c r="G175" s="202" t="s">
        <v>1716</v>
      </c>
      <c r="H175" s="203">
        <v>96</v>
      </c>
      <c r="I175" s="108"/>
      <c r="J175" s="204">
        <f t="shared" si="30"/>
        <v>0</v>
      </c>
      <c r="K175" s="201" t="s">
        <v>1</v>
      </c>
      <c r="L175" s="29"/>
      <c r="M175" s="109" t="s">
        <v>1</v>
      </c>
      <c r="N175" s="110" t="s">
        <v>42</v>
      </c>
      <c r="O175" s="52"/>
      <c r="P175" s="111">
        <f t="shared" si="31"/>
        <v>0</v>
      </c>
      <c r="Q175" s="111">
        <v>4.2399999999999998E-3</v>
      </c>
      <c r="R175" s="111">
        <f t="shared" si="32"/>
        <v>0.40703999999999996</v>
      </c>
      <c r="S175" s="111">
        <v>0</v>
      </c>
      <c r="T175" s="112">
        <f t="shared" si="3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13" t="s">
        <v>129</v>
      </c>
      <c r="AT175" s="113" t="s">
        <v>242</v>
      </c>
      <c r="AU175" s="113" t="s">
        <v>85</v>
      </c>
      <c r="AY175" s="14" t="s">
        <v>237</v>
      </c>
      <c r="BE175" s="114">
        <f t="shared" si="34"/>
        <v>0</v>
      </c>
      <c r="BF175" s="114">
        <f t="shared" si="35"/>
        <v>0</v>
      </c>
      <c r="BG175" s="114">
        <f t="shared" si="36"/>
        <v>0</v>
      </c>
      <c r="BH175" s="114">
        <f t="shared" si="37"/>
        <v>0</v>
      </c>
      <c r="BI175" s="114">
        <f t="shared" si="38"/>
        <v>0</v>
      </c>
      <c r="BJ175" s="14" t="s">
        <v>85</v>
      </c>
      <c r="BK175" s="114">
        <f t="shared" si="39"/>
        <v>0</v>
      </c>
      <c r="BL175" s="14" t="s">
        <v>129</v>
      </c>
      <c r="BM175" s="113" t="s">
        <v>2250</v>
      </c>
    </row>
    <row r="176" spans="1:65" s="2" customFormat="1" ht="16.5" customHeight="1">
      <c r="A176" s="28"/>
      <c r="B176" s="138"/>
      <c r="C176" s="199" t="s">
        <v>423</v>
      </c>
      <c r="D176" s="199" t="s">
        <v>242</v>
      </c>
      <c r="E176" s="200" t="s">
        <v>2251</v>
      </c>
      <c r="F176" s="201" t="s">
        <v>2252</v>
      </c>
      <c r="G176" s="202" t="s">
        <v>1716</v>
      </c>
      <c r="H176" s="203">
        <v>118</v>
      </c>
      <c r="I176" s="108"/>
      <c r="J176" s="204">
        <f t="shared" si="30"/>
        <v>0</v>
      </c>
      <c r="K176" s="201" t="s">
        <v>1</v>
      </c>
      <c r="L176" s="29"/>
      <c r="M176" s="109" t="s">
        <v>1</v>
      </c>
      <c r="N176" s="110" t="s">
        <v>42</v>
      </c>
      <c r="O176" s="52"/>
      <c r="P176" s="111">
        <f t="shared" si="31"/>
        <v>0</v>
      </c>
      <c r="Q176" s="111">
        <v>5.79E-3</v>
      </c>
      <c r="R176" s="111">
        <f t="shared" si="32"/>
        <v>0.68322000000000005</v>
      </c>
      <c r="S176" s="111">
        <v>0</v>
      </c>
      <c r="T176" s="112">
        <f t="shared" si="3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13" t="s">
        <v>129</v>
      </c>
      <c r="AT176" s="113" t="s">
        <v>242</v>
      </c>
      <c r="AU176" s="113" t="s">
        <v>85</v>
      </c>
      <c r="AY176" s="14" t="s">
        <v>237</v>
      </c>
      <c r="BE176" s="114">
        <f t="shared" si="34"/>
        <v>0</v>
      </c>
      <c r="BF176" s="114">
        <f t="shared" si="35"/>
        <v>0</v>
      </c>
      <c r="BG176" s="114">
        <f t="shared" si="36"/>
        <v>0</v>
      </c>
      <c r="BH176" s="114">
        <f t="shared" si="37"/>
        <v>0</v>
      </c>
      <c r="BI176" s="114">
        <f t="shared" si="38"/>
        <v>0</v>
      </c>
      <c r="BJ176" s="14" t="s">
        <v>85</v>
      </c>
      <c r="BK176" s="114">
        <f t="shared" si="39"/>
        <v>0</v>
      </c>
      <c r="BL176" s="14" t="s">
        <v>129</v>
      </c>
      <c r="BM176" s="113" t="s">
        <v>2253</v>
      </c>
    </row>
    <row r="177" spans="1:65" s="2" customFormat="1" ht="16.5" customHeight="1">
      <c r="A177" s="28"/>
      <c r="B177" s="138"/>
      <c r="C177" s="199" t="s">
        <v>427</v>
      </c>
      <c r="D177" s="199" t="s">
        <v>242</v>
      </c>
      <c r="E177" s="200" t="s">
        <v>2254</v>
      </c>
      <c r="F177" s="201" t="s">
        <v>2255</v>
      </c>
      <c r="G177" s="202" t="s">
        <v>1716</v>
      </c>
      <c r="H177" s="203">
        <v>28</v>
      </c>
      <c r="I177" s="108"/>
      <c r="J177" s="204">
        <f t="shared" si="30"/>
        <v>0</v>
      </c>
      <c r="K177" s="201" t="s">
        <v>1</v>
      </c>
      <c r="L177" s="29"/>
      <c r="M177" s="109" t="s">
        <v>1</v>
      </c>
      <c r="N177" s="110" t="s">
        <v>42</v>
      </c>
      <c r="O177" s="52"/>
      <c r="P177" s="111">
        <f t="shared" si="31"/>
        <v>0</v>
      </c>
      <c r="Q177" s="111">
        <v>5.7499999999999999E-3</v>
      </c>
      <c r="R177" s="111">
        <f t="shared" si="32"/>
        <v>0.161</v>
      </c>
      <c r="S177" s="111">
        <v>0</v>
      </c>
      <c r="T177" s="112">
        <f t="shared" si="3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13" t="s">
        <v>129</v>
      </c>
      <c r="AT177" s="113" t="s">
        <v>242</v>
      </c>
      <c r="AU177" s="113" t="s">
        <v>85</v>
      </c>
      <c r="AY177" s="14" t="s">
        <v>237</v>
      </c>
      <c r="BE177" s="114">
        <f t="shared" si="34"/>
        <v>0</v>
      </c>
      <c r="BF177" s="114">
        <f t="shared" si="35"/>
        <v>0</v>
      </c>
      <c r="BG177" s="114">
        <f t="shared" si="36"/>
        <v>0</v>
      </c>
      <c r="BH177" s="114">
        <f t="shared" si="37"/>
        <v>0</v>
      </c>
      <c r="BI177" s="114">
        <f t="shared" si="38"/>
        <v>0</v>
      </c>
      <c r="BJ177" s="14" t="s">
        <v>85</v>
      </c>
      <c r="BK177" s="114">
        <f t="shared" si="39"/>
        <v>0</v>
      </c>
      <c r="BL177" s="14" t="s">
        <v>129</v>
      </c>
      <c r="BM177" s="113" t="s">
        <v>2256</v>
      </c>
    </row>
    <row r="178" spans="1:65" s="2" customFormat="1" ht="16.5" customHeight="1">
      <c r="A178" s="28"/>
      <c r="B178" s="138"/>
      <c r="C178" s="199" t="s">
        <v>431</v>
      </c>
      <c r="D178" s="199" t="s">
        <v>242</v>
      </c>
      <c r="E178" s="200" t="s">
        <v>2257</v>
      </c>
      <c r="F178" s="201" t="s">
        <v>2258</v>
      </c>
      <c r="G178" s="202" t="s">
        <v>1716</v>
      </c>
      <c r="H178" s="203">
        <v>12</v>
      </c>
      <c r="I178" s="108"/>
      <c r="J178" s="204">
        <f t="shared" si="30"/>
        <v>0</v>
      </c>
      <c r="K178" s="201" t="s">
        <v>1</v>
      </c>
      <c r="L178" s="29"/>
      <c r="M178" s="109" t="s">
        <v>1</v>
      </c>
      <c r="N178" s="110" t="s">
        <v>42</v>
      </c>
      <c r="O178" s="52"/>
      <c r="P178" s="111">
        <f t="shared" si="31"/>
        <v>0</v>
      </c>
      <c r="Q178" s="111">
        <v>9.0100000000000006E-3</v>
      </c>
      <c r="R178" s="111">
        <f t="shared" si="32"/>
        <v>0.10812000000000001</v>
      </c>
      <c r="S178" s="111">
        <v>0</v>
      </c>
      <c r="T178" s="112">
        <f t="shared" si="3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13" t="s">
        <v>129</v>
      </c>
      <c r="AT178" s="113" t="s">
        <v>242</v>
      </c>
      <c r="AU178" s="113" t="s">
        <v>85</v>
      </c>
      <c r="AY178" s="14" t="s">
        <v>237</v>
      </c>
      <c r="BE178" s="114">
        <f t="shared" si="34"/>
        <v>0</v>
      </c>
      <c r="BF178" s="114">
        <f t="shared" si="35"/>
        <v>0</v>
      </c>
      <c r="BG178" s="114">
        <f t="shared" si="36"/>
        <v>0</v>
      </c>
      <c r="BH178" s="114">
        <f t="shared" si="37"/>
        <v>0</v>
      </c>
      <c r="BI178" s="114">
        <f t="shared" si="38"/>
        <v>0</v>
      </c>
      <c r="BJ178" s="14" t="s">
        <v>85</v>
      </c>
      <c r="BK178" s="114">
        <f t="shared" si="39"/>
        <v>0</v>
      </c>
      <c r="BL178" s="14" t="s">
        <v>129</v>
      </c>
      <c r="BM178" s="113" t="s">
        <v>2259</v>
      </c>
    </row>
    <row r="179" spans="1:65" s="2" customFormat="1" ht="16.5" customHeight="1">
      <c r="A179" s="28"/>
      <c r="B179" s="138"/>
      <c r="C179" s="199" t="s">
        <v>435</v>
      </c>
      <c r="D179" s="199" t="s">
        <v>242</v>
      </c>
      <c r="E179" s="200" t="s">
        <v>2260</v>
      </c>
      <c r="F179" s="201" t="s">
        <v>2261</v>
      </c>
      <c r="G179" s="202" t="s">
        <v>1716</v>
      </c>
      <c r="H179" s="203">
        <v>6</v>
      </c>
      <c r="I179" s="108"/>
      <c r="J179" s="204">
        <f t="shared" si="30"/>
        <v>0</v>
      </c>
      <c r="K179" s="201" t="s">
        <v>1</v>
      </c>
      <c r="L179" s="29"/>
      <c r="M179" s="109" t="s">
        <v>1</v>
      </c>
      <c r="N179" s="110" t="s">
        <v>42</v>
      </c>
      <c r="O179" s="52"/>
      <c r="P179" s="111">
        <f t="shared" si="31"/>
        <v>0</v>
      </c>
      <c r="Q179" s="111">
        <v>9.6299999999999997E-3</v>
      </c>
      <c r="R179" s="111">
        <f t="shared" si="32"/>
        <v>5.7779999999999998E-2</v>
      </c>
      <c r="S179" s="111">
        <v>0</v>
      </c>
      <c r="T179" s="112">
        <f t="shared" si="3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13" t="s">
        <v>129</v>
      </c>
      <c r="AT179" s="113" t="s">
        <v>242</v>
      </c>
      <c r="AU179" s="113" t="s">
        <v>85</v>
      </c>
      <c r="AY179" s="14" t="s">
        <v>237</v>
      </c>
      <c r="BE179" s="114">
        <f t="shared" si="34"/>
        <v>0</v>
      </c>
      <c r="BF179" s="114">
        <f t="shared" si="35"/>
        <v>0</v>
      </c>
      <c r="BG179" s="114">
        <f t="shared" si="36"/>
        <v>0</v>
      </c>
      <c r="BH179" s="114">
        <f t="shared" si="37"/>
        <v>0</v>
      </c>
      <c r="BI179" s="114">
        <f t="shared" si="38"/>
        <v>0</v>
      </c>
      <c r="BJ179" s="14" t="s">
        <v>85</v>
      </c>
      <c r="BK179" s="114">
        <f t="shared" si="39"/>
        <v>0</v>
      </c>
      <c r="BL179" s="14" t="s">
        <v>129</v>
      </c>
      <c r="BM179" s="113" t="s">
        <v>2262</v>
      </c>
    </row>
    <row r="180" spans="1:65" s="2" customFormat="1" ht="16.5" customHeight="1">
      <c r="A180" s="28"/>
      <c r="B180" s="138"/>
      <c r="C180" s="199" t="s">
        <v>439</v>
      </c>
      <c r="D180" s="199" t="s">
        <v>242</v>
      </c>
      <c r="E180" s="200" t="s">
        <v>2263</v>
      </c>
      <c r="F180" s="201" t="s">
        <v>2264</v>
      </c>
      <c r="G180" s="202" t="s">
        <v>1716</v>
      </c>
      <c r="H180" s="203">
        <v>820</v>
      </c>
      <c r="I180" s="108"/>
      <c r="J180" s="204">
        <f t="shared" si="30"/>
        <v>0</v>
      </c>
      <c r="K180" s="201" t="s">
        <v>1</v>
      </c>
      <c r="L180" s="29"/>
      <c r="M180" s="109" t="s">
        <v>1</v>
      </c>
      <c r="N180" s="110" t="s">
        <v>42</v>
      </c>
      <c r="O180" s="52"/>
      <c r="P180" s="111">
        <f t="shared" si="31"/>
        <v>0</v>
      </c>
      <c r="Q180" s="111">
        <v>5.0000000000000001E-4</v>
      </c>
      <c r="R180" s="111">
        <f t="shared" si="32"/>
        <v>0.41000000000000003</v>
      </c>
      <c r="S180" s="111">
        <v>0</v>
      </c>
      <c r="T180" s="112">
        <f t="shared" si="3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13" t="s">
        <v>129</v>
      </c>
      <c r="AT180" s="113" t="s">
        <v>242</v>
      </c>
      <c r="AU180" s="113" t="s">
        <v>85</v>
      </c>
      <c r="AY180" s="14" t="s">
        <v>237</v>
      </c>
      <c r="BE180" s="114">
        <f t="shared" si="34"/>
        <v>0</v>
      </c>
      <c r="BF180" s="114">
        <f t="shared" si="35"/>
        <v>0</v>
      </c>
      <c r="BG180" s="114">
        <f t="shared" si="36"/>
        <v>0</v>
      </c>
      <c r="BH180" s="114">
        <f t="shared" si="37"/>
        <v>0</v>
      </c>
      <c r="BI180" s="114">
        <f t="shared" si="38"/>
        <v>0</v>
      </c>
      <c r="BJ180" s="14" t="s">
        <v>85</v>
      </c>
      <c r="BK180" s="114">
        <f t="shared" si="39"/>
        <v>0</v>
      </c>
      <c r="BL180" s="14" t="s">
        <v>129</v>
      </c>
      <c r="BM180" s="113" t="s">
        <v>2265</v>
      </c>
    </row>
    <row r="181" spans="1:65" s="2" customFormat="1" ht="16.5" customHeight="1">
      <c r="A181" s="28"/>
      <c r="B181" s="138"/>
      <c r="C181" s="199" t="s">
        <v>443</v>
      </c>
      <c r="D181" s="199" t="s">
        <v>242</v>
      </c>
      <c r="E181" s="200" t="s">
        <v>2266</v>
      </c>
      <c r="F181" s="201" t="s">
        <v>2267</v>
      </c>
      <c r="G181" s="202" t="s">
        <v>1716</v>
      </c>
      <c r="H181" s="203">
        <v>710</v>
      </c>
      <c r="I181" s="108"/>
      <c r="J181" s="204">
        <f t="shared" si="30"/>
        <v>0</v>
      </c>
      <c r="K181" s="201" t="s">
        <v>1</v>
      </c>
      <c r="L181" s="29"/>
      <c r="M181" s="109" t="s">
        <v>1</v>
      </c>
      <c r="N181" s="110" t="s">
        <v>42</v>
      </c>
      <c r="O181" s="52"/>
      <c r="P181" s="111">
        <f t="shared" si="31"/>
        <v>0</v>
      </c>
      <c r="Q181" s="111">
        <v>6.0999999999999997E-4</v>
      </c>
      <c r="R181" s="111">
        <f t="shared" si="32"/>
        <v>0.43309999999999998</v>
      </c>
      <c r="S181" s="111">
        <v>0</v>
      </c>
      <c r="T181" s="112">
        <f t="shared" si="3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13" t="s">
        <v>129</v>
      </c>
      <c r="AT181" s="113" t="s">
        <v>242</v>
      </c>
      <c r="AU181" s="113" t="s">
        <v>85</v>
      </c>
      <c r="AY181" s="14" t="s">
        <v>237</v>
      </c>
      <c r="BE181" s="114">
        <f t="shared" si="34"/>
        <v>0</v>
      </c>
      <c r="BF181" s="114">
        <f t="shared" si="35"/>
        <v>0</v>
      </c>
      <c r="BG181" s="114">
        <f t="shared" si="36"/>
        <v>0</v>
      </c>
      <c r="BH181" s="114">
        <f t="shared" si="37"/>
        <v>0</v>
      </c>
      <c r="BI181" s="114">
        <f t="shared" si="38"/>
        <v>0</v>
      </c>
      <c r="BJ181" s="14" t="s">
        <v>85</v>
      </c>
      <c r="BK181" s="114">
        <f t="shared" si="39"/>
        <v>0</v>
      </c>
      <c r="BL181" s="14" t="s">
        <v>129</v>
      </c>
      <c r="BM181" s="113" t="s">
        <v>2268</v>
      </c>
    </row>
    <row r="182" spans="1:65" s="2" customFormat="1" ht="16.5" customHeight="1">
      <c r="A182" s="28"/>
      <c r="B182" s="138"/>
      <c r="C182" s="199" t="s">
        <v>447</v>
      </c>
      <c r="D182" s="199" t="s">
        <v>242</v>
      </c>
      <c r="E182" s="200" t="s">
        <v>2269</v>
      </c>
      <c r="F182" s="201" t="s">
        <v>2270</v>
      </c>
      <c r="G182" s="202" t="s">
        <v>1716</v>
      </c>
      <c r="H182" s="203">
        <v>280</v>
      </c>
      <c r="I182" s="108"/>
      <c r="J182" s="204">
        <f t="shared" si="30"/>
        <v>0</v>
      </c>
      <c r="K182" s="201" t="s">
        <v>1</v>
      </c>
      <c r="L182" s="29"/>
      <c r="M182" s="109" t="s">
        <v>1</v>
      </c>
      <c r="N182" s="110" t="s">
        <v>42</v>
      </c>
      <c r="O182" s="52"/>
      <c r="P182" s="111">
        <f t="shared" si="31"/>
        <v>0</v>
      </c>
      <c r="Q182" s="111">
        <v>9.2000000000000003E-4</v>
      </c>
      <c r="R182" s="111">
        <f t="shared" si="32"/>
        <v>0.2576</v>
      </c>
      <c r="S182" s="111">
        <v>0</v>
      </c>
      <c r="T182" s="112">
        <f t="shared" si="3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13" t="s">
        <v>129</v>
      </c>
      <c r="AT182" s="113" t="s">
        <v>242</v>
      </c>
      <c r="AU182" s="113" t="s">
        <v>85</v>
      </c>
      <c r="AY182" s="14" t="s">
        <v>237</v>
      </c>
      <c r="BE182" s="114">
        <f t="shared" si="34"/>
        <v>0</v>
      </c>
      <c r="BF182" s="114">
        <f t="shared" si="35"/>
        <v>0</v>
      </c>
      <c r="BG182" s="114">
        <f t="shared" si="36"/>
        <v>0</v>
      </c>
      <c r="BH182" s="114">
        <f t="shared" si="37"/>
        <v>0</v>
      </c>
      <c r="BI182" s="114">
        <f t="shared" si="38"/>
        <v>0</v>
      </c>
      <c r="BJ182" s="14" t="s">
        <v>85</v>
      </c>
      <c r="BK182" s="114">
        <f t="shared" si="39"/>
        <v>0</v>
      </c>
      <c r="BL182" s="14" t="s">
        <v>129</v>
      </c>
      <c r="BM182" s="113" t="s">
        <v>2271</v>
      </c>
    </row>
    <row r="183" spans="1:65" s="2" customFormat="1" ht="16.5" customHeight="1">
      <c r="A183" s="28"/>
      <c r="B183" s="138"/>
      <c r="C183" s="199" t="s">
        <v>451</v>
      </c>
      <c r="D183" s="199" t="s">
        <v>242</v>
      </c>
      <c r="E183" s="200" t="s">
        <v>2272</v>
      </c>
      <c r="F183" s="201" t="s">
        <v>2273</v>
      </c>
      <c r="G183" s="202" t="s">
        <v>1716</v>
      </c>
      <c r="H183" s="203">
        <v>265</v>
      </c>
      <c r="I183" s="108"/>
      <c r="J183" s="204">
        <f t="shared" si="30"/>
        <v>0</v>
      </c>
      <c r="K183" s="201" t="s">
        <v>1</v>
      </c>
      <c r="L183" s="29"/>
      <c r="M183" s="109" t="s">
        <v>1</v>
      </c>
      <c r="N183" s="110" t="s">
        <v>42</v>
      </c>
      <c r="O183" s="52"/>
      <c r="P183" s="111">
        <f t="shared" si="31"/>
        <v>0</v>
      </c>
      <c r="Q183" s="111">
        <v>1.1999999999999999E-3</v>
      </c>
      <c r="R183" s="111">
        <f t="shared" si="32"/>
        <v>0.31799999999999995</v>
      </c>
      <c r="S183" s="111">
        <v>0</v>
      </c>
      <c r="T183" s="112">
        <f t="shared" si="3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13" t="s">
        <v>129</v>
      </c>
      <c r="AT183" s="113" t="s">
        <v>242</v>
      </c>
      <c r="AU183" s="113" t="s">
        <v>85</v>
      </c>
      <c r="AY183" s="14" t="s">
        <v>237</v>
      </c>
      <c r="BE183" s="114">
        <f t="shared" si="34"/>
        <v>0</v>
      </c>
      <c r="BF183" s="114">
        <f t="shared" si="35"/>
        <v>0</v>
      </c>
      <c r="BG183" s="114">
        <f t="shared" si="36"/>
        <v>0</v>
      </c>
      <c r="BH183" s="114">
        <f t="shared" si="37"/>
        <v>0</v>
      </c>
      <c r="BI183" s="114">
        <f t="shared" si="38"/>
        <v>0</v>
      </c>
      <c r="BJ183" s="14" t="s">
        <v>85</v>
      </c>
      <c r="BK183" s="114">
        <f t="shared" si="39"/>
        <v>0</v>
      </c>
      <c r="BL183" s="14" t="s">
        <v>129</v>
      </c>
      <c r="BM183" s="113" t="s">
        <v>2274</v>
      </c>
    </row>
    <row r="184" spans="1:65" s="2" customFormat="1" ht="16.5" customHeight="1">
      <c r="A184" s="28"/>
      <c r="B184" s="138"/>
      <c r="C184" s="199" t="s">
        <v>455</v>
      </c>
      <c r="D184" s="199" t="s">
        <v>242</v>
      </c>
      <c r="E184" s="200" t="s">
        <v>2275</v>
      </c>
      <c r="F184" s="201" t="s">
        <v>2276</v>
      </c>
      <c r="G184" s="202" t="s">
        <v>1716</v>
      </c>
      <c r="H184" s="203">
        <v>385</v>
      </c>
      <c r="I184" s="108"/>
      <c r="J184" s="204">
        <f t="shared" si="30"/>
        <v>0</v>
      </c>
      <c r="K184" s="201" t="s">
        <v>1</v>
      </c>
      <c r="L184" s="29"/>
      <c r="M184" s="109" t="s">
        <v>1</v>
      </c>
      <c r="N184" s="110" t="s">
        <v>42</v>
      </c>
      <c r="O184" s="52"/>
      <c r="P184" s="111">
        <f t="shared" si="31"/>
        <v>0</v>
      </c>
      <c r="Q184" s="111">
        <v>1.5100000000000001E-3</v>
      </c>
      <c r="R184" s="111">
        <f t="shared" si="32"/>
        <v>0.58135000000000003</v>
      </c>
      <c r="S184" s="111">
        <v>0</v>
      </c>
      <c r="T184" s="112">
        <f t="shared" si="3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13" t="s">
        <v>129</v>
      </c>
      <c r="AT184" s="113" t="s">
        <v>242</v>
      </c>
      <c r="AU184" s="113" t="s">
        <v>85</v>
      </c>
      <c r="AY184" s="14" t="s">
        <v>237</v>
      </c>
      <c r="BE184" s="114">
        <f t="shared" si="34"/>
        <v>0</v>
      </c>
      <c r="BF184" s="114">
        <f t="shared" si="35"/>
        <v>0</v>
      </c>
      <c r="BG184" s="114">
        <f t="shared" si="36"/>
        <v>0</v>
      </c>
      <c r="BH184" s="114">
        <f t="shared" si="37"/>
        <v>0</v>
      </c>
      <c r="BI184" s="114">
        <f t="shared" si="38"/>
        <v>0</v>
      </c>
      <c r="BJ184" s="14" t="s">
        <v>85</v>
      </c>
      <c r="BK184" s="114">
        <f t="shared" si="39"/>
        <v>0</v>
      </c>
      <c r="BL184" s="14" t="s">
        <v>129</v>
      </c>
      <c r="BM184" s="113" t="s">
        <v>2277</v>
      </c>
    </row>
    <row r="185" spans="1:65" s="2" customFormat="1" ht="16.5" customHeight="1">
      <c r="A185" s="28"/>
      <c r="B185" s="138"/>
      <c r="C185" s="199" t="s">
        <v>459</v>
      </c>
      <c r="D185" s="199" t="s">
        <v>242</v>
      </c>
      <c r="E185" s="200" t="s">
        <v>2278</v>
      </c>
      <c r="F185" s="201" t="s">
        <v>2279</v>
      </c>
      <c r="G185" s="202" t="s">
        <v>1716</v>
      </c>
      <c r="H185" s="203">
        <v>26</v>
      </c>
      <c r="I185" s="108"/>
      <c r="J185" s="204">
        <f t="shared" si="30"/>
        <v>0</v>
      </c>
      <c r="K185" s="201" t="s">
        <v>1</v>
      </c>
      <c r="L185" s="29"/>
      <c r="M185" s="109" t="s">
        <v>1</v>
      </c>
      <c r="N185" s="110" t="s">
        <v>42</v>
      </c>
      <c r="O185" s="52"/>
      <c r="P185" s="111">
        <f t="shared" si="31"/>
        <v>0</v>
      </c>
      <c r="Q185" s="111">
        <v>1.9599999999999999E-3</v>
      </c>
      <c r="R185" s="111">
        <f t="shared" si="32"/>
        <v>5.0959999999999998E-2</v>
      </c>
      <c r="S185" s="111">
        <v>0</v>
      </c>
      <c r="T185" s="112">
        <f t="shared" si="33"/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13" t="s">
        <v>129</v>
      </c>
      <c r="AT185" s="113" t="s">
        <v>242</v>
      </c>
      <c r="AU185" s="113" t="s">
        <v>85</v>
      </c>
      <c r="AY185" s="14" t="s">
        <v>237</v>
      </c>
      <c r="BE185" s="114">
        <f t="shared" si="34"/>
        <v>0</v>
      </c>
      <c r="BF185" s="114">
        <f t="shared" si="35"/>
        <v>0</v>
      </c>
      <c r="BG185" s="114">
        <f t="shared" si="36"/>
        <v>0</v>
      </c>
      <c r="BH185" s="114">
        <f t="shared" si="37"/>
        <v>0</v>
      </c>
      <c r="BI185" s="114">
        <f t="shared" si="38"/>
        <v>0</v>
      </c>
      <c r="BJ185" s="14" t="s">
        <v>85</v>
      </c>
      <c r="BK185" s="114">
        <f t="shared" si="39"/>
        <v>0</v>
      </c>
      <c r="BL185" s="14" t="s">
        <v>129</v>
      </c>
      <c r="BM185" s="113" t="s">
        <v>2280</v>
      </c>
    </row>
    <row r="186" spans="1:65" s="2" customFormat="1" ht="16.5" customHeight="1">
      <c r="A186" s="28"/>
      <c r="B186" s="138"/>
      <c r="C186" s="199" t="s">
        <v>466</v>
      </c>
      <c r="D186" s="199" t="s">
        <v>242</v>
      </c>
      <c r="E186" s="200" t="s">
        <v>2281</v>
      </c>
      <c r="F186" s="201" t="s">
        <v>2282</v>
      </c>
      <c r="G186" s="202" t="s">
        <v>1716</v>
      </c>
      <c r="H186" s="203">
        <v>2548</v>
      </c>
      <c r="I186" s="108"/>
      <c r="J186" s="204">
        <f t="shared" si="30"/>
        <v>0</v>
      </c>
      <c r="K186" s="201" t="s">
        <v>1</v>
      </c>
      <c r="L186" s="29"/>
      <c r="M186" s="109" t="s">
        <v>1</v>
      </c>
      <c r="N186" s="110" t="s">
        <v>42</v>
      </c>
      <c r="O186" s="52"/>
      <c r="P186" s="111">
        <f t="shared" si="31"/>
        <v>0</v>
      </c>
      <c r="Q186" s="111">
        <v>0</v>
      </c>
      <c r="R186" s="111">
        <f t="shared" si="32"/>
        <v>0</v>
      </c>
      <c r="S186" s="111">
        <v>0</v>
      </c>
      <c r="T186" s="112">
        <f t="shared" si="33"/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13" t="s">
        <v>129</v>
      </c>
      <c r="AT186" s="113" t="s">
        <v>242</v>
      </c>
      <c r="AU186" s="113" t="s">
        <v>85</v>
      </c>
      <c r="AY186" s="14" t="s">
        <v>237</v>
      </c>
      <c r="BE186" s="114">
        <f t="shared" si="34"/>
        <v>0</v>
      </c>
      <c r="BF186" s="114">
        <f t="shared" si="35"/>
        <v>0</v>
      </c>
      <c r="BG186" s="114">
        <f t="shared" si="36"/>
        <v>0</v>
      </c>
      <c r="BH186" s="114">
        <f t="shared" si="37"/>
        <v>0</v>
      </c>
      <c r="BI186" s="114">
        <f t="shared" si="38"/>
        <v>0</v>
      </c>
      <c r="BJ186" s="14" t="s">
        <v>85</v>
      </c>
      <c r="BK186" s="114">
        <f t="shared" si="39"/>
        <v>0</v>
      </c>
      <c r="BL186" s="14" t="s">
        <v>129</v>
      </c>
      <c r="BM186" s="113" t="s">
        <v>2283</v>
      </c>
    </row>
    <row r="187" spans="1:65" s="2" customFormat="1" ht="16.5" customHeight="1">
      <c r="A187" s="28"/>
      <c r="B187" s="138"/>
      <c r="C187" s="199" t="s">
        <v>470</v>
      </c>
      <c r="D187" s="199" t="s">
        <v>242</v>
      </c>
      <c r="E187" s="200" t="s">
        <v>2284</v>
      </c>
      <c r="F187" s="201" t="s">
        <v>2285</v>
      </c>
      <c r="G187" s="202" t="s">
        <v>1716</v>
      </c>
      <c r="H187" s="203">
        <v>112</v>
      </c>
      <c r="I187" s="108"/>
      <c r="J187" s="204">
        <f t="shared" si="30"/>
        <v>0</v>
      </c>
      <c r="K187" s="201" t="s">
        <v>1</v>
      </c>
      <c r="L187" s="29"/>
      <c r="M187" s="109" t="s">
        <v>1</v>
      </c>
      <c r="N187" s="110" t="s">
        <v>42</v>
      </c>
      <c r="O187" s="52"/>
      <c r="P187" s="111">
        <f t="shared" si="31"/>
        <v>0</v>
      </c>
      <c r="Q187" s="111">
        <v>0</v>
      </c>
      <c r="R187" s="111">
        <f t="shared" si="32"/>
        <v>0</v>
      </c>
      <c r="S187" s="111">
        <v>0</v>
      </c>
      <c r="T187" s="112">
        <f t="shared" si="3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13" t="s">
        <v>129</v>
      </c>
      <c r="AT187" s="113" t="s">
        <v>242</v>
      </c>
      <c r="AU187" s="113" t="s">
        <v>85</v>
      </c>
      <c r="AY187" s="14" t="s">
        <v>237</v>
      </c>
      <c r="BE187" s="114">
        <f t="shared" si="34"/>
        <v>0</v>
      </c>
      <c r="BF187" s="114">
        <f t="shared" si="35"/>
        <v>0</v>
      </c>
      <c r="BG187" s="114">
        <f t="shared" si="36"/>
        <v>0</v>
      </c>
      <c r="BH187" s="114">
        <f t="shared" si="37"/>
        <v>0</v>
      </c>
      <c r="BI187" s="114">
        <f t="shared" si="38"/>
        <v>0</v>
      </c>
      <c r="BJ187" s="14" t="s">
        <v>85</v>
      </c>
      <c r="BK187" s="114">
        <f t="shared" si="39"/>
        <v>0</v>
      </c>
      <c r="BL187" s="14" t="s">
        <v>129</v>
      </c>
      <c r="BM187" s="113" t="s">
        <v>2286</v>
      </c>
    </row>
    <row r="188" spans="1:65" s="2" customFormat="1" ht="16.5" customHeight="1">
      <c r="A188" s="28"/>
      <c r="B188" s="138"/>
      <c r="C188" s="199" t="s">
        <v>474</v>
      </c>
      <c r="D188" s="199" t="s">
        <v>242</v>
      </c>
      <c r="E188" s="200" t="s">
        <v>2287</v>
      </c>
      <c r="F188" s="201" t="s">
        <v>2288</v>
      </c>
      <c r="G188" s="202" t="s">
        <v>1716</v>
      </c>
      <c r="H188" s="203">
        <v>40</v>
      </c>
      <c r="I188" s="108"/>
      <c r="J188" s="204">
        <f t="shared" si="30"/>
        <v>0</v>
      </c>
      <c r="K188" s="201" t="s">
        <v>1</v>
      </c>
      <c r="L188" s="29"/>
      <c r="M188" s="109" t="s">
        <v>1</v>
      </c>
      <c r="N188" s="110" t="s">
        <v>42</v>
      </c>
      <c r="O188" s="52"/>
      <c r="P188" s="111">
        <f t="shared" si="31"/>
        <v>0</v>
      </c>
      <c r="Q188" s="111">
        <v>0</v>
      </c>
      <c r="R188" s="111">
        <f t="shared" si="32"/>
        <v>0</v>
      </c>
      <c r="S188" s="111">
        <v>0</v>
      </c>
      <c r="T188" s="112">
        <f t="shared" si="3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13" t="s">
        <v>129</v>
      </c>
      <c r="AT188" s="113" t="s">
        <v>242</v>
      </c>
      <c r="AU188" s="113" t="s">
        <v>85</v>
      </c>
      <c r="AY188" s="14" t="s">
        <v>237</v>
      </c>
      <c r="BE188" s="114">
        <f t="shared" si="34"/>
        <v>0</v>
      </c>
      <c r="BF188" s="114">
        <f t="shared" si="35"/>
        <v>0</v>
      </c>
      <c r="BG188" s="114">
        <f t="shared" si="36"/>
        <v>0</v>
      </c>
      <c r="BH188" s="114">
        <f t="shared" si="37"/>
        <v>0</v>
      </c>
      <c r="BI188" s="114">
        <f t="shared" si="38"/>
        <v>0</v>
      </c>
      <c r="BJ188" s="14" t="s">
        <v>85</v>
      </c>
      <c r="BK188" s="114">
        <f t="shared" si="39"/>
        <v>0</v>
      </c>
      <c r="BL188" s="14" t="s">
        <v>129</v>
      </c>
      <c r="BM188" s="113" t="s">
        <v>2289</v>
      </c>
    </row>
    <row r="189" spans="1:65" s="2" customFormat="1" ht="16.5" customHeight="1">
      <c r="A189" s="28"/>
      <c r="B189" s="138"/>
      <c r="C189" s="199" t="s">
        <v>478</v>
      </c>
      <c r="D189" s="199" t="s">
        <v>242</v>
      </c>
      <c r="E189" s="200" t="s">
        <v>2290</v>
      </c>
      <c r="F189" s="201" t="s">
        <v>2291</v>
      </c>
      <c r="G189" s="202" t="s">
        <v>1716</v>
      </c>
      <c r="H189" s="203">
        <v>6</v>
      </c>
      <c r="I189" s="108"/>
      <c r="J189" s="204">
        <f t="shared" si="30"/>
        <v>0</v>
      </c>
      <c r="K189" s="201" t="s">
        <v>1</v>
      </c>
      <c r="L189" s="29"/>
      <c r="M189" s="109" t="s">
        <v>1</v>
      </c>
      <c r="N189" s="110" t="s">
        <v>42</v>
      </c>
      <c r="O189" s="52"/>
      <c r="P189" s="111">
        <f t="shared" si="31"/>
        <v>0</v>
      </c>
      <c r="Q189" s="111">
        <v>0</v>
      </c>
      <c r="R189" s="111">
        <f t="shared" si="32"/>
        <v>0</v>
      </c>
      <c r="S189" s="111">
        <v>0</v>
      </c>
      <c r="T189" s="112">
        <f t="shared" si="3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13" t="s">
        <v>129</v>
      </c>
      <c r="AT189" s="113" t="s">
        <v>242</v>
      </c>
      <c r="AU189" s="113" t="s">
        <v>85</v>
      </c>
      <c r="AY189" s="14" t="s">
        <v>237</v>
      </c>
      <c r="BE189" s="114">
        <f t="shared" si="34"/>
        <v>0</v>
      </c>
      <c r="BF189" s="114">
        <f t="shared" si="35"/>
        <v>0</v>
      </c>
      <c r="BG189" s="114">
        <f t="shared" si="36"/>
        <v>0</v>
      </c>
      <c r="BH189" s="114">
        <f t="shared" si="37"/>
        <v>0</v>
      </c>
      <c r="BI189" s="114">
        <f t="shared" si="38"/>
        <v>0</v>
      </c>
      <c r="BJ189" s="14" t="s">
        <v>85</v>
      </c>
      <c r="BK189" s="114">
        <f t="shared" si="39"/>
        <v>0</v>
      </c>
      <c r="BL189" s="14" t="s">
        <v>129</v>
      </c>
      <c r="BM189" s="113" t="s">
        <v>2292</v>
      </c>
    </row>
    <row r="190" spans="1:65" s="2" customFormat="1" ht="16.5" customHeight="1">
      <c r="A190" s="28"/>
      <c r="B190" s="138"/>
      <c r="C190" s="199" t="s">
        <v>482</v>
      </c>
      <c r="D190" s="199" t="s">
        <v>242</v>
      </c>
      <c r="E190" s="200" t="s">
        <v>2293</v>
      </c>
      <c r="F190" s="201" t="s">
        <v>2294</v>
      </c>
      <c r="G190" s="202" t="s">
        <v>2118</v>
      </c>
      <c r="H190" s="203">
        <v>3.7410000000000001</v>
      </c>
      <c r="I190" s="108"/>
      <c r="J190" s="204">
        <f t="shared" si="30"/>
        <v>0</v>
      </c>
      <c r="K190" s="201" t="s">
        <v>1</v>
      </c>
      <c r="L190" s="29"/>
      <c r="M190" s="109" t="s">
        <v>1</v>
      </c>
      <c r="N190" s="110" t="s">
        <v>42</v>
      </c>
      <c r="O190" s="52"/>
      <c r="P190" s="111">
        <f t="shared" si="31"/>
        <v>0</v>
      </c>
      <c r="Q190" s="111">
        <v>0</v>
      </c>
      <c r="R190" s="111">
        <f t="shared" si="32"/>
        <v>0</v>
      </c>
      <c r="S190" s="111">
        <v>0</v>
      </c>
      <c r="T190" s="112">
        <f t="shared" si="3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13" t="s">
        <v>129</v>
      </c>
      <c r="AT190" s="113" t="s">
        <v>242</v>
      </c>
      <c r="AU190" s="113" t="s">
        <v>85</v>
      </c>
      <c r="AY190" s="14" t="s">
        <v>237</v>
      </c>
      <c r="BE190" s="114">
        <f t="shared" si="34"/>
        <v>0</v>
      </c>
      <c r="BF190" s="114">
        <f t="shared" si="35"/>
        <v>0</v>
      </c>
      <c r="BG190" s="114">
        <f t="shared" si="36"/>
        <v>0</v>
      </c>
      <c r="BH190" s="114">
        <f t="shared" si="37"/>
        <v>0</v>
      </c>
      <c r="BI190" s="114">
        <f t="shared" si="38"/>
        <v>0</v>
      </c>
      <c r="BJ190" s="14" t="s">
        <v>85</v>
      </c>
      <c r="BK190" s="114">
        <f t="shared" si="39"/>
        <v>0</v>
      </c>
      <c r="BL190" s="14" t="s">
        <v>129</v>
      </c>
      <c r="BM190" s="113" t="s">
        <v>2295</v>
      </c>
    </row>
    <row r="191" spans="1:65" s="2" customFormat="1" ht="16.5" customHeight="1">
      <c r="A191" s="28"/>
      <c r="B191" s="138"/>
      <c r="C191" s="199" t="s">
        <v>486</v>
      </c>
      <c r="D191" s="199" t="s">
        <v>242</v>
      </c>
      <c r="E191" s="200" t="s">
        <v>2296</v>
      </c>
      <c r="F191" s="201" t="s">
        <v>2297</v>
      </c>
      <c r="G191" s="202" t="s">
        <v>1716</v>
      </c>
      <c r="H191" s="203">
        <v>300</v>
      </c>
      <c r="I191" s="108"/>
      <c r="J191" s="204">
        <f t="shared" si="30"/>
        <v>0</v>
      </c>
      <c r="K191" s="201" t="s">
        <v>1</v>
      </c>
      <c r="L191" s="29"/>
      <c r="M191" s="109" t="s">
        <v>1</v>
      </c>
      <c r="N191" s="110" t="s">
        <v>42</v>
      </c>
      <c r="O191" s="52"/>
      <c r="P191" s="111">
        <f t="shared" si="31"/>
        <v>0</v>
      </c>
      <c r="Q191" s="111">
        <v>3.2000000000000002E-3</v>
      </c>
      <c r="R191" s="111">
        <f t="shared" si="32"/>
        <v>0.96000000000000008</v>
      </c>
      <c r="S191" s="111">
        <v>0</v>
      </c>
      <c r="T191" s="112">
        <f t="shared" si="33"/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13" t="s">
        <v>129</v>
      </c>
      <c r="AT191" s="113" t="s">
        <v>242</v>
      </c>
      <c r="AU191" s="113" t="s">
        <v>85</v>
      </c>
      <c r="AY191" s="14" t="s">
        <v>237</v>
      </c>
      <c r="BE191" s="114">
        <f t="shared" si="34"/>
        <v>0</v>
      </c>
      <c r="BF191" s="114">
        <f t="shared" si="35"/>
        <v>0</v>
      </c>
      <c r="BG191" s="114">
        <f t="shared" si="36"/>
        <v>0</v>
      </c>
      <c r="BH191" s="114">
        <f t="shared" si="37"/>
        <v>0</v>
      </c>
      <c r="BI191" s="114">
        <f t="shared" si="38"/>
        <v>0</v>
      </c>
      <c r="BJ191" s="14" t="s">
        <v>85</v>
      </c>
      <c r="BK191" s="114">
        <f t="shared" si="39"/>
        <v>0</v>
      </c>
      <c r="BL191" s="14" t="s">
        <v>129</v>
      </c>
      <c r="BM191" s="113" t="s">
        <v>2298</v>
      </c>
    </row>
    <row r="192" spans="1:65" s="2" customFormat="1" ht="16.5" customHeight="1">
      <c r="A192" s="28"/>
      <c r="B192" s="138"/>
      <c r="C192" s="199" t="s">
        <v>490</v>
      </c>
      <c r="D192" s="199" t="s">
        <v>242</v>
      </c>
      <c r="E192" s="200" t="s">
        <v>2299</v>
      </c>
      <c r="F192" s="201" t="s">
        <v>2300</v>
      </c>
      <c r="G192" s="202" t="s">
        <v>1716</v>
      </c>
      <c r="H192" s="203">
        <v>100</v>
      </c>
      <c r="I192" s="108"/>
      <c r="J192" s="204">
        <f t="shared" si="30"/>
        <v>0</v>
      </c>
      <c r="K192" s="201" t="s">
        <v>1</v>
      </c>
      <c r="L192" s="29"/>
      <c r="M192" s="109" t="s">
        <v>1</v>
      </c>
      <c r="N192" s="110" t="s">
        <v>42</v>
      </c>
      <c r="O192" s="52"/>
      <c r="P192" s="111">
        <f t="shared" si="31"/>
        <v>0</v>
      </c>
      <c r="Q192" s="111">
        <v>4.7299999999999998E-3</v>
      </c>
      <c r="R192" s="111">
        <f t="shared" si="32"/>
        <v>0.47299999999999998</v>
      </c>
      <c r="S192" s="111">
        <v>0</v>
      </c>
      <c r="T192" s="112">
        <f t="shared" si="33"/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13" t="s">
        <v>129</v>
      </c>
      <c r="AT192" s="113" t="s">
        <v>242</v>
      </c>
      <c r="AU192" s="113" t="s">
        <v>85</v>
      </c>
      <c r="AY192" s="14" t="s">
        <v>237</v>
      </c>
      <c r="BE192" s="114">
        <f t="shared" si="34"/>
        <v>0</v>
      </c>
      <c r="BF192" s="114">
        <f t="shared" si="35"/>
        <v>0</v>
      </c>
      <c r="BG192" s="114">
        <f t="shared" si="36"/>
        <v>0</v>
      </c>
      <c r="BH192" s="114">
        <f t="shared" si="37"/>
        <v>0</v>
      </c>
      <c r="BI192" s="114">
        <f t="shared" si="38"/>
        <v>0</v>
      </c>
      <c r="BJ192" s="14" t="s">
        <v>85</v>
      </c>
      <c r="BK192" s="114">
        <f t="shared" si="39"/>
        <v>0</v>
      </c>
      <c r="BL192" s="14" t="s">
        <v>129</v>
      </c>
      <c r="BM192" s="113" t="s">
        <v>2301</v>
      </c>
    </row>
    <row r="193" spans="1:65" s="2" customFormat="1" ht="16.5" customHeight="1">
      <c r="A193" s="28"/>
      <c r="B193" s="138"/>
      <c r="C193" s="199" t="s">
        <v>494</v>
      </c>
      <c r="D193" s="199" t="s">
        <v>242</v>
      </c>
      <c r="E193" s="200" t="s">
        <v>2302</v>
      </c>
      <c r="F193" s="201" t="s">
        <v>2303</v>
      </c>
      <c r="G193" s="202" t="s">
        <v>1716</v>
      </c>
      <c r="H193" s="203">
        <v>100</v>
      </c>
      <c r="I193" s="108"/>
      <c r="J193" s="204">
        <f t="shared" si="30"/>
        <v>0</v>
      </c>
      <c r="K193" s="201" t="s">
        <v>1</v>
      </c>
      <c r="L193" s="29"/>
      <c r="M193" s="109" t="s">
        <v>1</v>
      </c>
      <c r="N193" s="110" t="s">
        <v>42</v>
      </c>
      <c r="O193" s="52"/>
      <c r="P193" s="111">
        <f t="shared" si="31"/>
        <v>0</v>
      </c>
      <c r="Q193" s="111">
        <v>8.4100000000000008E-3</v>
      </c>
      <c r="R193" s="111">
        <f t="shared" si="32"/>
        <v>0.84100000000000008</v>
      </c>
      <c r="S193" s="111">
        <v>0</v>
      </c>
      <c r="T193" s="112">
        <f t="shared" si="33"/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13" t="s">
        <v>129</v>
      </c>
      <c r="AT193" s="113" t="s">
        <v>242</v>
      </c>
      <c r="AU193" s="113" t="s">
        <v>85</v>
      </c>
      <c r="AY193" s="14" t="s">
        <v>237</v>
      </c>
      <c r="BE193" s="114">
        <f t="shared" si="34"/>
        <v>0</v>
      </c>
      <c r="BF193" s="114">
        <f t="shared" si="35"/>
        <v>0</v>
      </c>
      <c r="BG193" s="114">
        <f t="shared" si="36"/>
        <v>0</v>
      </c>
      <c r="BH193" s="114">
        <f t="shared" si="37"/>
        <v>0</v>
      </c>
      <c r="BI193" s="114">
        <f t="shared" si="38"/>
        <v>0</v>
      </c>
      <c r="BJ193" s="14" t="s">
        <v>85</v>
      </c>
      <c r="BK193" s="114">
        <f t="shared" si="39"/>
        <v>0</v>
      </c>
      <c r="BL193" s="14" t="s">
        <v>129</v>
      </c>
      <c r="BM193" s="113" t="s">
        <v>2304</v>
      </c>
    </row>
    <row r="194" spans="1:65" s="2" customFormat="1" ht="16.5" customHeight="1">
      <c r="A194" s="28"/>
      <c r="B194" s="138"/>
      <c r="C194" s="199" t="s">
        <v>498</v>
      </c>
      <c r="D194" s="199" t="s">
        <v>242</v>
      </c>
      <c r="E194" s="200" t="s">
        <v>2305</v>
      </c>
      <c r="F194" s="201" t="s">
        <v>2306</v>
      </c>
      <c r="G194" s="202" t="s">
        <v>1716</v>
      </c>
      <c r="H194" s="203">
        <v>20</v>
      </c>
      <c r="I194" s="108"/>
      <c r="J194" s="204">
        <f t="shared" si="30"/>
        <v>0</v>
      </c>
      <c r="K194" s="201" t="s">
        <v>1</v>
      </c>
      <c r="L194" s="29"/>
      <c r="M194" s="109" t="s">
        <v>1</v>
      </c>
      <c r="N194" s="110" t="s">
        <v>42</v>
      </c>
      <c r="O194" s="52"/>
      <c r="P194" s="111">
        <f t="shared" si="31"/>
        <v>0</v>
      </c>
      <c r="Q194" s="111">
        <v>1.384E-2</v>
      </c>
      <c r="R194" s="111">
        <f t="shared" si="32"/>
        <v>0.27679999999999999</v>
      </c>
      <c r="S194" s="111">
        <v>0</v>
      </c>
      <c r="T194" s="112">
        <f t="shared" si="33"/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13" t="s">
        <v>129</v>
      </c>
      <c r="AT194" s="113" t="s">
        <v>242</v>
      </c>
      <c r="AU194" s="113" t="s">
        <v>85</v>
      </c>
      <c r="AY194" s="14" t="s">
        <v>237</v>
      </c>
      <c r="BE194" s="114">
        <f t="shared" si="34"/>
        <v>0</v>
      </c>
      <c r="BF194" s="114">
        <f t="shared" si="35"/>
        <v>0</v>
      </c>
      <c r="BG194" s="114">
        <f t="shared" si="36"/>
        <v>0</v>
      </c>
      <c r="BH194" s="114">
        <f t="shared" si="37"/>
        <v>0</v>
      </c>
      <c r="BI194" s="114">
        <f t="shared" si="38"/>
        <v>0</v>
      </c>
      <c r="BJ194" s="14" t="s">
        <v>85</v>
      </c>
      <c r="BK194" s="114">
        <f t="shared" si="39"/>
        <v>0</v>
      </c>
      <c r="BL194" s="14" t="s">
        <v>129</v>
      </c>
      <c r="BM194" s="113" t="s">
        <v>2307</v>
      </c>
    </row>
    <row r="195" spans="1:65" s="2" customFormat="1" ht="16.5" customHeight="1">
      <c r="A195" s="28"/>
      <c r="B195" s="138"/>
      <c r="C195" s="199" t="s">
        <v>502</v>
      </c>
      <c r="D195" s="199" t="s">
        <v>242</v>
      </c>
      <c r="E195" s="200" t="s">
        <v>2308</v>
      </c>
      <c r="F195" s="201" t="s">
        <v>2309</v>
      </c>
      <c r="G195" s="202" t="s">
        <v>1708</v>
      </c>
      <c r="H195" s="203">
        <v>50</v>
      </c>
      <c r="I195" s="108"/>
      <c r="J195" s="204">
        <f t="shared" si="30"/>
        <v>0</v>
      </c>
      <c r="K195" s="201" t="s">
        <v>1</v>
      </c>
      <c r="L195" s="29"/>
      <c r="M195" s="109" t="s">
        <v>1</v>
      </c>
      <c r="N195" s="110" t="s">
        <v>42</v>
      </c>
      <c r="O195" s="52"/>
      <c r="P195" s="111">
        <f t="shared" si="31"/>
        <v>0</v>
      </c>
      <c r="Q195" s="111">
        <v>2.15E-3</v>
      </c>
      <c r="R195" s="111">
        <f t="shared" si="32"/>
        <v>0.1075</v>
      </c>
      <c r="S195" s="111">
        <v>0</v>
      </c>
      <c r="T195" s="112">
        <f t="shared" si="33"/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13" t="s">
        <v>129</v>
      </c>
      <c r="AT195" s="113" t="s">
        <v>242</v>
      </c>
      <c r="AU195" s="113" t="s">
        <v>85</v>
      </c>
      <c r="AY195" s="14" t="s">
        <v>237</v>
      </c>
      <c r="BE195" s="114">
        <f t="shared" si="34"/>
        <v>0</v>
      </c>
      <c r="BF195" s="114">
        <f t="shared" si="35"/>
        <v>0</v>
      </c>
      <c r="BG195" s="114">
        <f t="shared" si="36"/>
        <v>0</v>
      </c>
      <c r="BH195" s="114">
        <f t="shared" si="37"/>
        <v>0</v>
      </c>
      <c r="BI195" s="114">
        <f t="shared" si="38"/>
        <v>0</v>
      </c>
      <c r="BJ195" s="14" t="s">
        <v>85</v>
      </c>
      <c r="BK195" s="114">
        <f t="shared" si="39"/>
        <v>0</v>
      </c>
      <c r="BL195" s="14" t="s">
        <v>129</v>
      </c>
      <c r="BM195" s="113" t="s">
        <v>2310</v>
      </c>
    </row>
    <row r="196" spans="1:65" s="2" customFormat="1" ht="16.5" customHeight="1">
      <c r="A196" s="28"/>
      <c r="B196" s="138"/>
      <c r="C196" s="199" t="s">
        <v>506</v>
      </c>
      <c r="D196" s="199" t="s">
        <v>242</v>
      </c>
      <c r="E196" s="200" t="s">
        <v>2311</v>
      </c>
      <c r="F196" s="201" t="s">
        <v>2312</v>
      </c>
      <c r="G196" s="202" t="s">
        <v>2118</v>
      </c>
      <c r="H196" s="203">
        <v>2.6589999999999998</v>
      </c>
      <c r="I196" s="108"/>
      <c r="J196" s="204">
        <f t="shared" si="30"/>
        <v>0</v>
      </c>
      <c r="K196" s="201" t="s">
        <v>1</v>
      </c>
      <c r="L196" s="29"/>
      <c r="M196" s="109" t="s">
        <v>1</v>
      </c>
      <c r="N196" s="110" t="s">
        <v>42</v>
      </c>
      <c r="O196" s="52"/>
      <c r="P196" s="111">
        <f t="shared" si="31"/>
        <v>0</v>
      </c>
      <c r="Q196" s="111">
        <v>0</v>
      </c>
      <c r="R196" s="111">
        <f t="shared" si="32"/>
        <v>0</v>
      </c>
      <c r="S196" s="111">
        <v>0</v>
      </c>
      <c r="T196" s="112">
        <f t="shared" si="33"/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13" t="s">
        <v>129</v>
      </c>
      <c r="AT196" s="113" t="s">
        <v>242</v>
      </c>
      <c r="AU196" s="113" t="s">
        <v>85</v>
      </c>
      <c r="AY196" s="14" t="s">
        <v>237</v>
      </c>
      <c r="BE196" s="114">
        <f t="shared" si="34"/>
        <v>0</v>
      </c>
      <c r="BF196" s="114">
        <f t="shared" si="35"/>
        <v>0</v>
      </c>
      <c r="BG196" s="114">
        <f t="shared" si="36"/>
        <v>0</v>
      </c>
      <c r="BH196" s="114">
        <f t="shared" si="37"/>
        <v>0</v>
      </c>
      <c r="BI196" s="114">
        <f t="shared" si="38"/>
        <v>0</v>
      </c>
      <c r="BJ196" s="14" t="s">
        <v>85</v>
      </c>
      <c r="BK196" s="114">
        <f t="shared" si="39"/>
        <v>0</v>
      </c>
      <c r="BL196" s="14" t="s">
        <v>129</v>
      </c>
      <c r="BM196" s="113" t="s">
        <v>2313</v>
      </c>
    </row>
    <row r="197" spans="1:65" s="12" customFormat="1" ht="25.9" customHeight="1">
      <c r="B197" s="192"/>
      <c r="C197" s="193"/>
      <c r="D197" s="194" t="s">
        <v>76</v>
      </c>
      <c r="E197" s="195" t="s">
        <v>2314</v>
      </c>
      <c r="F197" s="195" t="s">
        <v>2315</v>
      </c>
      <c r="G197" s="193"/>
      <c r="H197" s="193"/>
      <c r="I197" s="101"/>
      <c r="J197" s="196">
        <f>BK197</f>
        <v>0</v>
      </c>
      <c r="K197" s="193"/>
      <c r="L197" s="99"/>
      <c r="M197" s="102"/>
      <c r="N197" s="103"/>
      <c r="O197" s="103"/>
      <c r="P197" s="104">
        <f>SUM(P198:P256)</f>
        <v>0</v>
      </c>
      <c r="Q197" s="103"/>
      <c r="R197" s="104">
        <f>SUM(R198:R256)</f>
        <v>1.4944299999999999</v>
      </c>
      <c r="S197" s="103"/>
      <c r="T197" s="105">
        <f>SUM(T198:T256)</f>
        <v>0</v>
      </c>
      <c r="AR197" s="100" t="s">
        <v>87</v>
      </c>
      <c r="AT197" s="106" t="s">
        <v>76</v>
      </c>
      <c r="AU197" s="106" t="s">
        <v>77</v>
      </c>
      <c r="AY197" s="100" t="s">
        <v>237</v>
      </c>
      <c r="BK197" s="107">
        <f>SUM(BK198:BK256)</f>
        <v>0</v>
      </c>
    </row>
    <row r="198" spans="1:65" s="2" customFormat="1" ht="16.5" customHeight="1">
      <c r="A198" s="28"/>
      <c r="B198" s="138"/>
      <c r="C198" s="199" t="s">
        <v>513</v>
      </c>
      <c r="D198" s="199" t="s">
        <v>242</v>
      </c>
      <c r="E198" s="200" t="s">
        <v>2316</v>
      </c>
      <c r="F198" s="201" t="s">
        <v>2317</v>
      </c>
      <c r="G198" s="202" t="s">
        <v>2199</v>
      </c>
      <c r="H198" s="203">
        <v>4</v>
      </c>
      <c r="I198" s="108"/>
      <c r="J198" s="204">
        <f t="shared" ref="J198:J229" si="40">ROUND(I198*H198,2)</f>
        <v>0</v>
      </c>
      <c r="K198" s="201" t="s">
        <v>1</v>
      </c>
      <c r="L198" s="29"/>
      <c r="M198" s="109" t="s">
        <v>1</v>
      </c>
      <c r="N198" s="110" t="s">
        <v>42</v>
      </c>
      <c r="O198" s="52"/>
      <c r="P198" s="111">
        <f t="shared" ref="P198:P229" si="41">O198*H198</f>
        <v>0</v>
      </c>
      <c r="Q198" s="111">
        <v>4.7400000000000003E-3</v>
      </c>
      <c r="R198" s="111">
        <f t="shared" ref="R198:R229" si="42">Q198*H198</f>
        <v>1.8960000000000001E-2</v>
      </c>
      <c r="S198" s="111">
        <v>0</v>
      </c>
      <c r="T198" s="112">
        <f t="shared" ref="T198:T229" si="43">S198*H198</f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13" t="s">
        <v>129</v>
      </c>
      <c r="AT198" s="113" t="s">
        <v>242</v>
      </c>
      <c r="AU198" s="113" t="s">
        <v>85</v>
      </c>
      <c r="AY198" s="14" t="s">
        <v>237</v>
      </c>
      <c r="BE198" s="114">
        <f t="shared" ref="BE198:BE229" si="44">IF(N198="základní",J198,0)</f>
        <v>0</v>
      </c>
      <c r="BF198" s="114">
        <f t="shared" ref="BF198:BF229" si="45">IF(N198="snížená",J198,0)</f>
        <v>0</v>
      </c>
      <c r="BG198" s="114">
        <f t="shared" ref="BG198:BG229" si="46">IF(N198="zákl. přenesená",J198,0)</f>
        <v>0</v>
      </c>
      <c r="BH198" s="114">
        <f t="shared" ref="BH198:BH229" si="47">IF(N198="sníž. přenesená",J198,0)</f>
        <v>0</v>
      </c>
      <c r="BI198" s="114">
        <f t="shared" ref="BI198:BI229" si="48">IF(N198="nulová",J198,0)</f>
        <v>0</v>
      </c>
      <c r="BJ198" s="14" t="s">
        <v>85</v>
      </c>
      <c r="BK198" s="114">
        <f t="shared" ref="BK198:BK229" si="49">ROUND(I198*H198,2)</f>
        <v>0</v>
      </c>
      <c r="BL198" s="14" t="s">
        <v>129</v>
      </c>
      <c r="BM198" s="113" t="s">
        <v>2318</v>
      </c>
    </row>
    <row r="199" spans="1:65" s="2" customFormat="1" ht="16.5" customHeight="1">
      <c r="A199" s="28"/>
      <c r="B199" s="138"/>
      <c r="C199" s="199" t="s">
        <v>517</v>
      </c>
      <c r="D199" s="199" t="s">
        <v>242</v>
      </c>
      <c r="E199" s="200" t="s">
        <v>2319</v>
      </c>
      <c r="F199" s="201" t="s">
        <v>2320</v>
      </c>
      <c r="G199" s="202" t="s">
        <v>2199</v>
      </c>
      <c r="H199" s="203">
        <v>5</v>
      </c>
      <c r="I199" s="108"/>
      <c r="J199" s="204">
        <f t="shared" si="40"/>
        <v>0</v>
      </c>
      <c r="K199" s="201" t="s">
        <v>1</v>
      </c>
      <c r="L199" s="29"/>
      <c r="M199" s="109" t="s">
        <v>1</v>
      </c>
      <c r="N199" s="110" t="s">
        <v>42</v>
      </c>
      <c r="O199" s="52"/>
      <c r="P199" s="111">
        <f t="shared" si="41"/>
        <v>0</v>
      </c>
      <c r="Q199" s="111">
        <v>5.45E-3</v>
      </c>
      <c r="R199" s="111">
        <f t="shared" si="42"/>
        <v>2.725E-2</v>
      </c>
      <c r="S199" s="111">
        <v>0</v>
      </c>
      <c r="T199" s="112">
        <f t="shared" si="43"/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13" t="s">
        <v>129</v>
      </c>
      <c r="AT199" s="113" t="s">
        <v>242</v>
      </c>
      <c r="AU199" s="113" t="s">
        <v>85</v>
      </c>
      <c r="AY199" s="14" t="s">
        <v>237</v>
      </c>
      <c r="BE199" s="114">
        <f t="shared" si="44"/>
        <v>0</v>
      </c>
      <c r="BF199" s="114">
        <f t="shared" si="45"/>
        <v>0</v>
      </c>
      <c r="BG199" s="114">
        <f t="shared" si="46"/>
        <v>0</v>
      </c>
      <c r="BH199" s="114">
        <f t="shared" si="47"/>
        <v>0</v>
      </c>
      <c r="BI199" s="114">
        <f t="shared" si="48"/>
        <v>0</v>
      </c>
      <c r="BJ199" s="14" t="s">
        <v>85</v>
      </c>
      <c r="BK199" s="114">
        <f t="shared" si="49"/>
        <v>0</v>
      </c>
      <c r="BL199" s="14" t="s">
        <v>129</v>
      </c>
      <c r="BM199" s="113" t="s">
        <v>2321</v>
      </c>
    </row>
    <row r="200" spans="1:65" s="2" customFormat="1" ht="16.5" customHeight="1">
      <c r="A200" s="28"/>
      <c r="B200" s="138"/>
      <c r="C200" s="199" t="s">
        <v>521</v>
      </c>
      <c r="D200" s="199" t="s">
        <v>242</v>
      </c>
      <c r="E200" s="200" t="s">
        <v>2322</v>
      </c>
      <c r="F200" s="201" t="s">
        <v>2323</v>
      </c>
      <c r="G200" s="202" t="s">
        <v>2199</v>
      </c>
      <c r="H200" s="203">
        <v>5</v>
      </c>
      <c r="I200" s="108"/>
      <c r="J200" s="204">
        <f t="shared" si="40"/>
        <v>0</v>
      </c>
      <c r="K200" s="201" t="s">
        <v>1</v>
      </c>
      <c r="L200" s="29"/>
      <c r="M200" s="109" t="s">
        <v>1</v>
      </c>
      <c r="N200" s="110" t="s">
        <v>42</v>
      </c>
      <c r="O200" s="52"/>
      <c r="P200" s="111">
        <f t="shared" si="41"/>
        <v>0</v>
      </c>
      <c r="Q200" s="111">
        <v>6.6600000000000001E-3</v>
      </c>
      <c r="R200" s="111">
        <f t="shared" si="42"/>
        <v>3.3300000000000003E-2</v>
      </c>
      <c r="S200" s="111">
        <v>0</v>
      </c>
      <c r="T200" s="112">
        <f t="shared" si="43"/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13" t="s">
        <v>129</v>
      </c>
      <c r="AT200" s="113" t="s">
        <v>242</v>
      </c>
      <c r="AU200" s="113" t="s">
        <v>85</v>
      </c>
      <c r="AY200" s="14" t="s">
        <v>237</v>
      </c>
      <c r="BE200" s="114">
        <f t="shared" si="44"/>
        <v>0</v>
      </c>
      <c r="BF200" s="114">
        <f t="shared" si="45"/>
        <v>0</v>
      </c>
      <c r="BG200" s="114">
        <f t="shared" si="46"/>
        <v>0</v>
      </c>
      <c r="BH200" s="114">
        <f t="shared" si="47"/>
        <v>0</v>
      </c>
      <c r="BI200" s="114">
        <f t="shared" si="48"/>
        <v>0</v>
      </c>
      <c r="BJ200" s="14" t="s">
        <v>85</v>
      </c>
      <c r="BK200" s="114">
        <f t="shared" si="49"/>
        <v>0</v>
      </c>
      <c r="BL200" s="14" t="s">
        <v>129</v>
      </c>
      <c r="BM200" s="113" t="s">
        <v>2324</v>
      </c>
    </row>
    <row r="201" spans="1:65" s="2" customFormat="1" ht="16.5" customHeight="1">
      <c r="A201" s="28"/>
      <c r="B201" s="138"/>
      <c r="C201" s="199" t="s">
        <v>525</v>
      </c>
      <c r="D201" s="199" t="s">
        <v>242</v>
      </c>
      <c r="E201" s="200" t="s">
        <v>2325</v>
      </c>
      <c r="F201" s="201" t="s">
        <v>2326</v>
      </c>
      <c r="G201" s="202" t="s">
        <v>2199</v>
      </c>
      <c r="H201" s="203">
        <v>2</v>
      </c>
      <c r="I201" s="108"/>
      <c r="J201" s="204">
        <f t="shared" si="40"/>
        <v>0</v>
      </c>
      <c r="K201" s="201" t="s">
        <v>1</v>
      </c>
      <c r="L201" s="29"/>
      <c r="M201" s="109" t="s">
        <v>1</v>
      </c>
      <c r="N201" s="110" t="s">
        <v>42</v>
      </c>
      <c r="O201" s="52"/>
      <c r="P201" s="111">
        <f t="shared" si="41"/>
        <v>0</v>
      </c>
      <c r="Q201" s="111">
        <v>7.45E-3</v>
      </c>
      <c r="R201" s="111">
        <f t="shared" si="42"/>
        <v>1.49E-2</v>
      </c>
      <c r="S201" s="111">
        <v>0</v>
      </c>
      <c r="T201" s="112">
        <f t="shared" si="43"/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13" t="s">
        <v>129</v>
      </c>
      <c r="AT201" s="113" t="s">
        <v>242</v>
      </c>
      <c r="AU201" s="113" t="s">
        <v>85</v>
      </c>
      <c r="AY201" s="14" t="s">
        <v>237</v>
      </c>
      <c r="BE201" s="114">
        <f t="shared" si="44"/>
        <v>0</v>
      </c>
      <c r="BF201" s="114">
        <f t="shared" si="45"/>
        <v>0</v>
      </c>
      <c r="BG201" s="114">
        <f t="shared" si="46"/>
        <v>0</v>
      </c>
      <c r="BH201" s="114">
        <f t="shared" si="47"/>
        <v>0</v>
      </c>
      <c r="BI201" s="114">
        <f t="shared" si="48"/>
        <v>0</v>
      </c>
      <c r="BJ201" s="14" t="s">
        <v>85</v>
      </c>
      <c r="BK201" s="114">
        <f t="shared" si="49"/>
        <v>0</v>
      </c>
      <c r="BL201" s="14" t="s">
        <v>129</v>
      </c>
      <c r="BM201" s="113" t="s">
        <v>2327</v>
      </c>
    </row>
    <row r="202" spans="1:65" s="2" customFormat="1" ht="16.5" customHeight="1">
      <c r="A202" s="28"/>
      <c r="B202" s="138"/>
      <c r="C202" s="199" t="s">
        <v>529</v>
      </c>
      <c r="D202" s="199" t="s">
        <v>242</v>
      </c>
      <c r="E202" s="200" t="s">
        <v>2328</v>
      </c>
      <c r="F202" s="201" t="s">
        <v>2329</v>
      </c>
      <c r="G202" s="202" t="s">
        <v>2199</v>
      </c>
      <c r="H202" s="203">
        <v>1</v>
      </c>
      <c r="I202" s="108"/>
      <c r="J202" s="204">
        <f t="shared" si="40"/>
        <v>0</v>
      </c>
      <c r="K202" s="201" t="s">
        <v>1</v>
      </c>
      <c r="L202" s="29"/>
      <c r="M202" s="109" t="s">
        <v>1</v>
      </c>
      <c r="N202" s="110" t="s">
        <v>42</v>
      </c>
      <c r="O202" s="52"/>
      <c r="P202" s="111">
        <f t="shared" si="41"/>
        <v>0</v>
      </c>
      <c r="Q202" s="111">
        <v>6.0600000000000003E-3</v>
      </c>
      <c r="R202" s="111">
        <f t="shared" si="42"/>
        <v>6.0600000000000003E-3</v>
      </c>
      <c r="S202" s="111">
        <v>0</v>
      </c>
      <c r="T202" s="112">
        <f t="shared" si="43"/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13" t="s">
        <v>129</v>
      </c>
      <c r="AT202" s="113" t="s">
        <v>242</v>
      </c>
      <c r="AU202" s="113" t="s">
        <v>85</v>
      </c>
      <c r="AY202" s="14" t="s">
        <v>237</v>
      </c>
      <c r="BE202" s="114">
        <f t="shared" si="44"/>
        <v>0</v>
      </c>
      <c r="BF202" s="114">
        <f t="shared" si="45"/>
        <v>0</v>
      </c>
      <c r="BG202" s="114">
        <f t="shared" si="46"/>
        <v>0</v>
      </c>
      <c r="BH202" s="114">
        <f t="shared" si="47"/>
        <v>0</v>
      </c>
      <c r="BI202" s="114">
        <f t="shared" si="48"/>
        <v>0</v>
      </c>
      <c r="BJ202" s="14" t="s">
        <v>85</v>
      </c>
      <c r="BK202" s="114">
        <f t="shared" si="49"/>
        <v>0</v>
      </c>
      <c r="BL202" s="14" t="s">
        <v>129</v>
      </c>
      <c r="BM202" s="113" t="s">
        <v>2330</v>
      </c>
    </row>
    <row r="203" spans="1:65" s="2" customFormat="1" ht="16.5" customHeight="1">
      <c r="A203" s="28"/>
      <c r="B203" s="138"/>
      <c r="C203" s="199" t="s">
        <v>533</v>
      </c>
      <c r="D203" s="199" t="s">
        <v>242</v>
      </c>
      <c r="E203" s="200" t="s">
        <v>2331</v>
      </c>
      <c r="F203" s="201" t="s">
        <v>2332</v>
      </c>
      <c r="G203" s="202" t="s">
        <v>2199</v>
      </c>
      <c r="H203" s="203">
        <v>2</v>
      </c>
      <c r="I203" s="108"/>
      <c r="J203" s="204">
        <f t="shared" si="40"/>
        <v>0</v>
      </c>
      <c r="K203" s="201" t="s">
        <v>1</v>
      </c>
      <c r="L203" s="29"/>
      <c r="M203" s="109" t="s">
        <v>1</v>
      </c>
      <c r="N203" s="110" t="s">
        <v>42</v>
      </c>
      <c r="O203" s="52"/>
      <c r="P203" s="111">
        <f t="shared" si="41"/>
        <v>0</v>
      </c>
      <c r="Q203" s="111">
        <v>7.6499999999999997E-3</v>
      </c>
      <c r="R203" s="111">
        <f t="shared" si="42"/>
        <v>1.5299999999999999E-2</v>
      </c>
      <c r="S203" s="111">
        <v>0</v>
      </c>
      <c r="T203" s="112">
        <f t="shared" si="43"/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13" t="s">
        <v>129</v>
      </c>
      <c r="AT203" s="113" t="s">
        <v>242</v>
      </c>
      <c r="AU203" s="113" t="s">
        <v>85</v>
      </c>
      <c r="AY203" s="14" t="s">
        <v>237</v>
      </c>
      <c r="BE203" s="114">
        <f t="shared" si="44"/>
        <v>0</v>
      </c>
      <c r="BF203" s="114">
        <f t="shared" si="45"/>
        <v>0</v>
      </c>
      <c r="BG203" s="114">
        <f t="shared" si="46"/>
        <v>0</v>
      </c>
      <c r="BH203" s="114">
        <f t="shared" si="47"/>
        <v>0</v>
      </c>
      <c r="BI203" s="114">
        <f t="shared" si="48"/>
        <v>0</v>
      </c>
      <c r="BJ203" s="14" t="s">
        <v>85</v>
      </c>
      <c r="BK203" s="114">
        <f t="shared" si="49"/>
        <v>0</v>
      </c>
      <c r="BL203" s="14" t="s">
        <v>129</v>
      </c>
      <c r="BM203" s="113" t="s">
        <v>2333</v>
      </c>
    </row>
    <row r="204" spans="1:65" s="2" customFormat="1" ht="16.5" customHeight="1">
      <c r="A204" s="28"/>
      <c r="B204" s="138"/>
      <c r="C204" s="199" t="s">
        <v>540</v>
      </c>
      <c r="D204" s="199" t="s">
        <v>242</v>
      </c>
      <c r="E204" s="200" t="s">
        <v>2334</v>
      </c>
      <c r="F204" s="201" t="s">
        <v>2335</v>
      </c>
      <c r="G204" s="202" t="s">
        <v>2199</v>
      </c>
      <c r="H204" s="203">
        <v>1</v>
      </c>
      <c r="I204" s="108"/>
      <c r="J204" s="204">
        <f t="shared" si="40"/>
        <v>0</v>
      </c>
      <c r="K204" s="201" t="s">
        <v>1</v>
      </c>
      <c r="L204" s="29"/>
      <c r="M204" s="109" t="s">
        <v>1</v>
      </c>
      <c r="N204" s="110" t="s">
        <v>42</v>
      </c>
      <c r="O204" s="52"/>
      <c r="P204" s="111">
        <f t="shared" si="41"/>
        <v>0</v>
      </c>
      <c r="Q204" s="111">
        <v>1.073E-2</v>
      </c>
      <c r="R204" s="111">
        <f t="shared" si="42"/>
        <v>1.073E-2</v>
      </c>
      <c r="S204" s="111">
        <v>0</v>
      </c>
      <c r="T204" s="112">
        <f t="shared" si="43"/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13" t="s">
        <v>129</v>
      </c>
      <c r="AT204" s="113" t="s">
        <v>242</v>
      </c>
      <c r="AU204" s="113" t="s">
        <v>85</v>
      </c>
      <c r="AY204" s="14" t="s">
        <v>237</v>
      </c>
      <c r="BE204" s="114">
        <f t="shared" si="44"/>
        <v>0</v>
      </c>
      <c r="BF204" s="114">
        <f t="shared" si="45"/>
        <v>0</v>
      </c>
      <c r="BG204" s="114">
        <f t="shared" si="46"/>
        <v>0</v>
      </c>
      <c r="BH204" s="114">
        <f t="shared" si="47"/>
        <v>0</v>
      </c>
      <c r="BI204" s="114">
        <f t="shared" si="48"/>
        <v>0</v>
      </c>
      <c r="BJ204" s="14" t="s">
        <v>85</v>
      </c>
      <c r="BK204" s="114">
        <f t="shared" si="49"/>
        <v>0</v>
      </c>
      <c r="BL204" s="14" t="s">
        <v>129</v>
      </c>
      <c r="BM204" s="113" t="s">
        <v>2336</v>
      </c>
    </row>
    <row r="205" spans="1:65" s="2" customFormat="1" ht="16.5" customHeight="1">
      <c r="A205" s="28"/>
      <c r="B205" s="138"/>
      <c r="C205" s="205" t="s">
        <v>544</v>
      </c>
      <c r="D205" s="205" t="s">
        <v>290</v>
      </c>
      <c r="E205" s="206" t="s">
        <v>2337</v>
      </c>
      <c r="F205" s="207" t="s">
        <v>2338</v>
      </c>
      <c r="G205" s="208" t="s">
        <v>2072</v>
      </c>
      <c r="H205" s="209">
        <v>4</v>
      </c>
      <c r="I205" s="115"/>
      <c r="J205" s="210">
        <f t="shared" si="40"/>
        <v>0</v>
      </c>
      <c r="K205" s="207" t="s">
        <v>1</v>
      </c>
      <c r="L205" s="116"/>
      <c r="M205" s="117" t="s">
        <v>1</v>
      </c>
      <c r="N205" s="118" t="s">
        <v>42</v>
      </c>
      <c r="O205" s="52"/>
      <c r="P205" s="111">
        <f t="shared" si="41"/>
        <v>0</v>
      </c>
      <c r="Q205" s="111">
        <v>0</v>
      </c>
      <c r="R205" s="111">
        <f t="shared" si="42"/>
        <v>0</v>
      </c>
      <c r="S205" s="111">
        <v>0</v>
      </c>
      <c r="T205" s="112">
        <f t="shared" si="43"/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13" t="s">
        <v>356</v>
      </c>
      <c r="AT205" s="113" t="s">
        <v>290</v>
      </c>
      <c r="AU205" s="113" t="s">
        <v>85</v>
      </c>
      <c r="AY205" s="14" t="s">
        <v>237</v>
      </c>
      <c r="BE205" s="114">
        <f t="shared" si="44"/>
        <v>0</v>
      </c>
      <c r="BF205" s="114">
        <f t="shared" si="45"/>
        <v>0</v>
      </c>
      <c r="BG205" s="114">
        <f t="shared" si="46"/>
        <v>0</v>
      </c>
      <c r="BH205" s="114">
        <f t="shared" si="47"/>
        <v>0</v>
      </c>
      <c r="BI205" s="114">
        <f t="shared" si="48"/>
        <v>0</v>
      </c>
      <c r="BJ205" s="14" t="s">
        <v>85</v>
      </c>
      <c r="BK205" s="114">
        <f t="shared" si="49"/>
        <v>0</v>
      </c>
      <c r="BL205" s="14" t="s">
        <v>129</v>
      </c>
      <c r="BM205" s="113" t="s">
        <v>2339</v>
      </c>
    </row>
    <row r="206" spans="1:65" s="2" customFormat="1" ht="16.5" customHeight="1">
      <c r="A206" s="28"/>
      <c r="B206" s="138"/>
      <c r="C206" s="205" t="s">
        <v>548</v>
      </c>
      <c r="D206" s="205" t="s">
        <v>290</v>
      </c>
      <c r="E206" s="206" t="s">
        <v>2340</v>
      </c>
      <c r="F206" s="207" t="s">
        <v>2341</v>
      </c>
      <c r="G206" s="208" t="s">
        <v>2072</v>
      </c>
      <c r="H206" s="209">
        <v>4</v>
      </c>
      <c r="I206" s="115"/>
      <c r="J206" s="210">
        <f t="shared" si="40"/>
        <v>0</v>
      </c>
      <c r="K206" s="207" t="s">
        <v>1</v>
      </c>
      <c r="L206" s="116"/>
      <c r="M206" s="117" t="s">
        <v>1</v>
      </c>
      <c r="N206" s="118" t="s">
        <v>42</v>
      </c>
      <c r="O206" s="52"/>
      <c r="P206" s="111">
        <f t="shared" si="41"/>
        <v>0</v>
      </c>
      <c r="Q206" s="111">
        <v>0</v>
      </c>
      <c r="R206" s="111">
        <f t="shared" si="42"/>
        <v>0</v>
      </c>
      <c r="S206" s="111">
        <v>0</v>
      </c>
      <c r="T206" s="112">
        <f t="shared" si="43"/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13" t="s">
        <v>356</v>
      </c>
      <c r="AT206" s="113" t="s">
        <v>290</v>
      </c>
      <c r="AU206" s="113" t="s">
        <v>85</v>
      </c>
      <c r="AY206" s="14" t="s">
        <v>237</v>
      </c>
      <c r="BE206" s="114">
        <f t="shared" si="44"/>
        <v>0</v>
      </c>
      <c r="BF206" s="114">
        <f t="shared" si="45"/>
        <v>0</v>
      </c>
      <c r="BG206" s="114">
        <f t="shared" si="46"/>
        <v>0</v>
      </c>
      <c r="BH206" s="114">
        <f t="shared" si="47"/>
        <v>0</v>
      </c>
      <c r="BI206" s="114">
        <f t="shared" si="48"/>
        <v>0</v>
      </c>
      <c r="BJ206" s="14" t="s">
        <v>85</v>
      </c>
      <c r="BK206" s="114">
        <f t="shared" si="49"/>
        <v>0</v>
      </c>
      <c r="BL206" s="14" t="s">
        <v>129</v>
      </c>
      <c r="BM206" s="113" t="s">
        <v>2342</v>
      </c>
    </row>
    <row r="207" spans="1:65" s="2" customFormat="1" ht="16.5" customHeight="1">
      <c r="A207" s="28"/>
      <c r="B207" s="138"/>
      <c r="C207" s="205" t="s">
        <v>552</v>
      </c>
      <c r="D207" s="205" t="s">
        <v>290</v>
      </c>
      <c r="E207" s="206" t="s">
        <v>2343</v>
      </c>
      <c r="F207" s="207" t="s">
        <v>2344</v>
      </c>
      <c r="G207" s="208" t="s">
        <v>2072</v>
      </c>
      <c r="H207" s="209">
        <v>4</v>
      </c>
      <c r="I207" s="115"/>
      <c r="J207" s="210">
        <f t="shared" si="40"/>
        <v>0</v>
      </c>
      <c r="K207" s="207" t="s">
        <v>1</v>
      </c>
      <c r="L207" s="116"/>
      <c r="M207" s="117" t="s">
        <v>1</v>
      </c>
      <c r="N207" s="118" t="s">
        <v>42</v>
      </c>
      <c r="O207" s="52"/>
      <c r="P207" s="111">
        <f t="shared" si="41"/>
        <v>0</v>
      </c>
      <c r="Q207" s="111">
        <v>0</v>
      </c>
      <c r="R207" s="111">
        <f t="shared" si="42"/>
        <v>0</v>
      </c>
      <c r="S207" s="111">
        <v>0</v>
      </c>
      <c r="T207" s="112">
        <f t="shared" si="43"/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13" t="s">
        <v>356</v>
      </c>
      <c r="AT207" s="113" t="s">
        <v>290</v>
      </c>
      <c r="AU207" s="113" t="s">
        <v>85</v>
      </c>
      <c r="AY207" s="14" t="s">
        <v>237</v>
      </c>
      <c r="BE207" s="114">
        <f t="shared" si="44"/>
        <v>0</v>
      </c>
      <c r="BF207" s="114">
        <f t="shared" si="45"/>
        <v>0</v>
      </c>
      <c r="BG207" s="114">
        <f t="shared" si="46"/>
        <v>0</v>
      </c>
      <c r="BH207" s="114">
        <f t="shared" si="47"/>
        <v>0</v>
      </c>
      <c r="BI207" s="114">
        <f t="shared" si="48"/>
        <v>0</v>
      </c>
      <c r="BJ207" s="14" t="s">
        <v>85</v>
      </c>
      <c r="BK207" s="114">
        <f t="shared" si="49"/>
        <v>0</v>
      </c>
      <c r="BL207" s="14" t="s">
        <v>129</v>
      </c>
      <c r="BM207" s="113" t="s">
        <v>2345</v>
      </c>
    </row>
    <row r="208" spans="1:65" s="2" customFormat="1" ht="16.5" customHeight="1">
      <c r="A208" s="28"/>
      <c r="B208" s="138"/>
      <c r="C208" s="205" t="s">
        <v>556</v>
      </c>
      <c r="D208" s="205" t="s">
        <v>290</v>
      </c>
      <c r="E208" s="206" t="s">
        <v>2346</v>
      </c>
      <c r="F208" s="207" t="s">
        <v>2347</v>
      </c>
      <c r="G208" s="208" t="s">
        <v>2072</v>
      </c>
      <c r="H208" s="209">
        <v>2</v>
      </c>
      <c r="I208" s="115"/>
      <c r="J208" s="210">
        <f t="shared" si="40"/>
        <v>0</v>
      </c>
      <c r="K208" s="207" t="s">
        <v>1</v>
      </c>
      <c r="L208" s="116"/>
      <c r="M208" s="117" t="s">
        <v>1</v>
      </c>
      <c r="N208" s="118" t="s">
        <v>42</v>
      </c>
      <c r="O208" s="52"/>
      <c r="P208" s="111">
        <f t="shared" si="41"/>
        <v>0</v>
      </c>
      <c r="Q208" s="111">
        <v>0</v>
      </c>
      <c r="R208" s="111">
        <f t="shared" si="42"/>
        <v>0</v>
      </c>
      <c r="S208" s="111">
        <v>0</v>
      </c>
      <c r="T208" s="112">
        <f t="shared" si="43"/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13" t="s">
        <v>356</v>
      </c>
      <c r="AT208" s="113" t="s">
        <v>290</v>
      </c>
      <c r="AU208" s="113" t="s">
        <v>85</v>
      </c>
      <c r="AY208" s="14" t="s">
        <v>237</v>
      </c>
      <c r="BE208" s="114">
        <f t="shared" si="44"/>
        <v>0</v>
      </c>
      <c r="BF208" s="114">
        <f t="shared" si="45"/>
        <v>0</v>
      </c>
      <c r="BG208" s="114">
        <f t="shared" si="46"/>
        <v>0</v>
      </c>
      <c r="BH208" s="114">
        <f t="shared" si="47"/>
        <v>0</v>
      </c>
      <c r="BI208" s="114">
        <f t="shared" si="48"/>
        <v>0</v>
      </c>
      <c r="BJ208" s="14" t="s">
        <v>85</v>
      </c>
      <c r="BK208" s="114">
        <f t="shared" si="49"/>
        <v>0</v>
      </c>
      <c r="BL208" s="14" t="s">
        <v>129</v>
      </c>
      <c r="BM208" s="113" t="s">
        <v>2348</v>
      </c>
    </row>
    <row r="209" spans="1:65" s="2" customFormat="1" ht="16.5" customHeight="1">
      <c r="A209" s="28"/>
      <c r="B209" s="138"/>
      <c r="C209" s="205" t="s">
        <v>560</v>
      </c>
      <c r="D209" s="205" t="s">
        <v>290</v>
      </c>
      <c r="E209" s="206" t="s">
        <v>2349</v>
      </c>
      <c r="F209" s="207" t="s">
        <v>2350</v>
      </c>
      <c r="G209" s="208" t="s">
        <v>2072</v>
      </c>
      <c r="H209" s="209">
        <v>1</v>
      </c>
      <c r="I209" s="115"/>
      <c r="J209" s="210">
        <f t="shared" si="40"/>
        <v>0</v>
      </c>
      <c r="K209" s="207" t="s">
        <v>1</v>
      </c>
      <c r="L209" s="116"/>
      <c r="M209" s="117" t="s">
        <v>1</v>
      </c>
      <c r="N209" s="118" t="s">
        <v>42</v>
      </c>
      <c r="O209" s="52"/>
      <c r="P209" s="111">
        <f t="shared" si="41"/>
        <v>0</v>
      </c>
      <c r="Q209" s="111">
        <v>0</v>
      </c>
      <c r="R209" s="111">
        <f t="shared" si="42"/>
        <v>0</v>
      </c>
      <c r="S209" s="111">
        <v>0</v>
      </c>
      <c r="T209" s="112">
        <f t="shared" si="43"/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13" t="s">
        <v>356</v>
      </c>
      <c r="AT209" s="113" t="s">
        <v>290</v>
      </c>
      <c r="AU209" s="113" t="s">
        <v>85</v>
      </c>
      <c r="AY209" s="14" t="s">
        <v>237</v>
      </c>
      <c r="BE209" s="114">
        <f t="shared" si="44"/>
        <v>0</v>
      </c>
      <c r="BF209" s="114">
        <f t="shared" si="45"/>
        <v>0</v>
      </c>
      <c r="BG209" s="114">
        <f t="shared" si="46"/>
        <v>0</v>
      </c>
      <c r="BH209" s="114">
        <f t="shared" si="47"/>
        <v>0</v>
      </c>
      <c r="BI209" s="114">
        <f t="shared" si="48"/>
        <v>0</v>
      </c>
      <c r="BJ209" s="14" t="s">
        <v>85</v>
      </c>
      <c r="BK209" s="114">
        <f t="shared" si="49"/>
        <v>0</v>
      </c>
      <c r="BL209" s="14" t="s">
        <v>129</v>
      </c>
      <c r="BM209" s="113" t="s">
        <v>2351</v>
      </c>
    </row>
    <row r="210" spans="1:65" s="2" customFormat="1" ht="16.5" customHeight="1">
      <c r="A210" s="28"/>
      <c r="B210" s="138"/>
      <c r="C210" s="205" t="s">
        <v>564</v>
      </c>
      <c r="D210" s="205" t="s">
        <v>290</v>
      </c>
      <c r="E210" s="206" t="s">
        <v>2352</v>
      </c>
      <c r="F210" s="207" t="s">
        <v>2344</v>
      </c>
      <c r="G210" s="208" t="s">
        <v>2072</v>
      </c>
      <c r="H210" s="209">
        <v>1</v>
      </c>
      <c r="I210" s="115"/>
      <c r="J210" s="210">
        <f t="shared" si="40"/>
        <v>0</v>
      </c>
      <c r="K210" s="207" t="s">
        <v>1</v>
      </c>
      <c r="L210" s="116"/>
      <c r="M210" s="117" t="s">
        <v>1</v>
      </c>
      <c r="N210" s="118" t="s">
        <v>42</v>
      </c>
      <c r="O210" s="52"/>
      <c r="P210" s="111">
        <f t="shared" si="41"/>
        <v>0</v>
      </c>
      <c r="Q210" s="111">
        <v>0</v>
      </c>
      <c r="R210" s="111">
        <f t="shared" si="42"/>
        <v>0</v>
      </c>
      <c r="S210" s="111">
        <v>0</v>
      </c>
      <c r="T210" s="112">
        <f t="shared" si="43"/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13" t="s">
        <v>356</v>
      </c>
      <c r="AT210" s="113" t="s">
        <v>290</v>
      </c>
      <c r="AU210" s="113" t="s">
        <v>85</v>
      </c>
      <c r="AY210" s="14" t="s">
        <v>237</v>
      </c>
      <c r="BE210" s="114">
        <f t="shared" si="44"/>
        <v>0</v>
      </c>
      <c r="BF210" s="114">
        <f t="shared" si="45"/>
        <v>0</v>
      </c>
      <c r="BG210" s="114">
        <f t="shared" si="46"/>
        <v>0</v>
      </c>
      <c r="BH210" s="114">
        <f t="shared" si="47"/>
        <v>0</v>
      </c>
      <c r="BI210" s="114">
        <f t="shared" si="48"/>
        <v>0</v>
      </c>
      <c r="BJ210" s="14" t="s">
        <v>85</v>
      </c>
      <c r="BK210" s="114">
        <f t="shared" si="49"/>
        <v>0</v>
      </c>
      <c r="BL210" s="14" t="s">
        <v>129</v>
      </c>
      <c r="BM210" s="113" t="s">
        <v>2353</v>
      </c>
    </row>
    <row r="211" spans="1:65" s="2" customFormat="1" ht="16.5" customHeight="1">
      <c r="A211" s="28"/>
      <c r="B211" s="138"/>
      <c r="C211" s="199" t="s">
        <v>571</v>
      </c>
      <c r="D211" s="199" t="s">
        <v>242</v>
      </c>
      <c r="E211" s="200" t="s">
        <v>2354</v>
      </c>
      <c r="F211" s="201" t="s">
        <v>2355</v>
      </c>
      <c r="G211" s="202" t="s">
        <v>2199</v>
      </c>
      <c r="H211" s="203">
        <v>1</v>
      </c>
      <c r="I211" s="108"/>
      <c r="J211" s="204">
        <f t="shared" si="40"/>
        <v>0</v>
      </c>
      <c r="K211" s="201" t="s">
        <v>1</v>
      </c>
      <c r="L211" s="29"/>
      <c r="M211" s="109" t="s">
        <v>1</v>
      </c>
      <c r="N211" s="110" t="s">
        <v>42</v>
      </c>
      <c r="O211" s="52"/>
      <c r="P211" s="111">
        <f t="shared" si="41"/>
        <v>0</v>
      </c>
      <c r="Q211" s="111">
        <v>2.3050000000000001E-2</v>
      </c>
      <c r="R211" s="111">
        <f t="shared" si="42"/>
        <v>2.3050000000000001E-2</v>
      </c>
      <c r="S211" s="111">
        <v>0</v>
      </c>
      <c r="T211" s="112">
        <f t="shared" si="43"/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13" t="s">
        <v>129</v>
      </c>
      <c r="AT211" s="113" t="s">
        <v>242</v>
      </c>
      <c r="AU211" s="113" t="s">
        <v>85</v>
      </c>
      <c r="AY211" s="14" t="s">
        <v>237</v>
      </c>
      <c r="BE211" s="114">
        <f t="shared" si="44"/>
        <v>0</v>
      </c>
      <c r="BF211" s="114">
        <f t="shared" si="45"/>
        <v>0</v>
      </c>
      <c r="BG211" s="114">
        <f t="shared" si="46"/>
        <v>0</v>
      </c>
      <c r="BH211" s="114">
        <f t="shared" si="47"/>
        <v>0</v>
      </c>
      <c r="BI211" s="114">
        <f t="shared" si="48"/>
        <v>0</v>
      </c>
      <c r="BJ211" s="14" t="s">
        <v>85</v>
      </c>
      <c r="BK211" s="114">
        <f t="shared" si="49"/>
        <v>0</v>
      </c>
      <c r="BL211" s="14" t="s">
        <v>129</v>
      </c>
      <c r="BM211" s="113" t="s">
        <v>2356</v>
      </c>
    </row>
    <row r="212" spans="1:65" s="2" customFormat="1" ht="16.5" customHeight="1">
      <c r="A212" s="28"/>
      <c r="B212" s="138"/>
      <c r="C212" s="199" t="s">
        <v>578</v>
      </c>
      <c r="D212" s="199" t="s">
        <v>242</v>
      </c>
      <c r="E212" s="200" t="s">
        <v>2357</v>
      </c>
      <c r="F212" s="201" t="s">
        <v>2358</v>
      </c>
      <c r="G212" s="202" t="s">
        <v>2199</v>
      </c>
      <c r="H212" s="203">
        <v>1</v>
      </c>
      <c r="I212" s="108"/>
      <c r="J212" s="204">
        <f t="shared" si="40"/>
        <v>0</v>
      </c>
      <c r="K212" s="201" t="s">
        <v>1</v>
      </c>
      <c r="L212" s="29"/>
      <c r="M212" s="109" t="s">
        <v>1</v>
      </c>
      <c r="N212" s="110" t="s">
        <v>42</v>
      </c>
      <c r="O212" s="52"/>
      <c r="P212" s="111">
        <f t="shared" si="41"/>
        <v>0</v>
      </c>
      <c r="Q212" s="111">
        <v>2.9340000000000001E-2</v>
      </c>
      <c r="R212" s="111">
        <f t="shared" si="42"/>
        <v>2.9340000000000001E-2</v>
      </c>
      <c r="S212" s="111">
        <v>0</v>
      </c>
      <c r="T212" s="112">
        <f t="shared" si="43"/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13" t="s">
        <v>129</v>
      </c>
      <c r="AT212" s="113" t="s">
        <v>242</v>
      </c>
      <c r="AU212" s="113" t="s">
        <v>85</v>
      </c>
      <c r="AY212" s="14" t="s">
        <v>237</v>
      </c>
      <c r="BE212" s="114">
        <f t="shared" si="44"/>
        <v>0</v>
      </c>
      <c r="BF212" s="114">
        <f t="shared" si="45"/>
        <v>0</v>
      </c>
      <c r="BG212" s="114">
        <f t="shared" si="46"/>
        <v>0</v>
      </c>
      <c r="BH212" s="114">
        <f t="shared" si="47"/>
        <v>0</v>
      </c>
      <c r="BI212" s="114">
        <f t="shared" si="48"/>
        <v>0</v>
      </c>
      <c r="BJ212" s="14" t="s">
        <v>85</v>
      </c>
      <c r="BK212" s="114">
        <f t="shared" si="49"/>
        <v>0</v>
      </c>
      <c r="BL212" s="14" t="s">
        <v>129</v>
      </c>
      <c r="BM212" s="113" t="s">
        <v>2359</v>
      </c>
    </row>
    <row r="213" spans="1:65" s="2" customFormat="1" ht="16.5" customHeight="1">
      <c r="A213" s="28"/>
      <c r="B213" s="138"/>
      <c r="C213" s="199" t="s">
        <v>582</v>
      </c>
      <c r="D213" s="199" t="s">
        <v>242</v>
      </c>
      <c r="E213" s="200" t="s">
        <v>2360</v>
      </c>
      <c r="F213" s="201" t="s">
        <v>2361</v>
      </c>
      <c r="G213" s="202" t="s">
        <v>2199</v>
      </c>
      <c r="H213" s="203">
        <v>1</v>
      </c>
      <c r="I213" s="108"/>
      <c r="J213" s="204">
        <f t="shared" si="40"/>
        <v>0</v>
      </c>
      <c r="K213" s="201" t="s">
        <v>1</v>
      </c>
      <c r="L213" s="29"/>
      <c r="M213" s="109" t="s">
        <v>1</v>
      </c>
      <c r="N213" s="110" t="s">
        <v>42</v>
      </c>
      <c r="O213" s="52"/>
      <c r="P213" s="111">
        <f t="shared" si="41"/>
        <v>0</v>
      </c>
      <c r="Q213" s="111">
        <v>3.9870000000000003E-2</v>
      </c>
      <c r="R213" s="111">
        <f t="shared" si="42"/>
        <v>3.9870000000000003E-2</v>
      </c>
      <c r="S213" s="111">
        <v>0</v>
      </c>
      <c r="T213" s="112">
        <f t="shared" si="43"/>
        <v>0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13" t="s">
        <v>129</v>
      </c>
      <c r="AT213" s="113" t="s">
        <v>242</v>
      </c>
      <c r="AU213" s="113" t="s">
        <v>85</v>
      </c>
      <c r="AY213" s="14" t="s">
        <v>237</v>
      </c>
      <c r="BE213" s="114">
        <f t="shared" si="44"/>
        <v>0</v>
      </c>
      <c r="BF213" s="114">
        <f t="shared" si="45"/>
        <v>0</v>
      </c>
      <c r="BG213" s="114">
        <f t="shared" si="46"/>
        <v>0</v>
      </c>
      <c r="BH213" s="114">
        <f t="shared" si="47"/>
        <v>0</v>
      </c>
      <c r="BI213" s="114">
        <f t="shared" si="48"/>
        <v>0</v>
      </c>
      <c r="BJ213" s="14" t="s">
        <v>85</v>
      </c>
      <c r="BK213" s="114">
        <f t="shared" si="49"/>
        <v>0</v>
      </c>
      <c r="BL213" s="14" t="s">
        <v>129</v>
      </c>
      <c r="BM213" s="113" t="s">
        <v>2362</v>
      </c>
    </row>
    <row r="214" spans="1:65" s="2" customFormat="1" ht="16.5" customHeight="1">
      <c r="A214" s="28"/>
      <c r="B214" s="138"/>
      <c r="C214" s="199" t="s">
        <v>586</v>
      </c>
      <c r="D214" s="199" t="s">
        <v>242</v>
      </c>
      <c r="E214" s="200" t="s">
        <v>2363</v>
      </c>
      <c r="F214" s="201" t="s">
        <v>2364</v>
      </c>
      <c r="G214" s="202" t="s">
        <v>1708</v>
      </c>
      <c r="H214" s="203">
        <v>9</v>
      </c>
      <c r="I214" s="108"/>
      <c r="J214" s="204">
        <f t="shared" si="40"/>
        <v>0</v>
      </c>
      <c r="K214" s="201" t="s">
        <v>1</v>
      </c>
      <c r="L214" s="29"/>
      <c r="M214" s="109" t="s">
        <v>1</v>
      </c>
      <c r="N214" s="110" t="s">
        <v>42</v>
      </c>
      <c r="O214" s="52"/>
      <c r="P214" s="111">
        <f t="shared" si="41"/>
        <v>0</v>
      </c>
      <c r="Q214" s="111">
        <v>6.9999999999999994E-5</v>
      </c>
      <c r="R214" s="111">
        <f t="shared" si="42"/>
        <v>6.2999999999999992E-4</v>
      </c>
      <c r="S214" s="111">
        <v>0</v>
      </c>
      <c r="T214" s="112">
        <f t="shared" si="43"/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13" t="s">
        <v>129</v>
      </c>
      <c r="AT214" s="113" t="s">
        <v>242</v>
      </c>
      <c r="AU214" s="113" t="s">
        <v>85</v>
      </c>
      <c r="AY214" s="14" t="s">
        <v>237</v>
      </c>
      <c r="BE214" s="114">
        <f t="shared" si="44"/>
        <v>0</v>
      </c>
      <c r="BF214" s="114">
        <f t="shared" si="45"/>
        <v>0</v>
      </c>
      <c r="BG214" s="114">
        <f t="shared" si="46"/>
        <v>0</v>
      </c>
      <c r="BH214" s="114">
        <f t="shared" si="47"/>
        <v>0</v>
      </c>
      <c r="BI214" s="114">
        <f t="shared" si="48"/>
        <v>0</v>
      </c>
      <c r="BJ214" s="14" t="s">
        <v>85</v>
      </c>
      <c r="BK214" s="114">
        <f t="shared" si="49"/>
        <v>0</v>
      </c>
      <c r="BL214" s="14" t="s">
        <v>129</v>
      </c>
      <c r="BM214" s="113" t="s">
        <v>2365</v>
      </c>
    </row>
    <row r="215" spans="1:65" s="2" customFormat="1" ht="16.5" customHeight="1">
      <c r="A215" s="28"/>
      <c r="B215" s="138"/>
      <c r="C215" s="199" t="s">
        <v>593</v>
      </c>
      <c r="D215" s="199" t="s">
        <v>242</v>
      </c>
      <c r="E215" s="200" t="s">
        <v>2366</v>
      </c>
      <c r="F215" s="201" t="s">
        <v>2367</v>
      </c>
      <c r="G215" s="202" t="s">
        <v>1708</v>
      </c>
      <c r="H215" s="203">
        <v>68</v>
      </c>
      <c r="I215" s="108"/>
      <c r="J215" s="204">
        <f t="shared" si="40"/>
        <v>0</v>
      </c>
      <c r="K215" s="201" t="s">
        <v>1</v>
      </c>
      <c r="L215" s="29"/>
      <c r="M215" s="109" t="s">
        <v>1</v>
      </c>
      <c r="N215" s="110" t="s">
        <v>42</v>
      </c>
      <c r="O215" s="52"/>
      <c r="P215" s="111">
        <f t="shared" si="41"/>
        <v>0</v>
      </c>
      <c r="Q215" s="111">
        <v>8.0000000000000007E-5</v>
      </c>
      <c r="R215" s="111">
        <f t="shared" si="42"/>
        <v>5.4400000000000004E-3</v>
      </c>
      <c r="S215" s="111">
        <v>0</v>
      </c>
      <c r="T215" s="112">
        <f t="shared" si="43"/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13" t="s">
        <v>129</v>
      </c>
      <c r="AT215" s="113" t="s">
        <v>242</v>
      </c>
      <c r="AU215" s="113" t="s">
        <v>85</v>
      </c>
      <c r="AY215" s="14" t="s">
        <v>237</v>
      </c>
      <c r="BE215" s="114">
        <f t="shared" si="44"/>
        <v>0</v>
      </c>
      <c r="BF215" s="114">
        <f t="shared" si="45"/>
        <v>0</v>
      </c>
      <c r="BG215" s="114">
        <f t="shared" si="46"/>
        <v>0</v>
      </c>
      <c r="BH215" s="114">
        <f t="shared" si="47"/>
        <v>0</v>
      </c>
      <c r="BI215" s="114">
        <f t="shared" si="48"/>
        <v>0</v>
      </c>
      <c r="BJ215" s="14" t="s">
        <v>85</v>
      </c>
      <c r="BK215" s="114">
        <f t="shared" si="49"/>
        <v>0</v>
      </c>
      <c r="BL215" s="14" t="s">
        <v>129</v>
      </c>
      <c r="BM215" s="113" t="s">
        <v>2368</v>
      </c>
    </row>
    <row r="216" spans="1:65" s="2" customFormat="1" ht="16.5" customHeight="1">
      <c r="A216" s="28"/>
      <c r="B216" s="138"/>
      <c r="C216" s="199" t="s">
        <v>597</v>
      </c>
      <c r="D216" s="199" t="s">
        <v>242</v>
      </c>
      <c r="E216" s="200" t="s">
        <v>2369</v>
      </c>
      <c r="F216" s="201" t="s">
        <v>2370</v>
      </c>
      <c r="G216" s="202" t="s">
        <v>1708</v>
      </c>
      <c r="H216" s="203">
        <v>6</v>
      </c>
      <c r="I216" s="108"/>
      <c r="J216" s="204">
        <f t="shared" si="40"/>
        <v>0</v>
      </c>
      <c r="K216" s="201" t="s">
        <v>1</v>
      </c>
      <c r="L216" s="29"/>
      <c r="M216" s="109" t="s">
        <v>1</v>
      </c>
      <c r="N216" s="110" t="s">
        <v>42</v>
      </c>
      <c r="O216" s="52"/>
      <c r="P216" s="111">
        <f t="shared" si="41"/>
        <v>0</v>
      </c>
      <c r="Q216" s="111">
        <v>1.1E-4</v>
      </c>
      <c r="R216" s="111">
        <f t="shared" si="42"/>
        <v>6.6E-4</v>
      </c>
      <c r="S216" s="111">
        <v>0</v>
      </c>
      <c r="T216" s="112">
        <f t="shared" si="43"/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13" t="s">
        <v>129</v>
      </c>
      <c r="AT216" s="113" t="s">
        <v>242</v>
      </c>
      <c r="AU216" s="113" t="s">
        <v>85</v>
      </c>
      <c r="AY216" s="14" t="s">
        <v>237</v>
      </c>
      <c r="BE216" s="114">
        <f t="shared" si="44"/>
        <v>0</v>
      </c>
      <c r="BF216" s="114">
        <f t="shared" si="45"/>
        <v>0</v>
      </c>
      <c r="BG216" s="114">
        <f t="shared" si="46"/>
        <v>0</v>
      </c>
      <c r="BH216" s="114">
        <f t="shared" si="47"/>
        <v>0</v>
      </c>
      <c r="BI216" s="114">
        <f t="shared" si="48"/>
        <v>0</v>
      </c>
      <c r="BJ216" s="14" t="s">
        <v>85</v>
      </c>
      <c r="BK216" s="114">
        <f t="shared" si="49"/>
        <v>0</v>
      </c>
      <c r="BL216" s="14" t="s">
        <v>129</v>
      </c>
      <c r="BM216" s="113" t="s">
        <v>2371</v>
      </c>
    </row>
    <row r="217" spans="1:65" s="2" customFormat="1" ht="16.5" customHeight="1">
      <c r="A217" s="28"/>
      <c r="B217" s="138"/>
      <c r="C217" s="199" t="s">
        <v>601</v>
      </c>
      <c r="D217" s="199" t="s">
        <v>242</v>
      </c>
      <c r="E217" s="200" t="s">
        <v>2372</v>
      </c>
      <c r="F217" s="201" t="s">
        <v>2373</v>
      </c>
      <c r="G217" s="202" t="s">
        <v>1708</v>
      </c>
      <c r="H217" s="203">
        <v>9</v>
      </c>
      <c r="I217" s="108"/>
      <c r="J217" s="204">
        <f t="shared" si="40"/>
        <v>0</v>
      </c>
      <c r="K217" s="201" t="s">
        <v>1</v>
      </c>
      <c r="L217" s="29"/>
      <c r="M217" s="109" t="s">
        <v>1</v>
      </c>
      <c r="N217" s="110" t="s">
        <v>42</v>
      </c>
      <c r="O217" s="52"/>
      <c r="P217" s="111">
        <f t="shared" si="41"/>
        <v>0</v>
      </c>
      <c r="Q217" s="111">
        <v>1.4999999999999999E-4</v>
      </c>
      <c r="R217" s="111">
        <f t="shared" si="42"/>
        <v>1.3499999999999999E-3</v>
      </c>
      <c r="S217" s="111">
        <v>0</v>
      </c>
      <c r="T217" s="112">
        <f t="shared" si="43"/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13" t="s">
        <v>129</v>
      </c>
      <c r="AT217" s="113" t="s">
        <v>242</v>
      </c>
      <c r="AU217" s="113" t="s">
        <v>85</v>
      </c>
      <c r="AY217" s="14" t="s">
        <v>237</v>
      </c>
      <c r="BE217" s="114">
        <f t="shared" si="44"/>
        <v>0</v>
      </c>
      <c r="BF217" s="114">
        <f t="shared" si="45"/>
        <v>0</v>
      </c>
      <c r="BG217" s="114">
        <f t="shared" si="46"/>
        <v>0</v>
      </c>
      <c r="BH217" s="114">
        <f t="shared" si="47"/>
        <v>0</v>
      </c>
      <c r="BI217" s="114">
        <f t="shared" si="48"/>
        <v>0</v>
      </c>
      <c r="BJ217" s="14" t="s">
        <v>85</v>
      </c>
      <c r="BK217" s="114">
        <f t="shared" si="49"/>
        <v>0</v>
      </c>
      <c r="BL217" s="14" t="s">
        <v>129</v>
      </c>
      <c r="BM217" s="113" t="s">
        <v>2374</v>
      </c>
    </row>
    <row r="218" spans="1:65" s="2" customFormat="1" ht="16.5" customHeight="1">
      <c r="A218" s="28"/>
      <c r="B218" s="138"/>
      <c r="C218" s="199" t="s">
        <v>605</v>
      </c>
      <c r="D218" s="199" t="s">
        <v>242</v>
      </c>
      <c r="E218" s="200" t="s">
        <v>2375</v>
      </c>
      <c r="F218" s="201" t="s">
        <v>2376</v>
      </c>
      <c r="G218" s="202" t="s">
        <v>1708</v>
      </c>
      <c r="H218" s="203">
        <v>1</v>
      </c>
      <c r="I218" s="108"/>
      <c r="J218" s="204">
        <f t="shared" si="40"/>
        <v>0</v>
      </c>
      <c r="K218" s="201" t="s">
        <v>1</v>
      </c>
      <c r="L218" s="29"/>
      <c r="M218" s="109" t="s">
        <v>1</v>
      </c>
      <c r="N218" s="110" t="s">
        <v>42</v>
      </c>
      <c r="O218" s="52"/>
      <c r="P218" s="111">
        <f t="shared" si="41"/>
        <v>0</v>
      </c>
      <c r="Q218" s="111">
        <v>2.5000000000000001E-4</v>
      </c>
      <c r="R218" s="111">
        <f t="shared" si="42"/>
        <v>2.5000000000000001E-4</v>
      </c>
      <c r="S218" s="111">
        <v>0</v>
      </c>
      <c r="T218" s="112">
        <f t="shared" si="43"/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13" t="s">
        <v>129</v>
      </c>
      <c r="AT218" s="113" t="s">
        <v>242</v>
      </c>
      <c r="AU218" s="113" t="s">
        <v>85</v>
      </c>
      <c r="AY218" s="14" t="s">
        <v>237</v>
      </c>
      <c r="BE218" s="114">
        <f t="shared" si="44"/>
        <v>0</v>
      </c>
      <c r="BF218" s="114">
        <f t="shared" si="45"/>
        <v>0</v>
      </c>
      <c r="BG218" s="114">
        <f t="shared" si="46"/>
        <v>0</v>
      </c>
      <c r="BH218" s="114">
        <f t="shared" si="47"/>
        <v>0</v>
      </c>
      <c r="BI218" s="114">
        <f t="shared" si="48"/>
        <v>0</v>
      </c>
      <c r="BJ218" s="14" t="s">
        <v>85</v>
      </c>
      <c r="BK218" s="114">
        <f t="shared" si="49"/>
        <v>0</v>
      </c>
      <c r="BL218" s="14" t="s">
        <v>129</v>
      </c>
      <c r="BM218" s="113" t="s">
        <v>2377</v>
      </c>
    </row>
    <row r="219" spans="1:65" s="2" customFormat="1" ht="16.5" customHeight="1">
      <c r="A219" s="28"/>
      <c r="B219" s="138"/>
      <c r="C219" s="199" t="s">
        <v>609</v>
      </c>
      <c r="D219" s="199" t="s">
        <v>242</v>
      </c>
      <c r="E219" s="200" t="s">
        <v>2378</v>
      </c>
      <c r="F219" s="201" t="s">
        <v>2379</v>
      </c>
      <c r="G219" s="202" t="s">
        <v>1708</v>
      </c>
      <c r="H219" s="203">
        <v>1</v>
      </c>
      <c r="I219" s="108"/>
      <c r="J219" s="204">
        <f t="shared" si="40"/>
        <v>0</v>
      </c>
      <c r="K219" s="201" t="s">
        <v>1</v>
      </c>
      <c r="L219" s="29"/>
      <c r="M219" s="109" t="s">
        <v>1</v>
      </c>
      <c r="N219" s="110" t="s">
        <v>42</v>
      </c>
      <c r="O219" s="52"/>
      <c r="P219" s="111">
        <f t="shared" si="41"/>
        <v>0</v>
      </c>
      <c r="Q219" s="111">
        <v>3.5E-4</v>
      </c>
      <c r="R219" s="111">
        <f t="shared" si="42"/>
        <v>3.5E-4</v>
      </c>
      <c r="S219" s="111">
        <v>0</v>
      </c>
      <c r="T219" s="112">
        <f t="shared" si="43"/>
        <v>0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R219" s="113" t="s">
        <v>129</v>
      </c>
      <c r="AT219" s="113" t="s">
        <v>242</v>
      </c>
      <c r="AU219" s="113" t="s">
        <v>85</v>
      </c>
      <c r="AY219" s="14" t="s">
        <v>237</v>
      </c>
      <c r="BE219" s="114">
        <f t="shared" si="44"/>
        <v>0</v>
      </c>
      <c r="BF219" s="114">
        <f t="shared" si="45"/>
        <v>0</v>
      </c>
      <c r="BG219" s="114">
        <f t="shared" si="46"/>
        <v>0</v>
      </c>
      <c r="BH219" s="114">
        <f t="shared" si="47"/>
        <v>0</v>
      </c>
      <c r="BI219" s="114">
        <f t="shared" si="48"/>
        <v>0</v>
      </c>
      <c r="BJ219" s="14" t="s">
        <v>85</v>
      </c>
      <c r="BK219" s="114">
        <f t="shared" si="49"/>
        <v>0</v>
      </c>
      <c r="BL219" s="14" t="s">
        <v>129</v>
      </c>
      <c r="BM219" s="113" t="s">
        <v>2380</v>
      </c>
    </row>
    <row r="220" spans="1:65" s="2" customFormat="1" ht="16.5" customHeight="1">
      <c r="A220" s="28"/>
      <c r="B220" s="138"/>
      <c r="C220" s="205" t="s">
        <v>613</v>
      </c>
      <c r="D220" s="205" t="s">
        <v>290</v>
      </c>
      <c r="E220" s="206" t="s">
        <v>2381</v>
      </c>
      <c r="F220" s="207" t="s">
        <v>2382</v>
      </c>
      <c r="G220" s="208" t="s">
        <v>2072</v>
      </c>
      <c r="H220" s="209">
        <v>7</v>
      </c>
      <c r="I220" s="115"/>
      <c r="J220" s="210">
        <f t="shared" si="40"/>
        <v>0</v>
      </c>
      <c r="K220" s="207" t="s">
        <v>1</v>
      </c>
      <c r="L220" s="116"/>
      <c r="M220" s="117" t="s">
        <v>1</v>
      </c>
      <c r="N220" s="118" t="s">
        <v>42</v>
      </c>
      <c r="O220" s="52"/>
      <c r="P220" s="111">
        <f t="shared" si="41"/>
        <v>0</v>
      </c>
      <c r="Q220" s="111">
        <v>0</v>
      </c>
      <c r="R220" s="111">
        <f t="shared" si="42"/>
        <v>0</v>
      </c>
      <c r="S220" s="111">
        <v>0</v>
      </c>
      <c r="T220" s="112">
        <f t="shared" si="43"/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13" t="s">
        <v>356</v>
      </c>
      <c r="AT220" s="113" t="s">
        <v>290</v>
      </c>
      <c r="AU220" s="113" t="s">
        <v>85</v>
      </c>
      <c r="AY220" s="14" t="s">
        <v>237</v>
      </c>
      <c r="BE220" s="114">
        <f t="shared" si="44"/>
        <v>0</v>
      </c>
      <c r="BF220" s="114">
        <f t="shared" si="45"/>
        <v>0</v>
      </c>
      <c r="BG220" s="114">
        <f t="shared" si="46"/>
        <v>0</v>
      </c>
      <c r="BH220" s="114">
        <f t="shared" si="47"/>
        <v>0</v>
      </c>
      <c r="BI220" s="114">
        <f t="shared" si="48"/>
        <v>0</v>
      </c>
      <c r="BJ220" s="14" t="s">
        <v>85</v>
      </c>
      <c r="BK220" s="114">
        <f t="shared" si="49"/>
        <v>0</v>
      </c>
      <c r="BL220" s="14" t="s">
        <v>129</v>
      </c>
      <c r="BM220" s="113" t="s">
        <v>2383</v>
      </c>
    </row>
    <row r="221" spans="1:65" s="2" customFormat="1" ht="16.5" customHeight="1">
      <c r="A221" s="28"/>
      <c r="B221" s="138"/>
      <c r="C221" s="205" t="s">
        <v>617</v>
      </c>
      <c r="D221" s="205" t="s">
        <v>290</v>
      </c>
      <c r="E221" s="206" t="s">
        <v>2384</v>
      </c>
      <c r="F221" s="207" t="s">
        <v>2385</v>
      </c>
      <c r="G221" s="208" t="s">
        <v>2072</v>
      </c>
      <c r="H221" s="209">
        <v>2</v>
      </c>
      <c r="I221" s="115"/>
      <c r="J221" s="210">
        <f t="shared" si="40"/>
        <v>0</v>
      </c>
      <c r="K221" s="207" t="s">
        <v>1</v>
      </c>
      <c r="L221" s="116"/>
      <c r="M221" s="117" t="s">
        <v>1</v>
      </c>
      <c r="N221" s="118" t="s">
        <v>42</v>
      </c>
      <c r="O221" s="52"/>
      <c r="P221" s="111">
        <f t="shared" si="41"/>
        <v>0</v>
      </c>
      <c r="Q221" s="111">
        <v>0</v>
      </c>
      <c r="R221" s="111">
        <f t="shared" si="42"/>
        <v>0</v>
      </c>
      <c r="S221" s="111">
        <v>0</v>
      </c>
      <c r="T221" s="112">
        <f t="shared" si="43"/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13" t="s">
        <v>356</v>
      </c>
      <c r="AT221" s="113" t="s">
        <v>290</v>
      </c>
      <c r="AU221" s="113" t="s">
        <v>85</v>
      </c>
      <c r="AY221" s="14" t="s">
        <v>237</v>
      </c>
      <c r="BE221" s="114">
        <f t="shared" si="44"/>
        <v>0</v>
      </c>
      <c r="BF221" s="114">
        <f t="shared" si="45"/>
        <v>0</v>
      </c>
      <c r="BG221" s="114">
        <f t="shared" si="46"/>
        <v>0</v>
      </c>
      <c r="BH221" s="114">
        <f t="shared" si="47"/>
        <v>0</v>
      </c>
      <c r="BI221" s="114">
        <f t="shared" si="48"/>
        <v>0</v>
      </c>
      <c r="BJ221" s="14" t="s">
        <v>85</v>
      </c>
      <c r="BK221" s="114">
        <f t="shared" si="49"/>
        <v>0</v>
      </c>
      <c r="BL221" s="14" t="s">
        <v>129</v>
      </c>
      <c r="BM221" s="113" t="s">
        <v>2386</v>
      </c>
    </row>
    <row r="222" spans="1:65" s="2" customFormat="1" ht="16.5" customHeight="1">
      <c r="A222" s="28"/>
      <c r="B222" s="138"/>
      <c r="C222" s="205" t="s">
        <v>621</v>
      </c>
      <c r="D222" s="205" t="s">
        <v>290</v>
      </c>
      <c r="E222" s="206" t="s">
        <v>2387</v>
      </c>
      <c r="F222" s="207" t="s">
        <v>2388</v>
      </c>
      <c r="G222" s="208" t="s">
        <v>2072</v>
      </c>
      <c r="H222" s="209">
        <v>6</v>
      </c>
      <c r="I222" s="115"/>
      <c r="J222" s="210">
        <f t="shared" si="40"/>
        <v>0</v>
      </c>
      <c r="K222" s="207" t="s">
        <v>1</v>
      </c>
      <c r="L222" s="116"/>
      <c r="M222" s="117" t="s">
        <v>1</v>
      </c>
      <c r="N222" s="118" t="s">
        <v>42</v>
      </c>
      <c r="O222" s="52"/>
      <c r="P222" s="111">
        <f t="shared" si="41"/>
        <v>0</v>
      </c>
      <c r="Q222" s="111">
        <v>0</v>
      </c>
      <c r="R222" s="111">
        <f t="shared" si="42"/>
        <v>0</v>
      </c>
      <c r="S222" s="111">
        <v>0</v>
      </c>
      <c r="T222" s="112">
        <f t="shared" si="43"/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13" t="s">
        <v>356</v>
      </c>
      <c r="AT222" s="113" t="s">
        <v>290</v>
      </c>
      <c r="AU222" s="113" t="s">
        <v>85</v>
      </c>
      <c r="AY222" s="14" t="s">
        <v>237</v>
      </c>
      <c r="BE222" s="114">
        <f t="shared" si="44"/>
        <v>0</v>
      </c>
      <c r="BF222" s="114">
        <f t="shared" si="45"/>
        <v>0</v>
      </c>
      <c r="BG222" s="114">
        <f t="shared" si="46"/>
        <v>0</v>
      </c>
      <c r="BH222" s="114">
        <f t="shared" si="47"/>
        <v>0</v>
      </c>
      <c r="BI222" s="114">
        <f t="shared" si="48"/>
        <v>0</v>
      </c>
      <c r="BJ222" s="14" t="s">
        <v>85</v>
      </c>
      <c r="BK222" s="114">
        <f t="shared" si="49"/>
        <v>0</v>
      </c>
      <c r="BL222" s="14" t="s">
        <v>129</v>
      </c>
      <c r="BM222" s="113" t="s">
        <v>2389</v>
      </c>
    </row>
    <row r="223" spans="1:65" s="2" customFormat="1" ht="16.5" customHeight="1">
      <c r="A223" s="28"/>
      <c r="B223" s="138"/>
      <c r="C223" s="205" t="s">
        <v>625</v>
      </c>
      <c r="D223" s="205" t="s">
        <v>290</v>
      </c>
      <c r="E223" s="206" t="s">
        <v>2390</v>
      </c>
      <c r="F223" s="207" t="s">
        <v>2391</v>
      </c>
      <c r="G223" s="208" t="s">
        <v>2072</v>
      </c>
      <c r="H223" s="209">
        <v>9</v>
      </c>
      <c r="I223" s="115"/>
      <c r="J223" s="210">
        <f t="shared" si="40"/>
        <v>0</v>
      </c>
      <c r="K223" s="207" t="s">
        <v>1</v>
      </c>
      <c r="L223" s="116"/>
      <c r="M223" s="117" t="s">
        <v>1</v>
      </c>
      <c r="N223" s="118" t="s">
        <v>42</v>
      </c>
      <c r="O223" s="52"/>
      <c r="P223" s="111">
        <f t="shared" si="41"/>
        <v>0</v>
      </c>
      <c r="Q223" s="111">
        <v>0</v>
      </c>
      <c r="R223" s="111">
        <f t="shared" si="42"/>
        <v>0</v>
      </c>
      <c r="S223" s="111">
        <v>0</v>
      </c>
      <c r="T223" s="112">
        <f t="shared" si="43"/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13" t="s">
        <v>356</v>
      </c>
      <c r="AT223" s="113" t="s">
        <v>290</v>
      </c>
      <c r="AU223" s="113" t="s">
        <v>85</v>
      </c>
      <c r="AY223" s="14" t="s">
        <v>237</v>
      </c>
      <c r="BE223" s="114">
        <f t="shared" si="44"/>
        <v>0</v>
      </c>
      <c r="BF223" s="114">
        <f t="shared" si="45"/>
        <v>0</v>
      </c>
      <c r="BG223" s="114">
        <f t="shared" si="46"/>
        <v>0</v>
      </c>
      <c r="BH223" s="114">
        <f t="shared" si="47"/>
        <v>0</v>
      </c>
      <c r="BI223" s="114">
        <f t="shared" si="48"/>
        <v>0</v>
      </c>
      <c r="BJ223" s="14" t="s">
        <v>85</v>
      </c>
      <c r="BK223" s="114">
        <f t="shared" si="49"/>
        <v>0</v>
      </c>
      <c r="BL223" s="14" t="s">
        <v>129</v>
      </c>
      <c r="BM223" s="113" t="s">
        <v>2392</v>
      </c>
    </row>
    <row r="224" spans="1:65" s="2" customFormat="1" ht="16.5" customHeight="1">
      <c r="A224" s="28"/>
      <c r="B224" s="138"/>
      <c r="C224" s="205" t="s">
        <v>629</v>
      </c>
      <c r="D224" s="205" t="s">
        <v>290</v>
      </c>
      <c r="E224" s="206" t="s">
        <v>2393</v>
      </c>
      <c r="F224" s="207" t="s">
        <v>2394</v>
      </c>
      <c r="G224" s="208" t="s">
        <v>2072</v>
      </c>
      <c r="H224" s="209">
        <v>1</v>
      </c>
      <c r="I224" s="115"/>
      <c r="J224" s="210">
        <f t="shared" si="40"/>
        <v>0</v>
      </c>
      <c r="K224" s="207" t="s">
        <v>1</v>
      </c>
      <c r="L224" s="116"/>
      <c r="M224" s="117" t="s">
        <v>1</v>
      </c>
      <c r="N224" s="118" t="s">
        <v>42</v>
      </c>
      <c r="O224" s="52"/>
      <c r="P224" s="111">
        <f t="shared" si="41"/>
        <v>0</v>
      </c>
      <c r="Q224" s="111">
        <v>0</v>
      </c>
      <c r="R224" s="111">
        <f t="shared" si="42"/>
        <v>0</v>
      </c>
      <c r="S224" s="111">
        <v>0</v>
      </c>
      <c r="T224" s="112">
        <f t="shared" si="43"/>
        <v>0</v>
      </c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R224" s="113" t="s">
        <v>356</v>
      </c>
      <c r="AT224" s="113" t="s">
        <v>290</v>
      </c>
      <c r="AU224" s="113" t="s">
        <v>85</v>
      </c>
      <c r="AY224" s="14" t="s">
        <v>237</v>
      </c>
      <c r="BE224" s="114">
        <f t="shared" si="44"/>
        <v>0</v>
      </c>
      <c r="BF224" s="114">
        <f t="shared" si="45"/>
        <v>0</v>
      </c>
      <c r="BG224" s="114">
        <f t="shared" si="46"/>
        <v>0</v>
      </c>
      <c r="BH224" s="114">
        <f t="shared" si="47"/>
        <v>0</v>
      </c>
      <c r="BI224" s="114">
        <f t="shared" si="48"/>
        <v>0</v>
      </c>
      <c r="BJ224" s="14" t="s">
        <v>85</v>
      </c>
      <c r="BK224" s="114">
        <f t="shared" si="49"/>
        <v>0</v>
      </c>
      <c r="BL224" s="14" t="s">
        <v>129</v>
      </c>
      <c r="BM224" s="113" t="s">
        <v>2395</v>
      </c>
    </row>
    <row r="225" spans="1:65" s="2" customFormat="1" ht="16.5" customHeight="1">
      <c r="A225" s="28"/>
      <c r="B225" s="138"/>
      <c r="C225" s="205" t="s">
        <v>633</v>
      </c>
      <c r="D225" s="205" t="s">
        <v>290</v>
      </c>
      <c r="E225" s="206" t="s">
        <v>2396</v>
      </c>
      <c r="F225" s="207" t="s">
        <v>2397</v>
      </c>
      <c r="G225" s="208" t="s">
        <v>2072</v>
      </c>
      <c r="H225" s="209">
        <v>1</v>
      </c>
      <c r="I225" s="115"/>
      <c r="J225" s="210">
        <f t="shared" si="40"/>
        <v>0</v>
      </c>
      <c r="K225" s="207" t="s">
        <v>1</v>
      </c>
      <c r="L225" s="116"/>
      <c r="M225" s="117" t="s">
        <v>1</v>
      </c>
      <c r="N225" s="118" t="s">
        <v>42</v>
      </c>
      <c r="O225" s="52"/>
      <c r="P225" s="111">
        <f t="shared" si="41"/>
        <v>0</v>
      </c>
      <c r="Q225" s="111">
        <v>0</v>
      </c>
      <c r="R225" s="111">
        <f t="shared" si="42"/>
        <v>0</v>
      </c>
      <c r="S225" s="111">
        <v>0</v>
      </c>
      <c r="T225" s="112">
        <f t="shared" si="43"/>
        <v>0</v>
      </c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R225" s="113" t="s">
        <v>356</v>
      </c>
      <c r="AT225" s="113" t="s">
        <v>290</v>
      </c>
      <c r="AU225" s="113" t="s">
        <v>85</v>
      </c>
      <c r="AY225" s="14" t="s">
        <v>237</v>
      </c>
      <c r="BE225" s="114">
        <f t="shared" si="44"/>
        <v>0</v>
      </c>
      <c r="BF225" s="114">
        <f t="shared" si="45"/>
        <v>0</v>
      </c>
      <c r="BG225" s="114">
        <f t="shared" si="46"/>
        <v>0</v>
      </c>
      <c r="BH225" s="114">
        <f t="shared" si="47"/>
        <v>0</v>
      </c>
      <c r="BI225" s="114">
        <f t="shared" si="48"/>
        <v>0</v>
      </c>
      <c r="BJ225" s="14" t="s">
        <v>85</v>
      </c>
      <c r="BK225" s="114">
        <f t="shared" si="49"/>
        <v>0</v>
      </c>
      <c r="BL225" s="14" t="s">
        <v>129</v>
      </c>
      <c r="BM225" s="113" t="s">
        <v>2398</v>
      </c>
    </row>
    <row r="226" spans="1:65" s="2" customFormat="1" ht="16.5" customHeight="1">
      <c r="A226" s="28"/>
      <c r="B226" s="138"/>
      <c r="C226" s="205" t="s">
        <v>637</v>
      </c>
      <c r="D226" s="205" t="s">
        <v>290</v>
      </c>
      <c r="E226" s="206" t="s">
        <v>2399</v>
      </c>
      <c r="F226" s="207" t="s">
        <v>2400</v>
      </c>
      <c r="G226" s="208" t="s">
        <v>2072</v>
      </c>
      <c r="H226" s="209">
        <v>1</v>
      </c>
      <c r="I226" s="115"/>
      <c r="J226" s="210">
        <f t="shared" si="40"/>
        <v>0</v>
      </c>
      <c r="K226" s="207" t="s">
        <v>1</v>
      </c>
      <c r="L226" s="116"/>
      <c r="M226" s="117" t="s">
        <v>1</v>
      </c>
      <c r="N226" s="118" t="s">
        <v>42</v>
      </c>
      <c r="O226" s="52"/>
      <c r="P226" s="111">
        <f t="shared" si="41"/>
        <v>0</v>
      </c>
      <c r="Q226" s="111">
        <v>0</v>
      </c>
      <c r="R226" s="111">
        <f t="shared" si="42"/>
        <v>0</v>
      </c>
      <c r="S226" s="111">
        <v>0</v>
      </c>
      <c r="T226" s="112">
        <f t="shared" si="43"/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13" t="s">
        <v>356</v>
      </c>
      <c r="AT226" s="113" t="s">
        <v>290</v>
      </c>
      <c r="AU226" s="113" t="s">
        <v>85</v>
      </c>
      <c r="AY226" s="14" t="s">
        <v>237</v>
      </c>
      <c r="BE226" s="114">
        <f t="shared" si="44"/>
        <v>0</v>
      </c>
      <c r="BF226" s="114">
        <f t="shared" si="45"/>
        <v>0</v>
      </c>
      <c r="BG226" s="114">
        <f t="shared" si="46"/>
        <v>0</v>
      </c>
      <c r="BH226" s="114">
        <f t="shared" si="47"/>
        <v>0</v>
      </c>
      <c r="BI226" s="114">
        <f t="shared" si="48"/>
        <v>0</v>
      </c>
      <c r="BJ226" s="14" t="s">
        <v>85</v>
      </c>
      <c r="BK226" s="114">
        <f t="shared" si="49"/>
        <v>0</v>
      </c>
      <c r="BL226" s="14" t="s">
        <v>129</v>
      </c>
      <c r="BM226" s="113" t="s">
        <v>2401</v>
      </c>
    </row>
    <row r="227" spans="1:65" s="2" customFormat="1" ht="16.5" customHeight="1">
      <c r="A227" s="28"/>
      <c r="B227" s="138"/>
      <c r="C227" s="205" t="s">
        <v>642</v>
      </c>
      <c r="D227" s="205" t="s">
        <v>290</v>
      </c>
      <c r="E227" s="206" t="s">
        <v>2402</v>
      </c>
      <c r="F227" s="207" t="s">
        <v>2403</v>
      </c>
      <c r="G227" s="208" t="s">
        <v>2072</v>
      </c>
      <c r="H227" s="209">
        <v>1</v>
      </c>
      <c r="I227" s="115"/>
      <c r="J227" s="210">
        <f t="shared" si="40"/>
        <v>0</v>
      </c>
      <c r="K227" s="207" t="s">
        <v>1</v>
      </c>
      <c r="L227" s="116"/>
      <c r="M227" s="117" t="s">
        <v>1</v>
      </c>
      <c r="N227" s="118" t="s">
        <v>42</v>
      </c>
      <c r="O227" s="52"/>
      <c r="P227" s="111">
        <f t="shared" si="41"/>
        <v>0</v>
      </c>
      <c r="Q227" s="111">
        <v>0</v>
      </c>
      <c r="R227" s="111">
        <f t="shared" si="42"/>
        <v>0</v>
      </c>
      <c r="S227" s="111">
        <v>0</v>
      </c>
      <c r="T227" s="112">
        <f t="shared" si="43"/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13" t="s">
        <v>356</v>
      </c>
      <c r="AT227" s="113" t="s">
        <v>290</v>
      </c>
      <c r="AU227" s="113" t="s">
        <v>85</v>
      </c>
      <c r="AY227" s="14" t="s">
        <v>237</v>
      </c>
      <c r="BE227" s="114">
        <f t="shared" si="44"/>
        <v>0</v>
      </c>
      <c r="BF227" s="114">
        <f t="shared" si="45"/>
        <v>0</v>
      </c>
      <c r="BG227" s="114">
        <f t="shared" si="46"/>
        <v>0</v>
      </c>
      <c r="BH227" s="114">
        <f t="shared" si="47"/>
        <v>0</v>
      </c>
      <c r="BI227" s="114">
        <f t="shared" si="48"/>
        <v>0</v>
      </c>
      <c r="BJ227" s="14" t="s">
        <v>85</v>
      </c>
      <c r="BK227" s="114">
        <f t="shared" si="49"/>
        <v>0</v>
      </c>
      <c r="BL227" s="14" t="s">
        <v>129</v>
      </c>
      <c r="BM227" s="113" t="s">
        <v>2404</v>
      </c>
    </row>
    <row r="228" spans="1:65" s="2" customFormat="1" ht="16.5" customHeight="1">
      <c r="A228" s="28"/>
      <c r="B228" s="138"/>
      <c r="C228" s="205" t="s">
        <v>644</v>
      </c>
      <c r="D228" s="205" t="s">
        <v>290</v>
      </c>
      <c r="E228" s="206" t="s">
        <v>2405</v>
      </c>
      <c r="F228" s="207" t="s">
        <v>2406</v>
      </c>
      <c r="G228" s="208" t="s">
        <v>2072</v>
      </c>
      <c r="H228" s="209">
        <v>35</v>
      </c>
      <c r="I228" s="115"/>
      <c r="J228" s="210">
        <f t="shared" si="40"/>
        <v>0</v>
      </c>
      <c r="K228" s="207" t="s">
        <v>1</v>
      </c>
      <c r="L228" s="116"/>
      <c r="M228" s="117" t="s">
        <v>1</v>
      </c>
      <c r="N228" s="118" t="s">
        <v>42</v>
      </c>
      <c r="O228" s="52"/>
      <c r="P228" s="111">
        <f t="shared" si="41"/>
        <v>0</v>
      </c>
      <c r="Q228" s="111">
        <v>0</v>
      </c>
      <c r="R228" s="111">
        <f t="shared" si="42"/>
        <v>0</v>
      </c>
      <c r="S228" s="111">
        <v>0</v>
      </c>
      <c r="T228" s="112">
        <f t="shared" si="43"/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13" t="s">
        <v>356</v>
      </c>
      <c r="AT228" s="113" t="s">
        <v>290</v>
      </c>
      <c r="AU228" s="113" t="s">
        <v>85</v>
      </c>
      <c r="AY228" s="14" t="s">
        <v>237</v>
      </c>
      <c r="BE228" s="114">
        <f t="shared" si="44"/>
        <v>0</v>
      </c>
      <c r="BF228" s="114">
        <f t="shared" si="45"/>
        <v>0</v>
      </c>
      <c r="BG228" s="114">
        <f t="shared" si="46"/>
        <v>0</v>
      </c>
      <c r="BH228" s="114">
        <f t="shared" si="47"/>
        <v>0</v>
      </c>
      <c r="BI228" s="114">
        <f t="shared" si="48"/>
        <v>0</v>
      </c>
      <c r="BJ228" s="14" t="s">
        <v>85</v>
      </c>
      <c r="BK228" s="114">
        <f t="shared" si="49"/>
        <v>0</v>
      </c>
      <c r="BL228" s="14" t="s">
        <v>129</v>
      </c>
      <c r="BM228" s="113" t="s">
        <v>2407</v>
      </c>
    </row>
    <row r="229" spans="1:65" s="2" customFormat="1" ht="16.5" customHeight="1">
      <c r="A229" s="28"/>
      <c r="B229" s="138"/>
      <c r="C229" s="205" t="s">
        <v>648</v>
      </c>
      <c r="D229" s="205" t="s">
        <v>290</v>
      </c>
      <c r="E229" s="206" t="s">
        <v>2408</v>
      </c>
      <c r="F229" s="207" t="s">
        <v>2409</v>
      </c>
      <c r="G229" s="208" t="s">
        <v>2072</v>
      </c>
      <c r="H229" s="209">
        <v>13</v>
      </c>
      <c r="I229" s="115"/>
      <c r="J229" s="210">
        <f t="shared" si="40"/>
        <v>0</v>
      </c>
      <c r="K229" s="207" t="s">
        <v>1</v>
      </c>
      <c r="L229" s="116"/>
      <c r="M229" s="117" t="s">
        <v>1</v>
      </c>
      <c r="N229" s="118" t="s">
        <v>42</v>
      </c>
      <c r="O229" s="52"/>
      <c r="P229" s="111">
        <f t="shared" si="41"/>
        <v>0</v>
      </c>
      <c r="Q229" s="111">
        <v>0</v>
      </c>
      <c r="R229" s="111">
        <f t="shared" si="42"/>
        <v>0</v>
      </c>
      <c r="S229" s="111">
        <v>0</v>
      </c>
      <c r="T229" s="112">
        <f t="shared" si="43"/>
        <v>0</v>
      </c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R229" s="113" t="s">
        <v>356</v>
      </c>
      <c r="AT229" s="113" t="s">
        <v>290</v>
      </c>
      <c r="AU229" s="113" t="s">
        <v>85</v>
      </c>
      <c r="AY229" s="14" t="s">
        <v>237</v>
      </c>
      <c r="BE229" s="114">
        <f t="shared" si="44"/>
        <v>0</v>
      </c>
      <c r="BF229" s="114">
        <f t="shared" si="45"/>
        <v>0</v>
      </c>
      <c r="BG229" s="114">
        <f t="shared" si="46"/>
        <v>0</v>
      </c>
      <c r="BH229" s="114">
        <f t="shared" si="47"/>
        <v>0</v>
      </c>
      <c r="BI229" s="114">
        <f t="shared" si="48"/>
        <v>0</v>
      </c>
      <c r="BJ229" s="14" t="s">
        <v>85</v>
      </c>
      <c r="BK229" s="114">
        <f t="shared" si="49"/>
        <v>0</v>
      </c>
      <c r="BL229" s="14" t="s">
        <v>129</v>
      </c>
      <c r="BM229" s="113" t="s">
        <v>2410</v>
      </c>
    </row>
    <row r="230" spans="1:65" s="2" customFormat="1" ht="16.5" customHeight="1">
      <c r="A230" s="28"/>
      <c r="B230" s="138"/>
      <c r="C230" s="205" t="s">
        <v>655</v>
      </c>
      <c r="D230" s="205" t="s">
        <v>290</v>
      </c>
      <c r="E230" s="206" t="s">
        <v>2411</v>
      </c>
      <c r="F230" s="207" t="s">
        <v>2412</v>
      </c>
      <c r="G230" s="208" t="s">
        <v>2072</v>
      </c>
      <c r="H230" s="209">
        <v>13</v>
      </c>
      <c r="I230" s="115"/>
      <c r="J230" s="210">
        <f t="shared" ref="J230:J256" si="50">ROUND(I230*H230,2)</f>
        <v>0</v>
      </c>
      <c r="K230" s="207" t="s">
        <v>1</v>
      </c>
      <c r="L230" s="116"/>
      <c r="M230" s="117" t="s">
        <v>1</v>
      </c>
      <c r="N230" s="118" t="s">
        <v>42</v>
      </c>
      <c r="O230" s="52"/>
      <c r="P230" s="111">
        <f t="shared" ref="P230:P256" si="51">O230*H230</f>
        <v>0</v>
      </c>
      <c r="Q230" s="111">
        <v>0</v>
      </c>
      <c r="R230" s="111">
        <f t="shared" ref="R230:R256" si="52">Q230*H230</f>
        <v>0</v>
      </c>
      <c r="S230" s="111">
        <v>0</v>
      </c>
      <c r="T230" s="112">
        <f t="shared" ref="T230:T256" si="53">S230*H230</f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13" t="s">
        <v>356</v>
      </c>
      <c r="AT230" s="113" t="s">
        <v>290</v>
      </c>
      <c r="AU230" s="113" t="s">
        <v>85</v>
      </c>
      <c r="AY230" s="14" t="s">
        <v>237</v>
      </c>
      <c r="BE230" s="114">
        <f t="shared" ref="BE230:BE256" si="54">IF(N230="základní",J230,0)</f>
        <v>0</v>
      </c>
      <c r="BF230" s="114">
        <f t="shared" ref="BF230:BF256" si="55">IF(N230="snížená",J230,0)</f>
        <v>0</v>
      </c>
      <c r="BG230" s="114">
        <f t="shared" ref="BG230:BG256" si="56">IF(N230="zákl. přenesená",J230,0)</f>
        <v>0</v>
      </c>
      <c r="BH230" s="114">
        <f t="shared" ref="BH230:BH256" si="57">IF(N230="sníž. přenesená",J230,0)</f>
        <v>0</v>
      </c>
      <c r="BI230" s="114">
        <f t="shared" ref="BI230:BI256" si="58">IF(N230="nulová",J230,0)</f>
        <v>0</v>
      </c>
      <c r="BJ230" s="14" t="s">
        <v>85</v>
      </c>
      <c r="BK230" s="114">
        <f t="shared" ref="BK230:BK256" si="59">ROUND(I230*H230,2)</f>
        <v>0</v>
      </c>
      <c r="BL230" s="14" t="s">
        <v>129</v>
      </c>
      <c r="BM230" s="113" t="s">
        <v>2413</v>
      </c>
    </row>
    <row r="231" spans="1:65" s="2" customFormat="1" ht="16.5" customHeight="1">
      <c r="A231" s="28"/>
      <c r="B231" s="138"/>
      <c r="C231" s="205" t="s">
        <v>659</v>
      </c>
      <c r="D231" s="205" t="s">
        <v>290</v>
      </c>
      <c r="E231" s="206" t="s">
        <v>2414</v>
      </c>
      <c r="F231" s="207" t="s">
        <v>2415</v>
      </c>
      <c r="G231" s="208" t="s">
        <v>2072</v>
      </c>
      <c r="H231" s="209">
        <v>260</v>
      </c>
      <c r="I231" s="115"/>
      <c r="J231" s="210">
        <f t="shared" si="50"/>
        <v>0</v>
      </c>
      <c r="K231" s="207" t="s">
        <v>1</v>
      </c>
      <c r="L231" s="116"/>
      <c r="M231" s="117" t="s">
        <v>1</v>
      </c>
      <c r="N231" s="118" t="s">
        <v>42</v>
      </c>
      <c r="O231" s="52"/>
      <c r="P231" s="111">
        <f t="shared" si="51"/>
        <v>0</v>
      </c>
      <c r="Q231" s="111">
        <v>0</v>
      </c>
      <c r="R231" s="111">
        <f t="shared" si="52"/>
        <v>0</v>
      </c>
      <c r="S231" s="111">
        <v>0</v>
      </c>
      <c r="T231" s="112">
        <f t="shared" si="53"/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13" t="s">
        <v>356</v>
      </c>
      <c r="AT231" s="113" t="s">
        <v>290</v>
      </c>
      <c r="AU231" s="113" t="s">
        <v>85</v>
      </c>
      <c r="AY231" s="14" t="s">
        <v>237</v>
      </c>
      <c r="BE231" s="114">
        <f t="shared" si="54"/>
        <v>0</v>
      </c>
      <c r="BF231" s="114">
        <f t="shared" si="55"/>
        <v>0</v>
      </c>
      <c r="BG231" s="114">
        <f t="shared" si="56"/>
        <v>0</v>
      </c>
      <c r="BH231" s="114">
        <f t="shared" si="57"/>
        <v>0</v>
      </c>
      <c r="BI231" s="114">
        <f t="shared" si="58"/>
        <v>0</v>
      </c>
      <c r="BJ231" s="14" t="s">
        <v>85</v>
      </c>
      <c r="BK231" s="114">
        <f t="shared" si="59"/>
        <v>0</v>
      </c>
      <c r="BL231" s="14" t="s">
        <v>129</v>
      </c>
      <c r="BM231" s="113" t="s">
        <v>2416</v>
      </c>
    </row>
    <row r="232" spans="1:65" s="2" customFormat="1" ht="16.5" customHeight="1">
      <c r="A232" s="28"/>
      <c r="B232" s="138"/>
      <c r="C232" s="205" t="s">
        <v>667</v>
      </c>
      <c r="D232" s="205" t="s">
        <v>290</v>
      </c>
      <c r="E232" s="206" t="s">
        <v>2417</v>
      </c>
      <c r="F232" s="207" t="s">
        <v>2418</v>
      </c>
      <c r="G232" s="208" t="s">
        <v>2072</v>
      </c>
      <c r="H232" s="209">
        <v>2</v>
      </c>
      <c r="I232" s="115"/>
      <c r="J232" s="210">
        <f t="shared" si="50"/>
        <v>0</v>
      </c>
      <c r="K232" s="207" t="s">
        <v>1</v>
      </c>
      <c r="L232" s="116"/>
      <c r="M232" s="117" t="s">
        <v>1</v>
      </c>
      <c r="N232" s="118" t="s">
        <v>42</v>
      </c>
      <c r="O232" s="52"/>
      <c r="P232" s="111">
        <f t="shared" si="51"/>
        <v>0</v>
      </c>
      <c r="Q232" s="111">
        <v>0</v>
      </c>
      <c r="R232" s="111">
        <f t="shared" si="52"/>
        <v>0</v>
      </c>
      <c r="S232" s="111">
        <v>0</v>
      </c>
      <c r="T232" s="112">
        <f t="shared" si="53"/>
        <v>0</v>
      </c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R232" s="113" t="s">
        <v>356</v>
      </c>
      <c r="AT232" s="113" t="s">
        <v>290</v>
      </c>
      <c r="AU232" s="113" t="s">
        <v>85</v>
      </c>
      <c r="AY232" s="14" t="s">
        <v>237</v>
      </c>
      <c r="BE232" s="114">
        <f t="shared" si="54"/>
        <v>0</v>
      </c>
      <c r="BF232" s="114">
        <f t="shared" si="55"/>
        <v>0</v>
      </c>
      <c r="BG232" s="114">
        <f t="shared" si="56"/>
        <v>0</v>
      </c>
      <c r="BH232" s="114">
        <f t="shared" si="57"/>
        <v>0</v>
      </c>
      <c r="BI232" s="114">
        <f t="shared" si="58"/>
        <v>0</v>
      </c>
      <c r="BJ232" s="14" t="s">
        <v>85</v>
      </c>
      <c r="BK232" s="114">
        <f t="shared" si="59"/>
        <v>0</v>
      </c>
      <c r="BL232" s="14" t="s">
        <v>129</v>
      </c>
      <c r="BM232" s="113" t="s">
        <v>2419</v>
      </c>
    </row>
    <row r="233" spans="1:65" s="2" customFormat="1" ht="16.5" customHeight="1">
      <c r="A233" s="28"/>
      <c r="B233" s="138"/>
      <c r="C233" s="199" t="s">
        <v>671</v>
      </c>
      <c r="D233" s="199" t="s">
        <v>242</v>
      </c>
      <c r="E233" s="200" t="s">
        <v>2420</v>
      </c>
      <c r="F233" s="201" t="s">
        <v>2421</v>
      </c>
      <c r="G233" s="202" t="s">
        <v>1708</v>
      </c>
      <c r="H233" s="203">
        <v>1</v>
      </c>
      <c r="I233" s="108"/>
      <c r="J233" s="204">
        <f t="shared" si="50"/>
        <v>0</v>
      </c>
      <c r="K233" s="201" t="s">
        <v>1</v>
      </c>
      <c r="L233" s="29"/>
      <c r="M233" s="109" t="s">
        <v>1</v>
      </c>
      <c r="N233" s="110" t="s">
        <v>42</v>
      </c>
      <c r="O233" s="52"/>
      <c r="P233" s="111">
        <f t="shared" si="51"/>
        <v>0</v>
      </c>
      <c r="Q233" s="111">
        <v>2.3000000000000001E-4</v>
      </c>
      <c r="R233" s="111">
        <f t="shared" si="52"/>
        <v>2.3000000000000001E-4</v>
      </c>
      <c r="S233" s="111">
        <v>0</v>
      </c>
      <c r="T233" s="112">
        <f t="shared" si="53"/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13" t="s">
        <v>129</v>
      </c>
      <c r="AT233" s="113" t="s">
        <v>242</v>
      </c>
      <c r="AU233" s="113" t="s">
        <v>85</v>
      </c>
      <c r="AY233" s="14" t="s">
        <v>237</v>
      </c>
      <c r="BE233" s="114">
        <f t="shared" si="54"/>
        <v>0</v>
      </c>
      <c r="BF233" s="114">
        <f t="shared" si="55"/>
        <v>0</v>
      </c>
      <c r="BG233" s="114">
        <f t="shared" si="56"/>
        <v>0</v>
      </c>
      <c r="BH233" s="114">
        <f t="shared" si="57"/>
        <v>0</v>
      </c>
      <c r="BI233" s="114">
        <f t="shared" si="58"/>
        <v>0</v>
      </c>
      <c r="BJ233" s="14" t="s">
        <v>85</v>
      </c>
      <c r="BK233" s="114">
        <f t="shared" si="59"/>
        <v>0</v>
      </c>
      <c r="BL233" s="14" t="s">
        <v>129</v>
      </c>
      <c r="BM233" s="113" t="s">
        <v>2422</v>
      </c>
    </row>
    <row r="234" spans="1:65" s="2" customFormat="1" ht="16.5" customHeight="1">
      <c r="A234" s="28"/>
      <c r="B234" s="138"/>
      <c r="C234" s="199" t="s">
        <v>675</v>
      </c>
      <c r="D234" s="199" t="s">
        <v>242</v>
      </c>
      <c r="E234" s="200" t="s">
        <v>2423</v>
      </c>
      <c r="F234" s="201" t="s">
        <v>2424</v>
      </c>
      <c r="G234" s="202" t="s">
        <v>1708</v>
      </c>
      <c r="H234" s="203">
        <v>1</v>
      </c>
      <c r="I234" s="108"/>
      <c r="J234" s="204">
        <f t="shared" si="50"/>
        <v>0</v>
      </c>
      <c r="K234" s="201" t="s">
        <v>1</v>
      </c>
      <c r="L234" s="29"/>
      <c r="M234" s="109" t="s">
        <v>1</v>
      </c>
      <c r="N234" s="110" t="s">
        <v>42</v>
      </c>
      <c r="O234" s="52"/>
      <c r="P234" s="111">
        <f t="shared" si="51"/>
        <v>0</v>
      </c>
      <c r="Q234" s="111">
        <v>7.7999999999999999E-4</v>
      </c>
      <c r="R234" s="111">
        <f t="shared" si="52"/>
        <v>7.7999999999999999E-4</v>
      </c>
      <c r="S234" s="111">
        <v>0</v>
      </c>
      <c r="T234" s="112">
        <f t="shared" si="53"/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13" t="s">
        <v>129</v>
      </c>
      <c r="AT234" s="113" t="s">
        <v>242</v>
      </c>
      <c r="AU234" s="113" t="s">
        <v>85</v>
      </c>
      <c r="AY234" s="14" t="s">
        <v>237</v>
      </c>
      <c r="BE234" s="114">
        <f t="shared" si="54"/>
        <v>0</v>
      </c>
      <c r="BF234" s="114">
        <f t="shared" si="55"/>
        <v>0</v>
      </c>
      <c r="BG234" s="114">
        <f t="shared" si="56"/>
        <v>0</v>
      </c>
      <c r="BH234" s="114">
        <f t="shared" si="57"/>
        <v>0</v>
      </c>
      <c r="BI234" s="114">
        <f t="shared" si="58"/>
        <v>0</v>
      </c>
      <c r="BJ234" s="14" t="s">
        <v>85</v>
      </c>
      <c r="BK234" s="114">
        <f t="shared" si="59"/>
        <v>0</v>
      </c>
      <c r="BL234" s="14" t="s">
        <v>129</v>
      </c>
      <c r="BM234" s="113" t="s">
        <v>2425</v>
      </c>
    </row>
    <row r="235" spans="1:65" s="2" customFormat="1" ht="16.5" customHeight="1">
      <c r="A235" s="28"/>
      <c r="B235" s="138"/>
      <c r="C235" s="199" t="s">
        <v>679</v>
      </c>
      <c r="D235" s="199" t="s">
        <v>242</v>
      </c>
      <c r="E235" s="200" t="s">
        <v>2426</v>
      </c>
      <c r="F235" s="201" t="s">
        <v>2427</v>
      </c>
      <c r="G235" s="202" t="s">
        <v>1708</v>
      </c>
      <c r="H235" s="203">
        <v>53</v>
      </c>
      <c r="I235" s="108"/>
      <c r="J235" s="204">
        <f t="shared" si="50"/>
        <v>0</v>
      </c>
      <c r="K235" s="201" t="s">
        <v>1</v>
      </c>
      <c r="L235" s="29"/>
      <c r="M235" s="109" t="s">
        <v>1</v>
      </c>
      <c r="N235" s="110" t="s">
        <v>42</v>
      </c>
      <c r="O235" s="52"/>
      <c r="P235" s="111">
        <f t="shared" si="51"/>
        <v>0</v>
      </c>
      <c r="Q235" s="111">
        <v>2.2000000000000001E-4</v>
      </c>
      <c r="R235" s="111">
        <f t="shared" si="52"/>
        <v>1.166E-2</v>
      </c>
      <c r="S235" s="111">
        <v>0</v>
      </c>
      <c r="T235" s="112">
        <f t="shared" si="53"/>
        <v>0</v>
      </c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R235" s="113" t="s">
        <v>129</v>
      </c>
      <c r="AT235" s="113" t="s">
        <v>242</v>
      </c>
      <c r="AU235" s="113" t="s">
        <v>85</v>
      </c>
      <c r="AY235" s="14" t="s">
        <v>237</v>
      </c>
      <c r="BE235" s="114">
        <f t="shared" si="54"/>
        <v>0</v>
      </c>
      <c r="BF235" s="114">
        <f t="shared" si="55"/>
        <v>0</v>
      </c>
      <c r="BG235" s="114">
        <f t="shared" si="56"/>
        <v>0</v>
      </c>
      <c r="BH235" s="114">
        <f t="shared" si="57"/>
        <v>0</v>
      </c>
      <c r="BI235" s="114">
        <f t="shared" si="58"/>
        <v>0</v>
      </c>
      <c r="BJ235" s="14" t="s">
        <v>85</v>
      </c>
      <c r="BK235" s="114">
        <f t="shared" si="59"/>
        <v>0</v>
      </c>
      <c r="BL235" s="14" t="s">
        <v>129</v>
      </c>
      <c r="BM235" s="113" t="s">
        <v>2428</v>
      </c>
    </row>
    <row r="236" spans="1:65" s="2" customFormat="1" ht="16.5" customHeight="1">
      <c r="A236" s="28"/>
      <c r="B236" s="138"/>
      <c r="C236" s="199" t="s">
        <v>683</v>
      </c>
      <c r="D236" s="199" t="s">
        <v>242</v>
      </c>
      <c r="E236" s="200" t="s">
        <v>2429</v>
      </c>
      <c r="F236" s="201" t="s">
        <v>2430</v>
      </c>
      <c r="G236" s="202" t="s">
        <v>1708</v>
      </c>
      <c r="H236" s="203">
        <v>1</v>
      </c>
      <c r="I236" s="108"/>
      <c r="J236" s="204">
        <f t="shared" si="50"/>
        <v>0</v>
      </c>
      <c r="K236" s="201" t="s">
        <v>1</v>
      </c>
      <c r="L236" s="29"/>
      <c r="M236" s="109" t="s">
        <v>1</v>
      </c>
      <c r="N236" s="110" t="s">
        <v>42</v>
      </c>
      <c r="O236" s="52"/>
      <c r="P236" s="111">
        <f t="shared" si="51"/>
        <v>0</v>
      </c>
      <c r="Q236" s="111">
        <v>1.73E-3</v>
      </c>
      <c r="R236" s="111">
        <f t="shared" si="52"/>
        <v>1.73E-3</v>
      </c>
      <c r="S236" s="111">
        <v>0</v>
      </c>
      <c r="T236" s="112">
        <f t="shared" si="53"/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13" t="s">
        <v>129</v>
      </c>
      <c r="AT236" s="113" t="s">
        <v>242</v>
      </c>
      <c r="AU236" s="113" t="s">
        <v>85</v>
      </c>
      <c r="AY236" s="14" t="s">
        <v>237</v>
      </c>
      <c r="BE236" s="114">
        <f t="shared" si="54"/>
        <v>0</v>
      </c>
      <c r="BF236" s="114">
        <f t="shared" si="55"/>
        <v>0</v>
      </c>
      <c r="BG236" s="114">
        <f t="shared" si="56"/>
        <v>0</v>
      </c>
      <c r="BH236" s="114">
        <f t="shared" si="57"/>
        <v>0</v>
      </c>
      <c r="BI236" s="114">
        <f t="shared" si="58"/>
        <v>0</v>
      </c>
      <c r="BJ236" s="14" t="s">
        <v>85</v>
      </c>
      <c r="BK236" s="114">
        <f t="shared" si="59"/>
        <v>0</v>
      </c>
      <c r="BL236" s="14" t="s">
        <v>129</v>
      </c>
      <c r="BM236" s="113" t="s">
        <v>2431</v>
      </c>
    </row>
    <row r="237" spans="1:65" s="2" customFormat="1" ht="16.5" customHeight="1">
      <c r="A237" s="28"/>
      <c r="B237" s="138"/>
      <c r="C237" s="199" t="s">
        <v>687</v>
      </c>
      <c r="D237" s="199" t="s">
        <v>242</v>
      </c>
      <c r="E237" s="200" t="s">
        <v>2432</v>
      </c>
      <c r="F237" s="201" t="s">
        <v>2433</v>
      </c>
      <c r="G237" s="202" t="s">
        <v>1708</v>
      </c>
      <c r="H237" s="203">
        <v>1</v>
      </c>
      <c r="I237" s="108"/>
      <c r="J237" s="204">
        <f t="shared" si="50"/>
        <v>0</v>
      </c>
      <c r="K237" s="201" t="s">
        <v>1</v>
      </c>
      <c r="L237" s="29"/>
      <c r="M237" s="109" t="s">
        <v>1</v>
      </c>
      <c r="N237" s="110" t="s">
        <v>42</v>
      </c>
      <c r="O237" s="52"/>
      <c r="P237" s="111">
        <f t="shared" si="51"/>
        <v>0</v>
      </c>
      <c r="Q237" s="111">
        <v>1.6000000000000001E-4</v>
      </c>
      <c r="R237" s="111">
        <f t="shared" si="52"/>
        <v>1.6000000000000001E-4</v>
      </c>
      <c r="S237" s="111">
        <v>0</v>
      </c>
      <c r="T237" s="112">
        <f t="shared" si="53"/>
        <v>0</v>
      </c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R237" s="113" t="s">
        <v>129</v>
      </c>
      <c r="AT237" s="113" t="s">
        <v>242</v>
      </c>
      <c r="AU237" s="113" t="s">
        <v>85</v>
      </c>
      <c r="AY237" s="14" t="s">
        <v>237</v>
      </c>
      <c r="BE237" s="114">
        <f t="shared" si="54"/>
        <v>0</v>
      </c>
      <c r="BF237" s="114">
        <f t="shared" si="55"/>
        <v>0</v>
      </c>
      <c r="BG237" s="114">
        <f t="shared" si="56"/>
        <v>0</v>
      </c>
      <c r="BH237" s="114">
        <f t="shared" si="57"/>
        <v>0</v>
      </c>
      <c r="BI237" s="114">
        <f t="shared" si="58"/>
        <v>0</v>
      </c>
      <c r="BJ237" s="14" t="s">
        <v>85</v>
      </c>
      <c r="BK237" s="114">
        <f t="shared" si="59"/>
        <v>0</v>
      </c>
      <c r="BL237" s="14" t="s">
        <v>129</v>
      </c>
      <c r="BM237" s="113" t="s">
        <v>2434</v>
      </c>
    </row>
    <row r="238" spans="1:65" s="2" customFormat="1" ht="16.5" customHeight="1">
      <c r="A238" s="28"/>
      <c r="B238" s="138"/>
      <c r="C238" s="199" t="s">
        <v>691</v>
      </c>
      <c r="D238" s="199" t="s">
        <v>242</v>
      </c>
      <c r="E238" s="200" t="s">
        <v>2435</v>
      </c>
      <c r="F238" s="201" t="s">
        <v>2436</v>
      </c>
      <c r="G238" s="202" t="s">
        <v>1708</v>
      </c>
      <c r="H238" s="203">
        <v>6</v>
      </c>
      <c r="I238" s="108"/>
      <c r="J238" s="204">
        <f t="shared" si="50"/>
        <v>0</v>
      </c>
      <c r="K238" s="201" t="s">
        <v>1</v>
      </c>
      <c r="L238" s="29"/>
      <c r="M238" s="109" t="s">
        <v>1</v>
      </c>
      <c r="N238" s="110" t="s">
        <v>42</v>
      </c>
      <c r="O238" s="52"/>
      <c r="P238" s="111">
        <f t="shared" si="51"/>
        <v>0</v>
      </c>
      <c r="Q238" s="111">
        <v>2.1000000000000001E-4</v>
      </c>
      <c r="R238" s="111">
        <f t="shared" si="52"/>
        <v>1.2600000000000001E-3</v>
      </c>
      <c r="S238" s="111">
        <v>0</v>
      </c>
      <c r="T238" s="112">
        <f t="shared" si="53"/>
        <v>0</v>
      </c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R238" s="113" t="s">
        <v>129</v>
      </c>
      <c r="AT238" s="113" t="s">
        <v>242</v>
      </c>
      <c r="AU238" s="113" t="s">
        <v>85</v>
      </c>
      <c r="AY238" s="14" t="s">
        <v>237</v>
      </c>
      <c r="BE238" s="114">
        <f t="shared" si="54"/>
        <v>0</v>
      </c>
      <c r="BF238" s="114">
        <f t="shared" si="55"/>
        <v>0</v>
      </c>
      <c r="BG238" s="114">
        <f t="shared" si="56"/>
        <v>0</v>
      </c>
      <c r="BH238" s="114">
        <f t="shared" si="57"/>
        <v>0</v>
      </c>
      <c r="BI238" s="114">
        <f t="shared" si="58"/>
        <v>0</v>
      </c>
      <c r="BJ238" s="14" t="s">
        <v>85</v>
      </c>
      <c r="BK238" s="114">
        <f t="shared" si="59"/>
        <v>0</v>
      </c>
      <c r="BL238" s="14" t="s">
        <v>129</v>
      </c>
      <c r="BM238" s="113" t="s">
        <v>2437</v>
      </c>
    </row>
    <row r="239" spans="1:65" s="2" customFormat="1" ht="16.5" customHeight="1">
      <c r="A239" s="28"/>
      <c r="B239" s="138"/>
      <c r="C239" s="199" t="s">
        <v>695</v>
      </c>
      <c r="D239" s="199" t="s">
        <v>242</v>
      </c>
      <c r="E239" s="200" t="s">
        <v>2438</v>
      </c>
      <c r="F239" s="201" t="s">
        <v>2439</v>
      </c>
      <c r="G239" s="202" t="s">
        <v>1708</v>
      </c>
      <c r="H239" s="203">
        <v>2</v>
      </c>
      <c r="I239" s="108"/>
      <c r="J239" s="204">
        <f t="shared" si="50"/>
        <v>0</v>
      </c>
      <c r="K239" s="201" t="s">
        <v>1</v>
      </c>
      <c r="L239" s="29"/>
      <c r="M239" s="109" t="s">
        <v>1</v>
      </c>
      <c r="N239" s="110" t="s">
        <v>42</v>
      </c>
      <c r="O239" s="52"/>
      <c r="P239" s="111">
        <f t="shared" si="51"/>
        <v>0</v>
      </c>
      <c r="Q239" s="111">
        <v>3.4000000000000002E-4</v>
      </c>
      <c r="R239" s="111">
        <f t="shared" si="52"/>
        <v>6.8000000000000005E-4</v>
      </c>
      <c r="S239" s="111">
        <v>0</v>
      </c>
      <c r="T239" s="112">
        <f t="shared" si="53"/>
        <v>0</v>
      </c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R239" s="113" t="s">
        <v>129</v>
      </c>
      <c r="AT239" s="113" t="s">
        <v>242</v>
      </c>
      <c r="AU239" s="113" t="s">
        <v>85</v>
      </c>
      <c r="AY239" s="14" t="s">
        <v>237</v>
      </c>
      <c r="BE239" s="114">
        <f t="shared" si="54"/>
        <v>0</v>
      </c>
      <c r="BF239" s="114">
        <f t="shared" si="55"/>
        <v>0</v>
      </c>
      <c r="BG239" s="114">
        <f t="shared" si="56"/>
        <v>0</v>
      </c>
      <c r="BH239" s="114">
        <f t="shared" si="57"/>
        <v>0</v>
      </c>
      <c r="BI239" s="114">
        <f t="shared" si="58"/>
        <v>0</v>
      </c>
      <c r="BJ239" s="14" t="s">
        <v>85</v>
      </c>
      <c r="BK239" s="114">
        <f t="shared" si="59"/>
        <v>0</v>
      </c>
      <c r="BL239" s="14" t="s">
        <v>129</v>
      </c>
      <c r="BM239" s="113" t="s">
        <v>2440</v>
      </c>
    </row>
    <row r="240" spans="1:65" s="2" customFormat="1" ht="16.5" customHeight="1">
      <c r="A240" s="28"/>
      <c r="B240" s="138"/>
      <c r="C240" s="199" t="s">
        <v>701</v>
      </c>
      <c r="D240" s="199" t="s">
        <v>242</v>
      </c>
      <c r="E240" s="200" t="s">
        <v>2441</v>
      </c>
      <c r="F240" s="201" t="s">
        <v>2442</v>
      </c>
      <c r="G240" s="202" t="s">
        <v>1708</v>
      </c>
      <c r="H240" s="203">
        <v>11</v>
      </c>
      <c r="I240" s="108"/>
      <c r="J240" s="204">
        <f t="shared" si="50"/>
        <v>0</v>
      </c>
      <c r="K240" s="201" t="s">
        <v>1</v>
      </c>
      <c r="L240" s="29"/>
      <c r="M240" s="109" t="s">
        <v>1</v>
      </c>
      <c r="N240" s="110" t="s">
        <v>42</v>
      </c>
      <c r="O240" s="52"/>
      <c r="P240" s="111">
        <f t="shared" si="51"/>
        <v>0</v>
      </c>
      <c r="Q240" s="111">
        <v>5.0000000000000001E-4</v>
      </c>
      <c r="R240" s="111">
        <f t="shared" si="52"/>
        <v>5.4999999999999997E-3</v>
      </c>
      <c r="S240" s="111">
        <v>0</v>
      </c>
      <c r="T240" s="112">
        <f t="shared" si="53"/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13" t="s">
        <v>129</v>
      </c>
      <c r="AT240" s="113" t="s">
        <v>242</v>
      </c>
      <c r="AU240" s="113" t="s">
        <v>85</v>
      </c>
      <c r="AY240" s="14" t="s">
        <v>237</v>
      </c>
      <c r="BE240" s="114">
        <f t="shared" si="54"/>
        <v>0</v>
      </c>
      <c r="BF240" s="114">
        <f t="shared" si="55"/>
        <v>0</v>
      </c>
      <c r="BG240" s="114">
        <f t="shared" si="56"/>
        <v>0</v>
      </c>
      <c r="BH240" s="114">
        <f t="shared" si="57"/>
        <v>0</v>
      </c>
      <c r="BI240" s="114">
        <f t="shared" si="58"/>
        <v>0</v>
      </c>
      <c r="BJ240" s="14" t="s">
        <v>85</v>
      </c>
      <c r="BK240" s="114">
        <f t="shared" si="59"/>
        <v>0</v>
      </c>
      <c r="BL240" s="14" t="s">
        <v>129</v>
      </c>
      <c r="BM240" s="113" t="s">
        <v>2443</v>
      </c>
    </row>
    <row r="241" spans="1:65" s="2" customFormat="1" ht="16.5" customHeight="1">
      <c r="A241" s="28"/>
      <c r="B241" s="138"/>
      <c r="C241" s="199" t="s">
        <v>705</v>
      </c>
      <c r="D241" s="199" t="s">
        <v>242</v>
      </c>
      <c r="E241" s="200" t="s">
        <v>2444</v>
      </c>
      <c r="F241" s="201" t="s">
        <v>2445</v>
      </c>
      <c r="G241" s="202" t="s">
        <v>1708</v>
      </c>
      <c r="H241" s="203">
        <v>13</v>
      </c>
      <c r="I241" s="108"/>
      <c r="J241" s="204">
        <f t="shared" si="50"/>
        <v>0</v>
      </c>
      <c r="K241" s="201" t="s">
        <v>1</v>
      </c>
      <c r="L241" s="29"/>
      <c r="M241" s="109" t="s">
        <v>1</v>
      </c>
      <c r="N241" s="110" t="s">
        <v>42</v>
      </c>
      <c r="O241" s="52"/>
      <c r="P241" s="111">
        <f t="shared" si="51"/>
        <v>0</v>
      </c>
      <c r="Q241" s="111">
        <v>6.9999999999999999E-4</v>
      </c>
      <c r="R241" s="111">
        <f t="shared" si="52"/>
        <v>9.1000000000000004E-3</v>
      </c>
      <c r="S241" s="111">
        <v>0</v>
      </c>
      <c r="T241" s="112">
        <f t="shared" si="53"/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13" t="s">
        <v>129</v>
      </c>
      <c r="AT241" s="113" t="s">
        <v>242</v>
      </c>
      <c r="AU241" s="113" t="s">
        <v>85</v>
      </c>
      <c r="AY241" s="14" t="s">
        <v>237</v>
      </c>
      <c r="BE241" s="114">
        <f t="shared" si="54"/>
        <v>0</v>
      </c>
      <c r="BF241" s="114">
        <f t="shared" si="55"/>
        <v>0</v>
      </c>
      <c r="BG241" s="114">
        <f t="shared" si="56"/>
        <v>0</v>
      </c>
      <c r="BH241" s="114">
        <f t="shared" si="57"/>
        <v>0</v>
      </c>
      <c r="BI241" s="114">
        <f t="shared" si="58"/>
        <v>0</v>
      </c>
      <c r="BJ241" s="14" t="s">
        <v>85</v>
      </c>
      <c r="BK241" s="114">
        <f t="shared" si="59"/>
        <v>0</v>
      </c>
      <c r="BL241" s="14" t="s">
        <v>129</v>
      </c>
      <c r="BM241" s="113" t="s">
        <v>2446</v>
      </c>
    </row>
    <row r="242" spans="1:65" s="2" customFormat="1" ht="16.5" customHeight="1">
      <c r="A242" s="28"/>
      <c r="B242" s="138"/>
      <c r="C242" s="199" t="s">
        <v>711</v>
      </c>
      <c r="D242" s="199" t="s">
        <v>242</v>
      </c>
      <c r="E242" s="200" t="s">
        <v>2447</v>
      </c>
      <c r="F242" s="201" t="s">
        <v>2448</v>
      </c>
      <c r="G242" s="202" t="s">
        <v>1708</v>
      </c>
      <c r="H242" s="203">
        <v>2</v>
      </c>
      <c r="I242" s="108"/>
      <c r="J242" s="204">
        <f t="shared" si="50"/>
        <v>0</v>
      </c>
      <c r="K242" s="201" t="s">
        <v>1</v>
      </c>
      <c r="L242" s="29"/>
      <c r="M242" s="109" t="s">
        <v>1</v>
      </c>
      <c r="N242" s="110" t="s">
        <v>42</v>
      </c>
      <c r="O242" s="52"/>
      <c r="P242" s="111">
        <f t="shared" si="51"/>
        <v>0</v>
      </c>
      <c r="Q242" s="111">
        <v>1.07E-3</v>
      </c>
      <c r="R242" s="111">
        <f t="shared" si="52"/>
        <v>2.14E-3</v>
      </c>
      <c r="S242" s="111">
        <v>0</v>
      </c>
      <c r="T242" s="112">
        <f t="shared" si="53"/>
        <v>0</v>
      </c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R242" s="113" t="s">
        <v>129</v>
      </c>
      <c r="AT242" s="113" t="s">
        <v>242</v>
      </c>
      <c r="AU242" s="113" t="s">
        <v>85</v>
      </c>
      <c r="AY242" s="14" t="s">
        <v>237</v>
      </c>
      <c r="BE242" s="114">
        <f t="shared" si="54"/>
        <v>0</v>
      </c>
      <c r="BF242" s="114">
        <f t="shared" si="55"/>
        <v>0</v>
      </c>
      <c r="BG242" s="114">
        <f t="shared" si="56"/>
        <v>0</v>
      </c>
      <c r="BH242" s="114">
        <f t="shared" si="57"/>
        <v>0</v>
      </c>
      <c r="BI242" s="114">
        <f t="shared" si="58"/>
        <v>0</v>
      </c>
      <c r="BJ242" s="14" t="s">
        <v>85</v>
      </c>
      <c r="BK242" s="114">
        <f t="shared" si="59"/>
        <v>0</v>
      </c>
      <c r="BL242" s="14" t="s">
        <v>129</v>
      </c>
      <c r="BM242" s="113" t="s">
        <v>2449</v>
      </c>
    </row>
    <row r="243" spans="1:65" s="2" customFormat="1" ht="16.5" customHeight="1">
      <c r="A243" s="28"/>
      <c r="B243" s="138"/>
      <c r="C243" s="199" t="s">
        <v>715</v>
      </c>
      <c r="D243" s="199" t="s">
        <v>242</v>
      </c>
      <c r="E243" s="200" t="s">
        <v>2450</v>
      </c>
      <c r="F243" s="201" t="s">
        <v>2451</v>
      </c>
      <c r="G243" s="202" t="s">
        <v>1708</v>
      </c>
      <c r="H243" s="203">
        <v>10</v>
      </c>
      <c r="I243" s="108"/>
      <c r="J243" s="204">
        <f t="shared" si="50"/>
        <v>0</v>
      </c>
      <c r="K243" s="201" t="s">
        <v>1</v>
      </c>
      <c r="L243" s="29"/>
      <c r="M243" s="109" t="s">
        <v>1</v>
      </c>
      <c r="N243" s="110" t="s">
        <v>42</v>
      </c>
      <c r="O243" s="52"/>
      <c r="P243" s="111">
        <f t="shared" si="51"/>
        <v>0</v>
      </c>
      <c r="Q243" s="111">
        <v>2.7E-4</v>
      </c>
      <c r="R243" s="111">
        <f t="shared" si="52"/>
        <v>2.7000000000000001E-3</v>
      </c>
      <c r="S243" s="111">
        <v>0</v>
      </c>
      <c r="T243" s="112">
        <f t="shared" si="53"/>
        <v>0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R243" s="113" t="s">
        <v>129</v>
      </c>
      <c r="AT243" s="113" t="s">
        <v>242</v>
      </c>
      <c r="AU243" s="113" t="s">
        <v>85</v>
      </c>
      <c r="AY243" s="14" t="s">
        <v>237</v>
      </c>
      <c r="BE243" s="114">
        <f t="shared" si="54"/>
        <v>0</v>
      </c>
      <c r="BF243" s="114">
        <f t="shared" si="55"/>
        <v>0</v>
      </c>
      <c r="BG243" s="114">
        <f t="shared" si="56"/>
        <v>0</v>
      </c>
      <c r="BH243" s="114">
        <f t="shared" si="57"/>
        <v>0</v>
      </c>
      <c r="BI243" s="114">
        <f t="shared" si="58"/>
        <v>0</v>
      </c>
      <c r="BJ243" s="14" t="s">
        <v>85</v>
      </c>
      <c r="BK243" s="114">
        <f t="shared" si="59"/>
        <v>0</v>
      </c>
      <c r="BL243" s="14" t="s">
        <v>129</v>
      </c>
      <c r="BM243" s="113" t="s">
        <v>2452</v>
      </c>
    </row>
    <row r="244" spans="1:65" s="2" customFormat="1" ht="16.5" customHeight="1">
      <c r="A244" s="28"/>
      <c r="B244" s="138"/>
      <c r="C244" s="205" t="s">
        <v>717</v>
      </c>
      <c r="D244" s="205" t="s">
        <v>290</v>
      </c>
      <c r="E244" s="206" t="s">
        <v>2453</v>
      </c>
      <c r="F244" s="207" t="s">
        <v>2454</v>
      </c>
      <c r="G244" s="208" t="s">
        <v>2072</v>
      </c>
      <c r="H244" s="209">
        <v>10</v>
      </c>
      <c r="I244" s="115"/>
      <c r="J244" s="210">
        <f t="shared" si="50"/>
        <v>0</v>
      </c>
      <c r="K244" s="207" t="s">
        <v>1</v>
      </c>
      <c r="L244" s="116"/>
      <c r="M244" s="117" t="s">
        <v>1</v>
      </c>
      <c r="N244" s="118" t="s">
        <v>42</v>
      </c>
      <c r="O244" s="52"/>
      <c r="P244" s="111">
        <f t="shared" si="51"/>
        <v>0</v>
      </c>
      <c r="Q244" s="111">
        <v>0</v>
      </c>
      <c r="R244" s="111">
        <f t="shared" si="52"/>
        <v>0</v>
      </c>
      <c r="S244" s="111">
        <v>0</v>
      </c>
      <c r="T244" s="112">
        <f t="shared" si="53"/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13" t="s">
        <v>356</v>
      </c>
      <c r="AT244" s="113" t="s">
        <v>290</v>
      </c>
      <c r="AU244" s="113" t="s">
        <v>85</v>
      </c>
      <c r="AY244" s="14" t="s">
        <v>237</v>
      </c>
      <c r="BE244" s="114">
        <f t="shared" si="54"/>
        <v>0</v>
      </c>
      <c r="BF244" s="114">
        <f t="shared" si="55"/>
        <v>0</v>
      </c>
      <c r="BG244" s="114">
        <f t="shared" si="56"/>
        <v>0</v>
      </c>
      <c r="BH244" s="114">
        <f t="shared" si="57"/>
        <v>0</v>
      </c>
      <c r="BI244" s="114">
        <f t="shared" si="58"/>
        <v>0</v>
      </c>
      <c r="BJ244" s="14" t="s">
        <v>85</v>
      </c>
      <c r="BK244" s="114">
        <f t="shared" si="59"/>
        <v>0</v>
      </c>
      <c r="BL244" s="14" t="s">
        <v>129</v>
      </c>
      <c r="BM244" s="113" t="s">
        <v>2455</v>
      </c>
    </row>
    <row r="245" spans="1:65" s="2" customFormat="1" ht="16.5" customHeight="1">
      <c r="A245" s="28"/>
      <c r="B245" s="138"/>
      <c r="C245" s="199" t="s">
        <v>721</v>
      </c>
      <c r="D245" s="199" t="s">
        <v>242</v>
      </c>
      <c r="E245" s="200" t="s">
        <v>2456</v>
      </c>
      <c r="F245" s="201" t="s">
        <v>2457</v>
      </c>
      <c r="G245" s="202" t="s">
        <v>1708</v>
      </c>
      <c r="H245" s="203">
        <v>1</v>
      </c>
      <c r="I245" s="108"/>
      <c r="J245" s="204">
        <f t="shared" si="50"/>
        <v>0</v>
      </c>
      <c r="K245" s="201" t="s">
        <v>1</v>
      </c>
      <c r="L245" s="29"/>
      <c r="M245" s="109" t="s">
        <v>1</v>
      </c>
      <c r="N245" s="110" t="s">
        <v>42</v>
      </c>
      <c r="O245" s="52"/>
      <c r="P245" s="111">
        <f t="shared" si="51"/>
        <v>0</v>
      </c>
      <c r="Q245" s="111">
        <v>2.1800000000000001E-3</v>
      </c>
      <c r="R245" s="111">
        <f t="shared" si="52"/>
        <v>2.1800000000000001E-3</v>
      </c>
      <c r="S245" s="111">
        <v>0</v>
      </c>
      <c r="T245" s="112">
        <f t="shared" si="53"/>
        <v>0</v>
      </c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R245" s="113" t="s">
        <v>129</v>
      </c>
      <c r="AT245" s="113" t="s">
        <v>242</v>
      </c>
      <c r="AU245" s="113" t="s">
        <v>85</v>
      </c>
      <c r="AY245" s="14" t="s">
        <v>237</v>
      </c>
      <c r="BE245" s="114">
        <f t="shared" si="54"/>
        <v>0</v>
      </c>
      <c r="BF245" s="114">
        <f t="shared" si="55"/>
        <v>0</v>
      </c>
      <c r="BG245" s="114">
        <f t="shared" si="56"/>
        <v>0</v>
      </c>
      <c r="BH245" s="114">
        <f t="shared" si="57"/>
        <v>0</v>
      </c>
      <c r="BI245" s="114">
        <f t="shared" si="58"/>
        <v>0</v>
      </c>
      <c r="BJ245" s="14" t="s">
        <v>85</v>
      </c>
      <c r="BK245" s="114">
        <f t="shared" si="59"/>
        <v>0</v>
      </c>
      <c r="BL245" s="14" t="s">
        <v>129</v>
      </c>
      <c r="BM245" s="113" t="s">
        <v>2458</v>
      </c>
    </row>
    <row r="246" spans="1:65" s="2" customFormat="1" ht="16.5" customHeight="1">
      <c r="A246" s="28"/>
      <c r="B246" s="138"/>
      <c r="C246" s="199" t="s">
        <v>727</v>
      </c>
      <c r="D246" s="199" t="s">
        <v>242</v>
      </c>
      <c r="E246" s="200" t="s">
        <v>2459</v>
      </c>
      <c r="F246" s="201" t="s">
        <v>2460</v>
      </c>
      <c r="G246" s="202" t="s">
        <v>1708</v>
      </c>
      <c r="H246" s="203">
        <v>1</v>
      </c>
      <c r="I246" s="108"/>
      <c r="J246" s="204">
        <f t="shared" si="50"/>
        <v>0</v>
      </c>
      <c r="K246" s="201" t="s">
        <v>1</v>
      </c>
      <c r="L246" s="29"/>
      <c r="M246" s="109" t="s">
        <v>1</v>
      </c>
      <c r="N246" s="110" t="s">
        <v>42</v>
      </c>
      <c r="O246" s="52"/>
      <c r="P246" s="111">
        <f t="shared" si="51"/>
        <v>0</v>
      </c>
      <c r="Q246" s="111">
        <v>7.5000000000000002E-4</v>
      </c>
      <c r="R246" s="111">
        <f t="shared" si="52"/>
        <v>7.5000000000000002E-4</v>
      </c>
      <c r="S246" s="111">
        <v>0</v>
      </c>
      <c r="T246" s="112">
        <f t="shared" si="53"/>
        <v>0</v>
      </c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R246" s="113" t="s">
        <v>129</v>
      </c>
      <c r="AT246" s="113" t="s">
        <v>242</v>
      </c>
      <c r="AU246" s="113" t="s">
        <v>85</v>
      </c>
      <c r="AY246" s="14" t="s">
        <v>237</v>
      </c>
      <c r="BE246" s="114">
        <f t="shared" si="54"/>
        <v>0</v>
      </c>
      <c r="BF246" s="114">
        <f t="shared" si="55"/>
        <v>0</v>
      </c>
      <c r="BG246" s="114">
        <f t="shared" si="56"/>
        <v>0</v>
      </c>
      <c r="BH246" s="114">
        <f t="shared" si="57"/>
        <v>0</v>
      </c>
      <c r="BI246" s="114">
        <f t="shared" si="58"/>
        <v>0</v>
      </c>
      <c r="BJ246" s="14" t="s">
        <v>85</v>
      </c>
      <c r="BK246" s="114">
        <f t="shared" si="59"/>
        <v>0</v>
      </c>
      <c r="BL246" s="14" t="s">
        <v>129</v>
      </c>
      <c r="BM246" s="113" t="s">
        <v>2461</v>
      </c>
    </row>
    <row r="247" spans="1:65" s="2" customFormat="1" ht="16.5" customHeight="1">
      <c r="A247" s="28"/>
      <c r="B247" s="138"/>
      <c r="C247" s="199" t="s">
        <v>731</v>
      </c>
      <c r="D247" s="199" t="s">
        <v>242</v>
      </c>
      <c r="E247" s="200" t="s">
        <v>2462</v>
      </c>
      <c r="F247" s="201" t="s">
        <v>2463</v>
      </c>
      <c r="G247" s="202" t="s">
        <v>1708</v>
      </c>
      <c r="H247" s="203">
        <v>1</v>
      </c>
      <c r="I247" s="108"/>
      <c r="J247" s="204">
        <f t="shared" si="50"/>
        <v>0</v>
      </c>
      <c r="K247" s="201" t="s">
        <v>1</v>
      </c>
      <c r="L247" s="29"/>
      <c r="M247" s="109" t="s">
        <v>1</v>
      </c>
      <c r="N247" s="110" t="s">
        <v>42</v>
      </c>
      <c r="O247" s="52"/>
      <c r="P247" s="111">
        <f t="shared" si="51"/>
        <v>0</v>
      </c>
      <c r="Q247" s="111">
        <v>2.0000000000000001E-4</v>
      </c>
      <c r="R247" s="111">
        <f t="shared" si="52"/>
        <v>2.0000000000000001E-4</v>
      </c>
      <c r="S247" s="111">
        <v>0</v>
      </c>
      <c r="T247" s="112">
        <f t="shared" si="53"/>
        <v>0</v>
      </c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R247" s="113" t="s">
        <v>129</v>
      </c>
      <c r="AT247" s="113" t="s">
        <v>242</v>
      </c>
      <c r="AU247" s="113" t="s">
        <v>85</v>
      </c>
      <c r="AY247" s="14" t="s">
        <v>237</v>
      </c>
      <c r="BE247" s="114">
        <f t="shared" si="54"/>
        <v>0</v>
      </c>
      <c r="BF247" s="114">
        <f t="shared" si="55"/>
        <v>0</v>
      </c>
      <c r="BG247" s="114">
        <f t="shared" si="56"/>
        <v>0</v>
      </c>
      <c r="BH247" s="114">
        <f t="shared" si="57"/>
        <v>0</v>
      </c>
      <c r="BI247" s="114">
        <f t="shared" si="58"/>
        <v>0</v>
      </c>
      <c r="BJ247" s="14" t="s">
        <v>85</v>
      </c>
      <c r="BK247" s="114">
        <f t="shared" si="59"/>
        <v>0</v>
      </c>
      <c r="BL247" s="14" t="s">
        <v>129</v>
      </c>
      <c r="BM247" s="113" t="s">
        <v>2464</v>
      </c>
    </row>
    <row r="248" spans="1:65" s="2" customFormat="1" ht="16.5" customHeight="1">
      <c r="A248" s="28"/>
      <c r="B248" s="138"/>
      <c r="C248" s="199" t="s">
        <v>735</v>
      </c>
      <c r="D248" s="199" t="s">
        <v>242</v>
      </c>
      <c r="E248" s="200" t="s">
        <v>2465</v>
      </c>
      <c r="F248" s="201" t="s">
        <v>2466</v>
      </c>
      <c r="G248" s="202" t="s">
        <v>1708</v>
      </c>
      <c r="H248" s="203">
        <v>58</v>
      </c>
      <c r="I248" s="108"/>
      <c r="J248" s="204">
        <f t="shared" si="50"/>
        <v>0</v>
      </c>
      <c r="K248" s="201" t="s">
        <v>1</v>
      </c>
      <c r="L248" s="29"/>
      <c r="M248" s="109" t="s">
        <v>1</v>
      </c>
      <c r="N248" s="110" t="s">
        <v>42</v>
      </c>
      <c r="O248" s="52"/>
      <c r="P248" s="111">
        <f t="shared" si="51"/>
        <v>0</v>
      </c>
      <c r="Q248" s="111">
        <v>2.4000000000000001E-4</v>
      </c>
      <c r="R248" s="111">
        <f t="shared" si="52"/>
        <v>1.392E-2</v>
      </c>
      <c r="S248" s="111">
        <v>0</v>
      </c>
      <c r="T248" s="112">
        <f t="shared" si="53"/>
        <v>0</v>
      </c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R248" s="113" t="s">
        <v>129</v>
      </c>
      <c r="AT248" s="113" t="s">
        <v>242</v>
      </c>
      <c r="AU248" s="113" t="s">
        <v>85</v>
      </c>
      <c r="AY248" s="14" t="s">
        <v>237</v>
      </c>
      <c r="BE248" s="114">
        <f t="shared" si="54"/>
        <v>0</v>
      </c>
      <c r="BF248" s="114">
        <f t="shared" si="55"/>
        <v>0</v>
      </c>
      <c r="BG248" s="114">
        <f t="shared" si="56"/>
        <v>0</v>
      </c>
      <c r="BH248" s="114">
        <f t="shared" si="57"/>
        <v>0</v>
      </c>
      <c r="BI248" s="114">
        <f t="shared" si="58"/>
        <v>0</v>
      </c>
      <c r="BJ248" s="14" t="s">
        <v>85</v>
      </c>
      <c r="BK248" s="114">
        <f t="shared" si="59"/>
        <v>0</v>
      </c>
      <c r="BL248" s="14" t="s">
        <v>129</v>
      </c>
      <c r="BM248" s="113" t="s">
        <v>2467</v>
      </c>
    </row>
    <row r="249" spans="1:65" s="2" customFormat="1" ht="16.5" customHeight="1">
      <c r="A249" s="28"/>
      <c r="B249" s="138"/>
      <c r="C249" s="199" t="s">
        <v>740</v>
      </c>
      <c r="D249" s="199" t="s">
        <v>242</v>
      </c>
      <c r="E249" s="200" t="s">
        <v>2468</v>
      </c>
      <c r="F249" s="201" t="s">
        <v>2469</v>
      </c>
      <c r="G249" s="202" t="s">
        <v>2072</v>
      </c>
      <c r="H249" s="203">
        <v>260</v>
      </c>
      <c r="I249" s="108"/>
      <c r="J249" s="204">
        <f t="shared" si="50"/>
        <v>0</v>
      </c>
      <c r="K249" s="201" t="s">
        <v>1</v>
      </c>
      <c r="L249" s="29"/>
      <c r="M249" s="109" t="s">
        <v>1</v>
      </c>
      <c r="N249" s="110" t="s">
        <v>42</v>
      </c>
      <c r="O249" s="52"/>
      <c r="P249" s="111">
        <f t="shared" si="51"/>
        <v>0</v>
      </c>
      <c r="Q249" s="111">
        <v>0</v>
      </c>
      <c r="R249" s="111">
        <f t="shared" si="52"/>
        <v>0</v>
      </c>
      <c r="S249" s="111">
        <v>0</v>
      </c>
      <c r="T249" s="112">
        <f t="shared" si="53"/>
        <v>0</v>
      </c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R249" s="113" t="s">
        <v>129</v>
      </c>
      <c r="AT249" s="113" t="s">
        <v>242</v>
      </c>
      <c r="AU249" s="113" t="s">
        <v>85</v>
      </c>
      <c r="AY249" s="14" t="s">
        <v>237</v>
      </c>
      <c r="BE249" s="114">
        <f t="shared" si="54"/>
        <v>0</v>
      </c>
      <c r="BF249" s="114">
        <f t="shared" si="55"/>
        <v>0</v>
      </c>
      <c r="BG249" s="114">
        <f t="shared" si="56"/>
        <v>0</v>
      </c>
      <c r="BH249" s="114">
        <f t="shared" si="57"/>
        <v>0</v>
      </c>
      <c r="BI249" s="114">
        <f t="shared" si="58"/>
        <v>0</v>
      </c>
      <c r="BJ249" s="14" t="s">
        <v>85</v>
      </c>
      <c r="BK249" s="114">
        <f t="shared" si="59"/>
        <v>0</v>
      </c>
      <c r="BL249" s="14" t="s">
        <v>129</v>
      </c>
      <c r="BM249" s="113" t="s">
        <v>2470</v>
      </c>
    </row>
    <row r="250" spans="1:65" s="2" customFormat="1" ht="16.5" customHeight="1">
      <c r="A250" s="28"/>
      <c r="B250" s="138"/>
      <c r="C250" s="199" t="s">
        <v>744</v>
      </c>
      <c r="D250" s="199" t="s">
        <v>242</v>
      </c>
      <c r="E250" s="200" t="s">
        <v>2471</v>
      </c>
      <c r="F250" s="201" t="s">
        <v>2472</v>
      </c>
      <c r="G250" s="202" t="s">
        <v>2072</v>
      </c>
      <c r="H250" s="203">
        <v>26</v>
      </c>
      <c r="I250" s="108"/>
      <c r="J250" s="204">
        <f t="shared" si="50"/>
        <v>0</v>
      </c>
      <c r="K250" s="201" t="s">
        <v>1</v>
      </c>
      <c r="L250" s="29"/>
      <c r="M250" s="109" t="s">
        <v>1</v>
      </c>
      <c r="N250" s="110" t="s">
        <v>42</v>
      </c>
      <c r="O250" s="52"/>
      <c r="P250" s="111">
        <f t="shared" si="51"/>
        <v>0</v>
      </c>
      <c r="Q250" s="111">
        <v>0</v>
      </c>
      <c r="R250" s="111">
        <f t="shared" si="52"/>
        <v>0</v>
      </c>
      <c r="S250" s="111">
        <v>0</v>
      </c>
      <c r="T250" s="112">
        <f t="shared" si="53"/>
        <v>0</v>
      </c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R250" s="113" t="s">
        <v>129</v>
      </c>
      <c r="AT250" s="113" t="s">
        <v>242</v>
      </c>
      <c r="AU250" s="113" t="s">
        <v>85</v>
      </c>
      <c r="AY250" s="14" t="s">
        <v>237</v>
      </c>
      <c r="BE250" s="114">
        <f t="shared" si="54"/>
        <v>0</v>
      </c>
      <c r="BF250" s="114">
        <f t="shared" si="55"/>
        <v>0</v>
      </c>
      <c r="BG250" s="114">
        <f t="shared" si="56"/>
        <v>0</v>
      </c>
      <c r="BH250" s="114">
        <f t="shared" si="57"/>
        <v>0</v>
      </c>
      <c r="BI250" s="114">
        <f t="shared" si="58"/>
        <v>0</v>
      </c>
      <c r="BJ250" s="14" t="s">
        <v>85</v>
      </c>
      <c r="BK250" s="114">
        <f t="shared" si="59"/>
        <v>0</v>
      </c>
      <c r="BL250" s="14" t="s">
        <v>129</v>
      </c>
      <c r="BM250" s="113" t="s">
        <v>2473</v>
      </c>
    </row>
    <row r="251" spans="1:65" s="2" customFormat="1" ht="16.5" customHeight="1">
      <c r="A251" s="28"/>
      <c r="B251" s="138"/>
      <c r="C251" s="199" t="s">
        <v>748</v>
      </c>
      <c r="D251" s="199" t="s">
        <v>242</v>
      </c>
      <c r="E251" s="200" t="s">
        <v>2474</v>
      </c>
      <c r="F251" s="201" t="s">
        <v>2475</v>
      </c>
      <c r="G251" s="202" t="s">
        <v>2118</v>
      </c>
      <c r="H251" s="203">
        <v>0.28000000000000003</v>
      </c>
      <c r="I251" s="108"/>
      <c r="J251" s="204">
        <f t="shared" si="50"/>
        <v>0</v>
      </c>
      <c r="K251" s="201" t="s">
        <v>1</v>
      </c>
      <c r="L251" s="29"/>
      <c r="M251" s="109" t="s">
        <v>1</v>
      </c>
      <c r="N251" s="110" t="s">
        <v>42</v>
      </c>
      <c r="O251" s="52"/>
      <c r="P251" s="111">
        <f t="shared" si="51"/>
        <v>0</v>
      </c>
      <c r="Q251" s="111">
        <v>0</v>
      </c>
      <c r="R251" s="111">
        <f t="shared" si="52"/>
        <v>0</v>
      </c>
      <c r="S251" s="111">
        <v>0</v>
      </c>
      <c r="T251" s="112">
        <f t="shared" si="53"/>
        <v>0</v>
      </c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R251" s="113" t="s">
        <v>129</v>
      </c>
      <c r="AT251" s="113" t="s">
        <v>242</v>
      </c>
      <c r="AU251" s="113" t="s">
        <v>85</v>
      </c>
      <c r="AY251" s="14" t="s">
        <v>237</v>
      </c>
      <c r="BE251" s="114">
        <f t="shared" si="54"/>
        <v>0</v>
      </c>
      <c r="BF251" s="114">
        <f t="shared" si="55"/>
        <v>0</v>
      </c>
      <c r="BG251" s="114">
        <f t="shared" si="56"/>
        <v>0</v>
      </c>
      <c r="BH251" s="114">
        <f t="shared" si="57"/>
        <v>0</v>
      </c>
      <c r="BI251" s="114">
        <f t="shared" si="58"/>
        <v>0</v>
      </c>
      <c r="BJ251" s="14" t="s">
        <v>85</v>
      </c>
      <c r="BK251" s="114">
        <f t="shared" si="59"/>
        <v>0</v>
      </c>
      <c r="BL251" s="14" t="s">
        <v>129</v>
      </c>
      <c r="BM251" s="113" t="s">
        <v>2476</v>
      </c>
    </row>
    <row r="252" spans="1:65" s="2" customFormat="1" ht="16.5" customHeight="1">
      <c r="A252" s="28"/>
      <c r="B252" s="138"/>
      <c r="C252" s="199" t="s">
        <v>752</v>
      </c>
      <c r="D252" s="199" t="s">
        <v>242</v>
      </c>
      <c r="E252" s="200" t="s">
        <v>2477</v>
      </c>
      <c r="F252" s="201" t="s">
        <v>2478</v>
      </c>
      <c r="G252" s="202" t="s">
        <v>1708</v>
      </c>
      <c r="H252" s="203">
        <v>6</v>
      </c>
      <c r="I252" s="108"/>
      <c r="J252" s="204">
        <f t="shared" si="50"/>
        <v>0</v>
      </c>
      <c r="K252" s="201" t="s">
        <v>1</v>
      </c>
      <c r="L252" s="29"/>
      <c r="M252" s="109" t="s">
        <v>1</v>
      </c>
      <c r="N252" s="110" t="s">
        <v>42</v>
      </c>
      <c r="O252" s="52"/>
      <c r="P252" s="111">
        <f t="shared" si="51"/>
        <v>0</v>
      </c>
      <c r="Q252" s="111">
        <v>8.3000000000000004E-2</v>
      </c>
      <c r="R252" s="111">
        <f t="shared" si="52"/>
        <v>0.498</v>
      </c>
      <c r="S252" s="111">
        <v>0</v>
      </c>
      <c r="T252" s="112">
        <f t="shared" si="53"/>
        <v>0</v>
      </c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R252" s="113" t="s">
        <v>129</v>
      </c>
      <c r="AT252" s="113" t="s">
        <v>242</v>
      </c>
      <c r="AU252" s="113" t="s">
        <v>85</v>
      </c>
      <c r="AY252" s="14" t="s">
        <v>237</v>
      </c>
      <c r="BE252" s="114">
        <f t="shared" si="54"/>
        <v>0</v>
      </c>
      <c r="BF252" s="114">
        <f t="shared" si="55"/>
        <v>0</v>
      </c>
      <c r="BG252" s="114">
        <f t="shared" si="56"/>
        <v>0</v>
      </c>
      <c r="BH252" s="114">
        <f t="shared" si="57"/>
        <v>0</v>
      </c>
      <c r="BI252" s="114">
        <f t="shared" si="58"/>
        <v>0</v>
      </c>
      <c r="BJ252" s="14" t="s">
        <v>85</v>
      </c>
      <c r="BK252" s="114">
        <f t="shared" si="59"/>
        <v>0</v>
      </c>
      <c r="BL252" s="14" t="s">
        <v>129</v>
      </c>
      <c r="BM252" s="113" t="s">
        <v>2479</v>
      </c>
    </row>
    <row r="253" spans="1:65" s="2" customFormat="1" ht="16.5" customHeight="1">
      <c r="A253" s="28"/>
      <c r="B253" s="138"/>
      <c r="C253" s="199" t="s">
        <v>756</v>
      </c>
      <c r="D253" s="199" t="s">
        <v>242</v>
      </c>
      <c r="E253" s="200" t="s">
        <v>2480</v>
      </c>
      <c r="F253" s="201" t="s">
        <v>2481</v>
      </c>
      <c r="G253" s="202" t="s">
        <v>1708</v>
      </c>
      <c r="H253" s="203">
        <v>400</v>
      </c>
      <c r="I253" s="108"/>
      <c r="J253" s="204">
        <f t="shared" si="50"/>
        <v>0</v>
      </c>
      <c r="K253" s="201" t="s">
        <v>1</v>
      </c>
      <c r="L253" s="29"/>
      <c r="M253" s="109" t="s">
        <v>1</v>
      </c>
      <c r="N253" s="110" t="s">
        <v>42</v>
      </c>
      <c r="O253" s="52"/>
      <c r="P253" s="111">
        <f t="shared" si="51"/>
        <v>0</v>
      </c>
      <c r="Q253" s="111">
        <v>1.1000000000000001E-3</v>
      </c>
      <c r="R253" s="111">
        <f t="shared" si="52"/>
        <v>0.44</v>
      </c>
      <c r="S253" s="111">
        <v>0</v>
      </c>
      <c r="T253" s="112">
        <f t="shared" si="53"/>
        <v>0</v>
      </c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R253" s="113" t="s">
        <v>129</v>
      </c>
      <c r="AT253" s="113" t="s">
        <v>242</v>
      </c>
      <c r="AU253" s="113" t="s">
        <v>85</v>
      </c>
      <c r="AY253" s="14" t="s">
        <v>237</v>
      </c>
      <c r="BE253" s="114">
        <f t="shared" si="54"/>
        <v>0</v>
      </c>
      <c r="BF253" s="114">
        <f t="shared" si="55"/>
        <v>0</v>
      </c>
      <c r="BG253" s="114">
        <f t="shared" si="56"/>
        <v>0</v>
      </c>
      <c r="BH253" s="114">
        <f t="shared" si="57"/>
        <v>0</v>
      </c>
      <c r="BI253" s="114">
        <f t="shared" si="58"/>
        <v>0</v>
      </c>
      <c r="BJ253" s="14" t="s">
        <v>85</v>
      </c>
      <c r="BK253" s="114">
        <f t="shared" si="59"/>
        <v>0</v>
      </c>
      <c r="BL253" s="14" t="s">
        <v>129</v>
      </c>
      <c r="BM253" s="113" t="s">
        <v>2482</v>
      </c>
    </row>
    <row r="254" spans="1:65" s="2" customFormat="1" ht="16.5" customHeight="1">
      <c r="A254" s="28"/>
      <c r="B254" s="138"/>
      <c r="C254" s="199" t="s">
        <v>760</v>
      </c>
      <c r="D254" s="199" t="s">
        <v>242</v>
      </c>
      <c r="E254" s="200" t="s">
        <v>2483</v>
      </c>
      <c r="F254" s="201" t="s">
        <v>2484</v>
      </c>
      <c r="G254" s="202" t="s">
        <v>1708</v>
      </c>
      <c r="H254" s="203">
        <v>60</v>
      </c>
      <c r="I254" s="108"/>
      <c r="J254" s="204">
        <f t="shared" si="50"/>
        <v>0</v>
      </c>
      <c r="K254" s="201" t="s">
        <v>1</v>
      </c>
      <c r="L254" s="29"/>
      <c r="M254" s="109" t="s">
        <v>1</v>
      </c>
      <c r="N254" s="110" t="s">
        <v>42</v>
      </c>
      <c r="O254" s="52"/>
      <c r="P254" s="111">
        <f t="shared" si="51"/>
        <v>0</v>
      </c>
      <c r="Q254" s="111">
        <v>3.5000000000000001E-3</v>
      </c>
      <c r="R254" s="111">
        <f t="shared" si="52"/>
        <v>0.21</v>
      </c>
      <c r="S254" s="111">
        <v>0</v>
      </c>
      <c r="T254" s="112">
        <f t="shared" si="53"/>
        <v>0</v>
      </c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R254" s="113" t="s">
        <v>129</v>
      </c>
      <c r="AT254" s="113" t="s">
        <v>242</v>
      </c>
      <c r="AU254" s="113" t="s">
        <v>85</v>
      </c>
      <c r="AY254" s="14" t="s">
        <v>237</v>
      </c>
      <c r="BE254" s="114">
        <f t="shared" si="54"/>
        <v>0</v>
      </c>
      <c r="BF254" s="114">
        <f t="shared" si="55"/>
        <v>0</v>
      </c>
      <c r="BG254" s="114">
        <f t="shared" si="56"/>
        <v>0</v>
      </c>
      <c r="BH254" s="114">
        <f t="shared" si="57"/>
        <v>0</v>
      </c>
      <c r="BI254" s="114">
        <f t="shared" si="58"/>
        <v>0</v>
      </c>
      <c r="BJ254" s="14" t="s">
        <v>85</v>
      </c>
      <c r="BK254" s="114">
        <f t="shared" si="59"/>
        <v>0</v>
      </c>
      <c r="BL254" s="14" t="s">
        <v>129</v>
      </c>
      <c r="BM254" s="113" t="s">
        <v>2485</v>
      </c>
    </row>
    <row r="255" spans="1:65" s="2" customFormat="1" ht="16.5" customHeight="1">
      <c r="A255" s="28"/>
      <c r="B255" s="138"/>
      <c r="C255" s="199" t="s">
        <v>764</v>
      </c>
      <c r="D255" s="199" t="s">
        <v>242</v>
      </c>
      <c r="E255" s="200" t="s">
        <v>2486</v>
      </c>
      <c r="F255" s="201" t="s">
        <v>2487</v>
      </c>
      <c r="G255" s="202" t="s">
        <v>1708</v>
      </c>
      <c r="H255" s="203">
        <v>60</v>
      </c>
      <c r="I255" s="108"/>
      <c r="J255" s="204">
        <f t="shared" si="50"/>
        <v>0</v>
      </c>
      <c r="K255" s="201" t="s">
        <v>1</v>
      </c>
      <c r="L255" s="29"/>
      <c r="M255" s="109" t="s">
        <v>1</v>
      </c>
      <c r="N255" s="110" t="s">
        <v>42</v>
      </c>
      <c r="O255" s="52"/>
      <c r="P255" s="111">
        <f t="shared" si="51"/>
        <v>0</v>
      </c>
      <c r="Q255" s="111">
        <v>1.1000000000000001E-3</v>
      </c>
      <c r="R255" s="111">
        <f t="shared" si="52"/>
        <v>6.6000000000000003E-2</v>
      </c>
      <c r="S255" s="111">
        <v>0</v>
      </c>
      <c r="T255" s="112">
        <f t="shared" si="53"/>
        <v>0</v>
      </c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R255" s="113" t="s">
        <v>129</v>
      </c>
      <c r="AT255" s="113" t="s">
        <v>242</v>
      </c>
      <c r="AU255" s="113" t="s">
        <v>85</v>
      </c>
      <c r="AY255" s="14" t="s">
        <v>237</v>
      </c>
      <c r="BE255" s="114">
        <f t="shared" si="54"/>
        <v>0</v>
      </c>
      <c r="BF255" s="114">
        <f t="shared" si="55"/>
        <v>0</v>
      </c>
      <c r="BG255" s="114">
        <f t="shared" si="56"/>
        <v>0</v>
      </c>
      <c r="BH255" s="114">
        <f t="shared" si="57"/>
        <v>0</v>
      </c>
      <c r="BI255" s="114">
        <f t="shared" si="58"/>
        <v>0</v>
      </c>
      <c r="BJ255" s="14" t="s">
        <v>85</v>
      </c>
      <c r="BK255" s="114">
        <f t="shared" si="59"/>
        <v>0</v>
      </c>
      <c r="BL255" s="14" t="s">
        <v>129</v>
      </c>
      <c r="BM255" s="113" t="s">
        <v>2488</v>
      </c>
    </row>
    <row r="256" spans="1:65" s="2" customFormat="1" ht="16.5" customHeight="1">
      <c r="A256" s="28"/>
      <c r="B256" s="138"/>
      <c r="C256" s="199" t="s">
        <v>768</v>
      </c>
      <c r="D256" s="199" t="s">
        <v>242</v>
      </c>
      <c r="E256" s="200" t="s">
        <v>2489</v>
      </c>
      <c r="F256" s="201" t="s">
        <v>2490</v>
      </c>
      <c r="G256" s="202" t="s">
        <v>2118</v>
      </c>
      <c r="H256" s="203">
        <v>1.214</v>
      </c>
      <c r="I256" s="108"/>
      <c r="J256" s="204">
        <f t="shared" si="50"/>
        <v>0</v>
      </c>
      <c r="K256" s="201" t="s">
        <v>1</v>
      </c>
      <c r="L256" s="29"/>
      <c r="M256" s="109" t="s">
        <v>1</v>
      </c>
      <c r="N256" s="110" t="s">
        <v>42</v>
      </c>
      <c r="O256" s="52"/>
      <c r="P256" s="111">
        <f t="shared" si="51"/>
        <v>0</v>
      </c>
      <c r="Q256" s="111">
        <v>0</v>
      </c>
      <c r="R256" s="111">
        <f t="shared" si="52"/>
        <v>0</v>
      </c>
      <c r="S256" s="111">
        <v>0</v>
      </c>
      <c r="T256" s="112">
        <f t="shared" si="53"/>
        <v>0</v>
      </c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R256" s="113" t="s">
        <v>129</v>
      </c>
      <c r="AT256" s="113" t="s">
        <v>242</v>
      </c>
      <c r="AU256" s="113" t="s">
        <v>85</v>
      </c>
      <c r="AY256" s="14" t="s">
        <v>237</v>
      </c>
      <c r="BE256" s="114">
        <f t="shared" si="54"/>
        <v>0</v>
      </c>
      <c r="BF256" s="114">
        <f t="shared" si="55"/>
        <v>0</v>
      </c>
      <c r="BG256" s="114">
        <f t="shared" si="56"/>
        <v>0</v>
      </c>
      <c r="BH256" s="114">
        <f t="shared" si="57"/>
        <v>0</v>
      </c>
      <c r="BI256" s="114">
        <f t="shared" si="58"/>
        <v>0</v>
      </c>
      <c r="BJ256" s="14" t="s">
        <v>85</v>
      </c>
      <c r="BK256" s="114">
        <f t="shared" si="59"/>
        <v>0</v>
      </c>
      <c r="BL256" s="14" t="s">
        <v>129</v>
      </c>
      <c r="BM256" s="113" t="s">
        <v>2491</v>
      </c>
    </row>
    <row r="257" spans="1:65" s="12" customFormat="1" ht="25.9" customHeight="1">
      <c r="B257" s="192"/>
      <c r="C257" s="193"/>
      <c r="D257" s="194" t="s">
        <v>76</v>
      </c>
      <c r="E257" s="195" t="s">
        <v>2492</v>
      </c>
      <c r="F257" s="195" t="s">
        <v>2493</v>
      </c>
      <c r="G257" s="193"/>
      <c r="H257" s="193"/>
      <c r="I257" s="101"/>
      <c r="J257" s="196">
        <f>BK257</f>
        <v>0</v>
      </c>
      <c r="K257" s="193"/>
      <c r="L257" s="99"/>
      <c r="M257" s="102"/>
      <c r="N257" s="103"/>
      <c r="O257" s="103"/>
      <c r="P257" s="104">
        <f>SUM(P258:P314)</f>
        <v>0</v>
      </c>
      <c r="Q257" s="103"/>
      <c r="R257" s="104">
        <f>SUM(R258:R314)</f>
        <v>15.319090000000001</v>
      </c>
      <c r="S257" s="103"/>
      <c r="T257" s="105">
        <f>SUM(T258:T314)</f>
        <v>0</v>
      </c>
      <c r="AR257" s="100" t="s">
        <v>87</v>
      </c>
      <c r="AT257" s="106" t="s">
        <v>76</v>
      </c>
      <c r="AU257" s="106" t="s">
        <v>77</v>
      </c>
      <c r="AY257" s="100" t="s">
        <v>237</v>
      </c>
      <c r="BK257" s="107">
        <f>SUM(BK258:BK314)</f>
        <v>0</v>
      </c>
    </row>
    <row r="258" spans="1:65" s="2" customFormat="1" ht="16.5" customHeight="1">
      <c r="A258" s="28"/>
      <c r="B258" s="138"/>
      <c r="C258" s="199" t="s">
        <v>772</v>
      </c>
      <c r="D258" s="199" t="s">
        <v>242</v>
      </c>
      <c r="E258" s="200" t="s">
        <v>2494</v>
      </c>
      <c r="F258" s="201" t="s">
        <v>2495</v>
      </c>
      <c r="G258" s="202" t="s">
        <v>2199</v>
      </c>
      <c r="H258" s="203">
        <v>22</v>
      </c>
      <c r="I258" s="108"/>
      <c r="J258" s="204">
        <f t="shared" ref="J258:J289" si="60">ROUND(I258*H258,2)</f>
        <v>0</v>
      </c>
      <c r="K258" s="201" t="s">
        <v>1</v>
      </c>
      <c r="L258" s="29"/>
      <c r="M258" s="109" t="s">
        <v>1</v>
      </c>
      <c r="N258" s="110" t="s">
        <v>42</v>
      </c>
      <c r="O258" s="52"/>
      <c r="P258" s="111">
        <f t="shared" ref="P258:P289" si="61">O258*H258</f>
        <v>0</v>
      </c>
      <c r="Q258" s="111">
        <v>2.0999999999999999E-3</v>
      </c>
      <c r="R258" s="111">
        <f t="shared" ref="R258:R289" si="62">Q258*H258</f>
        <v>4.6199999999999998E-2</v>
      </c>
      <c r="S258" s="111">
        <v>0</v>
      </c>
      <c r="T258" s="112">
        <f t="shared" ref="T258:T289" si="63">S258*H258</f>
        <v>0</v>
      </c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R258" s="113" t="s">
        <v>129</v>
      </c>
      <c r="AT258" s="113" t="s">
        <v>242</v>
      </c>
      <c r="AU258" s="113" t="s">
        <v>85</v>
      </c>
      <c r="AY258" s="14" t="s">
        <v>237</v>
      </c>
      <c r="BE258" s="114">
        <f t="shared" ref="BE258:BE289" si="64">IF(N258="základní",J258,0)</f>
        <v>0</v>
      </c>
      <c r="BF258" s="114">
        <f t="shared" ref="BF258:BF289" si="65">IF(N258="snížená",J258,0)</f>
        <v>0</v>
      </c>
      <c r="BG258" s="114">
        <f t="shared" ref="BG258:BG289" si="66">IF(N258="zákl. přenesená",J258,0)</f>
        <v>0</v>
      </c>
      <c r="BH258" s="114">
        <f t="shared" ref="BH258:BH289" si="67">IF(N258="sníž. přenesená",J258,0)</f>
        <v>0</v>
      </c>
      <c r="BI258" s="114">
        <f t="shared" ref="BI258:BI289" si="68">IF(N258="nulová",J258,0)</f>
        <v>0</v>
      </c>
      <c r="BJ258" s="14" t="s">
        <v>85</v>
      </c>
      <c r="BK258" s="114">
        <f t="shared" ref="BK258:BK289" si="69">ROUND(I258*H258,2)</f>
        <v>0</v>
      </c>
      <c r="BL258" s="14" t="s">
        <v>129</v>
      </c>
      <c r="BM258" s="113" t="s">
        <v>2496</v>
      </c>
    </row>
    <row r="259" spans="1:65" s="2" customFormat="1" ht="16.5" customHeight="1">
      <c r="A259" s="28"/>
      <c r="B259" s="138"/>
      <c r="C259" s="199" t="s">
        <v>776</v>
      </c>
      <c r="D259" s="199" t="s">
        <v>242</v>
      </c>
      <c r="E259" s="200" t="s">
        <v>2497</v>
      </c>
      <c r="F259" s="201" t="s">
        <v>2498</v>
      </c>
      <c r="G259" s="202" t="s">
        <v>2199</v>
      </c>
      <c r="H259" s="203">
        <v>118</v>
      </c>
      <c r="I259" s="108"/>
      <c r="J259" s="204">
        <f t="shared" si="60"/>
        <v>0</v>
      </c>
      <c r="K259" s="201" t="s">
        <v>1</v>
      </c>
      <c r="L259" s="29"/>
      <c r="M259" s="109" t="s">
        <v>1</v>
      </c>
      <c r="N259" s="110" t="s">
        <v>42</v>
      </c>
      <c r="O259" s="52"/>
      <c r="P259" s="111">
        <f t="shared" si="61"/>
        <v>0</v>
      </c>
      <c r="Q259" s="111">
        <v>2.0999999999999999E-3</v>
      </c>
      <c r="R259" s="111">
        <f t="shared" si="62"/>
        <v>0.24779999999999999</v>
      </c>
      <c r="S259" s="111">
        <v>0</v>
      </c>
      <c r="T259" s="112">
        <f t="shared" si="63"/>
        <v>0</v>
      </c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R259" s="113" t="s">
        <v>129</v>
      </c>
      <c r="AT259" s="113" t="s">
        <v>242</v>
      </c>
      <c r="AU259" s="113" t="s">
        <v>85</v>
      </c>
      <c r="AY259" s="14" t="s">
        <v>237</v>
      </c>
      <c r="BE259" s="114">
        <f t="shared" si="64"/>
        <v>0</v>
      </c>
      <c r="BF259" s="114">
        <f t="shared" si="65"/>
        <v>0</v>
      </c>
      <c r="BG259" s="114">
        <f t="shared" si="66"/>
        <v>0</v>
      </c>
      <c r="BH259" s="114">
        <f t="shared" si="67"/>
        <v>0</v>
      </c>
      <c r="BI259" s="114">
        <f t="shared" si="68"/>
        <v>0</v>
      </c>
      <c r="BJ259" s="14" t="s">
        <v>85</v>
      </c>
      <c r="BK259" s="114">
        <f t="shared" si="69"/>
        <v>0</v>
      </c>
      <c r="BL259" s="14" t="s">
        <v>129</v>
      </c>
      <c r="BM259" s="113" t="s">
        <v>2499</v>
      </c>
    </row>
    <row r="260" spans="1:65" s="2" customFormat="1" ht="16.5" customHeight="1">
      <c r="A260" s="28"/>
      <c r="B260" s="138"/>
      <c r="C260" s="199" t="s">
        <v>782</v>
      </c>
      <c r="D260" s="199" t="s">
        <v>242</v>
      </c>
      <c r="E260" s="200" t="s">
        <v>2500</v>
      </c>
      <c r="F260" s="201" t="s">
        <v>2501</v>
      </c>
      <c r="G260" s="202" t="s">
        <v>2199</v>
      </c>
      <c r="H260" s="203">
        <v>36</v>
      </c>
      <c r="I260" s="108"/>
      <c r="J260" s="204">
        <f t="shared" si="60"/>
        <v>0</v>
      </c>
      <c r="K260" s="201" t="s">
        <v>1</v>
      </c>
      <c r="L260" s="29"/>
      <c r="M260" s="109" t="s">
        <v>1</v>
      </c>
      <c r="N260" s="110" t="s">
        <v>42</v>
      </c>
      <c r="O260" s="52"/>
      <c r="P260" s="111">
        <f t="shared" si="61"/>
        <v>0</v>
      </c>
      <c r="Q260" s="111">
        <v>2.0999999999999999E-3</v>
      </c>
      <c r="R260" s="111">
        <f t="shared" si="62"/>
        <v>7.5600000000000001E-2</v>
      </c>
      <c r="S260" s="111">
        <v>0</v>
      </c>
      <c r="T260" s="112">
        <f t="shared" si="63"/>
        <v>0</v>
      </c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R260" s="113" t="s">
        <v>129</v>
      </c>
      <c r="AT260" s="113" t="s">
        <v>242</v>
      </c>
      <c r="AU260" s="113" t="s">
        <v>85</v>
      </c>
      <c r="AY260" s="14" t="s">
        <v>237</v>
      </c>
      <c r="BE260" s="114">
        <f t="shared" si="64"/>
        <v>0</v>
      </c>
      <c r="BF260" s="114">
        <f t="shared" si="65"/>
        <v>0</v>
      </c>
      <c r="BG260" s="114">
        <f t="shared" si="66"/>
        <v>0</v>
      </c>
      <c r="BH260" s="114">
        <f t="shared" si="67"/>
        <v>0</v>
      </c>
      <c r="BI260" s="114">
        <f t="shared" si="68"/>
        <v>0</v>
      </c>
      <c r="BJ260" s="14" t="s">
        <v>85</v>
      </c>
      <c r="BK260" s="114">
        <f t="shared" si="69"/>
        <v>0</v>
      </c>
      <c r="BL260" s="14" t="s">
        <v>129</v>
      </c>
      <c r="BM260" s="113" t="s">
        <v>2502</v>
      </c>
    </row>
    <row r="261" spans="1:65" s="2" customFormat="1" ht="16.5" customHeight="1">
      <c r="A261" s="28"/>
      <c r="B261" s="138"/>
      <c r="C261" s="199" t="s">
        <v>786</v>
      </c>
      <c r="D261" s="199" t="s">
        <v>242</v>
      </c>
      <c r="E261" s="200" t="s">
        <v>2503</v>
      </c>
      <c r="F261" s="201" t="s">
        <v>2504</v>
      </c>
      <c r="G261" s="202" t="s">
        <v>2199</v>
      </c>
      <c r="H261" s="203">
        <v>10</v>
      </c>
      <c r="I261" s="108"/>
      <c r="J261" s="204">
        <f t="shared" si="60"/>
        <v>0</v>
      </c>
      <c r="K261" s="201" t="s">
        <v>1</v>
      </c>
      <c r="L261" s="29"/>
      <c r="M261" s="109" t="s">
        <v>1</v>
      </c>
      <c r="N261" s="110" t="s">
        <v>42</v>
      </c>
      <c r="O261" s="52"/>
      <c r="P261" s="111">
        <f t="shared" si="61"/>
        <v>0</v>
      </c>
      <c r="Q261" s="111">
        <v>2.0999999999999999E-3</v>
      </c>
      <c r="R261" s="111">
        <f t="shared" si="62"/>
        <v>2.0999999999999998E-2</v>
      </c>
      <c r="S261" s="111">
        <v>0</v>
      </c>
      <c r="T261" s="112">
        <f t="shared" si="63"/>
        <v>0</v>
      </c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R261" s="113" t="s">
        <v>129</v>
      </c>
      <c r="AT261" s="113" t="s">
        <v>242</v>
      </c>
      <c r="AU261" s="113" t="s">
        <v>85</v>
      </c>
      <c r="AY261" s="14" t="s">
        <v>237</v>
      </c>
      <c r="BE261" s="114">
        <f t="shared" si="64"/>
        <v>0</v>
      </c>
      <c r="BF261" s="114">
        <f t="shared" si="65"/>
        <v>0</v>
      </c>
      <c r="BG261" s="114">
        <f t="shared" si="66"/>
        <v>0</v>
      </c>
      <c r="BH261" s="114">
        <f t="shared" si="67"/>
        <v>0</v>
      </c>
      <c r="BI261" s="114">
        <f t="shared" si="68"/>
        <v>0</v>
      </c>
      <c r="BJ261" s="14" t="s">
        <v>85</v>
      </c>
      <c r="BK261" s="114">
        <f t="shared" si="69"/>
        <v>0</v>
      </c>
      <c r="BL261" s="14" t="s">
        <v>129</v>
      </c>
      <c r="BM261" s="113" t="s">
        <v>2505</v>
      </c>
    </row>
    <row r="262" spans="1:65" s="2" customFormat="1" ht="16.5" customHeight="1">
      <c r="A262" s="28"/>
      <c r="B262" s="138"/>
      <c r="C262" s="199" t="s">
        <v>790</v>
      </c>
      <c r="D262" s="199" t="s">
        <v>242</v>
      </c>
      <c r="E262" s="200" t="s">
        <v>2506</v>
      </c>
      <c r="F262" s="201" t="s">
        <v>2507</v>
      </c>
      <c r="G262" s="202" t="s">
        <v>2199</v>
      </c>
      <c r="H262" s="203">
        <v>24</v>
      </c>
      <c r="I262" s="108"/>
      <c r="J262" s="204">
        <f t="shared" si="60"/>
        <v>0</v>
      </c>
      <c r="K262" s="201" t="s">
        <v>1</v>
      </c>
      <c r="L262" s="29"/>
      <c r="M262" s="109" t="s">
        <v>1</v>
      </c>
      <c r="N262" s="110" t="s">
        <v>42</v>
      </c>
      <c r="O262" s="52"/>
      <c r="P262" s="111">
        <f t="shared" si="61"/>
        <v>0</v>
      </c>
      <c r="Q262" s="111">
        <v>2.0999999999999999E-3</v>
      </c>
      <c r="R262" s="111">
        <f t="shared" si="62"/>
        <v>5.04E-2</v>
      </c>
      <c r="S262" s="111">
        <v>0</v>
      </c>
      <c r="T262" s="112">
        <f t="shared" si="63"/>
        <v>0</v>
      </c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R262" s="113" t="s">
        <v>129</v>
      </c>
      <c r="AT262" s="113" t="s">
        <v>242</v>
      </c>
      <c r="AU262" s="113" t="s">
        <v>85</v>
      </c>
      <c r="AY262" s="14" t="s">
        <v>237</v>
      </c>
      <c r="BE262" s="114">
        <f t="shared" si="64"/>
        <v>0</v>
      </c>
      <c r="BF262" s="114">
        <f t="shared" si="65"/>
        <v>0</v>
      </c>
      <c r="BG262" s="114">
        <f t="shared" si="66"/>
        <v>0</v>
      </c>
      <c r="BH262" s="114">
        <f t="shared" si="67"/>
        <v>0</v>
      </c>
      <c r="BI262" s="114">
        <f t="shared" si="68"/>
        <v>0</v>
      </c>
      <c r="BJ262" s="14" t="s">
        <v>85</v>
      </c>
      <c r="BK262" s="114">
        <f t="shared" si="69"/>
        <v>0</v>
      </c>
      <c r="BL262" s="14" t="s">
        <v>129</v>
      </c>
      <c r="BM262" s="113" t="s">
        <v>2508</v>
      </c>
    </row>
    <row r="263" spans="1:65" s="2" customFormat="1" ht="16.5" customHeight="1">
      <c r="A263" s="28"/>
      <c r="B263" s="138"/>
      <c r="C263" s="205" t="s">
        <v>794</v>
      </c>
      <c r="D263" s="205" t="s">
        <v>290</v>
      </c>
      <c r="E263" s="206" t="s">
        <v>2509</v>
      </c>
      <c r="F263" s="207" t="s">
        <v>2510</v>
      </c>
      <c r="G263" s="208" t="s">
        <v>2072</v>
      </c>
      <c r="H263" s="209">
        <v>2</v>
      </c>
      <c r="I263" s="115"/>
      <c r="J263" s="210">
        <f t="shared" si="60"/>
        <v>0</v>
      </c>
      <c r="K263" s="207" t="s">
        <v>1</v>
      </c>
      <c r="L263" s="116"/>
      <c r="M263" s="117" t="s">
        <v>1</v>
      </c>
      <c r="N263" s="118" t="s">
        <v>42</v>
      </c>
      <c r="O263" s="52"/>
      <c r="P263" s="111">
        <f t="shared" si="61"/>
        <v>0</v>
      </c>
      <c r="Q263" s="111">
        <v>0</v>
      </c>
      <c r="R263" s="111">
        <f t="shared" si="62"/>
        <v>0</v>
      </c>
      <c r="S263" s="111">
        <v>0</v>
      </c>
      <c r="T263" s="112">
        <f t="shared" si="63"/>
        <v>0</v>
      </c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R263" s="113" t="s">
        <v>356</v>
      </c>
      <c r="AT263" s="113" t="s">
        <v>290</v>
      </c>
      <c r="AU263" s="113" t="s">
        <v>85</v>
      </c>
      <c r="AY263" s="14" t="s">
        <v>237</v>
      </c>
      <c r="BE263" s="114">
        <f t="shared" si="64"/>
        <v>0</v>
      </c>
      <c r="BF263" s="114">
        <f t="shared" si="65"/>
        <v>0</v>
      </c>
      <c r="BG263" s="114">
        <f t="shared" si="66"/>
        <v>0</v>
      </c>
      <c r="BH263" s="114">
        <f t="shared" si="67"/>
        <v>0</v>
      </c>
      <c r="BI263" s="114">
        <f t="shared" si="68"/>
        <v>0</v>
      </c>
      <c r="BJ263" s="14" t="s">
        <v>85</v>
      </c>
      <c r="BK263" s="114">
        <f t="shared" si="69"/>
        <v>0</v>
      </c>
      <c r="BL263" s="14" t="s">
        <v>129</v>
      </c>
      <c r="BM263" s="113" t="s">
        <v>2511</v>
      </c>
    </row>
    <row r="264" spans="1:65" s="2" customFormat="1" ht="16.5" customHeight="1">
      <c r="A264" s="28"/>
      <c r="B264" s="138"/>
      <c r="C264" s="205" t="s">
        <v>798</v>
      </c>
      <c r="D264" s="205" t="s">
        <v>290</v>
      </c>
      <c r="E264" s="206" t="s">
        <v>2512</v>
      </c>
      <c r="F264" s="207" t="s">
        <v>2513</v>
      </c>
      <c r="G264" s="208" t="s">
        <v>2072</v>
      </c>
      <c r="H264" s="209">
        <v>1</v>
      </c>
      <c r="I264" s="115"/>
      <c r="J264" s="210">
        <f t="shared" si="60"/>
        <v>0</v>
      </c>
      <c r="K264" s="207" t="s">
        <v>1</v>
      </c>
      <c r="L264" s="116"/>
      <c r="M264" s="117" t="s">
        <v>1</v>
      </c>
      <c r="N264" s="118" t="s">
        <v>42</v>
      </c>
      <c r="O264" s="52"/>
      <c r="P264" s="111">
        <f t="shared" si="61"/>
        <v>0</v>
      </c>
      <c r="Q264" s="111">
        <v>0</v>
      </c>
      <c r="R264" s="111">
        <f t="shared" si="62"/>
        <v>0</v>
      </c>
      <c r="S264" s="111">
        <v>0</v>
      </c>
      <c r="T264" s="112">
        <f t="shared" si="63"/>
        <v>0</v>
      </c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R264" s="113" t="s">
        <v>356</v>
      </c>
      <c r="AT264" s="113" t="s">
        <v>290</v>
      </c>
      <c r="AU264" s="113" t="s">
        <v>85</v>
      </c>
      <c r="AY264" s="14" t="s">
        <v>237</v>
      </c>
      <c r="BE264" s="114">
        <f t="shared" si="64"/>
        <v>0</v>
      </c>
      <c r="BF264" s="114">
        <f t="shared" si="65"/>
        <v>0</v>
      </c>
      <c r="BG264" s="114">
        <f t="shared" si="66"/>
        <v>0</v>
      </c>
      <c r="BH264" s="114">
        <f t="shared" si="67"/>
        <v>0</v>
      </c>
      <c r="BI264" s="114">
        <f t="shared" si="68"/>
        <v>0</v>
      </c>
      <c r="BJ264" s="14" t="s">
        <v>85</v>
      </c>
      <c r="BK264" s="114">
        <f t="shared" si="69"/>
        <v>0</v>
      </c>
      <c r="BL264" s="14" t="s">
        <v>129</v>
      </c>
      <c r="BM264" s="113" t="s">
        <v>2514</v>
      </c>
    </row>
    <row r="265" spans="1:65" s="2" customFormat="1" ht="16.5" customHeight="1">
      <c r="A265" s="28"/>
      <c r="B265" s="138"/>
      <c r="C265" s="205" t="s">
        <v>802</v>
      </c>
      <c r="D265" s="205" t="s">
        <v>290</v>
      </c>
      <c r="E265" s="206" t="s">
        <v>2515</v>
      </c>
      <c r="F265" s="207" t="s">
        <v>2516</v>
      </c>
      <c r="G265" s="208" t="s">
        <v>2072</v>
      </c>
      <c r="H265" s="209">
        <v>1</v>
      </c>
      <c r="I265" s="115"/>
      <c r="J265" s="210">
        <f t="shared" si="60"/>
        <v>0</v>
      </c>
      <c r="K265" s="207" t="s">
        <v>1</v>
      </c>
      <c r="L265" s="116"/>
      <c r="M265" s="117" t="s">
        <v>1</v>
      </c>
      <c r="N265" s="118" t="s">
        <v>42</v>
      </c>
      <c r="O265" s="52"/>
      <c r="P265" s="111">
        <f t="shared" si="61"/>
        <v>0</v>
      </c>
      <c r="Q265" s="111">
        <v>0</v>
      </c>
      <c r="R265" s="111">
        <f t="shared" si="62"/>
        <v>0</v>
      </c>
      <c r="S265" s="111">
        <v>0</v>
      </c>
      <c r="T265" s="112">
        <f t="shared" si="63"/>
        <v>0</v>
      </c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R265" s="113" t="s">
        <v>356</v>
      </c>
      <c r="AT265" s="113" t="s">
        <v>290</v>
      </c>
      <c r="AU265" s="113" t="s">
        <v>85</v>
      </c>
      <c r="AY265" s="14" t="s">
        <v>237</v>
      </c>
      <c r="BE265" s="114">
        <f t="shared" si="64"/>
        <v>0</v>
      </c>
      <c r="BF265" s="114">
        <f t="shared" si="65"/>
        <v>0</v>
      </c>
      <c r="BG265" s="114">
        <f t="shared" si="66"/>
        <v>0</v>
      </c>
      <c r="BH265" s="114">
        <f t="shared" si="67"/>
        <v>0</v>
      </c>
      <c r="BI265" s="114">
        <f t="shared" si="68"/>
        <v>0</v>
      </c>
      <c r="BJ265" s="14" t="s">
        <v>85</v>
      </c>
      <c r="BK265" s="114">
        <f t="shared" si="69"/>
        <v>0</v>
      </c>
      <c r="BL265" s="14" t="s">
        <v>129</v>
      </c>
      <c r="BM265" s="113" t="s">
        <v>2517</v>
      </c>
    </row>
    <row r="266" spans="1:65" s="2" customFormat="1" ht="16.5" customHeight="1">
      <c r="A266" s="28"/>
      <c r="B266" s="138"/>
      <c r="C266" s="205" t="s">
        <v>806</v>
      </c>
      <c r="D266" s="205" t="s">
        <v>290</v>
      </c>
      <c r="E266" s="206" t="s">
        <v>2518</v>
      </c>
      <c r="F266" s="207" t="s">
        <v>2519</v>
      </c>
      <c r="G266" s="208" t="s">
        <v>2072</v>
      </c>
      <c r="H266" s="209">
        <v>3</v>
      </c>
      <c r="I266" s="115"/>
      <c r="J266" s="210">
        <f t="shared" si="60"/>
        <v>0</v>
      </c>
      <c r="K266" s="207" t="s">
        <v>1</v>
      </c>
      <c r="L266" s="116"/>
      <c r="M266" s="117" t="s">
        <v>1</v>
      </c>
      <c r="N266" s="118" t="s">
        <v>42</v>
      </c>
      <c r="O266" s="52"/>
      <c r="P266" s="111">
        <f t="shared" si="61"/>
        <v>0</v>
      </c>
      <c r="Q266" s="111">
        <v>0</v>
      </c>
      <c r="R266" s="111">
        <f t="shared" si="62"/>
        <v>0</v>
      </c>
      <c r="S266" s="111">
        <v>0</v>
      </c>
      <c r="T266" s="112">
        <f t="shared" si="63"/>
        <v>0</v>
      </c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R266" s="113" t="s">
        <v>356</v>
      </c>
      <c r="AT266" s="113" t="s">
        <v>290</v>
      </c>
      <c r="AU266" s="113" t="s">
        <v>85</v>
      </c>
      <c r="AY266" s="14" t="s">
        <v>237</v>
      </c>
      <c r="BE266" s="114">
        <f t="shared" si="64"/>
        <v>0</v>
      </c>
      <c r="BF266" s="114">
        <f t="shared" si="65"/>
        <v>0</v>
      </c>
      <c r="BG266" s="114">
        <f t="shared" si="66"/>
        <v>0</v>
      </c>
      <c r="BH266" s="114">
        <f t="shared" si="67"/>
        <v>0</v>
      </c>
      <c r="BI266" s="114">
        <f t="shared" si="68"/>
        <v>0</v>
      </c>
      <c r="BJ266" s="14" t="s">
        <v>85</v>
      </c>
      <c r="BK266" s="114">
        <f t="shared" si="69"/>
        <v>0</v>
      </c>
      <c r="BL266" s="14" t="s">
        <v>129</v>
      </c>
      <c r="BM266" s="113" t="s">
        <v>2520</v>
      </c>
    </row>
    <row r="267" spans="1:65" s="2" customFormat="1" ht="16.5" customHeight="1">
      <c r="A267" s="28"/>
      <c r="B267" s="138"/>
      <c r="C267" s="205" t="s">
        <v>810</v>
      </c>
      <c r="D267" s="205" t="s">
        <v>290</v>
      </c>
      <c r="E267" s="206" t="s">
        <v>2521</v>
      </c>
      <c r="F267" s="207" t="s">
        <v>2522</v>
      </c>
      <c r="G267" s="208" t="s">
        <v>2072</v>
      </c>
      <c r="H267" s="209">
        <v>2</v>
      </c>
      <c r="I267" s="115"/>
      <c r="J267" s="210">
        <f t="shared" si="60"/>
        <v>0</v>
      </c>
      <c r="K267" s="207" t="s">
        <v>1</v>
      </c>
      <c r="L267" s="116"/>
      <c r="M267" s="117" t="s">
        <v>1</v>
      </c>
      <c r="N267" s="118" t="s">
        <v>42</v>
      </c>
      <c r="O267" s="52"/>
      <c r="P267" s="111">
        <f t="shared" si="61"/>
        <v>0</v>
      </c>
      <c r="Q267" s="111">
        <v>0</v>
      </c>
      <c r="R267" s="111">
        <f t="shared" si="62"/>
        <v>0</v>
      </c>
      <c r="S267" s="111">
        <v>0</v>
      </c>
      <c r="T267" s="112">
        <f t="shared" si="63"/>
        <v>0</v>
      </c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R267" s="113" t="s">
        <v>356</v>
      </c>
      <c r="AT267" s="113" t="s">
        <v>290</v>
      </c>
      <c r="AU267" s="113" t="s">
        <v>85</v>
      </c>
      <c r="AY267" s="14" t="s">
        <v>237</v>
      </c>
      <c r="BE267" s="114">
        <f t="shared" si="64"/>
        <v>0</v>
      </c>
      <c r="BF267" s="114">
        <f t="shared" si="65"/>
        <v>0</v>
      </c>
      <c r="BG267" s="114">
        <f t="shared" si="66"/>
        <v>0</v>
      </c>
      <c r="BH267" s="114">
        <f t="shared" si="67"/>
        <v>0</v>
      </c>
      <c r="BI267" s="114">
        <f t="shared" si="68"/>
        <v>0</v>
      </c>
      <c r="BJ267" s="14" t="s">
        <v>85</v>
      </c>
      <c r="BK267" s="114">
        <f t="shared" si="69"/>
        <v>0</v>
      </c>
      <c r="BL267" s="14" t="s">
        <v>129</v>
      </c>
      <c r="BM267" s="113" t="s">
        <v>2523</v>
      </c>
    </row>
    <row r="268" spans="1:65" s="2" customFormat="1" ht="16.5" customHeight="1">
      <c r="A268" s="28"/>
      <c r="B268" s="138"/>
      <c r="C268" s="205" t="s">
        <v>814</v>
      </c>
      <c r="D268" s="205" t="s">
        <v>290</v>
      </c>
      <c r="E268" s="206" t="s">
        <v>2524</v>
      </c>
      <c r="F268" s="207" t="s">
        <v>2525</v>
      </c>
      <c r="G268" s="208" t="s">
        <v>2072</v>
      </c>
      <c r="H268" s="209">
        <v>6</v>
      </c>
      <c r="I268" s="115"/>
      <c r="J268" s="210">
        <f t="shared" si="60"/>
        <v>0</v>
      </c>
      <c r="K268" s="207" t="s">
        <v>1</v>
      </c>
      <c r="L268" s="116"/>
      <c r="M268" s="117" t="s">
        <v>1</v>
      </c>
      <c r="N268" s="118" t="s">
        <v>42</v>
      </c>
      <c r="O268" s="52"/>
      <c r="P268" s="111">
        <f t="shared" si="61"/>
        <v>0</v>
      </c>
      <c r="Q268" s="111">
        <v>0</v>
      </c>
      <c r="R268" s="111">
        <f t="shared" si="62"/>
        <v>0</v>
      </c>
      <c r="S268" s="111">
        <v>0</v>
      </c>
      <c r="T268" s="112">
        <f t="shared" si="63"/>
        <v>0</v>
      </c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R268" s="113" t="s">
        <v>356</v>
      </c>
      <c r="AT268" s="113" t="s">
        <v>290</v>
      </c>
      <c r="AU268" s="113" t="s">
        <v>85</v>
      </c>
      <c r="AY268" s="14" t="s">
        <v>237</v>
      </c>
      <c r="BE268" s="114">
        <f t="shared" si="64"/>
        <v>0</v>
      </c>
      <c r="BF268" s="114">
        <f t="shared" si="65"/>
        <v>0</v>
      </c>
      <c r="BG268" s="114">
        <f t="shared" si="66"/>
        <v>0</v>
      </c>
      <c r="BH268" s="114">
        <f t="shared" si="67"/>
        <v>0</v>
      </c>
      <c r="BI268" s="114">
        <f t="shared" si="68"/>
        <v>0</v>
      </c>
      <c r="BJ268" s="14" t="s">
        <v>85</v>
      </c>
      <c r="BK268" s="114">
        <f t="shared" si="69"/>
        <v>0</v>
      </c>
      <c r="BL268" s="14" t="s">
        <v>129</v>
      </c>
      <c r="BM268" s="113" t="s">
        <v>2526</v>
      </c>
    </row>
    <row r="269" spans="1:65" s="2" customFormat="1" ht="16.5" customHeight="1">
      <c r="A269" s="28"/>
      <c r="B269" s="138"/>
      <c r="C269" s="205" t="s">
        <v>818</v>
      </c>
      <c r="D269" s="205" t="s">
        <v>290</v>
      </c>
      <c r="E269" s="206" t="s">
        <v>2527</v>
      </c>
      <c r="F269" s="207" t="s">
        <v>2528</v>
      </c>
      <c r="G269" s="208" t="s">
        <v>2072</v>
      </c>
      <c r="H269" s="209">
        <v>2</v>
      </c>
      <c r="I269" s="115"/>
      <c r="J269" s="210">
        <f t="shared" si="60"/>
        <v>0</v>
      </c>
      <c r="K269" s="207" t="s">
        <v>1</v>
      </c>
      <c r="L269" s="116"/>
      <c r="M269" s="117" t="s">
        <v>1</v>
      </c>
      <c r="N269" s="118" t="s">
        <v>42</v>
      </c>
      <c r="O269" s="52"/>
      <c r="P269" s="111">
        <f t="shared" si="61"/>
        <v>0</v>
      </c>
      <c r="Q269" s="111">
        <v>0</v>
      </c>
      <c r="R269" s="111">
        <f t="shared" si="62"/>
        <v>0</v>
      </c>
      <c r="S269" s="111">
        <v>0</v>
      </c>
      <c r="T269" s="112">
        <f t="shared" si="63"/>
        <v>0</v>
      </c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R269" s="113" t="s">
        <v>356</v>
      </c>
      <c r="AT269" s="113" t="s">
        <v>290</v>
      </c>
      <c r="AU269" s="113" t="s">
        <v>85</v>
      </c>
      <c r="AY269" s="14" t="s">
        <v>237</v>
      </c>
      <c r="BE269" s="114">
        <f t="shared" si="64"/>
        <v>0</v>
      </c>
      <c r="BF269" s="114">
        <f t="shared" si="65"/>
        <v>0</v>
      </c>
      <c r="BG269" s="114">
        <f t="shared" si="66"/>
        <v>0</v>
      </c>
      <c r="BH269" s="114">
        <f t="shared" si="67"/>
        <v>0</v>
      </c>
      <c r="BI269" s="114">
        <f t="shared" si="68"/>
        <v>0</v>
      </c>
      <c r="BJ269" s="14" t="s">
        <v>85</v>
      </c>
      <c r="BK269" s="114">
        <f t="shared" si="69"/>
        <v>0</v>
      </c>
      <c r="BL269" s="14" t="s">
        <v>129</v>
      </c>
      <c r="BM269" s="113" t="s">
        <v>2529</v>
      </c>
    </row>
    <row r="270" spans="1:65" s="2" customFormat="1" ht="16.5" customHeight="1">
      <c r="A270" s="28"/>
      <c r="B270" s="138"/>
      <c r="C270" s="205" t="s">
        <v>822</v>
      </c>
      <c r="D270" s="205" t="s">
        <v>290</v>
      </c>
      <c r="E270" s="206" t="s">
        <v>2530</v>
      </c>
      <c r="F270" s="207" t="s">
        <v>2531</v>
      </c>
      <c r="G270" s="208" t="s">
        <v>2072</v>
      </c>
      <c r="H270" s="209">
        <v>2</v>
      </c>
      <c r="I270" s="115"/>
      <c r="J270" s="210">
        <f t="shared" si="60"/>
        <v>0</v>
      </c>
      <c r="K270" s="207" t="s">
        <v>1</v>
      </c>
      <c r="L270" s="116"/>
      <c r="M270" s="117" t="s">
        <v>1</v>
      </c>
      <c r="N270" s="118" t="s">
        <v>42</v>
      </c>
      <c r="O270" s="52"/>
      <c r="P270" s="111">
        <f t="shared" si="61"/>
        <v>0</v>
      </c>
      <c r="Q270" s="111">
        <v>0</v>
      </c>
      <c r="R270" s="111">
        <f t="shared" si="62"/>
        <v>0</v>
      </c>
      <c r="S270" s="111">
        <v>0</v>
      </c>
      <c r="T270" s="112">
        <f t="shared" si="63"/>
        <v>0</v>
      </c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R270" s="113" t="s">
        <v>356</v>
      </c>
      <c r="AT270" s="113" t="s">
        <v>290</v>
      </c>
      <c r="AU270" s="113" t="s">
        <v>85</v>
      </c>
      <c r="AY270" s="14" t="s">
        <v>237</v>
      </c>
      <c r="BE270" s="114">
        <f t="shared" si="64"/>
        <v>0</v>
      </c>
      <c r="BF270" s="114">
        <f t="shared" si="65"/>
        <v>0</v>
      </c>
      <c r="BG270" s="114">
        <f t="shared" si="66"/>
        <v>0</v>
      </c>
      <c r="BH270" s="114">
        <f t="shared" si="67"/>
        <v>0</v>
      </c>
      <c r="BI270" s="114">
        <f t="shared" si="68"/>
        <v>0</v>
      </c>
      <c r="BJ270" s="14" t="s">
        <v>85</v>
      </c>
      <c r="BK270" s="114">
        <f t="shared" si="69"/>
        <v>0</v>
      </c>
      <c r="BL270" s="14" t="s">
        <v>129</v>
      </c>
      <c r="BM270" s="113" t="s">
        <v>2532</v>
      </c>
    </row>
    <row r="271" spans="1:65" s="2" customFormat="1" ht="16.5" customHeight="1">
      <c r="A271" s="28"/>
      <c r="B271" s="138"/>
      <c r="C271" s="205" t="s">
        <v>826</v>
      </c>
      <c r="D271" s="205" t="s">
        <v>290</v>
      </c>
      <c r="E271" s="206" t="s">
        <v>2533</v>
      </c>
      <c r="F271" s="207" t="s">
        <v>2534</v>
      </c>
      <c r="G271" s="208" t="s">
        <v>2072</v>
      </c>
      <c r="H271" s="209">
        <v>4</v>
      </c>
      <c r="I271" s="115"/>
      <c r="J271" s="210">
        <f t="shared" si="60"/>
        <v>0</v>
      </c>
      <c r="K271" s="207" t="s">
        <v>1</v>
      </c>
      <c r="L271" s="116"/>
      <c r="M271" s="117" t="s">
        <v>1</v>
      </c>
      <c r="N271" s="118" t="s">
        <v>42</v>
      </c>
      <c r="O271" s="52"/>
      <c r="P271" s="111">
        <f t="shared" si="61"/>
        <v>0</v>
      </c>
      <c r="Q271" s="111">
        <v>0</v>
      </c>
      <c r="R271" s="111">
        <f t="shared" si="62"/>
        <v>0</v>
      </c>
      <c r="S271" s="111">
        <v>0</v>
      </c>
      <c r="T271" s="112">
        <f t="shared" si="63"/>
        <v>0</v>
      </c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R271" s="113" t="s">
        <v>356</v>
      </c>
      <c r="AT271" s="113" t="s">
        <v>290</v>
      </c>
      <c r="AU271" s="113" t="s">
        <v>85</v>
      </c>
      <c r="AY271" s="14" t="s">
        <v>237</v>
      </c>
      <c r="BE271" s="114">
        <f t="shared" si="64"/>
        <v>0</v>
      </c>
      <c r="BF271" s="114">
        <f t="shared" si="65"/>
        <v>0</v>
      </c>
      <c r="BG271" s="114">
        <f t="shared" si="66"/>
        <v>0</v>
      </c>
      <c r="BH271" s="114">
        <f t="shared" si="67"/>
        <v>0</v>
      </c>
      <c r="BI271" s="114">
        <f t="shared" si="68"/>
        <v>0</v>
      </c>
      <c r="BJ271" s="14" t="s">
        <v>85</v>
      </c>
      <c r="BK271" s="114">
        <f t="shared" si="69"/>
        <v>0</v>
      </c>
      <c r="BL271" s="14" t="s">
        <v>129</v>
      </c>
      <c r="BM271" s="113" t="s">
        <v>2535</v>
      </c>
    </row>
    <row r="272" spans="1:65" s="2" customFormat="1" ht="16.5" customHeight="1">
      <c r="A272" s="28"/>
      <c r="B272" s="138"/>
      <c r="C272" s="205" t="s">
        <v>830</v>
      </c>
      <c r="D272" s="205" t="s">
        <v>290</v>
      </c>
      <c r="E272" s="206" t="s">
        <v>2536</v>
      </c>
      <c r="F272" s="207" t="s">
        <v>2537</v>
      </c>
      <c r="G272" s="208" t="s">
        <v>2072</v>
      </c>
      <c r="H272" s="209">
        <v>3</v>
      </c>
      <c r="I272" s="115"/>
      <c r="J272" s="210">
        <f t="shared" si="60"/>
        <v>0</v>
      </c>
      <c r="K272" s="207" t="s">
        <v>1</v>
      </c>
      <c r="L272" s="116"/>
      <c r="M272" s="117" t="s">
        <v>1</v>
      </c>
      <c r="N272" s="118" t="s">
        <v>42</v>
      </c>
      <c r="O272" s="52"/>
      <c r="P272" s="111">
        <f t="shared" si="61"/>
        <v>0</v>
      </c>
      <c r="Q272" s="111">
        <v>0</v>
      </c>
      <c r="R272" s="111">
        <f t="shared" si="62"/>
        <v>0</v>
      </c>
      <c r="S272" s="111">
        <v>0</v>
      </c>
      <c r="T272" s="112">
        <f t="shared" si="63"/>
        <v>0</v>
      </c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R272" s="113" t="s">
        <v>356</v>
      </c>
      <c r="AT272" s="113" t="s">
        <v>290</v>
      </c>
      <c r="AU272" s="113" t="s">
        <v>85</v>
      </c>
      <c r="AY272" s="14" t="s">
        <v>237</v>
      </c>
      <c r="BE272" s="114">
        <f t="shared" si="64"/>
        <v>0</v>
      </c>
      <c r="BF272" s="114">
        <f t="shared" si="65"/>
        <v>0</v>
      </c>
      <c r="BG272" s="114">
        <f t="shared" si="66"/>
        <v>0</v>
      </c>
      <c r="BH272" s="114">
        <f t="shared" si="67"/>
        <v>0</v>
      </c>
      <c r="BI272" s="114">
        <f t="shared" si="68"/>
        <v>0</v>
      </c>
      <c r="BJ272" s="14" t="s">
        <v>85</v>
      </c>
      <c r="BK272" s="114">
        <f t="shared" si="69"/>
        <v>0</v>
      </c>
      <c r="BL272" s="14" t="s">
        <v>129</v>
      </c>
      <c r="BM272" s="113" t="s">
        <v>2538</v>
      </c>
    </row>
    <row r="273" spans="1:65" s="2" customFormat="1" ht="16.5" customHeight="1">
      <c r="A273" s="28"/>
      <c r="B273" s="138"/>
      <c r="C273" s="205" t="s">
        <v>834</v>
      </c>
      <c r="D273" s="205" t="s">
        <v>290</v>
      </c>
      <c r="E273" s="206" t="s">
        <v>2539</v>
      </c>
      <c r="F273" s="207" t="s">
        <v>2540</v>
      </c>
      <c r="G273" s="208" t="s">
        <v>2072</v>
      </c>
      <c r="H273" s="209">
        <v>17</v>
      </c>
      <c r="I273" s="115"/>
      <c r="J273" s="210">
        <f t="shared" si="60"/>
        <v>0</v>
      </c>
      <c r="K273" s="207" t="s">
        <v>1</v>
      </c>
      <c r="L273" s="116"/>
      <c r="M273" s="117" t="s">
        <v>1</v>
      </c>
      <c r="N273" s="118" t="s">
        <v>42</v>
      </c>
      <c r="O273" s="52"/>
      <c r="P273" s="111">
        <f t="shared" si="61"/>
        <v>0</v>
      </c>
      <c r="Q273" s="111">
        <v>0</v>
      </c>
      <c r="R273" s="111">
        <f t="shared" si="62"/>
        <v>0</v>
      </c>
      <c r="S273" s="111">
        <v>0</v>
      </c>
      <c r="T273" s="112">
        <f t="shared" si="63"/>
        <v>0</v>
      </c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R273" s="113" t="s">
        <v>356</v>
      </c>
      <c r="AT273" s="113" t="s">
        <v>290</v>
      </c>
      <c r="AU273" s="113" t="s">
        <v>85</v>
      </c>
      <c r="AY273" s="14" t="s">
        <v>237</v>
      </c>
      <c r="BE273" s="114">
        <f t="shared" si="64"/>
        <v>0</v>
      </c>
      <c r="BF273" s="114">
        <f t="shared" si="65"/>
        <v>0</v>
      </c>
      <c r="BG273" s="114">
        <f t="shared" si="66"/>
        <v>0</v>
      </c>
      <c r="BH273" s="114">
        <f t="shared" si="67"/>
        <v>0</v>
      </c>
      <c r="BI273" s="114">
        <f t="shared" si="68"/>
        <v>0</v>
      </c>
      <c r="BJ273" s="14" t="s">
        <v>85</v>
      </c>
      <c r="BK273" s="114">
        <f t="shared" si="69"/>
        <v>0</v>
      </c>
      <c r="BL273" s="14" t="s">
        <v>129</v>
      </c>
      <c r="BM273" s="113" t="s">
        <v>2541</v>
      </c>
    </row>
    <row r="274" spans="1:65" s="2" customFormat="1" ht="16.5" customHeight="1">
      <c r="A274" s="28"/>
      <c r="B274" s="138"/>
      <c r="C274" s="205" t="s">
        <v>838</v>
      </c>
      <c r="D274" s="205" t="s">
        <v>290</v>
      </c>
      <c r="E274" s="206" t="s">
        <v>2542</v>
      </c>
      <c r="F274" s="207" t="s">
        <v>2543</v>
      </c>
      <c r="G274" s="208" t="s">
        <v>2072</v>
      </c>
      <c r="H274" s="209">
        <v>47</v>
      </c>
      <c r="I274" s="115"/>
      <c r="J274" s="210">
        <f t="shared" si="60"/>
        <v>0</v>
      </c>
      <c r="K274" s="207" t="s">
        <v>1</v>
      </c>
      <c r="L274" s="116"/>
      <c r="M274" s="117" t="s">
        <v>1</v>
      </c>
      <c r="N274" s="118" t="s">
        <v>42</v>
      </c>
      <c r="O274" s="52"/>
      <c r="P274" s="111">
        <f t="shared" si="61"/>
        <v>0</v>
      </c>
      <c r="Q274" s="111">
        <v>0</v>
      </c>
      <c r="R274" s="111">
        <f t="shared" si="62"/>
        <v>0</v>
      </c>
      <c r="S274" s="111">
        <v>0</v>
      </c>
      <c r="T274" s="112">
        <f t="shared" si="63"/>
        <v>0</v>
      </c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R274" s="113" t="s">
        <v>356</v>
      </c>
      <c r="AT274" s="113" t="s">
        <v>290</v>
      </c>
      <c r="AU274" s="113" t="s">
        <v>85</v>
      </c>
      <c r="AY274" s="14" t="s">
        <v>237</v>
      </c>
      <c r="BE274" s="114">
        <f t="shared" si="64"/>
        <v>0</v>
      </c>
      <c r="BF274" s="114">
        <f t="shared" si="65"/>
        <v>0</v>
      </c>
      <c r="BG274" s="114">
        <f t="shared" si="66"/>
        <v>0</v>
      </c>
      <c r="BH274" s="114">
        <f t="shared" si="67"/>
        <v>0</v>
      </c>
      <c r="BI274" s="114">
        <f t="shared" si="68"/>
        <v>0</v>
      </c>
      <c r="BJ274" s="14" t="s">
        <v>85</v>
      </c>
      <c r="BK274" s="114">
        <f t="shared" si="69"/>
        <v>0</v>
      </c>
      <c r="BL274" s="14" t="s">
        <v>129</v>
      </c>
      <c r="BM274" s="113" t="s">
        <v>2544</v>
      </c>
    </row>
    <row r="275" spans="1:65" s="2" customFormat="1" ht="16.5" customHeight="1">
      <c r="A275" s="28"/>
      <c r="B275" s="138"/>
      <c r="C275" s="205" t="s">
        <v>842</v>
      </c>
      <c r="D275" s="205" t="s">
        <v>290</v>
      </c>
      <c r="E275" s="206" t="s">
        <v>2545</v>
      </c>
      <c r="F275" s="207" t="s">
        <v>2546</v>
      </c>
      <c r="G275" s="208" t="s">
        <v>2072</v>
      </c>
      <c r="H275" s="209">
        <v>42</v>
      </c>
      <c r="I275" s="115"/>
      <c r="J275" s="210">
        <f t="shared" si="60"/>
        <v>0</v>
      </c>
      <c r="K275" s="207" t="s">
        <v>1</v>
      </c>
      <c r="L275" s="116"/>
      <c r="M275" s="117" t="s">
        <v>1</v>
      </c>
      <c r="N275" s="118" t="s">
        <v>42</v>
      </c>
      <c r="O275" s="52"/>
      <c r="P275" s="111">
        <f t="shared" si="61"/>
        <v>0</v>
      </c>
      <c r="Q275" s="111">
        <v>0</v>
      </c>
      <c r="R275" s="111">
        <f t="shared" si="62"/>
        <v>0</v>
      </c>
      <c r="S275" s="111">
        <v>0</v>
      </c>
      <c r="T275" s="112">
        <f t="shared" si="63"/>
        <v>0</v>
      </c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R275" s="113" t="s">
        <v>356</v>
      </c>
      <c r="AT275" s="113" t="s">
        <v>290</v>
      </c>
      <c r="AU275" s="113" t="s">
        <v>85</v>
      </c>
      <c r="AY275" s="14" t="s">
        <v>237</v>
      </c>
      <c r="BE275" s="114">
        <f t="shared" si="64"/>
        <v>0</v>
      </c>
      <c r="BF275" s="114">
        <f t="shared" si="65"/>
        <v>0</v>
      </c>
      <c r="BG275" s="114">
        <f t="shared" si="66"/>
        <v>0</v>
      </c>
      <c r="BH275" s="114">
        <f t="shared" si="67"/>
        <v>0</v>
      </c>
      <c r="BI275" s="114">
        <f t="shared" si="68"/>
        <v>0</v>
      </c>
      <c r="BJ275" s="14" t="s">
        <v>85</v>
      </c>
      <c r="BK275" s="114">
        <f t="shared" si="69"/>
        <v>0</v>
      </c>
      <c r="BL275" s="14" t="s">
        <v>129</v>
      </c>
      <c r="BM275" s="113" t="s">
        <v>2547</v>
      </c>
    </row>
    <row r="276" spans="1:65" s="2" customFormat="1" ht="16.5" customHeight="1">
      <c r="A276" s="28"/>
      <c r="B276" s="138"/>
      <c r="C276" s="205" t="s">
        <v>848</v>
      </c>
      <c r="D276" s="205" t="s">
        <v>290</v>
      </c>
      <c r="E276" s="206" t="s">
        <v>2548</v>
      </c>
      <c r="F276" s="207" t="s">
        <v>2549</v>
      </c>
      <c r="G276" s="208" t="s">
        <v>2072</v>
      </c>
      <c r="H276" s="209">
        <v>23</v>
      </c>
      <c r="I276" s="115"/>
      <c r="J276" s="210">
        <f t="shared" si="60"/>
        <v>0</v>
      </c>
      <c r="K276" s="207" t="s">
        <v>1</v>
      </c>
      <c r="L276" s="116"/>
      <c r="M276" s="117" t="s">
        <v>1</v>
      </c>
      <c r="N276" s="118" t="s">
        <v>42</v>
      </c>
      <c r="O276" s="52"/>
      <c r="P276" s="111">
        <f t="shared" si="61"/>
        <v>0</v>
      </c>
      <c r="Q276" s="111">
        <v>0</v>
      </c>
      <c r="R276" s="111">
        <f t="shared" si="62"/>
        <v>0</v>
      </c>
      <c r="S276" s="111">
        <v>0</v>
      </c>
      <c r="T276" s="112">
        <f t="shared" si="63"/>
        <v>0</v>
      </c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R276" s="113" t="s">
        <v>356</v>
      </c>
      <c r="AT276" s="113" t="s">
        <v>290</v>
      </c>
      <c r="AU276" s="113" t="s">
        <v>85</v>
      </c>
      <c r="AY276" s="14" t="s">
        <v>237</v>
      </c>
      <c r="BE276" s="114">
        <f t="shared" si="64"/>
        <v>0</v>
      </c>
      <c r="BF276" s="114">
        <f t="shared" si="65"/>
        <v>0</v>
      </c>
      <c r="BG276" s="114">
        <f t="shared" si="66"/>
        <v>0</v>
      </c>
      <c r="BH276" s="114">
        <f t="shared" si="67"/>
        <v>0</v>
      </c>
      <c r="BI276" s="114">
        <f t="shared" si="68"/>
        <v>0</v>
      </c>
      <c r="BJ276" s="14" t="s">
        <v>85</v>
      </c>
      <c r="BK276" s="114">
        <f t="shared" si="69"/>
        <v>0</v>
      </c>
      <c r="BL276" s="14" t="s">
        <v>129</v>
      </c>
      <c r="BM276" s="113" t="s">
        <v>2550</v>
      </c>
    </row>
    <row r="277" spans="1:65" s="2" customFormat="1" ht="16.5" customHeight="1">
      <c r="A277" s="28"/>
      <c r="B277" s="138"/>
      <c r="C277" s="205" t="s">
        <v>852</v>
      </c>
      <c r="D277" s="205" t="s">
        <v>290</v>
      </c>
      <c r="E277" s="206" t="s">
        <v>2551</v>
      </c>
      <c r="F277" s="207" t="s">
        <v>2552</v>
      </c>
      <c r="G277" s="208" t="s">
        <v>2072</v>
      </c>
      <c r="H277" s="209">
        <v>22</v>
      </c>
      <c r="I277" s="115"/>
      <c r="J277" s="210">
        <f t="shared" si="60"/>
        <v>0</v>
      </c>
      <c r="K277" s="207" t="s">
        <v>1</v>
      </c>
      <c r="L277" s="116"/>
      <c r="M277" s="117" t="s">
        <v>1</v>
      </c>
      <c r="N277" s="118" t="s">
        <v>42</v>
      </c>
      <c r="O277" s="52"/>
      <c r="P277" s="111">
        <f t="shared" si="61"/>
        <v>0</v>
      </c>
      <c r="Q277" s="111">
        <v>0</v>
      </c>
      <c r="R277" s="111">
        <f t="shared" si="62"/>
        <v>0</v>
      </c>
      <c r="S277" s="111">
        <v>0</v>
      </c>
      <c r="T277" s="112">
        <f t="shared" si="63"/>
        <v>0</v>
      </c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R277" s="113" t="s">
        <v>356</v>
      </c>
      <c r="AT277" s="113" t="s">
        <v>290</v>
      </c>
      <c r="AU277" s="113" t="s">
        <v>85</v>
      </c>
      <c r="AY277" s="14" t="s">
        <v>237</v>
      </c>
      <c r="BE277" s="114">
        <f t="shared" si="64"/>
        <v>0</v>
      </c>
      <c r="BF277" s="114">
        <f t="shared" si="65"/>
        <v>0</v>
      </c>
      <c r="BG277" s="114">
        <f t="shared" si="66"/>
        <v>0</v>
      </c>
      <c r="BH277" s="114">
        <f t="shared" si="67"/>
        <v>0</v>
      </c>
      <c r="BI277" s="114">
        <f t="shared" si="68"/>
        <v>0</v>
      </c>
      <c r="BJ277" s="14" t="s">
        <v>85</v>
      </c>
      <c r="BK277" s="114">
        <f t="shared" si="69"/>
        <v>0</v>
      </c>
      <c r="BL277" s="14" t="s">
        <v>129</v>
      </c>
      <c r="BM277" s="113" t="s">
        <v>2553</v>
      </c>
    </row>
    <row r="278" spans="1:65" s="2" customFormat="1" ht="16.5" customHeight="1">
      <c r="A278" s="28"/>
      <c r="B278" s="138"/>
      <c r="C278" s="205" t="s">
        <v>856</v>
      </c>
      <c r="D278" s="205" t="s">
        <v>290</v>
      </c>
      <c r="E278" s="206" t="s">
        <v>2554</v>
      </c>
      <c r="F278" s="207" t="s">
        <v>2555</v>
      </c>
      <c r="G278" s="208" t="s">
        <v>2072</v>
      </c>
      <c r="H278" s="209">
        <v>12</v>
      </c>
      <c r="I278" s="115"/>
      <c r="J278" s="210">
        <f t="shared" si="60"/>
        <v>0</v>
      </c>
      <c r="K278" s="207" t="s">
        <v>1</v>
      </c>
      <c r="L278" s="116"/>
      <c r="M278" s="117" t="s">
        <v>1</v>
      </c>
      <c r="N278" s="118" t="s">
        <v>42</v>
      </c>
      <c r="O278" s="52"/>
      <c r="P278" s="111">
        <f t="shared" si="61"/>
        <v>0</v>
      </c>
      <c r="Q278" s="111">
        <v>0</v>
      </c>
      <c r="R278" s="111">
        <f t="shared" si="62"/>
        <v>0</v>
      </c>
      <c r="S278" s="111">
        <v>0</v>
      </c>
      <c r="T278" s="112">
        <f t="shared" si="63"/>
        <v>0</v>
      </c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R278" s="113" t="s">
        <v>356</v>
      </c>
      <c r="AT278" s="113" t="s">
        <v>290</v>
      </c>
      <c r="AU278" s="113" t="s">
        <v>85</v>
      </c>
      <c r="AY278" s="14" t="s">
        <v>237</v>
      </c>
      <c r="BE278" s="114">
        <f t="shared" si="64"/>
        <v>0</v>
      </c>
      <c r="BF278" s="114">
        <f t="shared" si="65"/>
        <v>0</v>
      </c>
      <c r="BG278" s="114">
        <f t="shared" si="66"/>
        <v>0</v>
      </c>
      <c r="BH278" s="114">
        <f t="shared" si="67"/>
        <v>0</v>
      </c>
      <c r="BI278" s="114">
        <f t="shared" si="68"/>
        <v>0</v>
      </c>
      <c r="BJ278" s="14" t="s">
        <v>85</v>
      </c>
      <c r="BK278" s="114">
        <f t="shared" si="69"/>
        <v>0</v>
      </c>
      <c r="BL278" s="14" t="s">
        <v>129</v>
      </c>
      <c r="BM278" s="113" t="s">
        <v>2556</v>
      </c>
    </row>
    <row r="279" spans="1:65" s="2" customFormat="1" ht="16.5" customHeight="1">
      <c r="A279" s="28"/>
      <c r="B279" s="138"/>
      <c r="C279" s="205" t="s">
        <v>860</v>
      </c>
      <c r="D279" s="205" t="s">
        <v>290</v>
      </c>
      <c r="E279" s="206" t="s">
        <v>2557</v>
      </c>
      <c r="F279" s="207" t="s">
        <v>2558</v>
      </c>
      <c r="G279" s="208" t="s">
        <v>2072</v>
      </c>
      <c r="H279" s="209">
        <v>4</v>
      </c>
      <c r="I279" s="115"/>
      <c r="J279" s="210">
        <f t="shared" si="60"/>
        <v>0</v>
      </c>
      <c r="K279" s="207" t="s">
        <v>1</v>
      </c>
      <c r="L279" s="116"/>
      <c r="M279" s="117" t="s">
        <v>1</v>
      </c>
      <c r="N279" s="118" t="s">
        <v>42</v>
      </c>
      <c r="O279" s="52"/>
      <c r="P279" s="111">
        <f t="shared" si="61"/>
        <v>0</v>
      </c>
      <c r="Q279" s="111">
        <v>0</v>
      </c>
      <c r="R279" s="111">
        <f t="shared" si="62"/>
        <v>0</v>
      </c>
      <c r="S279" s="111">
        <v>0</v>
      </c>
      <c r="T279" s="112">
        <f t="shared" si="63"/>
        <v>0</v>
      </c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R279" s="113" t="s">
        <v>356</v>
      </c>
      <c r="AT279" s="113" t="s">
        <v>290</v>
      </c>
      <c r="AU279" s="113" t="s">
        <v>85</v>
      </c>
      <c r="AY279" s="14" t="s">
        <v>237</v>
      </c>
      <c r="BE279" s="114">
        <f t="shared" si="64"/>
        <v>0</v>
      </c>
      <c r="BF279" s="114">
        <f t="shared" si="65"/>
        <v>0</v>
      </c>
      <c r="BG279" s="114">
        <f t="shared" si="66"/>
        <v>0</v>
      </c>
      <c r="BH279" s="114">
        <f t="shared" si="67"/>
        <v>0</v>
      </c>
      <c r="BI279" s="114">
        <f t="shared" si="68"/>
        <v>0</v>
      </c>
      <c r="BJ279" s="14" t="s">
        <v>85</v>
      </c>
      <c r="BK279" s="114">
        <f t="shared" si="69"/>
        <v>0</v>
      </c>
      <c r="BL279" s="14" t="s">
        <v>129</v>
      </c>
      <c r="BM279" s="113" t="s">
        <v>2559</v>
      </c>
    </row>
    <row r="280" spans="1:65" s="2" customFormat="1" ht="16.5" customHeight="1">
      <c r="A280" s="28"/>
      <c r="B280" s="138"/>
      <c r="C280" s="205" t="s">
        <v>864</v>
      </c>
      <c r="D280" s="205" t="s">
        <v>290</v>
      </c>
      <c r="E280" s="206" t="s">
        <v>2560</v>
      </c>
      <c r="F280" s="207" t="s">
        <v>2561</v>
      </c>
      <c r="G280" s="208" t="s">
        <v>2072</v>
      </c>
      <c r="H280" s="209">
        <v>1</v>
      </c>
      <c r="I280" s="115"/>
      <c r="J280" s="210">
        <f t="shared" si="60"/>
        <v>0</v>
      </c>
      <c r="K280" s="207" t="s">
        <v>1</v>
      </c>
      <c r="L280" s="116"/>
      <c r="M280" s="117" t="s">
        <v>1</v>
      </c>
      <c r="N280" s="118" t="s">
        <v>42</v>
      </c>
      <c r="O280" s="52"/>
      <c r="P280" s="111">
        <f t="shared" si="61"/>
        <v>0</v>
      </c>
      <c r="Q280" s="111">
        <v>0</v>
      </c>
      <c r="R280" s="111">
        <f t="shared" si="62"/>
        <v>0</v>
      </c>
      <c r="S280" s="111">
        <v>0</v>
      </c>
      <c r="T280" s="112">
        <f t="shared" si="63"/>
        <v>0</v>
      </c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R280" s="113" t="s">
        <v>356</v>
      </c>
      <c r="AT280" s="113" t="s">
        <v>290</v>
      </c>
      <c r="AU280" s="113" t="s">
        <v>85</v>
      </c>
      <c r="AY280" s="14" t="s">
        <v>237</v>
      </c>
      <c r="BE280" s="114">
        <f t="shared" si="64"/>
        <v>0</v>
      </c>
      <c r="BF280" s="114">
        <f t="shared" si="65"/>
        <v>0</v>
      </c>
      <c r="BG280" s="114">
        <f t="shared" si="66"/>
        <v>0</v>
      </c>
      <c r="BH280" s="114">
        <f t="shared" si="67"/>
        <v>0</v>
      </c>
      <c r="BI280" s="114">
        <f t="shared" si="68"/>
        <v>0</v>
      </c>
      <c r="BJ280" s="14" t="s">
        <v>85</v>
      </c>
      <c r="BK280" s="114">
        <f t="shared" si="69"/>
        <v>0</v>
      </c>
      <c r="BL280" s="14" t="s">
        <v>129</v>
      </c>
      <c r="BM280" s="113" t="s">
        <v>2562</v>
      </c>
    </row>
    <row r="281" spans="1:65" s="2" customFormat="1" ht="16.5" customHeight="1">
      <c r="A281" s="28"/>
      <c r="B281" s="138"/>
      <c r="C281" s="205" t="s">
        <v>868</v>
      </c>
      <c r="D281" s="205" t="s">
        <v>290</v>
      </c>
      <c r="E281" s="206" t="s">
        <v>2563</v>
      </c>
      <c r="F281" s="207" t="s">
        <v>2564</v>
      </c>
      <c r="G281" s="208" t="s">
        <v>2072</v>
      </c>
      <c r="H281" s="209">
        <v>4</v>
      </c>
      <c r="I281" s="115"/>
      <c r="J281" s="210">
        <f t="shared" si="60"/>
        <v>0</v>
      </c>
      <c r="K281" s="207" t="s">
        <v>1</v>
      </c>
      <c r="L281" s="116"/>
      <c r="M281" s="117" t="s">
        <v>1</v>
      </c>
      <c r="N281" s="118" t="s">
        <v>42</v>
      </c>
      <c r="O281" s="52"/>
      <c r="P281" s="111">
        <f t="shared" si="61"/>
        <v>0</v>
      </c>
      <c r="Q281" s="111">
        <v>0</v>
      </c>
      <c r="R281" s="111">
        <f t="shared" si="62"/>
        <v>0</v>
      </c>
      <c r="S281" s="111">
        <v>0</v>
      </c>
      <c r="T281" s="112">
        <f t="shared" si="63"/>
        <v>0</v>
      </c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R281" s="113" t="s">
        <v>356</v>
      </c>
      <c r="AT281" s="113" t="s">
        <v>290</v>
      </c>
      <c r="AU281" s="113" t="s">
        <v>85</v>
      </c>
      <c r="AY281" s="14" t="s">
        <v>237</v>
      </c>
      <c r="BE281" s="114">
        <f t="shared" si="64"/>
        <v>0</v>
      </c>
      <c r="BF281" s="114">
        <f t="shared" si="65"/>
        <v>0</v>
      </c>
      <c r="BG281" s="114">
        <f t="shared" si="66"/>
        <v>0</v>
      </c>
      <c r="BH281" s="114">
        <f t="shared" si="67"/>
        <v>0</v>
      </c>
      <c r="BI281" s="114">
        <f t="shared" si="68"/>
        <v>0</v>
      </c>
      <c r="BJ281" s="14" t="s">
        <v>85</v>
      </c>
      <c r="BK281" s="114">
        <f t="shared" si="69"/>
        <v>0</v>
      </c>
      <c r="BL281" s="14" t="s">
        <v>129</v>
      </c>
      <c r="BM281" s="113" t="s">
        <v>2565</v>
      </c>
    </row>
    <row r="282" spans="1:65" s="2" customFormat="1" ht="16.5" customHeight="1">
      <c r="A282" s="28"/>
      <c r="B282" s="138"/>
      <c r="C282" s="205" t="s">
        <v>872</v>
      </c>
      <c r="D282" s="205" t="s">
        <v>290</v>
      </c>
      <c r="E282" s="206" t="s">
        <v>2566</v>
      </c>
      <c r="F282" s="207" t="s">
        <v>2567</v>
      </c>
      <c r="G282" s="208" t="s">
        <v>2072</v>
      </c>
      <c r="H282" s="209">
        <v>1</v>
      </c>
      <c r="I282" s="115"/>
      <c r="J282" s="210">
        <f t="shared" si="60"/>
        <v>0</v>
      </c>
      <c r="K282" s="207" t="s">
        <v>1</v>
      </c>
      <c r="L282" s="116"/>
      <c r="M282" s="117" t="s">
        <v>1</v>
      </c>
      <c r="N282" s="118" t="s">
        <v>42</v>
      </c>
      <c r="O282" s="52"/>
      <c r="P282" s="111">
        <f t="shared" si="61"/>
        <v>0</v>
      </c>
      <c r="Q282" s="111">
        <v>0</v>
      </c>
      <c r="R282" s="111">
        <f t="shared" si="62"/>
        <v>0</v>
      </c>
      <c r="S282" s="111">
        <v>0</v>
      </c>
      <c r="T282" s="112">
        <f t="shared" si="63"/>
        <v>0</v>
      </c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R282" s="113" t="s">
        <v>356</v>
      </c>
      <c r="AT282" s="113" t="s">
        <v>290</v>
      </c>
      <c r="AU282" s="113" t="s">
        <v>85</v>
      </c>
      <c r="AY282" s="14" t="s">
        <v>237</v>
      </c>
      <c r="BE282" s="114">
        <f t="shared" si="64"/>
        <v>0</v>
      </c>
      <c r="BF282" s="114">
        <f t="shared" si="65"/>
        <v>0</v>
      </c>
      <c r="BG282" s="114">
        <f t="shared" si="66"/>
        <v>0</v>
      </c>
      <c r="BH282" s="114">
        <f t="shared" si="67"/>
        <v>0</v>
      </c>
      <c r="BI282" s="114">
        <f t="shared" si="68"/>
        <v>0</v>
      </c>
      <c r="BJ282" s="14" t="s">
        <v>85</v>
      </c>
      <c r="BK282" s="114">
        <f t="shared" si="69"/>
        <v>0</v>
      </c>
      <c r="BL282" s="14" t="s">
        <v>129</v>
      </c>
      <c r="BM282" s="113" t="s">
        <v>2568</v>
      </c>
    </row>
    <row r="283" spans="1:65" s="2" customFormat="1" ht="16.5" customHeight="1">
      <c r="A283" s="28"/>
      <c r="B283" s="138"/>
      <c r="C283" s="205" t="s">
        <v>878</v>
      </c>
      <c r="D283" s="205" t="s">
        <v>290</v>
      </c>
      <c r="E283" s="206" t="s">
        <v>2569</v>
      </c>
      <c r="F283" s="207" t="s">
        <v>2570</v>
      </c>
      <c r="G283" s="208" t="s">
        <v>2072</v>
      </c>
      <c r="H283" s="209">
        <v>2</v>
      </c>
      <c r="I283" s="115"/>
      <c r="J283" s="210">
        <f t="shared" si="60"/>
        <v>0</v>
      </c>
      <c r="K283" s="207" t="s">
        <v>1</v>
      </c>
      <c r="L283" s="116"/>
      <c r="M283" s="117" t="s">
        <v>1</v>
      </c>
      <c r="N283" s="118" t="s">
        <v>42</v>
      </c>
      <c r="O283" s="52"/>
      <c r="P283" s="111">
        <f t="shared" si="61"/>
        <v>0</v>
      </c>
      <c r="Q283" s="111">
        <v>0</v>
      </c>
      <c r="R283" s="111">
        <f t="shared" si="62"/>
        <v>0</v>
      </c>
      <c r="S283" s="111">
        <v>0</v>
      </c>
      <c r="T283" s="112">
        <f t="shared" si="63"/>
        <v>0</v>
      </c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R283" s="113" t="s">
        <v>356</v>
      </c>
      <c r="AT283" s="113" t="s">
        <v>290</v>
      </c>
      <c r="AU283" s="113" t="s">
        <v>85</v>
      </c>
      <c r="AY283" s="14" t="s">
        <v>237</v>
      </c>
      <c r="BE283" s="114">
        <f t="shared" si="64"/>
        <v>0</v>
      </c>
      <c r="BF283" s="114">
        <f t="shared" si="65"/>
        <v>0</v>
      </c>
      <c r="BG283" s="114">
        <f t="shared" si="66"/>
        <v>0</v>
      </c>
      <c r="BH283" s="114">
        <f t="shared" si="67"/>
        <v>0</v>
      </c>
      <c r="BI283" s="114">
        <f t="shared" si="68"/>
        <v>0</v>
      </c>
      <c r="BJ283" s="14" t="s">
        <v>85</v>
      </c>
      <c r="BK283" s="114">
        <f t="shared" si="69"/>
        <v>0</v>
      </c>
      <c r="BL283" s="14" t="s">
        <v>129</v>
      </c>
      <c r="BM283" s="113" t="s">
        <v>2571</v>
      </c>
    </row>
    <row r="284" spans="1:65" s="2" customFormat="1" ht="16.5" customHeight="1">
      <c r="A284" s="28"/>
      <c r="B284" s="138"/>
      <c r="C284" s="205" t="s">
        <v>882</v>
      </c>
      <c r="D284" s="205" t="s">
        <v>290</v>
      </c>
      <c r="E284" s="206" t="s">
        <v>2572</v>
      </c>
      <c r="F284" s="207" t="s">
        <v>2573</v>
      </c>
      <c r="G284" s="208" t="s">
        <v>2072</v>
      </c>
      <c r="H284" s="209">
        <v>2</v>
      </c>
      <c r="I284" s="115"/>
      <c r="J284" s="210">
        <f t="shared" si="60"/>
        <v>0</v>
      </c>
      <c r="K284" s="207" t="s">
        <v>1</v>
      </c>
      <c r="L284" s="116"/>
      <c r="M284" s="117" t="s">
        <v>1</v>
      </c>
      <c r="N284" s="118" t="s">
        <v>42</v>
      </c>
      <c r="O284" s="52"/>
      <c r="P284" s="111">
        <f t="shared" si="61"/>
        <v>0</v>
      </c>
      <c r="Q284" s="111">
        <v>0</v>
      </c>
      <c r="R284" s="111">
        <f t="shared" si="62"/>
        <v>0</v>
      </c>
      <c r="S284" s="111">
        <v>0</v>
      </c>
      <c r="T284" s="112">
        <f t="shared" si="63"/>
        <v>0</v>
      </c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R284" s="113" t="s">
        <v>356</v>
      </c>
      <c r="AT284" s="113" t="s">
        <v>290</v>
      </c>
      <c r="AU284" s="113" t="s">
        <v>85</v>
      </c>
      <c r="AY284" s="14" t="s">
        <v>237</v>
      </c>
      <c r="BE284" s="114">
        <f t="shared" si="64"/>
        <v>0</v>
      </c>
      <c r="BF284" s="114">
        <f t="shared" si="65"/>
        <v>0</v>
      </c>
      <c r="BG284" s="114">
        <f t="shared" si="66"/>
        <v>0</v>
      </c>
      <c r="BH284" s="114">
        <f t="shared" si="67"/>
        <v>0</v>
      </c>
      <c r="BI284" s="114">
        <f t="shared" si="68"/>
        <v>0</v>
      </c>
      <c r="BJ284" s="14" t="s">
        <v>85</v>
      </c>
      <c r="BK284" s="114">
        <f t="shared" si="69"/>
        <v>0</v>
      </c>
      <c r="BL284" s="14" t="s">
        <v>129</v>
      </c>
      <c r="BM284" s="113" t="s">
        <v>2574</v>
      </c>
    </row>
    <row r="285" spans="1:65" s="2" customFormat="1" ht="16.5" customHeight="1">
      <c r="A285" s="28"/>
      <c r="B285" s="138"/>
      <c r="C285" s="205" t="s">
        <v>886</v>
      </c>
      <c r="D285" s="205" t="s">
        <v>290</v>
      </c>
      <c r="E285" s="206" t="s">
        <v>2575</v>
      </c>
      <c r="F285" s="207" t="s">
        <v>2576</v>
      </c>
      <c r="G285" s="208" t="s">
        <v>2072</v>
      </c>
      <c r="H285" s="209">
        <v>3</v>
      </c>
      <c r="I285" s="115"/>
      <c r="J285" s="210">
        <f t="shared" si="60"/>
        <v>0</v>
      </c>
      <c r="K285" s="207" t="s">
        <v>1</v>
      </c>
      <c r="L285" s="116"/>
      <c r="M285" s="117" t="s">
        <v>1</v>
      </c>
      <c r="N285" s="118" t="s">
        <v>42</v>
      </c>
      <c r="O285" s="52"/>
      <c r="P285" s="111">
        <f t="shared" si="61"/>
        <v>0</v>
      </c>
      <c r="Q285" s="111">
        <v>0</v>
      </c>
      <c r="R285" s="111">
        <f t="shared" si="62"/>
        <v>0</v>
      </c>
      <c r="S285" s="111">
        <v>0</v>
      </c>
      <c r="T285" s="112">
        <f t="shared" si="63"/>
        <v>0</v>
      </c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R285" s="113" t="s">
        <v>356</v>
      </c>
      <c r="AT285" s="113" t="s">
        <v>290</v>
      </c>
      <c r="AU285" s="113" t="s">
        <v>85</v>
      </c>
      <c r="AY285" s="14" t="s">
        <v>237</v>
      </c>
      <c r="BE285" s="114">
        <f t="shared" si="64"/>
        <v>0</v>
      </c>
      <c r="BF285" s="114">
        <f t="shared" si="65"/>
        <v>0</v>
      </c>
      <c r="BG285" s="114">
        <f t="shared" si="66"/>
        <v>0</v>
      </c>
      <c r="BH285" s="114">
        <f t="shared" si="67"/>
        <v>0</v>
      </c>
      <c r="BI285" s="114">
        <f t="shared" si="68"/>
        <v>0</v>
      </c>
      <c r="BJ285" s="14" t="s">
        <v>85</v>
      </c>
      <c r="BK285" s="114">
        <f t="shared" si="69"/>
        <v>0</v>
      </c>
      <c r="BL285" s="14" t="s">
        <v>129</v>
      </c>
      <c r="BM285" s="113" t="s">
        <v>2577</v>
      </c>
    </row>
    <row r="286" spans="1:65" s="2" customFormat="1" ht="16.5" customHeight="1">
      <c r="A286" s="28"/>
      <c r="B286" s="138"/>
      <c r="C286" s="205" t="s">
        <v>890</v>
      </c>
      <c r="D286" s="205" t="s">
        <v>290</v>
      </c>
      <c r="E286" s="206" t="s">
        <v>2578</v>
      </c>
      <c r="F286" s="207" t="s">
        <v>2579</v>
      </c>
      <c r="G286" s="208" t="s">
        <v>2072</v>
      </c>
      <c r="H286" s="209">
        <v>1</v>
      </c>
      <c r="I286" s="115"/>
      <c r="J286" s="210">
        <f t="shared" si="60"/>
        <v>0</v>
      </c>
      <c r="K286" s="207" t="s">
        <v>1</v>
      </c>
      <c r="L286" s="116"/>
      <c r="M286" s="117" t="s">
        <v>1</v>
      </c>
      <c r="N286" s="118" t="s">
        <v>42</v>
      </c>
      <c r="O286" s="52"/>
      <c r="P286" s="111">
        <f t="shared" si="61"/>
        <v>0</v>
      </c>
      <c r="Q286" s="111">
        <v>0</v>
      </c>
      <c r="R286" s="111">
        <f t="shared" si="62"/>
        <v>0</v>
      </c>
      <c r="S286" s="111">
        <v>0</v>
      </c>
      <c r="T286" s="112">
        <f t="shared" si="63"/>
        <v>0</v>
      </c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R286" s="113" t="s">
        <v>356</v>
      </c>
      <c r="AT286" s="113" t="s">
        <v>290</v>
      </c>
      <c r="AU286" s="113" t="s">
        <v>85</v>
      </c>
      <c r="AY286" s="14" t="s">
        <v>237</v>
      </c>
      <c r="BE286" s="114">
        <f t="shared" si="64"/>
        <v>0</v>
      </c>
      <c r="BF286" s="114">
        <f t="shared" si="65"/>
        <v>0</v>
      </c>
      <c r="BG286" s="114">
        <f t="shared" si="66"/>
        <v>0</v>
      </c>
      <c r="BH286" s="114">
        <f t="shared" si="67"/>
        <v>0</v>
      </c>
      <c r="BI286" s="114">
        <f t="shared" si="68"/>
        <v>0</v>
      </c>
      <c r="BJ286" s="14" t="s">
        <v>85</v>
      </c>
      <c r="BK286" s="114">
        <f t="shared" si="69"/>
        <v>0</v>
      </c>
      <c r="BL286" s="14" t="s">
        <v>129</v>
      </c>
      <c r="BM286" s="113" t="s">
        <v>2580</v>
      </c>
    </row>
    <row r="287" spans="1:65" s="2" customFormat="1" ht="16.5" customHeight="1">
      <c r="A287" s="28"/>
      <c r="B287" s="138"/>
      <c r="C287" s="205" t="s">
        <v>894</v>
      </c>
      <c r="D287" s="205" t="s">
        <v>290</v>
      </c>
      <c r="E287" s="206" t="s">
        <v>2581</v>
      </c>
      <c r="F287" s="207" t="s">
        <v>2582</v>
      </c>
      <c r="G287" s="208" t="s">
        <v>2072</v>
      </c>
      <c r="H287" s="209">
        <v>1</v>
      </c>
      <c r="I287" s="115"/>
      <c r="J287" s="210">
        <f t="shared" si="60"/>
        <v>0</v>
      </c>
      <c r="K287" s="207" t="s">
        <v>1</v>
      </c>
      <c r="L287" s="116"/>
      <c r="M287" s="117" t="s">
        <v>1</v>
      </c>
      <c r="N287" s="118" t="s">
        <v>42</v>
      </c>
      <c r="O287" s="52"/>
      <c r="P287" s="111">
        <f t="shared" si="61"/>
        <v>0</v>
      </c>
      <c r="Q287" s="111">
        <v>0</v>
      </c>
      <c r="R287" s="111">
        <f t="shared" si="62"/>
        <v>0</v>
      </c>
      <c r="S287" s="111">
        <v>0</v>
      </c>
      <c r="T287" s="112">
        <f t="shared" si="63"/>
        <v>0</v>
      </c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R287" s="113" t="s">
        <v>356</v>
      </c>
      <c r="AT287" s="113" t="s">
        <v>290</v>
      </c>
      <c r="AU287" s="113" t="s">
        <v>85</v>
      </c>
      <c r="AY287" s="14" t="s">
        <v>237</v>
      </c>
      <c r="BE287" s="114">
        <f t="shared" si="64"/>
        <v>0</v>
      </c>
      <c r="BF287" s="114">
        <f t="shared" si="65"/>
        <v>0</v>
      </c>
      <c r="BG287" s="114">
        <f t="shared" si="66"/>
        <v>0</v>
      </c>
      <c r="BH287" s="114">
        <f t="shared" si="67"/>
        <v>0</v>
      </c>
      <c r="BI287" s="114">
        <f t="shared" si="68"/>
        <v>0</v>
      </c>
      <c r="BJ287" s="14" t="s">
        <v>85</v>
      </c>
      <c r="BK287" s="114">
        <f t="shared" si="69"/>
        <v>0</v>
      </c>
      <c r="BL287" s="14" t="s">
        <v>129</v>
      </c>
      <c r="BM287" s="113" t="s">
        <v>2583</v>
      </c>
    </row>
    <row r="288" spans="1:65" s="2" customFormat="1" ht="16.5" customHeight="1">
      <c r="A288" s="28"/>
      <c r="B288" s="138"/>
      <c r="C288" s="205" t="s">
        <v>898</v>
      </c>
      <c r="D288" s="205" t="s">
        <v>290</v>
      </c>
      <c r="E288" s="206" t="s">
        <v>2584</v>
      </c>
      <c r="F288" s="207" t="s">
        <v>2585</v>
      </c>
      <c r="G288" s="208" t="s">
        <v>2072</v>
      </c>
      <c r="H288" s="209">
        <v>210</v>
      </c>
      <c r="I288" s="115"/>
      <c r="J288" s="210">
        <f t="shared" si="60"/>
        <v>0</v>
      </c>
      <c r="K288" s="207" t="s">
        <v>1</v>
      </c>
      <c r="L288" s="116"/>
      <c r="M288" s="117" t="s">
        <v>1</v>
      </c>
      <c r="N288" s="118" t="s">
        <v>42</v>
      </c>
      <c r="O288" s="52"/>
      <c r="P288" s="111">
        <f t="shared" si="61"/>
        <v>0</v>
      </c>
      <c r="Q288" s="111">
        <v>0</v>
      </c>
      <c r="R288" s="111">
        <f t="shared" si="62"/>
        <v>0</v>
      </c>
      <c r="S288" s="111">
        <v>0</v>
      </c>
      <c r="T288" s="112">
        <f t="shared" si="63"/>
        <v>0</v>
      </c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R288" s="113" t="s">
        <v>356</v>
      </c>
      <c r="AT288" s="113" t="s">
        <v>290</v>
      </c>
      <c r="AU288" s="113" t="s">
        <v>85</v>
      </c>
      <c r="AY288" s="14" t="s">
        <v>237</v>
      </c>
      <c r="BE288" s="114">
        <f t="shared" si="64"/>
        <v>0</v>
      </c>
      <c r="BF288" s="114">
        <f t="shared" si="65"/>
        <v>0</v>
      </c>
      <c r="BG288" s="114">
        <f t="shared" si="66"/>
        <v>0</v>
      </c>
      <c r="BH288" s="114">
        <f t="shared" si="67"/>
        <v>0</v>
      </c>
      <c r="BI288" s="114">
        <f t="shared" si="68"/>
        <v>0</v>
      </c>
      <c r="BJ288" s="14" t="s">
        <v>85</v>
      </c>
      <c r="BK288" s="114">
        <f t="shared" si="69"/>
        <v>0</v>
      </c>
      <c r="BL288" s="14" t="s">
        <v>129</v>
      </c>
      <c r="BM288" s="113" t="s">
        <v>2586</v>
      </c>
    </row>
    <row r="289" spans="1:65" s="2" customFormat="1" ht="16.5" customHeight="1">
      <c r="A289" s="28"/>
      <c r="B289" s="138"/>
      <c r="C289" s="199" t="s">
        <v>902</v>
      </c>
      <c r="D289" s="199" t="s">
        <v>242</v>
      </c>
      <c r="E289" s="200" t="s">
        <v>2587</v>
      </c>
      <c r="F289" s="201" t="s">
        <v>2588</v>
      </c>
      <c r="G289" s="202" t="s">
        <v>1708</v>
      </c>
      <c r="H289" s="203">
        <v>41</v>
      </c>
      <c r="I289" s="108"/>
      <c r="J289" s="204">
        <f t="shared" si="60"/>
        <v>0</v>
      </c>
      <c r="K289" s="201" t="s">
        <v>1</v>
      </c>
      <c r="L289" s="29"/>
      <c r="M289" s="109" t="s">
        <v>1</v>
      </c>
      <c r="N289" s="110" t="s">
        <v>42</v>
      </c>
      <c r="O289" s="52"/>
      <c r="P289" s="111">
        <f t="shared" si="61"/>
        <v>0</v>
      </c>
      <c r="Q289" s="111">
        <v>0</v>
      </c>
      <c r="R289" s="111">
        <f t="shared" si="62"/>
        <v>0</v>
      </c>
      <c r="S289" s="111">
        <v>0</v>
      </c>
      <c r="T289" s="112">
        <f t="shared" si="63"/>
        <v>0</v>
      </c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R289" s="113" t="s">
        <v>129</v>
      </c>
      <c r="AT289" s="113" t="s">
        <v>242</v>
      </c>
      <c r="AU289" s="113" t="s">
        <v>85</v>
      </c>
      <c r="AY289" s="14" t="s">
        <v>237</v>
      </c>
      <c r="BE289" s="114">
        <f t="shared" si="64"/>
        <v>0</v>
      </c>
      <c r="BF289" s="114">
        <f t="shared" si="65"/>
        <v>0</v>
      </c>
      <c r="BG289" s="114">
        <f t="shared" si="66"/>
        <v>0</v>
      </c>
      <c r="BH289" s="114">
        <f t="shared" si="67"/>
        <v>0</v>
      </c>
      <c r="BI289" s="114">
        <f t="shared" si="68"/>
        <v>0</v>
      </c>
      <c r="BJ289" s="14" t="s">
        <v>85</v>
      </c>
      <c r="BK289" s="114">
        <f t="shared" si="69"/>
        <v>0</v>
      </c>
      <c r="BL289" s="14" t="s">
        <v>129</v>
      </c>
      <c r="BM289" s="113" t="s">
        <v>2589</v>
      </c>
    </row>
    <row r="290" spans="1:65" s="2" customFormat="1" ht="16.5" customHeight="1">
      <c r="A290" s="28"/>
      <c r="B290" s="138"/>
      <c r="C290" s="199" t="s">
        <v>906</v>
      </c>
      <c r="D290" s="199" t="s">
        <v>242</v>
      </c>
      <c r="E290" s="200" t="s">
        <v>2590</v>
      </c>
      <c r="F290" s="201" t="s">
        <v>2591</v>
      </c>
      <c r="G290" s="202" t="s">
        <v>1708</v>
      </c>
      <c r="H290" s="203">
        <v>3</v>
      </c>
      <c r="I290" s="108"/>
      <c r="J290" s="204">
        <f t="shared" ref="J290:J314" si="70">ROUND(I290*H290,2)</f>
        <v>0</v>
      </c>
      <c r="K290" s="201" t="s">
        <v>1</v>
      </c>
      <c r="L290" s="29"/>
      <c r="M290" s="109" t="s">
        <v>1</v>
      </c>
      <c r="N290" s="110" t="s">
        <v>42</v>
      </c>
      <c r="O290" s="52"/>
      <c r="P290" s="111">
        <f t="shared" ref="P290:P314" si="71">O290*H290</f>
        <v>0</v>
      </c>
      <c r="Q290" s="111">
        <v>0</v>
      </c>
      <c r="R290" s="111">
        <f t="shared" ref="R290:R314" si="72">Q290*H290</f>
        <v>0</v>
      </c>
      <c r="S290" s="111">
        <v>0</v>
      </c>
      <c r="T290" s="112">
        <f t="shared" ref="T290:T314" si="73">S290*H290</f>
        <v>0</v>
      </c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R290" s="113" t="s">
        <v>129</v>
      </c>
      <c r="AT290" s="113" t="s">
        <v>242</v>
      </c>
      <c r="AU290" s="113" t="s">
        <v>85</v>
      </c>
      <c r="AY290" s="14" t="s">
        <v>237</v>
      </c>
      <c r="BE290" s="114">
        <f t="shared" ref="BE290:BE314" si="74">IF(N290="základní",J290,0)</f>
        <v>0</v>
      </c>
      <c r="BF290" s="114">
        <f t="shared" ref="BF290:BF314" si="75">IF(N290="snížená",J290,0)</f>
        <v>0</v>
      </c>
      <c r="BG290" s="114">
        <f t="shared" ref="BG290:BG314" si="76">IF(N290="zákl. přenesená",J290,0)</f>
        <v>0</v>
      </c>
      <c r="BH290" s="114">
        <f t="shared" ref="BH290:BH314" si="77">IF(N290="sníž. přenesená",J290,0)</f>
        <v>0</v>
      </c>
      <c r="BI290" s="114">
        <f t="shared" ref="BI290:BI314" si="78">IF(N290="nulová",J290,0)</f>
        <v>0</v>
      </c>
      <c r="BJ290" s="14" t="s">
        <v>85</v>
      </c>
      <c r="BK290" s="114">
        <f t="shared" ref="BK290:BK314" si="79">ROUND(I290*H290,2)</f>
        <v>0</v>
      </c>
      <c r="BL290" s="14" t="s">
        <v>129</v>
      </c>
      <c r="BM290" s="113" t="s">
        <v>2592</v>
      </c>
    </row>
    <row r="291" spans="1:65" s="2" customFormat="1" ht="16.5" customHeight="1">
      <c r="A291" s="28"/>
      <c r="B291" s="138"/>
      <c r="C291" s="199" t="s">
        <v>910</v>
      </c>
      <c r="D291" s="199" t="s">
        <v>242</v>
      </c>
      <c r="E291" s="200" t="s">
        <v>2593</v>
      </c>
      <c r="F291" s="201" t="s">
        <v>2594</v>
      </c>
      <c r="G291" s="202" t="s">
        <v>2072</v>
      </c>
      <c r="H291" s="203">
        <v>2</v>
      </c>
      <c r="I291" s="108"/>
      <c r="J291" s="204">
        <f t="shared" si="70"/>
        <v>0</v>
      </c>
      <c r="K291" s="201" t="s">
        <v>1</v>
      </c>
      <c r="L291" s="29"/>
      <c r="M291" s="109" t="s">
        <v>1</v>
      </c>
      <c r="N291" s="110" t="s">
        <v>42</v>
      </c>
      <c r="O291" s="52"/>
      <c r="P291" s="111">
        <f t="shared" si="71"/>
        <v>0</v>
      </c>
      <c r="Q291" s="111">
        <v>0</v>
      </c>
      <c r="R291" s="111">
        <f t="shared" si="72"/>
        <v>0</v>
      </c>
      <c r="S291" s="111">
        <v>0</v>
      </c>
      <c r="T291" s="112">
        <f t="shared" si="73"/>
        <v>0</v>
      </c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R291" s="113" t="s">
        <v>129</v>
      </c>
      <c r="AT291" s="113" t="s">
        <v>242</v>
      </c>
      <c r="AU291" s="113" t="s">
        <v>85</v>
      </c>
      <c r="AY291" s="14" t="s">
        <v>237</v>
      </c>
      <c r="BE291" s="114">
        <f t="shared" si="74"/>
        <v>0</v>
      </c>
      <c r="BF291" s="114">
        <f t="shared" si="75"/>
        <v>0</v>
      </c>
      <c r="BG291" s="114">
        <f t="shared" si="76"/>
        <v>0</v>
      </c>
      <c r="BH291" s="114">
        <f t="shared" si="77"/>
        <v>0</v>
      </c>
      <c r="BI291" s="114">
        <f t="shared" si="78"/>
        <v>0</v>
      </c>
      <c r="BJ291" s="14" t="s">
        <v>85</v>
      </c>
      <c r="BK291" s="114">
        <f t="shared" si="79"/>
        <v>0</v>
      </c>
      <c r="BL291" s="14" t="s">
        <v>129</v>
      </c>
      <c r="BM291" s="113" t="s">
        <v>2595</v>
      </c>
    </row>
    <row r="292" spans="1:65" s="2" customFormat="1" ht="16.5" customHeight="1">
      <c r="A292" s="28"/>
      <c r="B292" s="138"/>
      <c r="C292" s="205" t="s">
        <v>914</v>
      </c>
      <c r="D292" s="205" t="s">
        <v>290</v>
      </c>
      <c r="E292" s="206" t="s">
        <v>2596</v>
      </c>
      <c r="F292" s="207" t="s">
        <v>2597</v>
      </c>
      <c r="G292" s="208" t="s">
        <v>2072</v>
      </c>
      <c r="H292" s="209">
        <v>1</v>
      </c>
      <c r="I292" s="115"/>
      <c r="J292" s="210">
        <f t="shared" si="70"/>
        <v>0</v>
      </c>
      <c r="K292" s="207" t="s">
        <v>1</v>
      </c>
      <c r="L292" s="116"/>
      <c r="M292" s="117" t="s">
        <v>1</v>
      </c>
      <c r="N292" s="118" t="s">
        <v>42</v>
      </c>
      <c r="O292" s="52"/>
      <c r="P292" s="111">
        <f t="shared" si="71"/>
        <v>0</v>
      </c>
      <c r="Q292" s="111">
        <v>0</v>
      </c>
      <c r="R292" s="111">
        <f t="shared" si="72"/>
        <v>0</v>
      </c>
      <c r="S292" s="111">
        <v>0</v>
      </c>
      <c r="T292" s="112">
        <f t="shared" si="73"/>
        <v>0</v>
      </c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R292" s="113" t="s">
        <v>356</v>
      </c>
      <c r="AT292" s="113" t="s">
        <v>290</v>
      </c>
      <c r="AU292" s="113" t="s">
        <v>85</v>
      </c>
      <c r="AY292" s="14" t="s">
        <v>237</v>
      </c>
      <c r="BE292" s="114">
        <f t="shared" si="74"/>
        <v>0</v>
      </c>
      <c r="BF292" s="114">
        <f t="shared" si="75"/>
        <v>0</v>
      </c>
      <c r="BG292" s="114">
        <f t="shared" si="76"/>
        <v>0</v>
      </c>
      <c r="BH292" s="114">
        <f t="shared" si="77"/>
        <v>0</v>
      </c>
      <c r="BI292" s="114">
        <f t="shared" si="78"/>
        <v>0</v>
      </c>
      <c r="BJ292" s="14" t="s">
        <v>85</v>
      </c>
      <c r="BK292" s="114">
        <f t="shared" si="79"/>
        <v>0</v>
      </c>
      <c r="BL292" s="14" t="s">
        <v>129</v>
      </c>
      <c r="BM292" s="113" t="s">
        <v>2598</v>
      </c>
    </row>
    <row r="293" spans="1:65" s="2" customFormat="1" ht="16.5" customHeight="1">
      <c r="A293" s="28"/>
      <c r="B293" s="138"/>
      <c r="C293" s="205" t="s">
        <v>918</v>
      </c>
      <c r="D293" s="205" t="s">
        <v>290</v>
      </c>
      <c r="E293" s="206" t="s">
        <v>2599</v>
      </c>
      <c r="F293" s="207" t="s">
        <v>2600</v>
      </c>
      <c r="G293" s="208" t="s">
        <v>2072</v>
      </c>
      <c r="H293" s="209">
        <v>1</v>
      </c>
      <c r="I293" s="115"/>
      <c r="J293" s="210">
        <f t="shared" si="70"/>
        <v>0</v>
      </c>
      <c r="K293" s="207" t="s">
        <v>1</v>
      </c>
      <c r="L293" s="116"/>
      <c r="M293" s="117" t="s">
        <v>1</v>
      </c>
      <c r="N293" s="118" t="s">
        <v>42</v>
      </c>
      <c r="O293" s="52"/>
      <c r="P293" s="111">
        <f t="shared" si="71"/>
        <v>0</v>
      </c>
      <c r="Q293" s="111">
        <v>0</v>
      </c>
      <c r="R293" s="111">
        <f t="shared" si="72"/>
        <v>0</v>
      </c>
      <c r="S293" s="111">
        <v>0</v>
      </c>
      <c r="T293" s="112">
        <f t="shared" si="73"/>
        <v>0</v>
      </c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R293" s="113" t="s">
        <v>356</v>
      </c>
      <c r="AT293" s="113" t="s">
        <v>290</v>
      </c>
      <c r="AU293" s="113" t="s">
        <v>85</v>
      </c>
      <c r="AY293" s="14" t="s">
        <v>237</v>
      </c>
      <c r="BE293" s="114">
        <f t="shared" si="74"/>
        <v>0</v>
      </c>
      <c r="BF293" s="114">
        <f t="shared" si="75"/>
        <v>0</v>
      </c>
      <c r="BG293" s="114">
        <f t="shared" si="76"/>
        <v>0</v>
      </c>
      <c r="BH293" s="114">
        <f t="shared" si="77"/>
        <v>0</v>
      </c>
      <c r="BI293" s="114">
        <f t="shared" si="78"/>
        <v>0</v>
      </c>
      <c r="BJ293" s="14" t="s">
        <v>85</v>
      </c>
      <c r="BK293" s="114">
        <f t="shared" si="79"/>
        <v>0</v>
      </c>
      <c r="BL293" s="14" t="s">
        <v>129</v>
      </c>
      <c r="BM293" s="113" t="s">
        <v>2601</v>
      </c>
    </row>
    <row r="294" spans="1:65" s="2" customFormat="1" ht="16.5" customHeight="1">
      <c r="A294" s="28"/>
      <c r="B294" s="138"/>
      <c r="C294" s="205" t="s">
        <v>922</v>
      </c>
      <c r="D294" s="205" t="s">
        <v>290</v>
      </c>
      <c r="E294" s="206" t="s">
        <v>2602</v>
      </c>
      <c r="F294" s="207" t="s">
        <v>2603</v>
      </c>
      <c r="G294" s="208" t="s">
        <v>2072</v>
      </c>
      <c r="H294" s="209">
        <v>1</v>
      </c>
      <c r="I294" s="115"/>
      <c r="J294" s="210">
        <f t="shared" si="70"/>
        <v>0</v>
      </c>
      <c r="K294" s="207" t="s">
        <v>1</v>
      </c>
      <c r="L294" s="116"/>
      <c r="M294" s="117" t="s">
        <v>1</v>
      </c>
      <c r="N294" s="118" t="s">
        <v>42</v>
      </c>
      <c r="O294" s="52"/>
      <c r="P294" s="111">
        <f t="shared" si="71"/>
        <v>0</v>
      </c>
      <c r="Q294" s="111">
        <v>0</v>
      </c>
      <c r="R294" s="111">
        <f t="shared" si="72"/>
        <v>0</v>
      </c>
      <c r="S294" s="111">
        <v>0</v>
      </c>
      <c r="T294" s="112">
        <f t="shared" si="73"/>
        <v>0</v>
      </c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R294" s="113" t="s">
        <v>356</v>
      </c>
      <c r="AT294" s="113" t="s">
        <v>290</v>
      </c>
      <c r="AU294" s="113" t="s">
        <v>85</v>
      </c>
      <c r="AY294" s="14" t="s">
        <v>237</v>
      </c>
      <c r="BE294" s="114">
        <f t="shared" si="74"/>
        <v>0</v>
      </c>
      <c r="BF294" s="114">
        <f t="shared" si="75"/>
        <v>0</v>
      </c>
      <c r="BG294" s="114">
        <f t="shared" si="76"/>
        <v>0</v>
      </c>
      <c r="BH294" s="114">
        <f t="shared" si="77"/>
        <v>0</v>
      </c>
      <c r="BI294" s="114">
        <f t="shared" si="78"/>
        <v>0</v>
      </c>
      <c r="BJ294" s="14" t="s">
        <v>85</v>
      </c>
      <c r="BK294" s="114">
        <f t="shared" si="79"/>
        <v>0</v>
      </c>
      <c r="BL294" s="14" t="s">
        <v>129</v>
      </c>
      <c r="BM294" s="113" t="s">
        <v>2604</v>
      </c>
    </row>
    <row r="295" spans="1:65" s="2" customFormat="1" ht="16.5" customHeight="1">
      <c r="A295" s="28"/>
      <c r="B295" s="138"/>
      <c r="C295" s="205" t="s">
        <v>926</v>
      </c>
      <c r="D295" s="205" t="s">
        <v>290</v>
      </c>
      <c r="E295" s="206" t="s">
        <v>2605</v>
      </c>
      <c r="F295" s="207" t="s">
        <v>2606</v>
      </c>
      <c r="G295" s="208" t="s">
        <v>2072</v>
      </c>
      <c r="H295" s="209">
        <v>1</v>
      </c>
      <c r="I295" s="115"/>
      <c r="J295" s="210">
        <f t="shared" si="70"/>
        <v>0</v>
      </c>
      <c r="K295" s="207" t="s">
        <v>1</v>
      </c>
      <c r="L295" s="116"/>
      <c r="M295" s="117" t="s">
        <v>1</v>
      </c>
      <c r="N295" s="118" t="s">
        <v>42</v>
      </c>
      <c r="O295" s="52"/>
      <c r="P295" s="111">
        <f t="shared" si="71"/>
        <v>0</v>
      </c>
      <c r="Q295" s="111">
        <v>0</v>
      </c>
      <c r="R295" s="111">
        <f t="shared" si="72"/>
        <v>0</v>
      </c>
      <c r="S295" s="111">
        <v>0</v>
      </c>
      <c r="T295" s="112">
        <f t="shared" si="73"/>
        <v>0</v>
      </c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R295" s="113" t="s">
        <v>356</v>
      </c>
      <c r="AT295" s="113" t="s">
        <v>290</v>
      </c>
      <c r="AU295" s="113" t="s">
        <v>85</v>
      </c>
      <c r="AY295" s="14" t="s">
        <v>237</v>
      </c>
      <c r="BE295" s="114">
        <f t="shared" si="74"/>
        <v>0</v>
      </c>
      <c r="BF295" s="114">
        <f t="shared" si="75"/>
        <v>0</v>
      </c>
      <c r="BG295" s="114">
        <f t="shared" si="76"/>
        <v>0</v>
      </c>
      <c r="BH295" s="114">
        <f t="shared" si="77"/>
        <v>0</v>
      </c>
      <c r="BI295" s="114">
        <f t="shared" si="78"/>
        <v>0</v>
      </c>
      <c r="BJ295" s="14" t="s">
        <v>85</v>
      </c>
      <c r="BK295" s="114">
        <f t="shared" si="79"/>
        <v>0</v>
      </c>
      <c r="BL295" s="14" t="s">
        <v>129</v>
      </c>
      <c r="BM295" s="113" t="s">
        <v>2607</v>
      </c>
    </row>
    <row r="296" spans="1:65" s="2" customFormat="1" ht="16.5" customHeight="1">
      <c r="A296" s="28"/>
      <c r="B296" s="138"/>
      <c r="C296" s="205" t="s">
        <v>930</v>
      </c>
      <c r="D296" s="205" t="s">
        <v>290</v>
      </c>
      <c r="E296" s="206" t="s">
        <v>2608</v>
      </c>
      <c r="F296" s="207" t="s">
        <v>2609</v>
      </c>
      <c r="G296" s="208" t="s">
        <v>2072</v>
      </c>
      <c r="H296" s="209">
        <v>11</v>
      </c>
      <c r="I296" s="115"/>
      <c r="J296" s="210">
        <f t="shared" si="70"/>
        <v>0</v>
      </c>
      <c r="K296" s="207" t="s">
        <v>1</v>
      </c>
      <c r="L296" s="116"/>
      <c r="M296" s="117" t="s">
        <v>1</v>
      </c>
      <c r="N296" s="118" t="s">
        <v>42</v>
      </c>
      <c r="O296" s="52"/>
      <c r="P296" s="111">
        <f t="shared" si="71"/>
        <v>0</v>
      </c>
      <c r="Q296" s="111">
        <v>0</v>
      </c>
      <c r="R296" s="111">
        <f t="shared" si="72"/>
        <v>0</v>
      </c>
      <c r="S296" s="111">
        <v>0</v>
      </c>
      <c r="T296" s="112">
        <f t="shared" si="73"/>
        <v>0</v>
      </c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R296" s="113" t="s">
        <v>356</v>
      </c>
      <c r="AT296" s="113" t="s">
        <v>290</v>
      </c>
      <c r="AU296" s="113" t="s">
        <v>85</v>
      </c>
      <c r="AY296" s="14" t="s">
        <v>237</v>
      </c>
      <c r="BE296" s="114">
        <f t="shared" si="74"/>
        <v>0</v>
      </c>
      <c r="BF296" s="114">
        <f t="shared" si="75"/>
        <v>0</v>
      </c>
      <c r="BG296" s="114">
        <f t="shared" si="76"/>
        <v>0</v>
      </c>
      <c r="BH296" s="114">
        <f t="shared" si="77"/>
        <v>0</v>
      </c>
      <c r="BI296" s="114">
        <f t="shared" si="78"/>
        <v>0</v>
      </c>
      <c r="BJ296" s="14" t="s">
        <v>85</v>
      </c>
      <c r="BK296" s="114">
        <f t="shared" si="79"/>
        <v>0</v>
      </c>
      <c r="BL296" s="14" t="s">
        <v>129</v>
      </c>
      <c r="BM296" s="113" t="s">
        <v>2610</v>
      </c>
    </row>
    <row r="297" spans="1:65" s="2" customFormat="1" ht="16.5" customHeight="1">
      <c r="A297" s="28"/>
      <c r="B297" s="138"/>
      <c r="C297" s="205" t="s">
        <v>934</v>
      </c>
      <c r="D297" s="205" t="s">
        <v>290</v>
      </c>
      <c r="E297" s="206" t="s">
        <v>2611</v>
      </c>
      <c r="F297" s="207" t="s">
        <v>2612</v>
      </c>
      <c r="G297" s="208" t="s">
        <v>2072</v>
      </c>
      <c r="H297" s="209">
        <v>19</v>
      </c>
      <c r="I297" s="115"/>
      <c r="J297" s="210">
        <f t="shared" si="70"/>
        <v>0</v>
      </c>
      <c r="K297" s="207" t="s">
        <v>1</v>
      </c>
      <c r="L297" s="116"/>
      <c r="M297" s="117" t="s">
        <v>1</v>
      </c>
      <c r="N297" s="118" t="s">
        <v>42</v>
      </c>
      <c r="O297" s="52"/>
      <c r="P297" s="111">
        <f t="shared" si="71"/>
        <v>0</v>
      </c>
      <c r="Q297" s="111">
        <v>0</v>
      </c>
      <c r="R297" s="111">
        <f t="shared" si="72"/>
        <v>0</v>
      </c>
      <c r="S297" s="111">
        <v>0</v>
      </c>
      <c r="T297" s="112">
        <f t="shared" si="73"/>
        <v>0</v>
      </c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R297" s="113" t="s">
        <v>356</v>
      </c>
      <c r="AT297" s="113" t="s">
        <v>290</v>
      </c>
      <c r="AU297" s="113" t="s">
        <v>85</v>
      </c>
      <c r="AY297" s="14" t="s">
        <v>237</v>
      </c>
      <c r="BE297" s="114">
        <f t="shared" si="74"/>
        <v>0</v>
      </c>
      <c r="BF297" s="114">
        <f t="shared" si="75"/>
        <v>0</v>
      </c>
      <c r="BG297" s="114">
        <f t="shared" si="76"/>
        <v>0</v>
      </c>
      <c r="BH297" s="114">
        <f t="shared" si="77"/>
        <v>0</v>
      </c>
      <c r="BI297" s="114">
        <f t="shared" si="78"/>
        <v>0</v>
      </c>
      <c r="BJ297" s="14" t="s">
        <v>85</v>
      </c>
      <c r="BK297" s="114">
        <f t="shared" si="79"/>
        <v>0</v>
      </c>
      <c r="BL297" s="14" t="s">
        <v>129</v>
      </c>
      <c r="BM297" s="113" t="s">
        <v>2613</v>
      </c>
    </row>
    <row r="298" spans="1:65" s="2" customFormat="1" ht="16.5" customHeight="1">
      <c r="A298" s="28"/>
      <c r="B298" s="138"/>
      <c r="C298" s="205" t="s">
        <v>938</v>
      </c>
      <c r="D298" s="205" t="s">
        <v>290</v>
      </c>
      <c r="E298" s="206" t="s">
        <v>2614</v>
      </c>
      <c r="F298" s="207" t="s">
        <v>2615</v>
      </c>
      <c r="G298" s="208" t="s">
        <v>2072</v>
      </c>
      <c r="H298" s="209">
        <v>1</v>
      </c>
      <c r="I298" s="115"/>
      <c r="J298" s="210">
        <f t="shared" si="70"/>
        <v>0</v>
      </c>
      <c r="K298" s="207" t="s">
        <v>1</v>
      </c>
      <c r="L298" s="116"/>
      <c r="M298" s="117" t="s">
        <v>1</v>
      </c>
      <c r="N298" s="118" t="s">
        <v>42</v>
      </c>
      <c r="O298" s="52"/>
      <c r="P298" s="111">
        <f t="shared" si="71"/>
        <v>0</v>
      </c>
      <c r="Q298" s="111">
        <v>0</v>
      </c>
      <c r="R298" s="111">
        <f t="shared" si="72"/>
        <v>0</v>
      </c>
      <c r="S298" s="111">
        <v>0</v>
      </c>
      <c r="T298" s="112">
        <f t="shared" si="73"/>
        <v>0</v>
      </c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R298" s="113" t="s">
        <v>356</v>
      </c>
      <c r="AT298" s="113" t="s">
        <v>290</v>
      </c>
      <c r="AU298" s="113" t="s">
        <v>85</v>
      </c>
      <c r="AY298" s="14" t="s">
        <v>237</v>
      </c>
      <c r="BE298" s="114">
        <f t="shared" si="74"/>
        <v>0</v>
      </c>
      <c r="BF298" s="114">
        <f t="shared" si="75"/>
        <v>0</v>
      </c>
      <c r="BG298" s="114">
        <f t="shared" si="76"/>
        <v>0</v>
      </c>
      <c r="BH298" s="114">
        <f t="shared" si="77"/>
        <v>0</v>
      </c>
      <c r="BI298" s="114">
        <f t="shared" si="78"/>
        <v>0</v>
      </c>
      <c r="BJ298" s="14" t="s">
        <v>85</v>
      </c>
      <c r="BK298" s="114">
        <f t="shared" si="79"/>
        <v>0</v>
      </c>
      <c r="BL298" s="14" t="s">
        <v>129</v>
      </c>
      <c r="BM298" s="113" t="s">
        <v>2616</v>
      </c>
    </row>
    <row r="299" spans="1:65" s="2" customFormat="1" ht="16.5" customHeight="1">
      <c r="A299" s="28"/>
      <c r="B299" s="138"/>
      <c r="C299" s="205" t="s">
        <v>942</v>
      </c>
      <c r="D299" s="205" t="s">
        <v>290</v>
      </c>
      <c r="E299" s="206" t="s">
        <v>2617</v>
      </c>
      <c r="F299" s="207" t="s">
        <v>2618</v>
      </c>
      <c r="G299" s="208" t="s">
        <v>2072</v>
      </c>
      <c r="H299" s="209">
        <v>1</v>
      </c>
      <c r="I299" s="115"/>
      <c r="J299" s="210">
        <f t="shared" si="70"/>
        <v>0</v>
      </c>
      <c r="K299" s="207" t="s">
        <v>1</v>
      </c>
      <c r="L299" s="116"/>
      <c r="M299" s="117" t="s">
        <v>1</v>
      </c>
      <c r="N299" s="118" t="s">
        <v>42</v>
      </c>
      <c r="O299" s="52"/>
      <c r="P299" s="111">
        <f t="shared" si="71"/>
        <v>0</v>
      </c>
      <c r="Q299" s="111">
        <v>0</v>
      </c>
      <c r="R299" s="111">
        <f t="shared" si="72"/>
        <v>0</v>
      </c>
      <c r="S299" s="111">
        <v>0</v>
      </c>
      <c r="T299" s="112">
        <f t="shared" si="73"/>
        <v>0</v>
      </c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R299" s="113" t="s">
        <v>356</v>
      </c>
      <c r="AT299" s="113" t="s">
        <v>290</v>
      </c>
      <c r="AU299" s="113" t="s">
        <v>85</v>
      </c>
      <c r="AY299" s="14" t="s">
        <v>237</v>
      </c>
      <c r="BE299" s="114">
        <f t="shared" si="74"/>
        <v>0</v>
      </c>
      <c r="BF299" s="114">
        <f t="shared" si="75"/>
        <v>0</v>
      </c>
      <c r="BG299" s="114">
        <f t="shared" si="76"/>
        <v>0</v>
      </c>
      <c r="BH299" s="114">
        <f t="shared" si="77"/>
        <v>0</v>
      </c>
      <c r="BI299" s="114">
        <f t="shared" si="78"/>
        <v>0</v>
      </c>
      <c r="BJ299" s="14" t="s">
        <v>85</v>
      </c>
      <c r="BK299" s="114">
        <f t="shared" si="79"/>
        <v>0</v>
      </c>
      <c r="BL299" s="14" t="s">
        <v>129</v>
      </c>
      <c r="BM299" s="113" t="s">
        <v>2619</v>
      </c>
    </row>
    <row r="300" spans="1:65" s="2" customFormat="1" ht="16.5" customHeight="1">
      <c r="A300" s="28"/>
      <c r="B300" s="138"/>
      <c r="C300" s="205" t="s">
        <v>946</v>
      </c>
      <c r="D300" s="205" t="s">
        <v>290</v>
      </c>
      <c r="E300" s="206" t="s">
        <v>2620</v>
      </c>
      <c r="F300" s="207" t="s">
        <v>2621</v>
      </c>
      <c r="G300" s="208" t="s">
        <v>2072</v>
      </c>
      <c r="H300" s="209">
        <v>2</v>
      </c>
      <c r="I300" s="115"/>
      <c r="J300" s="210">
        <f t="shared" si="70"/>
        <v>0</v>
      </c>
      <c r="K300" s="207" t="s">
        <v>1</v>
      </c>
      <c r="L300" s="116"/>
      <c r="M300" s="117" t="s">
        <v>1</v>
      </c>
      <c r="N300" s="118" t="s">
        <v>42</v>
      </c>
      <c r="O300" s="52"/>
      <c r="P300" s="111">
        <f t="shared" si="71"/>
        <v>0</v>
      </c>
      <c r="Q300" s="111">
        <v>0</v>
      </c>
      <c r="R300" s="111">
        <f t="shared" si="72"/>
        <v>0</v>
      </c>
      <c r="S300" s="111">
        <v>0</v>
      </c>
      <c r="T300" s="112">
        <f t="shared" si="73"/>
        <v>0</v>
      </c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R300" s="113" t="s">
        <v>356</v>
      </c>
      <c r="AT300" s="113" t="s">
        <v>290</v>
      </c>
      <c r="AU300" s="113" t="s">
        <v>85</v>
      </c>
      <c r="AY300" s="14" t="s">
        <v>237</v>
      </c>
      <c r="BE300" s="114">
        <f t="shared" si="74"/>
        <v>0</v>
      </c>
      <c r="BF300" s="114">
        <f t="shared" si="75"/>
        <v>0</v>
      </c>
      <c r="BG300" s="114">
        <f t="shared" si="76"/>
        <v>0</v>
      </c>
      <c r="BH300" s="114">
        <f t="shared" si="77"/>
        <v>0</v>
      </c>
      <c r="BI300" s="114">
        <f t="shared" si="78"/>
        <v>0</v>
      </c>
      <c r="BJ300" s="14" t="s">
        <v>85</v>
      </c>
      <c r="BK300" s="114">
        <f t="shared" si="79"/>
        <v>0</v>
      </c>
      <c r="BL300" s="14" t="s">
        <v>129</v>
      </c>
      <c r="BM300" s="113" t="s">
        <v>2622</v>
      </c>
    </row>
    <row r="301" spans="1:65" s="2" customFormat="1" ht="16.5" customHeight="1">
      <c r="A301" s="28"/>
      <c r="B301" s="138"/>
      <c r="C301" s="205" t="s">
        <v>952</v>
      </c>
      <c r="D301" s="205" t="s">
        <v>290</v>
      </c>
      <c r="E301" s="206" t="s">
        <v>2623</v>
      </c>
      <c r="F301" s="207" t="s">
        <v>2624</v>
      </c>
      <c r="G301" s="208" t="s">
        <v>2072</v>
      </c>
      <c r="H301" s="209">
        <v>2</v>
      </c>
      <c r="I301" s="115"/>
      <c r="J301" s="210">
        <f t="shared" si="70"/>
        <v>0</v>
      </c>
      <c r="K301" s="207" t="s">
        <v>1</v>
      </c>
      <c r="L301" s="116"/>
      <c r="M301" s="117" t="s">
        <v>1</v>
      </c>
      <c r="N301" s="118" t="s">
        <v>42</v>
      </c>
      <c r="O301" s="52"/>
      <c r="P301" s="111">
        <f t="shared" si="71"/>
        <v>0</v>
      </c>
      <c r="Q301" s="111">
        <v>0</v>
      </c>
      <c r="R301" s="111">
        <f t="shared" si="72"/>
        <v>0</v>
      </c>
      <c r="S301" s="111">
        <v>0</v>
      </c>
      <c r="T301" s="112">
        <f t="shared" si="73"/>
        <v>0</v>
      </c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R301" s="113" t="s">
        <v>356</v>
      </c>
      <c r="AT301" s="113" t="s">
        <v>290</v>
      </c>
      <c r="AU301" s="113" t="s">
        <v>85</v>
      </c>
      <c r="AY301" s="14" t="s">
        <v>237</v>
      </c>
      <c r="BE301" s="114">
        <f t="shared" si="74"/>
        <v>0</v>
      </c>
      <c r="BF301" s="114">
        <f t="shared" si="75"/>
        <v>0</v>
      </c>
      <c r="BG301" s="114">
        <f t="shared" si="76"/>
        <v>0</v>
      </c>
      <c r="BH301" s="114">
        <f t="shared" si="77"/>
        <v>0</v>
      </c>
      <c r="BI301" s="114">
        <f t="shared" si="78"/>
        <v>0</v>
      </c>
      <c r="BJ301" s="14" t="s">
        <v>85</v>
      </c>
      <c r="BK301" s="114">
        <f t="shared" si="79"/>
        <v>0</v>
      </c>
      <c r="BL301" s="14" t="s">
        <v>129</v>
      </c>
      <c r="BM301" s="113" t="s">
        <v>2625</v>
      </c>
    </row>
    <row r="302" spans="1:65" s="2" customFormat="1" ht="16.5" customHeight="1">
      <c r="A302" s="28"/>
      <c r="B302" s="138"/>
      <c r="C302" s="205" t="s">
        <v>956</v>
      </c>
      <c r="D302" s="205" t="s">
        <v>290</v>
      </c>
      <c r="E302" s="206" t="s">
        <v>2626</v>
      </c>
      <c r="F302" s="207" t="s">
        <v>2627</v>
      </c>
      <c r="G302" s="208" t="s">
        <v>2072</v>
      </c>
      <c r="H302" s="209">
        <v>1</v>
      </c>
      <c r="I302" s="115"/>
      <c r="J302" s="210">
        <f t="shared" si="70"/>
        <v>0</v>
      </c>
      <c r="K302" s="207" t="s">
        <v>1</v>
      </c>
      <c r="L302" s="116"/>
      <c r="M302" s="117" t="s">
        <v>1</v>
      </c>
      <c r="N302" s="118" t="s">
        <v>42</v>
      </c>
      <c r="O302" s="52"/>
      <c r="P302" s="111">
        <f t="shared" si="71"/>
        <v>0</v>
      </c>
      <c r="Q302" s="111">
        <v>0</v>
      </c>
      <c r="R302" s="111">
        <f t="shared" si="72"/>
        <v>0</v>
      </c>
      <c r="S302" s="111">
        <v>0</v>
      </c>
      <c r="T302" s="112">
        <f t="shared" si="73"/>
        <v>0</v>
      </c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R302" s="113" t="s">
        <v>356</v>
      </c>
      <c r="AT302" s="113" t="s">
        <v>290</v>
      </c>
      <c r="AU302" s="113" t="s">
        <v>85</v>
      </c>
      <c r="AY302" s="14" t="s">
        <v>237</v>
      </c>
      <c r="BE302" s="114">
        <f t="shared" si="74"/>
        <v>0</v>
      </c>
      <c r="BF302" s="114">
        <f t="shared" si="75"/>
        <v>0</v>
      </c>
      <c r="BG302" s="114">
        <f t="shared" si="76"/>
        <v>0</v>
      </c>
      <c r="BH302" s="114">
        <f t="shared" si="77"/>
        <v>0</v>
      </c>
      <c r="BI302" s="114">
        <f t="shared" si="78"/>
        <v>0</v>
      </c>
      <c r="BJ302" s="14" t="s">
        <v>85</v>
      </c>
      <c r="BK302" s="114">
        <f t="shared" si="79"/>
        <v>0</v>
      </c>
      <c r="BL302" s="14" t="s">
        <v>129</v>
      </c>
      <c r="BM302" s="113" t="s">
        <v>2628</v>
      </c>
    </row>
    <row r="303" spans="1:65" s="2" customFormat="1" ht="16.5" customHeight="1">
      <c r="A303" s="28"/>
      <c r="B303" s="138"/>
      <c r="C303" s="205" t="s">
        <v>960</v>
      </c>
      <c r="D303" s="205" t="s">
        <v>290</v>
      </c>
      <c r="E303" s="206" t="s">
        <v>2629</v>
      </c>
      <c r="F303" s="207" t="s">
        <v>2630</v>
      </c>
      <c r="G303" s="208" t="s">
        <v>2072</v>
      </c>
      <c r="H303" s="209">
        <v>4</v>
      </c>
      <c r="I303" s="115"/>
      <c r="J303" s="210">
        <f t="shared" si="70"/>
        <v>0</v>
      </c>
      <c r="K303" s="207" t="s">
        <v>1</v>
      </c>
      <c r="L303" s="116"/>
      <c r="M303" s="117" t="s">
        <v>1</v>
      </c>
      <c r="N303" s="118" t="s">
        <v>42</v>
      </c>
      <c r="O303" s="52"/>
      <c r="P303" s="111">
        <f t="shared" si="71"/>
        <v>0</v>
      </c>
      <c r="Q303" s="111">
        <v>0</v>
      </c>
      <c r="R303" s="111">
        <f t="shared" si="72"/>
        <v>0</v>
      </c>
      <c r="S303" s="111">
        <v>0</v>
      </c>
      <c r="T303" s="112">
        <f t="shared" si="73"/>
        <v>0</v>
      </c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R303" s="113" t="s">
        <v>356</v>
      </c>
      <c r="AT303" s="113" t="s">
        <v>290</v>
      </c>
      <c r="AU303" s="113" t="s">
        <v>85</v>
      </c>
      <c r="AY303" s="14" t="s">
        <v>237</v>
      </c>
      <c r="BE303" s="114">
        <f t="shared" si="74"/>
        <v>0</v>
      </c>
      <c r="BF303" s="114">
        <f t="shared" si="75"/>
        <v>0</v>
      </c>
      <c r="BG303" s="114">
        <f t="shared" si="76"/>
        <v>0</v>
      </c>
      <c r="BH303" s="114">
        <f t="shared" si="77"/>
        <v>0</v>
      </c>
      <c r="BI303" s="114">
        <f t="shared" si="78"/>
        <v>0</v>
      </c>
      <c r="BJ303" s="14" t="s">
        <v>85</v>
      </c>
      <c r="BK303" s="114">
        <f t="shared" si="79"/>
        <v>0</v>
      </c>
      <c r="BL303" s="14" t="s">
        <v>129</v>
      </c>
      <c r="BM303" s="113" t="s">
        <v>2631</v>
      </c>
    </row>
    <row r="304" spans="1:65" s="2" customFormat="1" ht="16.5" customHeight="1">
      <c r="A304" s="28"/>
      <c r="B304" s="138"/>
      <c r="C304" s="205" t="s">
        <v>964</v>
      </c>
      <c r="D304" s="205" t="s">
        <v>290</v>
      </c>
      <c r="E304" s="206" t="s">
        <v>2632</v>
      </c>
      <c r="F304" s="207" t="s">
        <v>2633</v>
      </c>
      <c r="G304" s="208" t="s">
        <v>2072</v>
      </c>
      <c r="H304" s="209">
        <v>1</v>
      </c>
      <c r="I304" s="115"/>
      <c r="J304" s="210">
        <f t="shared" si="70"/>
        <v>0</v>
      </c>
      <c r="K304" s="207" t="s">
        <v>1</v>
      </c>
      <c r="L304" s="116"/>
      <c r="M304" s="117" t="s">
        <v>1</v>
      </c>
      <c r="N304" s="118" t="s">
        <v>42</v>
      </c>
      <c r="O304" s="52"/>
      <c r="P304" s="111">
        <f t="shared" si="71"/>
        <v>0</v>
      </c>
      <c r="Q304" s="111">
        <v>0</v>
      </c>
      <c r="R304" s="111">
        <f t="shared" si="72"/>
        <v>0</v>
      </c>
      <c r="S304" s="111">
        <v>0</v>
      </c>
      <c r="T304" s="112">
        <f t="shared" si="73"/>
        <v>0</v>
      </c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R304" s="113" t="s">
        <v>356</v>
      </c>
      <c r="AT304" s="113" t="s">
        <v>290</v>
      </c>
      <c r="AU304" s="113" t="s">
        <v>85</v>
      </c>
      <c r="AY304" s="14" t="s">
        <v>237</v>
      </c>
      <c r="BE304" s="114">
        <f t="shared" si="74"/>
        <v>0</v>
      </c>
      <c r="BF304" s="114">
        <f t="shared" si="75"/>
        <v>0</v>
      </c>
      <c r="BG304" s="114">
        <f t="shared" si="76"/>
        <v>0</v>
      </c>
      <c r="BH304" s="114">
        <f t="shared" si="77"/>
        <v>0</v>
      </c>
      <c r="BI304" s="114">
        <f t="shared" si="78"/>
        <v>0</v>
      </c>
      <c r="BJ304" s="14" t="s">
        <v>85</v>
      </c>
      <c r="BK304" s="114">
        <f t="shared" si="79"/>
        <v>0</v>
      </c>
      <c r="BL304" s="14" t="s">
        <v>129</v>
      </c>
      <c r="BM304" s="113" t="s">
        <v>2634</v>
      </c>
    </row>
    <row r="305" spans="1:65" s="2" customFormat="1" ht="16.5" customHeight="1">
      <c r="A305" s="28"/>
      <c r="B305" s="138"/>
      <c r="C305" s="205" t="s">
        <v>968</v>
      </c>
      <c r="D305" s="205" t="s">
        <v>290</v>
      </c>
      <c r="E305" s="206" t="s">
        <v>2635</v>
      </c>
      <c r="F305" s="207" t="s">
        <v>2636</v>
      </c>
      <c r="G305" s="208" t="s">
        <v>2072</v>
      </c>
      <c r="H305" s="209">
        <v>1</v>
      </c>
      <c r="I305" s="115"/>
      <c r="J305" s="210">
        <f t="shared" si="70"/>
        <v>0</v>
      </c>
      <c r="K305" s="207" t="s">
        <v>1</v>
      </c>
      <c r="L305" s="116"/>
      <c r="M305" s="117" t="s">
        <v>1</v>
      </c>
      <c r="N305" s="118" t="s">
        <v>42</v>
      </c>
      <c r="O305" s="52"/>
      <c r="P305" s="111">
        <f t="shared" si="71"/>
        <v>0</v>
      </c>
      <c r="Q305" s="111">
        <v>0</v>
      </c>
      <c r="R305" s="111">
        <f t="shared" si="72"/>
        <v>0</v>
      </c>
      <c r="S305" s="111">
        <v>0</v>
      </c>
      <c r="T305" s="112">
        <f t="shared" si="73"/>
        <v>0</v>
      </c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R305" s="113" t="s">
        <v>356</v>
      </c>
      <c r="AT305" s="113" t="s">
        <v>290</v>
      </c>
      <c r="AU305" s="113" t="s">
        <v>85</v>
      </c>
      <c r="AY305" s="14" t="s">
        <v>237</v>
      </c>
      <c r="BE305" s="114">
        <f t="shared" si="74"/>
        <v>0</v>
      </c>
      <c r="BF305" s="114">
        <f t="shared" si="75"/>
        <v>0</v>
      </c>
      <c r="BG305" s="114">
        <f t="shared" si="76"/>
        <v>0</v>
      </c>
      <c r="BH305" s="114">
        <f t="shared" si="77"/>
        <v>0</v>
      </c>
      <c r="BI305" s="114">
        <f t="shared" si="78"/>
        <v>0</v>
      </c>
      <c r="BJ305" s="14" t="s">
        <v>85</v>
      </c>
      <c r="BK305" s="114">
        <f t="shared" si="79"/>
        <v>0</v>
      </c>
      <c r="BL305" s="14" t="s">
        <v>129</v>
      </c>
      <c r="BM305" s="113" t="s">
        <v>2637</v>
      </c>
    </row>
    <row r="306" spans="1:65" s="2" customFormat="1" ht="16.5" customHeight="1">
      <c r="A306" s="28"/>
      <c r="B306" s="138"/>
      <c r="C306" s="205" t="s">
        <v>972</v>
      </c>
      <c r="D306" s="205" t="s">
        <v>290</v>
      </c>
      <c r="E306" s="206" t="s">
        <v>2638</v>
      </c>
      <c r="F306" s="207" t="s">
        <v>2639</v>
      </c>
      <c r="G306" s="208" t="s">
        <v>2072</v>
      </c>
      <c r="H306" s="209">
        <v>2</v>
      </c>
      <c r="I306" s="115"/>
      <c r="J306" s="210">
        <f t="shared" si="70"/>
        <v>0</v>
      </c>
      <c r="K306" s="207" t="s">
        <v>1</v>
      </c>
      <c r="L306" s="116"/>
      <c r="M306" s="117" t="s">
        <v>1</v>
      </c>
      <c r="N306" s="118" t="s">
        <v>42</v>
      </c>
      <c r="O306" s="52"/>
      <c r="P306" s="111">
        <f t="shared" si="71"/>
        <v>0</v>
      </c>
      <c r="Q306" s="111">
        <v>0</v>
      </c>
      <c r="R306" s="111">
        <f t="shared" si="72"/>
        <v>0</v>
      </c>
      <c r="S306" s="111">
        <v>0</v>
      </c>
      <c r="T306" s="112">
        <f t="shared" si="73"/>
        <v>0</v>
      </c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R306" s="113" t="s">
        <v>356</v>
      </c>
      <c r="AT306" s="113" t="s">
        <v>290</v>
      </c>
      <c r="AU306" s="113" t="s">
        <v>85</v>
      </c>
      <c r="AY306" s="14" t="s">
        <v>237</v>
      </c>
      <c r="BE306" s="114">
        <f t="shared" si="74"/>
        <v>0</v>
      </c>
      <c r="BF306" s="114">
        <f t="shared" si="75"/>
        <v>0</v>
      </c>
      <c r="BG306" s="114">
        <f t="shared" si="76"/>
        <v>0</v>
      </c>
      <c r="BH306" s="114">
        <f t="shared" si="77"/>
        <v>0</v>
      </c>
      <c r="BI306" s="114">
        <f t="shared" si="78"/>
        <v>0</v>
      </c>
      <c r="BJ306" s="14" t="s">
        <v>85</v>
      </c>
      <c r="BK306" s="114">
        <f t="shared" si="79"/>
        <v>0</v>
      </c>
      <c r="BL306" s="14" t="s">
        <v>129</v>
      </c>
      <c r="BM306" s="113" t="s">
        <v>2640</v>
      </c>
    </row>
    <row r="307" spans="1:65" s="2" customFormat="1" ht="16.5" customHeight="1">
      <c r="A307" s="28"/>
      <c r="B307" s="138"/>
      <c r="C307" s="205" t="s">
        <v>976</v>
      </c>
      <c r="D307" s="205" t="s">
        <v>290</v>
      </c>
      <c r="E307" s="206" t="s">
        <v>2641</v>
      </c>
      <c r="F307" s="207" t="s">
        <v>2642</v>
      </c>
      <c r="G307" s="208" t="s">
        <v>2072</v>
      </c>
      <c r="H307" s="209">
        <v>1</v>
      </c>
      <c r="I307" s="115"/>
      <c r="J307" s="210">
        <f t="shared" si="70"/>
        <v>0</v>
      </c>
      <c r="K307" s="207" t="s">
        <v>1</v>
      </c>
      <c r="L307" s="116"/>
      <c r="M307" s="117" t="s">
        <v>1</v>
      </c>
      <c r="N307" s="118" t="s">
        <v>42</v>
      </c>
      <c r="O307" s="52"/>
      <c r="P307" s="111">
        <f t="shared" si="71"/>
        <v>0</v>
      </c>
      <c r="Q307" s="111">
        <v>0</v>
      </c>
      <c r="R307" s="111">
        <f t="shared" si="72"/>
        <v>0</v>
      </c>
      <c r="S307" s="111">
        <v>0</v>
      </c>
      <c r="T307" s="112">
        <f t="shared" si="73"/>
        <v>0</v>
      </c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R307" s="113" t="s">
        <v>356</v>
      </c>
      <c r="AT307" s="113" t="s">
        <v>290</v>
      </c>
      <c r="AU307" s="113" t="s">
        <v>85</v>
      </c>
      <c r="AY307" s="14" t="s">
        <v>237</v>
      </c>
      <c r="BE307" s="114">
        <f t="shared" si="74"/>
        <v>0</v>
      </c>
      <c r="BF307" s="114">
        <f t="shared" si="75"/>
        <v>0</v>
      </c>
      <c r="BG307" s="114">
        <f t="shared" si="76"/>
        <v>0</v>
      </c>
      <c r="BH307" s="114">
        <f t="shared" si="77"/>
        <v>0</v>
      </c>
      <c r="BI307" s="114">
        <f t="shared" si="78"/>
        <v>0</v>
      </c>
      <c r="BJ307" s="14" t="s">
        <v>85</v>
      </c>
      <c r="BK307" s="114">
        <f t="shared" si="79"/>
        <v>0</v>
      </c>
      <c r="BL307" s="14" t="s">
        <v>129</v>
      </c>
      <c r="BM307" s="113" t="s">
        <v>2643</v>
      </c>
    </row>
    <row r="308" spans="1:65" s="2" customFormat="1" ht="16.5" customHeight="1">
      <c r="A308" s="28"/>
      <c r="B308" s="138"/>
      <c r="C308" s="199" t="s">
        <v>980</v>
      </c>
      <c r="D308" s="199" t="s">
        <v>242</v>
      </c>
      <c r="E308" s="200" t="s">
        <v>2644</v>
      </c>
      <c r="F308" s="201" t="s">
        <v>2645</v>
      </c>
      <c r="G308" s="202" t="s">
        <v>2118</v>
      </c>
      <c r="H308" s="203">
        <v>0.441</v>
      </c>
      <c r="I308" s="108"/>
      <c r="J308" s="204">
        <f t="shared" si="70"/>
        <v>0</v>
      </c>
      <c r="K308" s="201" t="s">
        <v>1</v>
      </c>
      <c r="L308" s="29"/>
      <c r="M308" s="109" t="s">
        <v>1</v>
      </c>
      <c r="N308" s="110" t="s">
        <v>42</v>
      </c>
      <c r="O308" s="52"/>
      <c r="P308" s="111">
        <f t="shared" si="71"/>
        <v>0</v>
      </c>
      <c r="Q308" s="111">
        <v>0</v>
      </c>
      <c r="R308" s="111">
        <f t="shared" si="72"/>
        <v>0</v>
      </c>
      <c r="S308" s="111">
        <v>0</v>
      </c>
      <c r="T308" s="112">
        <f t="shared" si="73"/>
        <v>0</v>
      </c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R308" s="113" t="s">
        <v>129</v>
      </c>
      <c r="AT308" s="113" t="s">
        <v>242</v>
      </c>
      <c r="AU308" s="113" t="s">
        <v>85</v>
      </c>
      <c r="AY308" s="14" t="s">
        <v>237</v>
      </c>
      <c r="BE308" s="114">
        <f t="shared" si="74"/>
        <v>0</v>
      </c>
      <c r="BF308" s="114">
        <f t="shared" si="75"/>
        <v>0</v>
      </c>
      <c r="BG308" s="114">
        <f t="shared" si="76"/>
        <v>0</v>
      </c>
      <c r="BH308" s="114">
        <f t="shared" si="77"/>
        <v>0</v>
      </c>
      <c r="BI308" s="114">
        <f t="shared" si="78"/>
        <v>0</v>
      </c>
      <c r="BJ308" s="14" t="s">
        <v>85</v>
      </c>
      <c r="BK308" s="114">
        <f t="shared" si="79"/>
        <v>0</v>
      </c>
      <c r="BL308" s="14" t="s">
        <v>129</v>
      </c>
      <c r="BM308" s="113" t="s">
        <v>2646</v>
      </c>
    </row>
    <row r="309" spans="1:65" s="2" customFormat="1" ht="16.5" customHeight="1">
      <c r="A309" s="28"/>
      <c r="B309" s="138"/>
      <c r="C309" s="199" t="s">
        <v>984</v>
      </c>
      <c r="D309" s="199" t="s">
        <v>242</v>
      </c>
      <c r="E309" s="200" t="s">
        <v>2647</v>
      </c>
      <c r="F309" s="201" t="s">
        <v>2648</v>
      </c>
      <c r="G309" s="202" t="s">
        <v>2137</v>
      </c>
      <c r="H309" s="203">
        <v>580</v>
      </c>
      <c r="I309" s="108"/>
      <c r="J309" s="204">
        <f t="shared" si="70"/>
        <v>0</v>
      </c>
      <c r="K309" s="201" t="s">
        <v>1</v>
      </c>
      <c r="L309" s="29"/>
      <c r="M309" s="109" t="s">
        <v>1</v>
      </c>
      <c r="N309" s="110" t="s">
        <v>42</v>
      </c>
      <c r="O309" s="52"/>
      <c r="P309" s="111">
        <f t="shared" si="71"/>
        <v>0</v>
      </c>
      <c r="Q309" s="111">
        <v>2.3800000000000002E-2</v>
      </c>
      <c r="R309" s="111">
        <f t="shared" si="72"/>
        <v>13.804</v>
      </c>
      <c r="S309" s="111">
        <v>0</v>
      </c>
      <c r="T309" s="112">
        <f t="shared" si="73"/>
        <v>0</v>
      </c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R309" s="113" t="s">
        <v>129</v>
      </c>
      <c r="AT309" s="113" t="s">
        <v>242</v>
      </c>
      <c r="AU309" s="113" t="s">
        <v>85</v>
      </c>
      <c r="AY309" s="14" t="s">
        <v>237</v>
      </c>
      <c r="BE309" s="114">
        <f t="shared" si="74"/>
        <v>0</v>
      </c>
      <c r="BF309" s="114">
        <f t="shared" si="75"/>
        <v>0</v>
      </c>
      <c r="BG309" s="114">
        <f t="shared" si="76"/>
        <v>0</v>
      </c>
      <c r="BH309" s="114">
        <f t="shared" si="77"/>
        <v>0</v>
      </c>
      <c r="BI309" s="114">
        <f t="shared" si="78"/>
        <v>0</v>
      </c>
      <c r="BJ309" s="14" t="s">
        <v>85</v>
      </c>
      <c r="BK309" s="114">
        <f t="shared" si="79"/>
        <v>0</v>
      </c>
      <c r="BL309" s="14" t="s">
        <v>129</v>
      </c>
      <c r="BM309" s="113" t="s">
        <v>2649</v>
      </c>
    </row>
    <row r="310" spans="1:65" s="2" customFormat="1" ht="16.5" customHeight="1">
      <c r="A310" s="28"/>
      <c r="B310" s="138"/>
      <c r="C310" s="199" t="s">
        <v>988</v>
      </c>
      <c r="D310" s="199" t="s">
        <v>242</v>
      </c>
      <c r="E310" s="200" t="s">
        <v>2650</v>
      </c>
      <c r="F310" s="201" t="s">
        <v>2651</v>
      </c>
      <c r="G310" s="202" t="s">
        <v>1708</v>
      </c>
      <c r="H310" s="203">
        <v>13</v>
      </c>
      <c r="I310" s="108"/>
      <c r="J310" s="204">
        <f t="shared" si="70"/>
        <v>0</v>
      </c>
      <c r="K310" s="201" t="s">
        <v>1</v>
      </c>
      <c r="L310" s="29"/>
      <c r="M310" s="109" t="s">
        <v>1</v>
      </c>
      <c r="N310" s="110" t="s">
        <v>42</v>
      </c>
      <c r="O310" s="52"/>
      <c r="P310" s="111">
        <f t="shared" si="71"/>
        <v>0</v>
      </c>
      <c r="Q310" s="111">
        <v>2.4930000000000001E-2</v>
      </c>
      <c r="R310" s="111">
        <f t="shared" si="72"/>
        <v>0.32408999999999999</v>
      </c>
      <c r="S310" s="111">
        <v>0</v>
      </c>
      <c r="T310" s="112">
        <f t="shared" si="73"/>
        <v>0</v>
      </c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R310" s="113" t="s">
        <v>129</v>
      </c>
      <c r="AT310" s="113" t="s">
        <v>242</v>
      </c>
      <c r="AU310" s="113" t="s">
        <v>85</v>
      </c>
      <c r="AY310" s="14" t="s">
        <v>237</v>
      </c>
      <c r="BE310" s="114">
        <f t="shared" si="74"/>
        <v>0</v>
      </c>
      <c r="BF310" s="114">
        <f t="shared" si="75"/>
        <v>0</v>
      </c>
      <c r="BG310" s="114">
        <f t="shared" si="76"/>
        <v>0</v>
      </c>
      <c r="BH310" s="114">
        <f t="shared" si="77"/>
        <v>0</v>
      </c>
      <c r="BI310" s="114">
        <f t="shared" si="78"/>
        <v>0</v>
      </c>
      <c r="BJ310" s="14" t="s">
        <v>85</v>
      </c>
      <c r="BK310" s="114">
        <f t="shared" si="79"/>
        <v>0</v>
      </c>
      <c r="BL310" s="14" t="s">
        <v>129</v>
      </c>
      <c r="BM310" s="113" t="s">
        <v>2652</v>
      </c>
    </row>
    <row r="311" spans="1:65" s="2" customFormat="1" ht="16.5" customHeight="1">
      <c r="A311" s="28"/>
      <c r="B311" s="138"/>
      <c r="C311" s="199" t="s">
        <v>992</v>
      </c>
      <c r="D311" s="199" t="s">
        <v>242</v>
      </c>
      <c r="E311" s="200" t="s">
        <v>2653</v>
      </c>
      <c r="F311" s="201" t="s">
        <v>2654</v>
      </c>
      <c r="G311" s="202" t="s">
        <v>1708</v>
      </c>
      <c r="H311" s="203">
        <v>1000</v>
      </c>
      <c r="I311" s="108"/>
      <c r="J311" s="204">
        <f t="shared" si="70"/>
        <v>0</v>
      </c>
      <c r="K311" s="201" t="s">
        <v>1</v>
      </c>
      <c r="L311" s="29"/>
      <c r="M311" s="109" t="s">
        <v>1</v>
      </c>
      <c r="N311" s="110" t="s">
        <v>42</v>
      </c>
      <c r="O311" s="52"/>
      <c r="P311" s="111">
        <f t="shared" si="71"/>
        <v>0</v>
      </c>
      <c r="Q311" s="111">
        <v>7.5000000000000002E-4</v>
      </c>
      <c r="R311" s="111">
        <f t="shared" si="72"/>
        <v>0.75</v>
      </c>
      <c r="S311" s="111">
        <v>0</v>
      </c>
      <c r="T311" s="112">
        <f t="shared" si="73"/>
        <v>0</v>
      </c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R311" s="113" t="s">
        <v>129</v>
      </c>
      <c r="AT311" s="113" t="s">
        <v>242</v>
      </c>
      <c r="AU311" s="113" t="s">
        <v>85</v>
      </c>
      <c r="AY311" s="14" t="s">
        <v>237</v>
      </c>
      <c r="BE311" s="114">
        <f t="shared" si="74"/>
        <v>0</v>
      </c>
      <c r="BF311" s="114">
        <f t="shared" si="75"/>
        <v>0</v>
      </c>
      <c r="BG311" s="114">
        <f t="shared" si="76"/>
        <v>0</v>
      </c>
      <c r="BH311" s="114">
        <f t="shared" si="77"/>
        <v>0</v>
      </c>
      <c r="BI311" s="114">
        <f t="shared" si="78"/>
        <v>0</v>
      </c>
      <c r="BJ311" s="14" t="s">
        <v>85</v>
      </c>
      <c r="BK311" s="114">
        <f t="shared" si="79"/>
        <v>0</v>
      </c>
      <c r="BL311" s="14" t="s">
        <v>129</v>
      </c>
      <c r="BM311" s="113" t="s">
        <v>2655</v>
      </c>
    </row>
    <row r="312" spans="1:65" s="2" customFormat="1" ht="16.5" customHeight="1">
      <c r="A312" s="28"/>
      <c r="B312" s="138"/>
      <c r="C312" s="199" t="s">
        <v>996</v>
      </c>
      <c r="D312" s="199" t="s">
        <v>242</v>
      </c>
      <c r="E312" s="200" t="s">
        <v>2656</v>
      </c>
      <c r="F312" s="201" t="s">
        <v>2657</v>
      </c>
      <c r="G312" s="202" t="s">
        <v>2118</v>
      </c>
      <c r="H312" s="203">
        <v>14.878</v>
      </c>
      <c r="I312" s="108"/>
      <c r="J312" s="204">
        <f t="shared" si="70"/>
        <v>0</v>
      </c>
      <c r="K312" s="201" t="s">
        <v>1</v>
      </c>
      <c r="L312" s="29"/>
      <c r="M312" s="109" t="s">
        <v>1</v>
      </c>
      <c r="N312" s="110" t="s">
        <v>42</v>
      </c>
      <c r="O312" s="52"/>
      <c r="P312" s="111">
        <f t="shared" si="71"/>
        <v>0</v>
      </c>
      <c r="Q312" s="111">
        <v>0</v>
      </c>
      <c r="R312" s="111">
        <f t="shared" si="72"/>
        <v>0</v>
      </c>
      <c r="S312" s="111">
        <v>0</v>
      </c>
      <c r="T312" s="112">
        <f t="shared" si="73"/>
        <v>0</v>
      </c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R312" s="113" t="s">
        <v>129</v>
      </c>
      <c r="AT312" s="113" t="s">
        <v>242</v>
      </c>
      <c r="AU312" s="113" t="s">
        <v>85</v>
      </c>
      <c r="AY312" s="14" t="s">
        <v>237</v>
      </c>
      <c r="BE312" s="114">
        <f t="shared" si="74"/>
        <v>0</v>
      </c>
      <c r="BF312" s="114">
        <f t="shared" si="75"/>
        <v>0</v>
      </c>
      <c r="BG312" s="114">
        <f t="shared" si="76"/>
        <v>0</v>
      </c>
      <c r="BH312" s="114">
        <f t="shared" si="77"/>
        <v>0</v>
      </c>
      <c r="BI312" s="114">
        <f t="shared" si="78"/>
        <v>0</v>
      </c>
      <c r="BJ312" s="14" t="s">
        <v>85</v>
      </c>
      <c r="BK312" s="114">
        <f t="shared" si="79"/>
        <v>0</v>
      </c>
      <c r="BL312" s="14" t="s">
        <v>129</v>
      </c>
      <c r="BM312" s="113" t="s">
        <v>2658</v>
      </c>
    </row>
    <row r="313" spans="1:65" s="2" customFormat="1" ht="16.5" customHeight="1">
      <c r="A313" s="28"/>
      <c r="B313" s="138"/>
      <c r="C313" s="199" t="s">
        <v>1000</v>
      </c>
      <c r="D313" s="199" t="s">
        <v>242</v>
      </c>
      <c r="E313" s="200" t="s">
        <v>2659</v>
      </c>
      <c r="F313" s="201" t="s">
        <v>2660</v>
      </c>
      <c r="G313" s="202" t="s">
        <v>2137</v>
      </c>
      <c r="H313" s="203">
        <v>600</v>
      </c>
      <c r="I313" s="108"/>
      <c r="J313" s="204">
        <f t="shared" si="70"/>
        <v>0</v>
      </c>
      <c r="K313" s="201" t="s">
        <v>1</v>
      </c>
      <c r="L313" s="29"/>
      <c r="M313" s="109" t="s">
        <v>1</v>
      </c>
      <c r="N313" s="110" t="s">
        <v>42</v>
      </c>
      <c r="O313" s="52"/>
      <c r="P313" s="111">
        <f t="shared" si="71"/>
        <v>0</v>
      </c>
      <c r="Q313" s="111">
        <v>0</v>
      </c>
      <c r="R313" s="111">
        <f t="shared" si="72"/>
        <v>0</v>
      </c>
      <c r="S313" s="111">
        <v>0</v>
      </c>
      <c r="T313" s="112">
        <f t="shared" si="73"/>
        <v>0</v>
      </c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R313" s="113" t="s">
        <v>129</v>
      </c>
      <c r="AT313" s="113" t="s">
        <v>242</v>
      </c>
      <c r="AU313" s="113" t="s">
        <v>85</v>
      </c>
      <c r="AY313" s="14" t="s">
        <v>237</v>
      </c>
      <c r="BE313" s="114">
        <f t="shared" si="74"/>
        <v>0</v>
      </c>
      <c r="BF313" s="114">
        <f t="shared" si="75"/>
        <v>0</v>
      </c>
      <c r="BG313" s="114">
        <f t="shared" si="76"/>
        <v>0</v>
      </c>
      <c r="BH313" s="114">
        <f t="shared" si="77"/>
        <v>0</v>
      </c>
      <c r="BI313" s="114">
        <f t="shared" si="78"/>
        <v>0</v>
      </c>
      <c r="BJ313" s="14" t="s">
        <v>85</v>
      </c>
      <c r="BK313" s="114">
        <f t="shared" si="79"/>
        <v>0</v>
      </c>
      <c r="BL313" s="14" t="s">
        <v>129</v>
      </c>
      <c r="BM313" s="113" t="s">
        <v>2661</v>
      </c>
    </row>
    <row r="314" spans="1:65" s="2" customFormat="1" ht="16.5" customHeight="1">
      <c r="A314" s="28"/>
      <c r="B314" s="138"/>
      <c r="C314" s="199" t="s">
        <v>1004</v>
      </c>
      <c r="D314" s="199" t="s">
        <v>242</v>
      </c>
      <c r="E314" s="200" t="s">
        <v>2662</v>
      </c>
      <c r="F314" s="201" t="s">
        <v>2663</v>
      </c>
      <c r="G314" s="202" t="s">
        <v>2137</v>
      </c>
      <c r="H314" s="203">
        <v>600</v>
      </c>
      <c r="I314" s="108"/>
      <c r="J314" s="204">
        <f t="shared" si="70"/>
        <v>0</v>
      </c>
      <c r="K314" s="201" t="s">
        <v>1</v>
      </c>
      <c r="L314" s="29"/>
      <c r="M314" s="109" t="s">
        <v>1</v>
      </c>
      <c r="N314" s="110" t="s">
        <v>42</v>
      </c>
      <c r="O314" s="52"/>
      <c r="P314" s="111">
        <f t="shared" si="71"/>
        <v>0</v>
      </c>
      <c r="Q314" s="111">
        <v>0</v>
      </c>
      <c r="R314" s="111">
        <f t="shared" si="72"/>
        <v>0</v>
      </c>
      <c r="S314" s="111">
        <v>0</v>
      </c>
      <c r="T314" s="112">
        <f t="shared" si="73"/>
        <v>0</v>
      </c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R314" s="113" t="s">
        <v>129</v>
      </c>
      <c r="AT314" s="113" t="s">
        <v>242</v>
      </c>
      <c r="AU314" s="113" t="s">
        <v>85</v>
      </c>
      <c r="AY314" s="14" t="s">
        <v>237</v>
      </c>
      <c r="BE314" s="114">
        <f t="shared" si="74"/>
        <v>0</v>
      </c>
      <c r="BF314" s="114">
        <f t="shared" si="75"/>
        <v>0</v>
      </c>
      <c r="BG314" s="114">
        <f t="shared" si="76"/>
        <v>0</v>
      </c>
      <c r="BH314" s="114">
        <f t="shared" si="77"/>
        <v>0</v>
      </c>
      <c r="BI314" s="114">
        <f t="shared" si="78"/>
        <v>0</v>
      </c>
      <c r="BJ314" s="14" t="s">
        <v>85</v>
      </c>
      <c r="BK314" s="114">
        <f t="shared" si="79"/>
        <v>0</v>
      </c>
      <c r="BL314" s="14" t="s">
        <v>129</v>
      </c>
      <c r="BM314" s="113" t="s">
        <v>2664</v>
      </c>
    </row>
    <row r="315" spans="1:65" s="12" customFormat="1" ht="25.9" customHeight="1">
      <c r="B315" s="192"/>
      <c r="C315" s="193"/>
      <c r="D315" s="194" t="s">
        <v>76</v>
      </c>
      <c r="E315" s="195" t="s">
        <v>2665</v>
      </c>
      <c r="F315" s="195" t="s">
        <v>2666</v>
      </c>
      <c r="G315" s="193"/>
      <c r="H315" s="193"/>
      <c r="I315" s="101"/>
      <c r="J315" s="196">
        <f>BK315</f>
        <v>0</v>
      </c>
      <c r="K315" s="193"/>
      <c r="L315" s="99"/>
      <c r="M315" s="102"/>
      <c r="N315" s="103"/>
      <c r="O315" s="103"/>
      <c r="P315" s="104">
        <f>SUM(P316:P317)</f>
        <v>0</v>
      </c>
      <c r="Q315" s="103"/>
      <c r="R315" s="104">
        <f>SUM(R316:R317)</f>
        <v>7.3599999999999999E-2</v>
      </c>
      <c r="S315" s="103"/>
      <c r="T315" s="105">
        <f>SUM(T316:T317)</f>
        <v>0</v>
      </c>
      <c r="AR315" s="100" t="s">
        <v>87</v>
      </c>
      <c r="AT315" s="106" t="s">
        <v>76</v>
      </c>
      <c r="AU315" s="106" t="s">
        <v>77</v>
      </c>
      <c r="AY315" s="100" t="s">
        <v>237</v>
      </c>
      <c r="BK315" s="107">
        <f>SUM(BK316:BK317)</f>
        <v>0</v>
      </c>
    </row>
    <row r="316" spans="1:65" s="2" customFormat="1" ht="16.5" customHeight="1">
      <c r="A316" s="28"/>
      <c r="B316" s="138"/>
      <c r="C316" s="199" t="s">
        <v>1008</v>
      </c>
      <c r="D316" s="199" t="s">
        <v>242</v>
      </c>
      <c r="E316" s="200" t="s">
        <v>2667</v>
      </c>
      <c r="F316" s="201" t="s">
        <v>2668</v>
      </c>
      <c r="G316" s="202" t="s">
        <v>1716</v>
      </c>
      <c r="H316" s="203">
        <v>590</v>
      </c>
      <c r="I316" s="108"/>
      <c r="J316" s="204">
        <f>ROUND(I316*H316,2)</f>
        <v>0</v>
      </c>
      <c r="K316" s="201" t="s">
        <v>1</v>
      </c>
      <c r="L316" s="29"/>
      <c r="M316" s="109" t="s">
        <v>1</v>
      </c>
      <c r="N316" s="110" t="s">
        <v>42</v>
      </c>
      <c r="O316" s="52"/>
      <c r="P316" s="111">
        <f>O316*H316</f>
        <v>0</v>
      </c>
      <c r="Q316" s="111">
        <v>1E-4</v>
      </c>
      <c r="R316" s="111">
        <f>Q316*H316</f>
        <v>5.9000000000000004E-2</v>
      </c>
      <c r="S316" s="111">
        <v>0</v>
      </c>
      <c r="T316" s="112">
        <f>S316*H316</f>
        <v>0</v>
      </c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R316" s="113" t="s">
        <v>129</v>
      </c>
      <c r="AT316" s="113" t="s">
        <v>242</v>
      </c>
      <c r="AU316" s="113" t="s">
        <v>85</v>
      </c>
      <c r="AY316" s="14" t="s">
        <v>237</v>
      </c>
      <c r="BE316" s="114">
        <f>IF(N316="základní",J316,0)</f>
        <v>0</v>
      </c>
      <c r="BF316" s="114">
        <f>IF(N316="snížená",J316,0)</f>
        <v>0</v>
      </c>
      <c r="BG316" s="114">
        <f>IF(N316="zákl. přenesená",J316,0)</f>
        <v>0</v>
      </c>
      <c r="BH316" s="114">
        <f>IF(N316="sníž. přenesená",J316,0)</f>
        <v>0</v>
      </c>
      <c r="BI316" s="114">
        <f>IF(N316="nulová",J316,0)</f>
        <v>0</v>
      </c>
      <c r="BJ316" s="14" t="s">
        <v>85</v>
      </c>
      <c r="BK316" s="114">
        <f>ROUND(I316*H316,2)</f>
        <v>0</v>
      </c>
      <c r="BL316" s="14" t="s">
        <v>129</v>
      </c>
      <c r="BM316" s="113" t="s">
        <v>2669</v>
      </c>
    </row>
    <row r="317" spans="1:65" s="2" customFormat="1" ht="16.5" customHeight="1">
      <c r="A317" s="28"/>
      <c r="B317" s="138"/>
      <c r="C317" s="199" t="s">
        <v>1012</v>
      </c>
      <c r="D317" s="199" t="s">
        <v>242</v>
      </c>
      <c r="E317" s="200" t="s">
        <v>2670</v>
      </c>
      <c r="F317" s="201" t="s">
        <v>2671</v>
      </c>
      <c r="G317" s="202" t="s">
        <v>1716</v>
      </c>
      <c r="H317" s="203">
        <v>146</v>
      </c>
      <c r="I317" s="108"/>
      <c r="J317" s="204">
        <f>ROUND(I317*H317,2)</f>
        <v>0</v>
      </c>
      <c r="K317" s="201" t="s">
        <v>1</v>
      </c>
      <c r="L317" s="29"/>
      <c r="M317" s="109" t="s">
        <v>1</v>
      </c>
      <c r="N317" s="110" t="s">
        <v>42</v>
      </c>
      <c r="O317" s="52"/>
      <c r="P317" s="111">
        <f>O317*H317</f>
        <v>0</v>
      </c>
      <c r="Q317" s="111">
        <v>1E-4</v>
      </c>
      <c r="R317" s="111">
        <f>Q317*H317</f>
        <v>1.46E-2</v>
      </c>
      <c r="S317" s="111">
        <v>0</v>
      </c>
      <c r="T317" s="112">
        <f>S317*H317</f>
        <v>0</v>
      </c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R317" s="113" t="s">
        <v>129</v>
      </c>
      <c r="AT317" s="113" t="s">
        <v>242</v>
      </c>
      <c r="AU317" s="113" t="s">
        <v>85</v>
      </c>
      <c r="AY317" s="14" t="s">
        <v>237</v>
      </c>
      <c r="BE317" s="114">
        <f>IF(N317="základní",J317,0)</f>
        <v>0</v>
      </c>
      <c r="BF317" s="114">
        <f>IF(N317="snížená",J317,0)</f>
        <v>0</v>
      </c>
      <c r="BG317" s="114">
        <f>IF(N317="zákl. přenesená",J317,0)</f>
        <v>0</v>
      </c>
      <c r="BH317" s="114">
        <f>IF(N317="sníž. přenesená",J317,0)</f>
        <v>0</v>
      </c>
      <c r="BI317" s="114">
        <f>IF(N317="nulová",J317,0)</f>
        <v>0</v>
      </c>
      <c r="BJ317" s="14" t="s">
        <v>85</v>
      </c>
      <c r="BK317" s="114">
        <f>ROUND(I317*H317,2)</f>
        <v>0</v>
      </c>
      <c r="BL317" s="14" t="s">
        <v>129</v>
      </c>
      <c r="BM317" s="113" t="s">
        <v>2672</v>
      </c>
    </row>
    <row r="318" spans="1:65" s="12" customFormat="1" ht="25.9" customHeight="1">
      <c r="B318" s="192"/>
      <c r="C318" s="193"/>
      <c r="D318" s="194" t="s">
        <v>76</v>
      </c>
      <c r="E318" s="195" t="s">
        <v>621</v>
      </c>
      <c r="F318" s="195" t="s">
        <v>2673</v>
      </c>
      <c r="G318" s="193"/>
      <c r="H318" s="193"/>
      <c r="I318" s="101"/>
      <c r="J318" s="196">
        <f>BK318</f>
        <v>0</v>
      </c>
      <c r="K318" s="193"/>
      <c r="L318" s="99"/>
      <c r="M318" s="102"/>
      <c r="N318" s="103"/>
      <c r="O318" s="103"/>
      <c r="P318" s="104">
        <f>SUM(P319:P320)</f>
        <v>0</v>
      </c>
      <c r="Q318" s="103"/>
      <c r="R318" s="104">
        <f>SUM(R319:R320)</f>
        <v>0</v>
      </c>
      <c r="S318" s="103"/>
      <c r="T318" s="105">
        <f>SUM(T319:T320)</f>
        <v>0</v>
      </c>
      <c r="AR318" s="100" t="s">
        <v>87</v>
      </c>
      <c r="AT318" s="106" t="s">
        <v>76</v>
      </c>
      <c r="AU318" s="106" t="s">
        <v>77</v>
      </c>
      <c r="AY318" s="100" t="s">
        <v>237</v>
      </c>
      <c r="BK318" s="107">
        <f>SUM(BK319:BK320)</f>
        <v>0</v>
      </c>
    </row>
    <row r="319" spans="1:65" s="2" customFormat="1" ht="16.5" customHeight="1">
      <c r="A319" s="28"/>
      <c r="B319" s="138"/>
      <c r="C319" s="199" t="s">
        <v>1016</v>
      </c>
      <c r="D319" s="199" t="s">
        <v>242</v>
      </c>
      <c r="E319" s="200" t="s">
        <v>2674</v>
      </c>
      <c r="F319" s="201" t="s">
        <v>2675</v>
      </c>
      <c r="G319" s="202" t="s">
        <v>2676</v>
      </c>
      <c r="H319" s="203">
        <v>72</v>
      </c>
      <c r="I319" s="108"/>
      <c r="J319" s="204">
        <f>ROUND(I319*H319,2)</f>
        <v>0</v>
      </c>
      <c r="K319" s="201" t="s">
        <v>1</v>
      </c>
      <c r="L319" s="29"/>
      <c r="M319" s="109" t="s">
        <v>1</v>
      </c>
      <c r="N319" s="110" t="s">
        <v>42</v>
      </c>
      <c r="O319" s="52"/>
      <c r="P319" s="111">
        <f>O319*H319</f>
        <v>0</v>
      </c>
      <c r="Q319" s="111">
        <v>0</v>
      </c>
      <c r="R319" s="111">
        <f>Q319*H319</f>
        <v>0</v>
      </c>
      <c r="S319" s="111">
        <v>0</v>
      </c>
      <c r="T319" s="112">
        <f>S319*H319</f>
        <v>0</v>
      </c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R319" s="113" t="s">
        <v>129</v>
      </c>
      <c r="AT319" s="113" t="s">
        <v>242</v>
      </c>
      <c r="AU319" s="113" t="s">
        <v>85</v>
      </c>
      <c r="AY319" s="14" t="s">
        <v>237</v>
      </c>
      <c r="BE319" s="114">
        <f>IF(N319="základní",J319,0)</f>
        <v>0</v>
      </c>
      <c r="BF319" s="114">
        <f>IF(N319="snížená",J319,0)</f>
        <v>0</v>
      </c>
      <c r="BG319" s="114">
        <f>IF(N319="zákl. přenesená",J319,0)</f>
        <v>0</v>
      </c>
      <c r="BH319" s="114">
        <f>IF(N319="sníž. přenesená",J319,0)</f>
        <v>0</v>
      </c>
      <c r="BI319" s="114">
        <f>IF(N319="nulová",J319,0)</f>
        <v>0</v>
      </c>
      <c r="BJ319" s="14" t="s">
        <v>85</v>
      </c>
      <c r="BK319" s="114">
        <f>ROUND(I319*H319,2)</f>
        <v>0</v>
      </c>
      <c r="BL319" s="14" t="s">
        <v>129</v>
      </c>
      <c r="BM319" s="113" t="s">
        <v>2677</v>
      </c>
    </row>
    <row r="320" spans="1:65" s="2" customFormat="1" ht="16.5" customHeight="1">
      <c r="A320" s="28"/>
      <c r="B320" s="138"/>
      <c r="C320" s="199" t="s">
        <v>1020</v>
      </c>
      <c r="D320" s="199" t="s">
        <v>242</v>
      </c>
      <c r="E320" s="200" t="s">
        <v>2678</v>
      </c>
      <c r="F320" s="201" t="s">
        <v>2679</v>
      </c>
      <c r="G320" s="202" t="s">
        <v>1930</v>
      </c>
      <c r="H320" s="203">
        <v>1</v>
      </c>
      <c r="I320" s="108"/>
      <c r="J320" s="204">
        <f>ROUND(I320*H320,2)</f>
        <v>0</v>
      </c>
      <c r="K320" s="201" t="s">
        <v>1</v>
      </c>
      <c r="L320" s="29"/>
      <c r="M320" s="121" t="s">
        <v>1</v>
      </c>
      <c r="N320" s="122" t="s">
        <v>42</v>
      </c>
      <c r="O320" s="123"/>
      <c r="P320" s="124">
        <f>O320*H320</f>
        <v>0</v>
      </c>
      <c r="Q320" s="124">
        <v>0</v>
      </c>
      <c r="R320" s="124">
        <f>Q320*H320</f>
        <v>0</v>
      </c>
      <c r="S320" s="124">
        <v>0</v>
      </c>
      <c r="T320" s="125">
        <f>S320*H320</f>
        <v>0</v>
      </c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R320" s="113" t="s">
        <v>129</v>
      </c>
      <c r="AT320" s="113" t="s">
        <v>242</v>
      </c>
      <c r="AU320" s="113" t="s">
        <v>85</v>
      </c>
      <c r="AY320" s="14" t="s">
        <v>237</v>
      </c>
      <c r="BE320" s="114">
        <f>IF(N320="základní",J320,0)</f>
        <v>0</v>
      </c>
      <c r="BF320" s="114">
        <f>IF(N320="snížená",J320,0)</f>
        <v>0</v>
      </c>
      <c r="BG320" s="114">
        <f>IF(N320="zákl. přenesená",J320,0)</f>
        <v>0</v>
      </c>
      <c r="BH320" s="114">
        <f>IF(N320="sníž. přenesená",J320,0)</f>
        <v>0</v>
      </c>
      <c r="BI320" s="114">
        <f>IF(N320="nulová",J320,0)</f>
        <v>0</v>
      </c>
      <c r="BJ320" s="14" t="s">
        <v>85</v>
      </c>
      <c r="BK320" s="114">
        <f>ROUND(I320*H320,2)</f>
        <v>0</v>
      </c>
      <c r="BL320" s="14" t="s">
        <v>129</v>
      </c>
      <c r="BM320" s="113" t="s">
        <v>2680</v>
      </c>
    </row>
    <row r="321" spans="1:31" s="2" customFormat="1" ht="6.95" customHeight="1">
      <c r="A321" s="28"/>
      <c r="B321" s="168"/>
      <c r="C321" s="169"/>
      <c r="D321" s="169"/>
      <c r="E321" s="169"/>
      <c r="F321" s="169"/>
      <c r="G321" s="169"/>
      <c r="H321" s="169"/>
      <c r="I321" s="169"/>
      <c r="J321" s="169"/>
      <c r="K321" s="169"/>
      <c r="L321" s="29"/>
      <c r="M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</row>
  </sheetData>
  <sheetProtection algorithmName="SHA-512" hashValue="QlnQ9KWfS1Ye4b7xYEXT85zq/4m6F8ktNL9T/kP7qfRTGZ62G1gX5mImLUst8Z1Vn3S7UtFAyMPLrs7dkg/U7Q==" saltValue="btcF5d5rVAA06VbsxbnOyw==" spinCount="100000" sheet="1" objects="1" scenarios="1"/>
  <autoFilter ref="C123:K320" xr:uid="{00000000-0009-0000-0000-000004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397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99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2681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ROUND(J124,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ROUND((SUM(BE124:BE396)),  2)</f>
        <v>0</v>
      </c>
      <c r="G33" s="139"/>
      <c r="H33" s="139"/>
      <c r="I33" s="151">
        <v>0.21</v>
      </c>
      <c r="J33" s="150">
        <f>ROUND(((SUM(BE124:BE396))*I33),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ROUND((SUM(BF124:BF396)),  2)</f>
        <v>0</v>
      </c>
      <c r="G34" s="139"/>
      <c r="H34" s="139"/>
      <c r="I34" s="151">
        <v>0.15</v>
      </c>
      <c r="J34" s="150">
        <f>ROUND(((SUM(BF124:BF396))*I34),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ROUND((SUM(BG124:BG396)),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ROUND((SUM(BH124:BH396)),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ROUND((SUM(BI124:BI396)),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05 - SILNOPROUD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J124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2682</v>
      </c>
      <c r="E97" s="179"/>
      <c r="F97" s="179"/>
      <c r="G97" s="179"/>
      <c r="H97" s="179"/>
      <c r="I97" s="179"/>
      <c r="J97" s="180">
        <f>J125</f>
        <v>0</v>
      </c>
      <c r="K97" s="177"/>
      <c r="L97" s="92"/>
    </row>
    <row r="98" spans="1:31" s="9" customFormat="1" ht="24.95" customHeight="1">
      <c r="B98" s="176"/>
      <c r="C98" s="177"/>
      <c r="D98" s="178" t="s">
        <v>2683</v>
      </c>
      <c r="E98" s="179"/>
      <c r="F98" s="179"/>
      <c r="G98" s="179"/>
      <c r="H98" s="179"/>
      <c r="I98" s="179"/>
      <c r="J98" s="180">
        <f>J168</f>
        <v>0</v>
      </c>
      <c r="K98" s="177"/>
      <c r="L98" s="92"/>
    </row>
    <row r="99" spans="1:31" s="9" customFormat="1" ht="24.95" customHeight="1">
      <c r="B99" s="176"/>
      <c r="C99" s="177"/>
      <c r="D99" s="178" t="s">
        <v>2684</v>
      </c>
      <c r="E99" s="179"/>
      <c r="F99" s="179"/>
      <c r="G99" s="179"/>
      <c r="H99" s="179"/>
      <c r="I99" s="179"/>
      <c r="J99" s="180">
        <f>J249</f>
        <v>0</v>
      </c>
      <c r="K99" s="177"/>
      <c r="L99" s="92"/>
    </row>
    <row r="100" spans="1:31" s="9" customFormat="1" ht="24.95" customHeight="1">
      <c r="B100" s="176"/>
      <c r="C100" s="177"/>
      <c r="D100" s="178" t="s">
        <v>2685</v>
      </c>
      <c r="E100" s="179"/>
      <c r="F100" s="179"/>
      <c r="G100" s="179"/>
      <c r="H100" s="179"/>
      <c r="I100" s="179"/>
      <c r="J100" s="180">
        <f>J285</f>
        <v>0</v>
      </c>
      <c r="K100" s="177"/>
      <c r="L100" s="92"/>
    </row>
    <row r="101" spans="1:31" s="9" customFormat="1" ht="24.95" customHeight="1">
      <c r="B101" s="176"/>
      <c r="C101" s="177"/>
      <c r="D101" s="178" t="s">
        <v>2686</v>
      </c>
      <c r="E101" s="179"/>
      <c r="F101" s="179"/>
      <c r="G101" s="179"/>
      <c r="H101" s="179"/>
      <c r="I101" s="179"/>
      <c r="J101" s="180">
        <f>J327</f>
        <v>0</v>
      </c>
      <c r="K101" s="177"/>
      <c r="L101" s="92"/>
    </row>
    <row r="102" spans="1:31" s="9" customFormat="1" ht="24.95" customHeight="1">
      <c r="B102" s="176"/>
      <c r="C102" s="177"/>
      <c r="D102" s="178" t="s">
        <v>2687</v>
      </c>
      <c r="E102" s="179"/>
      <c r="F102" s="179"/>
      <c r="G102" s="179"/>
      <c r="H102" s="179"/>
      <c r="I102" s="179"/>
      <c r="J102" s="180">
        <f>J344</f>
        <v>0</v>
      </c>
      <c r="K102" s="177"/>
      <c r="L102" s="92"/>
    </row>
    <row r="103" spans="1:31" s="9" customFormat="1" ht="24.95" customHeight="1">
      <c r="B103" s="176"/>
      <c r="C103" s="177"/>
      <c r="D103" s="178" t="s">
        <v>2688</v>
      </c>
      <c r="E103" s="179"/>
      <c r="F103" s="179"/>
      <c r="G103" s="179"/>
      <c r="H103" s="179"/>
      <c r="I103" s="179"/>
      <c r="J103" s="180">
        <f>J359</f>
        <v>0</v>
      </c>
      <c r="K103" s="177"/>
      <c r="L103" s="92"/>
    </row>
    <row r="104" spans="1:31" s="9" customFormat="1" ht="24.95" customHeight="1">
      <c r="B104" s="176"/>
      <c r="C104" s="177"/>
      <c r="D104" s="178" t="s">
        <v>2689</v>
      </c>
      <c r="E104" s="179"/>
      <c r="F104" s="179"/>
      <c r="G104" s="179"/>
      <c r="H104" s="179"/>
      <c r="I104" s="179"/>
      <c r="J104" s="180">
        <f>J390</f>
        <v>0</v>
      </c>
      <c r="K104" s="177"/>
      <c r="L104" s="92"/>
    </row>
    <row r="105" spans="1:31" s="2" customFormat="1" ht="21.75" customHeight="1">
      <c r="A105" s="28"/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5" customHeight="1">
      <c r="A106" s="28"/>
      <c r="B106" s="168"/>
      <c r="C106" s="169"/>
      <c r="D106" s="169"/>
      <c r="E106" s="169"/>
      <c r="F106" s="169"/>
      <c r="G106" s="169"/>
      <c r="H106" s="169"/>
      <c r="I106" s="169"/>
      <c r="J106" s="169"/>
      <c r="K106" s="16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</row>
    <row r="108" spans="1:31"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</row>
    <row r="109" spans="1:31"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</row>
    <row r="110" spans="1:31" s="2" customFormat="1" ht="6.95" customHeight="1">
      <c r="A110" s="28"/>
      <c r="B110" s="170"/>
      <c r="C110" s="171"/>
      <c r="D110" s="171"/>
      <c r="E110" s="171"/>
      <c r="F110" s="171"/>
      <c r="G110" s="171"/>
      <c r="H110" s="171"/>
      <c r="I110" s="171"/>
      <c r="J110" s="171"/>
      <c r="K110" s="171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24.95" customHeight="1">
      <c r="A111" s="28"/>
      <c r="B111" s="138"/>
      <c r="C111" s="136" t="s">
        <v>222</v>
      </c>
      <c r="D111" s="139"/>
      <c r="E111" s="139"/>
      <c r="F111" s="139"/>
      <c r="G111" s="139"/>
      <c r="H111" s="139"/>
      <c r="I111" s="139"/>
      <c r="J111" s="139"/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138"/>
      <c r="C113" s="137" t="s">
        <v>16</v>
      </c>
      <c r="D113" s="139"/>
      <c r="E113" s="139"/>
      <c r="F113" s="139"/>
      <c r="G113" s="139"/>
      <c r="H113" s="139"/>
      <c r="I113" s="139"/>
      <c r="J113" s="139"/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138"/>
      <c r="C114" s="139"/>
      <c r="D114" s="139"/>
      <c r="E114" s="254" t="str">
        <f>E7</f>
        <v>STAVEBNÍ ÚPRAVY OBJEKTU PODNIKOVÉHO ŘEDITELSTVÍ DOPRAVNÍHO PODNIKU OSTRAVA a.s</v>
      </c>
      <c r="F114" s="255"/>
      <c r="G114" s="255"/>
      <c r="H114" s="255"/>
      <c r="I114" s="139"/>
      <c r="J114" s="139"/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138"/>
      <c r="C115" s="137" t="s">
        <v>171</v>
      </c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6.5" customHeight="1">
      <c r="A116" s="28"/>
      <c r="B116" s="138"/>
      <c r="C116" s="139"/>
      <c r="D116" s="139"/>
      <c r="E116" s="252" t="str">
        <f>E9</f>
        <v>05 - SILNOPROUD</v>
      </c>
      <c r="F116" s="253"/>
      <c r="G116" s="253"/>
      <c r="H116" s="253"/>
      <c r="I116" s="139"/>
      <c r="J116" s="139"/>
      <c r="K116" s="139"/>
      <c r="L116" s="37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.95" customHeight="1">
      <c r="A117" s="28"/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37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2" customHeight="1">
      <c r="A118" s="28"/>
      <c r="B118" s="138"/>
      <c r="C118" s="137" t="s">
        <v>20</v>
      </c>
      <c r="D118" s="139"/>
      <c r="E118" s="139"/>
      <c r="F118" s="140" t="str">
        <f>F12</f>
        <v xml:space="preserve"> </v>
      </c>
      <c r="G118" s="139"/>
      <c r="H118" s="139"/>
      <c r="I118" s="137" t="s">
        <v>22</v>
      </c>
      <c r="J118" s="141" t="str">
        <f>IF(J12="","",J12)</f>
        <v>15. 1. 2020</v>
      </c>
      <c r="K118" s="139"/>
      <c r="L118" s="37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6.95" customHeight="1">
      <c r="A119" s="28"/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37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5.2" customHeight="1">
      <c r="A120" s="28"/>
      <c r="B120" s="138"/>
      <c r="C120" s="137" t="s">
        <v>24</v>
      </c>
      <c r="D120" s="139"/>
      <c r="E120" s="139"/>
      <c r="F120" s="140" t="str">
        <f>E15</f>
        <v>Dopravní podnik Ostrava a.s.</v>
      </c>
      <c r="G120" s="139"/>
      <c r="H120" s="139"/>
      <c r="I120" s="137" t="s">
        <v>30</v>
      </c>
      <c r="J120" s="172" t="str">
        <f>E21</f>
        <v>SPAN s.r.o.</v>
      </c>
      <c r="K120" s="139"/>
      <c r="L120" s="37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5.2" customHeight="1">
      <c r="A121" s="28"/>
      <c r="B121" s="138"/>
      <c r="C121" s="137" t="s">
        <v>28</v>
      </c>
      <c r="D121" s="139"/>
      <c r="E121" s="139"/>
      <c r="F121" s="140" t="str">
        <f>IF(E18="","",E18)</f>
        <v>Vyplň údaj</v>
      </c>
      <c r="G121" s="139"/>
      <c r="H121" s="139"/>
      <c r="I121" s="137" t="s">
        <v>33</v>
      </c>
      <c r="J121" s="172" t="str">
        <f>E24</f>
        <v>SPAN s.r.o.</v>
      </c>
      <c r="K121" s="139"/>
      <c r="L121" s="37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2" customFormat="1" ht="10.35" customHeight="1">
      <c r="A122" s="28"/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37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5" s="11" customFormat="1" ht="29.25" customHeight="1">
      <c r="A123" s="94"/>
      <c r="B123" s="186"/>
      <c r="C123" s="187" t="s">
        <v>223</v>
      </c>
      <c r="D123" s="188" t="s">
        <v>62</v>
      </c>
      <c r="E123" s="188" t="s">
        <v>58</v>
      </c>
      <c r="F123" s="188" t="s">
        <v>59</v>
      </c>
      <c r="G123" s="188" t="s">
        <v>224</v>
      </c>
      <c r="H123" s="188" t="s">
        <v>225</v>
      </c>
      <c r="I123" s="188" t="s">
        <v>226</v>
      </c>
      <c r="J123" s="188" t="s">
        <v>175</v>
      </c>
      <c r="K123" s="189" t="s">
        <v>227</v>
      </c>
      <c r="L123" s="95"/>
      <c r="M123" s="56" t="s">
        <v>1</v>
      </c>
      <c r="N123" s="57" t="s">
        <v>41</v>
      </c>
      <c r="O123" s="57" t="s">
        <v>228</v>
      </c>
      <c r="P123" s="57" t="s">
        <v>229</v>
      </c>
      <c r="Q123" s="57" t="s">
        <v>230</v>
      </c>
      <c r="R123" s="57" t="s">
        <v>231</v>
      </c>
      <c r="S123" s="57" t="s">
        <v>232</v>
      </c>
      <c r="T123" s="58" t="s">
        <v>233</v>
      </c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</row>
    <row r="124" spans="1:65" s="2" customFormat="1" ht="22.9" customHeight="1">
      <c r="A124" s="28"/>
      <c r="B124" s="138"/>
      <c r="C124" s="190" t="s">
        <v>234</v>
      </c>
      <c r="D124" s="139"/>
      <c r="E124" s="139"/>
      <c r="F124" s="139"/>
      <c r="G124" s="139"/>
      <c r="H124" s="139"/>
      <c r="I124" s="139"/>
      <c r="J124" s="191">
        <f>BK124</f>
        <v>0</v>
      </c>
      <c r="K124" s="139"/>
      <c r="L124" s="29"/>
      <c r="M124" s="59"/>
      <c r="N124" s="50"/>
      <c r="O124" s="60"/>
      <c r="P124" s="96">
        <f>P125+P168+P249+P285+P327+P344+P359+P390</f>
        <v>0</v>
      </c>
      <c r="Q124" s="60"/>
      <c r="R124" s="96">
        <f>R125+R168+R249+R285+R327+R344+R359+R390</f>
        <v>0</v>
      </c>
      <c r="S124" s="60"/>
      <c r="T124" s="97">
        <f>T125+T168+T249+T285+T327+T344+T359+T390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T124" s="14" t="s">
        <v>76</v>
      </c>
      <c r="AU124" s="14" t="s">
        <v>177</v>
      </c>
      <c r="BK124" s="98">
        <f>BK125+BK168+BK249+BK285+BK327+BK344+BK359+BK390</f>
        <v>0</v>
      </c>
    </row>
    <row r="125" spans="1:65" s="12" customFormat="1" ht="25.9" customHeight="1">
      <c r="B125" s="192"/>
      <c r="C125" s="193"/>
      <c r="D125" s="194" t="s">
        <v>76</v>
      </c>
      <c r="E125" s="195" t="s">
        <v>238</v>
      </c>
      <c r="F125" s="195" t="s">
        <v>2690</v>
      </c>
      <c r="G125" s="193"/>
      <c r="H125" s="193"/>
      <c r="I125" s="193"/>
      <c r="J125" s="196">
        <f>BK125</f>
        <v>0</v>
      </c>
      <c r="K125" s="193"/>
      <c r="L125" s="99"/>
      <c r="M125" s="102"/>
      <c r="N125" s="103"/>
      <c r="O125" s="103"/>
      <c r="P125" s="104">
        <f>SUM(P126:P167)</f>
        <v>0</v>
      </c>
      <c r="Q125" s="103"/>
      <c r="R125" s="104">
        <f>SUM(R126:R167)</f>
        <v>0</v>
      </c>
      <c r="S125" s="103"/>
      <c r="T125" s="105">
        <f>SUM(T126:T167)</f>
        <v>0</v>
      </c>
      <c r="AR125" s="100" t="s">
        <v>247</v>
      </c>
      <c r="AT125" s="106" t="s">
        <v>76</v>
      </c>
      <c r="AU125" s="106" t="s">
        <v>77</v>
      </c>
      <c r="AY125" s="100" t="s">
        <v>237</v>
      </c>
      <c r="BK125" s="107">
        <f>SUM(BK126:BK167)</f>
        <v>0</v>
      </c>
    </row>
    <row r="126" spans="1:65" s="2" customFormat="1" ht="16.5" customHeight="1">
      <c r="A126" s="28"/>
      <c r="B126" s="138"/>
      <c r="C126" s="199" t="s">
        <v>85</v>
      </c>
      <c r="D126" s="199" t="s">
        <v>242</v>
      </c>
      <c r="E126" s="200" t="s">
        <v>2691</v>
      </c>
      <c r="F126" s="201" t="s">
        <v>2692</v>
      </c>
      <c r="G126" s="202" t="s">
        <v>2072</v>
      </c>
      <c r="H126" s="203">
        <v>1</v>
      </c>
      <c r="I126" s="108"/>
      <c r="J126" s="204">
        <f t="shared" ref="J126:J164" si="0">ROUND(I126*H126,2)</f>
        <v>0</v>
      </c>
      <c r="K126" s="201" t="s">
        <v>1709</v>
      </c>
      <c r="L126" s="29"/>
      <c r="M126" s="109" t="s">
        <v>1</v>
      </c>
      <c r="N126" s="110" t="s">
        <v>42</v>
      </c>
      <c r="O126" s="52"/>
      <c r="P126" s="111">
        <f t="shared" ref="P126:P164" si="1">O126*H126</f>
        <v>0</v>
      </c>
      <c r="Q126" s="111">
        <v>0</v>
      </c>
      <c r="R126" s="111">
        <f t="shared" ref="R126:R164" si="2">Q126*H126</f>
        <v>0</v>
      </c>
      <c r="S126" s="111">
        <v>0</v>
      </c>
      <c r="T126" s="112">
        <f t="shared" ref="T126:T164" si="3"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490</v>
      </c>
      <c r="AT126" s="113" t="s">
        <v>242</v>
      </c>
      <c r="AU126" s="113" t="s">
        <v>85</v>
      </c>
      <c r="AY126" s="14" t="s">
        <v>237</v>
      </c>
      <c r="BE126" s="114">
        <f t="shared" ref="BE126:BE164" si="4">IF(N126="základní",J126,0)</f>
        <v>0</v>
      </c>
      <c r="BF126" s="114">
        <f t="shared" ref="BF126:BF164" si="5">IF(N126="snížená",J126,0)</f>
        <v>0</v>
      </c>
      <c r="BG126" s="114">
        <f t="shared" ref="BG126:BG164" si="6">IF(N126="zákl. přenesená",J126,0)</f>
        <v>0</v>
      </c>
      <c r="BH126" s="114">
        <f t="shared" ref="BH126:BH164" si="7">IF(N126="sníž. přenesená",J126,0)</f>
        <v>0</v>
      </c>
      <c r="BI126" s="114">
        <f t="shared" ref="BI126:BI164" si="8">IF(N126="nulová",J126,0)</f>
        <v>0</v>
      </c>
      <c r="BJ126" s="14" t="s">
        <v>85</v>
      </c>
      <c r="BK126" s="114">
        <f t="shared" ref="BK126:BK164" si="9">ROUND(I126*H126,2)</f>
        <v>0</v>
      </c>
      <c r="BL126" s="14" t="s">
        <v>490</v>
      </c>
      <c r="BM126" s="113" t="s">
        <v>2693</v>
      </c>
    </row>
    <row r="127" spans="1:65" s="2" customFormat="1" ht="16.5" customHeight="1">
      <c r="A127" s="28"/>
      <c r="B127" s="138"/>
      <c r="C127" s="205" t="s">
        <v>87</v>
      </c>
      <c r="D127" s="205" t="s">
        <v>290</v>
      </c>
      <c r="E127" s="206" t="s">
        <v>2694</v>
      </c>
      <c r="F127" s="207" t="s">
        <v>2695</v>
      </c>
      <c r="G127" s="208" t="s">
        <v>2072</v>
      </c>
      <c r="H127" s="209">
        <v>1</v>
      </c>
      <c r="I127" s="115"/>
      <c r="J127" s="210">
        <f t="shared" si="0"/>
        <v>0</v>
      </c>
      <c r="K127" s="207" t="s">
        <v>1709</v>
      </c>
      <c r="L127" s="116"/>
      <c r="M127" s="117" t="s">
        <v>1</v>
      </c>
      <c r="N127" s="118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1303</v>
      </c>
      <c r="AT127" s="113" t="s">
        <v>290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490</v>
      </c>
      <c r="BM127" s="113" t="s">
        <v>2696</v>
      </c>
    </row>
    <row r="128" spans="1:65" s="2" customFormat="1" ht="16.5" customHeight="1">
      <c r="A128" s="28"/>
      <c r="B128" s="138"/>
      <c r="C128" s="199" t="s">
        <v>247</v>
      </c>
      <c r="D128" s="199" t="s">
        <v>242</v>
      </c>
      <c r="E128" s="200" t="s">
        <v>2697</v>
      </c>
      <c r="F128" s="201" t="s">
        <v>2698</v>
      </c>
      <c r="G128" s="202" t="s">
        <v>2072</v>
      </c>
      <c r="H128" s="203">
        <v>1</v>
      </c>
      <c r="I128" s="108"/>
      <c r="J128" s="204">
        <f t="shared" si="0"/>
        <v>0</v>
      </c>
      <c r="K128" s="201" t="s">
        <v>1709</v>
      </c>
      <c r="L128" s="29"/>
      <c r="M128" s="109" t="s">
        <v>1</v>
      </c>
      <c r="N128" s="110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490</v>
      </c>
      <c r="AT128" s="113" t="s">
        <v>242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2699</v>
      </c>
    </row>
    <row r="129" spans="1:65" s="2" customFormat="1" ht="16.5" customHeight="1">
      <c r="A129" s="28"/>
      <c r="B129" s="138"/>
      <c r="C129" s="205" t="s">
        <v>246</v>
      </c>
      <c r="D129" s="205" t="s">
        <v>290</v>
      </c>
      <c r="E129" s="206" t="s">
        <v>2700</v>
      </c>
      <c r="F129" s="207" t="s">
        <v>2698</v>
      </c>
      <c r="G129" s="208" t="s">
        <v>2072</v>
      </c>
      <c r="H129" s="209">
        <v>1</v>
      </c>
      <c r="I129" s="115"/>
      <c r="J129" s="210">
        <f t="shared" si="0"/>
        <v>0</v>
      </c>
      <c r="K129" s="207" t="s">
        <v>1709</v>
      </c>
      <c r="L129" s="116"/>
      <c r="M129" s="117" t="s">
        <v>1</v>
      </c>
      <c r="N129" s="118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1303</v>
      </c>
      <c r="AT129" s="113" t="s">
        <v>290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2701</v>
      </c>
    </row>
    <row r="130" spans="1:65" s="2" customFormat="1" ht="16.5" customHeight="1">
      <c r="A130" s="28"/>
      <c r="B130" s="138"/>
      <c r="C130" s="199" t="s">
        <v>259</v>
      </c>
      <c r="D130" s="199" t="s">
        <v>242</v>
      </c>
      <c r="E130" s="200" t="s">
        <v>2702</v>
      </c>
      <c r="F130" s="201" t="s">
        <v>2703</v>
      </c>
      <c r="G130" s="202" t="s">
        <v>2072</v>
      </c>
      <c r="H130" s="203">
        <v>1</v>
      </c>
      <c r="I130" s="108"/>
      <c r="J130" s="204">
        <f t="shared" si="0"/>
        <v>0</v>
      </c>
      <c r="K130" s="201" t="s">
        <v>1709</v>
      </c>
      <c r="L130" s="29"/>
      <c r="M130" s="109" t="s">
        <v>1</v>
      </c>
      <c r="N130" s="110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490</v>
      </c>
      <c r="AT130" s="113" t="s">
        <v>242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2704</v>
      </c>
    </row>
    <row r="131" spans="1:65" s="2" customFormat="1" ht="16.5" customHeight="1">
      <c r="A131" s="28"/>
      <c r="B131" s="138"/>
      <c r="C131" s="205" t="s">
        <v>263</v>
      </c>
      <c r="D131" s="205" t="s">
        <v>290</v>
      </c>
      <c r="E131" s="206" t="s">
        <v>2705</v>
      </c>
      <c r="F131" s="207" t="s">
        <v>2706</v>
      </c>
      <c r="G131" s="208" t="s">
        <v>2072</v>
      </c>
      <c r="H131" s="209">
        <v>1</v>
      </c>
      <c r="I131" s="115"/>
      <c r="J131" s="210">
        <f t="shared" si="0"/>
        <v>0</v>
      </c>
      <c r="K131" s="207" t="s">
        <v>1709</v>
      </c>
      <c r="L131" s="116"/>
      <c r="M131" s="117" t="s">
        <v>1</v>
      </c>
      <c r="N131" s="118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1303</v>
      </c>
      <c r="AT131" s="113" t="s">
        <v>290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2707</v>
      </c>
    </row>
    <row r="132" spans="1:65" s="2" customFormat="1" ht="16.5" customHeight="1">
      <c r="A132" s="28"/>
      <c r="B132" s="138"/>
      <c r="C132" s="199" t="s">
        <v>267</v>
      </c>
      <c r="D132" s="199" t="s">
        <v>242</v>
      </c>
      <c r="E132" s="200" t="s">
        <v>2708</v>
      </c>
      <c r="F132" s="201" t="s">
        <v>2709</v>
      </c>
      <c r="G132" s="202" t="s">
        <v>2072</v>
      </c>
      <c r="H132" s="203">
        <v>1</v>
      </c>
      <c r="I132" s="108"/>
      <c r="J132" s="204">
        <f t="shared" si="0"/>
        <v>0</v>
      </c>
      <c r="K132" s="201" t="s">
        <v>1709</v>
      </c>
      <c r="L132" s="29"/>
      <c r="M132" s="109" t="s">
        <v>1</v>
      </c>
      <c r="N132" s="110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490</v>
      </c>
      <c r="AT132" s="113" t="s">
        <v>242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2710</v>
      </c>
    </row>
    <row r="133" spans="1:65" s="2" customFormat="1" ht="16.5" customHeight="1">
      <c r="A133" s="28"/>
      <c r="B133" s="138"/>
      <c r="C133" s="205" t="s">
        <v>271</v>
      </c>
      <c r="D133" s="205" t="s">
        <v>290</v>
      </c>
      <c r="E133" s="206" t="s">
        <v>2711</v>
      </c>
      <c r="F133" s="207" t="s">
        <v>2712</v>
      </c>
      <c r="G133" s="208" t="s">
        <v>2072</v>
      </c>
      <c r="H133" s="209">
        <v>1</v>
      </c>
      <c r="I133" s="115"/>
      <c r="J133" s="210">
        <f t="shared" si="0"/>
        <v>0</v>
      </c>
      <c r="K133" s="207" t="s">
        <v>1709</v>
      </c>
      <c r="L133" s="116"/>
      <c r="M133" s="117" t="s">
        <v>1</v>
      </c>
      <c r="N133" s="118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1303</v>
      </c>
      <c r="AT133" s="113" t="s">
        <v>290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2713</v>
      </c>
    </row>
    <row r="134" spans="1:65" s="2" customFormat="1" ht="16.5" customHeight="1">
      <c r="A134" s="28"/>
      <c r="B134" s="138"/>
      <c r="C134" s="199" t="s">
        <v>275</v>
      </c>
      <c r="D134" s="199" t="s">
        <v>242</v>
      </c>
      <c r="E134" s="200" t="s">
        <v>2714</v>
      </c>
      <c r="F134" s="201" t="s">
        <v>2715</v>
      </c>
      <c r="G134" s="202" t="s">
        <v>2072</v>
      </c>
      <c r="H134" s="203">
        <v>1</v>
      </c>
      <c r="I134" s="108"/>
      <c r="J134" s="204">
        <f t="shared" si="0"/>
        <v>0</v>
      </c>
      <c r="K134" s="201" t="s">
        <v>1709</v>
      </c>
      <c r="L134" s="29"/>
      <c r="M134" s="109" t="s">
        <v>1</v>
      </c>
      <c r="N134" s="110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490</v>
      </c>
      <c r="AT134" s="113" t="s">
        <v>242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2716</v>
      </c>
    </row>
    <row r="135" spans="1:65" s="2" customFormat="1" ht="16.5" customHeight="1">
      <c r="A135" s="28"/>
      <c r="B135" s="138"/>
      <c r="C135" s="205" t="s">
        <v>112</v>
      </c>
      <c r="D135" s="205" t="s">
        <v>290</v>
      </c>
      <c r="E135" s="206" t="s">
        <v>2717</v>
      </c>
      <c r="F135" s="207" t="s">
        <v>2718</v>
      </c>
      <c r="G135" s="208" t="s">
        <v>2072</v>
      </c>
      <c r="H135" s="209">
        <v>1</v>
      </c>
      <c r="I135" s="115"/>
      <c r="J135" s="210">
        <f t="shared" si="0"/>
        <v>0</v>
      </c>
      <c r="K135" s="207" t="s">
        <v>1709</v>
      </c>
      <c r="L135" s="116"/>
      <c r="M135" s="117" t="s">
        <v>1</v>
      </c>
      <c r="N135" s="118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1303</v>
      </c>
      <c r="AT135" s="113" t="s">
        <v>290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2719</v>
      </c>
    </row>
    <row r="136" spans="1:65" s="2" customFormat="1" ht="16.5" customHeight="1">
      <c r="A136" s="28"/>
      <c r="B136" s="138"/>
      <c r="C136" s="199" t="s">
        <v>115</v>
      </c>
      <c r="D136" s="199" t="s">
        <v>242</v>
      </c>
      <c r="E136" s="200" t="s">
        <v>2720</v>
      </c>
      <c r="F136" s="201" t="s">
        <v>2721</v>
      </c>
      <c r="G136" s="202" t="s">
        <v>2072</v>
      </c>
      <c r="H136" s="203">
        <v>1</v>
      </c>
      <c r="I136" s="108"/>
      <c r="J136" s="204">
        <f t="shared" si="0"/>
        <v>0</v>
      </c>
      <c r="K136" s="201" t="s">
        <v>1709</v>
      </c>
      <c r="L136" s="29"/>
      <c r="M136" s="109" t="s">
        <v>1</v>
      </c>
      <c r="N136" s="110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490</v>
      </c>
      <c r="AT136" s="113" t="s">
        <v>242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2722</v>
      </c>
    </row>
    <row r="137" spans="1:65" s="2" customFormat="1" ht="16.5" customHeight="1">
      <c r="A137" s="28"/>
      <c r="B137" s="138"/>
      <c r="C137" s="205" t="s">
        <v>118</v>
      </c>
      <c r="D137" s="205" t="s">
        <v>290</v>
      </c>
      <c r="E137" s="206" t="s">
        <v>2723</v>
      </c>
      <c r="F137" s="207" t="s">
        <v>2724</v>
      </c>
      <c r="G137" s="208" t="s">
        <v>2072</v>
      </c>
      <c r="H137" s="209">
        <v>1</v>
      </c>
      <c r="I137" s="115"/>
      <c r="J137" s="210">
        <f t="shared" si="0"/>
        <v>0</v>
      </c>
      <c r="K137" s="207" t="s">
        <v>1709</v>
      </c>
      <c r="L137" s="116"/>
      <c r="M137" s="117" t="s">
        <v>1</v>
      </c>
      <c r="N137" s="118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1303</v>
      </c>
      <c r="AT137" s="113" t="s">
        <v>290</v>
      </c>
      <c r="AU137" s="113" t="s">
        <v>85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490</v>
      </c>
      <c r="BM137" s="113" t="s">
        <v>2725</v>
      </c>
    </row>
    <row r="138" spans="1:65" s="2" customFormat="1" ht="16.5" customHeight="1">
      <c r="A138" s="28"/>
      <c r="B138" s="138"/>
      <c r="C138" s="199" t="s">
        <v>121</v>
      </c>
      <c r="D138" s="199" t="s">
        <v>242</v>
      </c>
      <c r="E138" s="200" t="s">
        <v>2726</v>
      </c>
      <c r="F138" s="201" t="s">
        <v>2727</v>
      </c>
      <c r="G138" s="202" t="s">
        <v>2072</v>
      </c>
      <c r="H138" s="203">
        <v>1</v>
      </c>
      <c r="I138" s="108"/>
      <c r="J138" s="204">
        <f t="shared" si="0"/>
        <v>0</v>
      </c>
      <c r="K138" s="201" t="s">
        <v>1709</v>
      </c>
      <c r="L138" s="29"/>
      <c r="M138" s="109" t="s">
        <v>1</v>
      </c>
      <c r="N138" s="110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490</v>
      </c>
      <c r="AT138" s="113" t="s">
        <v>242</v>
      </c>
      <c r="AU138" s="113" t="s">
        <v>85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490</v>
      </c>
      <c r="BM138" s="113" t="s">
        <v>2728</v>
      </c>
    </row>
    <row r="139" spans="1:65" s="2" customFormat="1" ht="16.5" customHeight="1">
      <c r="A139" s="28"/>
      <c r="B139" s="138"/>
      <c r="C139" s="205" t="s">
        <v>124</v>
      </c>
      <c r="D139" s="205" t="s">
        <v>290</v>
      </c>
      <c r="E139" s="206" t="s">
        <v>2729</v>
      </c>
      <c r="F139" s="207" t="s">
        <v>2730</v>
      </c>
      <c r="G139" s="208" t="s">
        <v>2072</v>
      </c>
      <c r="H139" s="209">
        <v>1</v>
      </c>
      <c r="I139" s="115"/>
      <c r="J139" s="210">
        <f t="shared" si="0"/>
        <v>0</v>
      </c>
      <c r="K139" s="207" t="s">
        <v>1709</v>
      </c>
      <c r="L139" s="116"/>
      <c r="M139" s="117" t="s">
        <v>1</v>
      </c>
      <c r="N139" s="118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1303</v>
      </c>
      <c r="AT139" s="113" t="s">
        <v>290</v>
      </c>
      <c r="AU139" s="113" t="s">
        <v>85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490</v>
      </c>
      <c r="BM139" s="113" t="s">
        <v>2731</v>
      </c>
    </row>
    <row r="140" spans="1:65" s="2" customFormat="1" ht="16.5" customHeight="1">
      <c r="A140" s="28"/>
      <c r="B140" s="138"/>
      <c r="C140" s="199" t="s">
        <v>8</v>
      </c>
      <c r="D140" s="199" t="s">
        <v>242</v>
      </c>
      <c r="E140" s="200" t="s">
        <v>2732</v>
      </c>
      <c r="F140" s="201" t="s">
        <v>2733</v>
      </c>
      <c r="G140" s="202" t="s">
        <v>2072</v>
      </c>
      <c r="H140" s="203">
        <v>1</v>
      </c>
      <c r="I140" s="108"/>
      <c r="J140" s="204">
        <f t="shared" si="0"/>
        <v>0</v>
      </c>
      <c r="K140" s="201" t="s">
        <v>1709</v>
      </c>
      <c r="L140" s="29"/>
      <c r="M140" s="109" t="s">
        <v>1</v>
      </c>
      <c r="N140" s="110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490</v>
      </c>
      <c r="AT140" s="113" t="s">
        <v>242</v>
      </c>
      <c r="AU140" s="113" t="s">
        <v>85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490</v>
      </c>
      <c r="BM140" s="113" t="s">
        <v>2734</v>
      </c>
    </row>
    <row r="141" spans="1:65" s="2" customFormat="1" ht="16.5" customHeight="1">
      <c r="A141" s="28"/>
      <c r="B141" s="138"/>
      <c r="C141" s="205" t="s">
        <v>129</v>
      </c>
      <c r="D141" s="205" t="s">
        <v>290</v>
      </c>
      <c r="E141" s="206" t="s">
        <v>2735</v>
      </c>
      <c r="F141" s="207" t="s">
        <v>2736</v>
      </c>
      <c r="G141" s="208" t="s">
        <v>2072</v>
      </c>
      <c r="H141" s="209">
        <v>1</v>
      </c>
      <c r="I141" s="115"/>
      <c r="J141" s="210">
        <f t="shared" si="0"/>
        <v>0</v>
      </c>
      <c r="K141" s="207" t="s">
        <v>1709</v>
      </c>
      <c r="L141" s="116"/>
      <c r="M141" s="117" t="s">
        <v>1</v>
      </c>
      <c r="N141" s="118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1303</v>
      </c>
      <c r="AT141" s="113" t="s">
        <v>290</v>
      </c>
      <c r="AU141" s="113" t="s">
        <v>85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490</v>
      </c>
      <c r="BM141" s="113" t="s">
        <v>2737</v>
      </c>
    </row>
    <row r="142" spans="1:65" s="2" customFormat="1" ht="16.5" customHeight="1">
      <c r="A142" s="28"/>
      <c r="B142" s="138"/>
      <c r="C142" s="199" t="s">
        <v>132</v>
      </c>
      <c r="D142" s="199" t="s">
        <v>242</v>
      </c>
      <c r="E142" s="200" t="s">
        <v>2738</v>
      </c>
      <c r="F142" s="201" t="s">
        <v>2739</v>
      </c>
      <c r="G142" s="202" t="s">
        <v>2072</v>
      </c>
      <c r="H142" s="203">
        <v>1</v>
      </c>
      <c r="I142" s="108"/>
      <c r="J142" s="204">
        <f t="shared" si="0"/>
        <v>0</v>
      </c>
      <c r="K142" s="201" t="s">
        <v>1709</v>
      </c>
      <c r="L142" s="29"/>
      <c r="M142" s="109" t="s">
        <v>1</v>
      </c>
      <c r="N142" s="110" t="s">
        <v>42</v>
      </c>
      <c r="O142" s="52"/>
      <c r="P142" s="111">
        <f t="shared" si="1"/>
        <v>0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490</v>
      </c>
      <c r="AT142" s="113" t="s">
        <v>242</v>
      </c>
      <c r="AU142" s="113" t="s">
        <v>85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490</v>
      </c>
      <c r="BM142" s="113" t="s">
        <v>2740</v>
      </c>
    </row>
    <row r="143" spans="1:65" s="2" customFormat="1" ht="16.5" customHeight="1">
      <c r="A143" s="28"/>
      <c r="B143" s="138"/>
      <c r="C143" s="205" t="s">
        <v>135</v>
      </c>
      <c r="D143" s="205" t="s">
        <v>290</v>
      </c>
      <c r="E143" s="206" t="s">
        <v>2741</v>
      </c>
      <c r="F143" s="207" t="s">
        <v>2742</v>
      </c>
      <c r="G143" s="208" t="s">
        <v>2072</v>
      </c>
      <c r="H143" s="209">
        <v>1</v>
      </c>
      <c r="I143" s="115"/>
      <c r="J143" s="210">
        <f t="shared" si="0"/>
        <v>0</v>
      </c>
      <c r="K143" s="207" t="s">
        <v>1709</v>
      </c>
      <c r="L143" s="116"/>
      <c r="M143" s="117" t="s">
        <v>1</v>
      </c>
      <c r="N143" s="118" t="s">
        <v>42</v>
      </c>
      <c r="O143" s="52"/>
      <c r="P143" s="111">
        <f t="shared" si="1"/>
        <v>0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1303</v>
      </c>
      <c r="AT143" s="113" t="s">
        <v>290</v>
      </c>
      <c r="AU143" s="113" t="s">
        <v>85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490</v>
      </c>
      <c r="BM143" s="113" t="s">
        <v>2743</v>
      </c>
    </row>
    <row r="144" spans="1:65" s="2" customFormat="1" ht="16.5" customHeight="1">
      <c r="A144" s="28"/>
      <c r="B144" s="138"/>
      <c r="C144" s="199" t="s">
        <v>138</v>
      </c>
      <c r="D144" s="199" t="s">
        <v>242</v>
      </c>
      <c r="E144" s="200" t="s">
        <v>2744</v>
      </c>
      <c r="F144" s="201" t="s">
        <v>2745</v>
      </c>
      <c r="G144" s="202" t="s">
        <v>2072</v>
      </c>
      <c r="H144" s="203">
        <v>1</v>
      </c>
      <c r="I144" s="108"/>
      <c r="J144" s="204">
        <f t="shared" si="0"/>
        <v>0</v>
      </c>
      <c r="K144" s="201" t="s">
        <v>1709</v>
      </c>
      <c r="L144" s="29"/>
      <c r="M144" s="109" t="s">
        <v>1</v>
      </c>
      <c r="N144" s="110" t="s">
        <v>42</v>
      </c>
      <c r="O144" s="52"/>
      <c r="P144" s="111">
        <f t="shared" si="1"/>
        <v>0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490</v>
      </c>
      <c r="AT144" s="113" t="s">
        <v>242</v>
      </c>
      <c r="AU144" s="113" t="s">
        <v>85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490</v>
      </c>
      <c r="BM144" s="113" t="s">
        <v>2746</v>
      </c>
    </row>
    <row r="145" spans="1:65" s="2" customFormat="1" ht="16.5" customHeight="1">
      <c r="A145" s="28"/>
      <c r="B145" s="138"/>
      <c r="C145" s="205" t="s">
        <v>141</v>
      </c>
      <c r="D145" s="205" t="s">
        <v>290</v>
      </c>
      <c r="E145" s="206" t="s">
        <v>2747</v>
      </c>
      <c r="F145" s="207" t="s">
        <v>2748</v>
      </c>
      <c r="G145" s="208" t="s">
        <v>2072</v>
      </c>
      <c r="H145" s="209">
        <v>1</v>
      </c>
      <c r="I145" s="115"/>
      <c r="J145" s="210">
        <f t="shared" si="0"/>
        <v>0</v>
      </c>
      <c r="K145" s="207" t="s">
        <v>1709</v>
      </c>
      <c r="L145" s="116"/>
      <c r="M145" s="117" t="s">
        <v>1</v>
      </c>
      <c r="N145" s="118" t="s">
        <v>42</v>
      </c>
      <c r="O145" s="52"/>
      <c r="P145" s="111">
        <f t="shared" si="1"/>
        <v>0</v>
      </c>
      <c r="Q145" s="111">
        <v>0</v>
      </c>
      <c r="R145" s="111">
        <f t="shared" si="2"/>
        <v>0</v>
      </c>
      <c r="S145" s="111">
        <v>0</v>
      </c>
      <c r="T145" s="11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1303</v>
      </c>
      <c r="AT145" s="113" t="s">
        <v>290</v>
      </c>
      <c r="AU145" s="113" t="s">
        <v>85</v>
      </c>
      <c r="AY145" s="14" t="s">
        <v>237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4" t="s">
        <v>85</v>
      </c>
      <c r="BK145" s="114">
        <f t="shared" si="9"/>
        <v>0</v>
      </c>
      <c r="BL145" s="14" t="s">
        <v>490</v>
      </c>
      <c r="BM145" s="113" t="s">
        <v>2749</v>
      </c>
    </row>
    <row r="146" spans="1:65" s="2" customFormat="1" ht="16.5" customHeight="1">
      <c r="A146" s="28"/>
      <c r="B146" s="138"/>
      <c r="C146" s="199" t="s">
        <v>7</v>
      </c>
      <c r="D146" s="199" t="s">
        <v>242</v>
      </c>
      <c r="E146" s="200" t="s">
        <v>2750</v>
      </c>
      <c r="F146" s="201" t="s">
        <v>2751</v>
      </c>
      <c r="G146" s="202" t="s">
        <v>2072</v>
      </c>
      <c r="H146" s="203">
        <v>1</v>
      </c>
      <c r="I146" s="108"/>
      <c r="J146" s="204">
        <f t="shared" si="0"/>
        <v>0</v>
      </c>
      <c r="K146" s="201" t="s">
        <v>1709</v>
      </c>
      <c r="L146" s="29"/>
      <c r="M146" s="109" t="s">
        <v>1</v>
      </c>
      <c r="N146" s="110" t="s">
        <v>42</v>
      </c>
      <c r="O146" s="52"/>
      <c r="P146" s="111">
        <f t="shared" si="1"/>
        <v>0</v>
      </c>
      <c r="Q146" s="111">
        <v>0</v>
      </c>
      <c r="R146" s="111">
        <f t="shared" si="2"/>
        <v>0</v>
      </c>
      <c r="S146" s="111">
        <v>0</v>
      </c>
      <c r="T146" s="11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490</v>
      </c>
      <c r="AT146" s="113" t="s">
        <v>242</v>
      </c>
      <c r="AU146" s="113" t="s">
        <v>85</v>
      </c>
      <c r="AY146" s="14" t="s">
        <v>237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4" t="s">
        <v>85</v>
      </c>
      <c r="BK146" s="114">
        <f t="shared" si="9"/>
        <v>0</v>
      </c>
      <c r="BL146" s="14" t="s">
        <v>490</v>
      </c>
      <c r="BM146" s="113" t="s">
        <v>2752</v>
      </c>
    </row>
    <row r="147" spans="1:65" s="2" customFormat="1" ht="16.5" customHeight="1">
      <c r="A147" s="28"/>
      <c r="B147" s="138"/>
      <c r="C147" s="205" t="s">
        <v>146</v>
      </c>
      <c r="D147" s="205" t="s">
        <v>290</v>
      </c>
      <c r="E147" s="206" t="s">
        <v>2753</v>
      </c>
      <c r="F147" s="207" t="s">
        <v>2754</v>
      </c>
      <c r="G147" s="208" t="s">
        <v>2072</v>
      </c>
      <c r="H147" s="209">
        <v>1</v>
      </c>
      <c r="I147" s="115"/>
      <c r="J147" s="210">
        <f t="shared" si="0"/>
        <v>0</v>
      </c>
      <c r="K147" s="207" t="s">
        <v>1709</v>
      </c>
      <c r="L147" s="116"/>
      <c r="M147" s="117" t="s">
        <v>1</v>
      </c>
      <c r="N147" s="118" t="s">
        <v>42</v>
      </c>
      <c r="O147" s="52"/>
      <c r="P147" s="111">
        <f t="shared" si="1"/>
        <v>0</v>
      </c>
      <c r="Q147" s="111">
        <v>0</v>
      </c>
      <c r="R147" s="111">
        <f t="shared" si="2"/>
        <v>0</v>
      </c>
      <c r="S147" s="111">
        <v>0</v>
      </c>
      <c r="T147" s="11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1303</v>
      </c>
      <c r="AT147" s="113" t="s">
        <v>290</v>
      </c>
      <c r="AU147" s="113" t="s">
        <v>85</v>
      </c>
      <c r="AY147" s="14" t="s">
        <v>237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4" t="s">
        <v>85</v>
      </c>
      <c r="BK147" s="114">
        <f t="shared" si="9"/>
        <v>0</v>
      </c>
      <c r="BL147" s="14" t="s">
        <v>490</v>
      </c>
      <c r="BM147" s="113" t="s">
        <v>2755</v>
      </c>
    </row>
    <row r="148" spans="1:65" s="2" customFormat="1" ht="16.5" customHeight="1">
      <c r="A148" s="28"/>
      <c r="B148" s="138"/>
      <c r="C148" s="199" t="s">
        <v>149</v>
      </c>
      <c r="D148" s="199" t="s">
        <v>242</v>
      </c>
      <c r="E148" s="200" t="s">
        <v>2756</v>
      </c>
      <c r="F148" s="201" t="s">
        <v>2757</v>
      </c>
      <c r="G148" s="202" t="s">
        <v>2072</v>
      </c>
      <c r="H148" s="203">
        <v>1</v>
      </c>
      <c r="I148" s="108"/>
      <c r="J148" s="204">
        <f t="shared" si="0"/>
        <v>0</v>
      </c>
      <c r="K148" s="201" t="s">
        <v>1709</v>
      </c>
      <c r="L148" s="29"/>
      <c r="M148" s="109" t="s">
        <v>1</v>
      </c>
      <c r="N148" s="110" t="s">
        <v>42</v>
      </c>
      <c r="O148" s="52"/>
      <c r="P148" s="111">
        <f t="shared" si="1"/>
        <v>0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490</v>
      </c>
      <c r="AT148" s="113" t="s">
        <v>242</v>
      </c>
      <c r="AU148" s="113" t="s">
        <v>85</v>
      </c>
      <c r="AY148" s="14" t="s">
        <v>237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4" t="s">
        <v>85</v>
      </c>
      <c r="BK148" s="114">
        <f t="shared" si="9"/>
        <v>0</v>
      </c>
      <c r="BL148" s="14" t="s">
        <v>490</v>
      </c>
      <c r="BM148" s="113" t="s">
        <v>2758</v>
      </c>
    </row>
    <row r="149" spans="1:65" s="2" customFormat="1" ht="16.5" customHeight="1">
      <c r="A149" s="28"/>
      <c r="B149" s="138"/>
      <c r="C149" s="205" t="s">
        <v>152</v>
      </c>
      <c r="D149" s="205" t="s">
        <v>290</v>
      </c>
      <c r="E149" s="206" t="s">
        <v>2759</v>
      </c>
      <c r="F149" s="207" t="s">
        <v>2760</v>
      </c>
      <c r="G149" s="208" t="s">
        <v>2072</v>
      </c>
      <c r="H149" s="209">
        <v>1</v>
      </c>
      <c r="I149" s="115"/>
      <c r="J149" s="210">
        <f t="shared" si="0"/>
        <v>0</v>
      </c>
      <c r="K149" s="207" t="s">
        <v>1709</v>
      </c>
      <c r="L149" s="116"/>
      <c r="M149" s="117" t="s">
        <v>1</v>
      </c>
      <c r="N149" s="118" t="s">
        <v>42</v>
      </c>
      <c r="O149" s="52"/>
      <c r="P149" s="111">
        <f t="shared" si="1"/>
        <v>0</v>
      </c>
      <c r="Q149" s="111">
        <v>0</v>
      </c>
      <c r="R149" s="111">
        <f t="shared" si="2"/>
        <v>0</v>
      </c>
      <c r="S149" s="111">
        <v>0</v>
      </c>
      <c r="T149" s="11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1303</v>
      </c>
      <c r="AT149" s="113" t="s">
        <v>290</v>
      </c>
      <c r="AU149" s="113" t="s">
        <v>85</v>
      </c>
      <c r="AY149" s="14" t="s">
        <v>237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4" t="s">
        <v>85</v>
      </c>
      <c r="BK149" s="114">
        <f t="shared" si="9"/>
        <v>0</v>
      </c>
      <c r="BL149" s="14" t="s">
        <v>490</v>
      </c>
      <c r="BM149" s="113" t="s">
        <v>2761</v>
      </c>
    </row>
    <row r="150" spans="1:65" s="2" customFormat="1" ht="16.5" customHeight="1">
      <c r="A150" s="28"/>
      <c r="B150" s="138"/>
      <c r="C150" s="199" t="s">
        <v>155</v>
      </c>
      <c r="D150" s="199" t="s">
        <v>242</v>
      </c>
      <c r="E150" s="200" t="s">
        <v>2762</v>
      </c>
      <c r="F150" s="201" t="s">
        <v>2763</v>
      </c>
      <c r="G150" s="202" t="s">
        <v>2072</v>
      </c>
      <c r="H150" s="203">
        <v>1</v>
      </c>
      <c r="I150" s="108"/>
      <c r="J150" s="204">
        <f t="shared" si="0"/>
        <v>0</v>
      </c>
      <c r="K150" s="201" t="s">
        <v>1709</v>
      </c>
      <c r="L150" s="29"/>
      <c r="M150" s="109" t="s">
        <v>1</v>
      </c>
      <c r="N150" s="110" t="s">
        <v>42</v>
      </c>
      <c r="O150" s="52"/>
      <c r="P150" s="111">
        <f t="shared" si="1"/>
        <v>0</v>
      </c>
      <c r="Q150" s="111">
        <v>0</v>
      </c>
      <c r="R150" s="111">
        <f t="shared" si="2"/>
        <v>0</v>
      </c>
      <c r="S150" s="111">
        <v>0</v>
      </c>
      <c r="T150" s="11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490</v>
      </c>
      <c r="AT150" s="113" t="s">
        <v>242</v>
      </c>
      <c r="AU150" s="113" t="s">
        <v>85</v>
      </c>
      <c r="AY150" s="14" t="s">
        <v>237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4" t="s">
        <v>85</v>
      </c>
      <c r="BK150" s="114">
        <f t="shared" si="9"/>
        <v>0</v>
      </c>
      <c r="BL150" s="14" t="s">
        <v>490</v>
      </c>
      <c r="BM150" s="113" t="s">
        <v>2764</v>
      </c>
    </row>
    <row r="151" spans="1:65" s="2" customFormat="1" ht="16.5" customHeight="1">
      <c r="A151" s="28"/>
      <c r="B151" s="138"/>
      <c r="C151" s="205" t="s">
        <v>158</v>
      </c>
      <c r="D151" s="205" t="s">
        <v>290</v>
      </c>
      <c r="E151" s="206" t="s">
        <v>2765</v>
      </c>
      <c r="F151" s="207" t="s">
        <v>2766</v>
      </c>
      <c r="G151" s="208" t="s">
        <v>2072</v>
      </c>
      <c r="H151" s="209">
        <v>1</v>
      </c>
      <c r="I151" s="115"/>
      <c r="J151" s="210">
        <f t="shared" si="0"/>
        <v>0</v>
      </c>
      <c r="K151" s="207" t="s">
        <v>1709</v>
      </c>
      <c r="L151" s="116"/>
      <c r="M151" s="117" t="s">
        <v>1</v>
      </c>
      <c r="N151" s="118" t="s">
        <v>42</v>
      </c>
      <c r="O151" s="52"/>
      <c r="P151" s="111">
        <f t="shared" si="1"/>
        <v>0</v>
      </c>
      <c r="Q151" s="111">
        <v>0</v>
      </c>
      <c r="R151" s="111">
        <f t="shared" si="2"/>
        <v>0</v>
      </c>
      <c r="S151" s="111">
        <v>0</v>
      </c>
      <c r="T151" s="112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1303</v>
      </c>
      <c r="AT151" s="113" t="s">
        <v>290</v>
      </c>
      <c r="AU151" s="113" t="s">
        <v>85</v>
      </c>
      <c r="AY151" s="14" t="s">
        <v>237</v>
      </c>
      <c r="BE151" s="114">
        <f t="shared" si="4"/>
        <v>0</v>
      </c>
      <c r="BF151" s="114">
        <f t="shared" si="5"/>
        <v>0</v>
      </c>
      <c r="BG151" s="114">
        <f t="shared" si="6"/>
        <v>0</v>
      </c>
      <c r="BH151" s="114">
        <f t="shared" si="7"/>
        <v>0</v>
      </c>
      <c r="BI151" s="114">
        <f t="shared" si="8"/>
        <v>0</v>
      </c>
      <c r="BJ151" s="14" t="s">
        <v>85</v>
      </c>
      <c r="BK151" s="114">
        <f t="shared" si="9"/>
        <v>0</v>
      </c>
      <c r="BL151" s="14" t="s">
        <v>490</v>
      </c>
      <c r="BM151" s="113" t="s">
        <v>2767</v>
      </c>
    </row>
    <row r="152" spans="1:65" s="2" customFormat="1" ht="16.5" customHeight="1">
      <c r="A152" s="28"/>
      <c r="B152" s="138"/>
      <c r="C152" s="199" t="s">
        <v>161</v>
      </c>
      <c r="D152" s="199" t="s">
        <v>242</v>
      </c>
      <c r="E152" s="200" t="s">
        <v>2768</v>
      </c>
      <c r="F152" s="201" t="s">
        <v>2769</v>
      </c>
      <c r="G152" s="202" t="s">
        <v>2072</v>
      </c>
      <c r="H152" s="203">
        <v>1</v>
      </c>
      <c r="I152" s="108"/>
      <c r="J152" s="204">
        <f t="shared" si="0"/>
        <v>0</v>
      </c>
      <c r="K152" s="201" t="s">
        <v>1709</v>
      </c>
      <c r="L152" s="29"/>
      <c r="M152" s="109" t="s">
        <v>1</v>
      </c>
      <c r="N152" s="110" t="s">
        <v>42</v>
      </c>
      <c r="O152" s="52"/>
      <c r="P152" s="111">
        <f t="shared" si="1"/>
        <v>0</v>
      </c>
      <c r="Q152" s="111">
        <v>0</v>
      </c>
      <c r="R152" s="111">
        <f t="shared" si="2"/>
        <v>0</v>
      </c>
      <c r="S152" s="111">
        <v>0</v>
      </c>
      <c r="T152" s="112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490</v>
      </c>
      <c r="AT152" s="113" t="s">
        <v>242</v>
      </c>
      <c r="AU152" s="113" t="s">
        <v>85</v>
      </c>
      <c r="AY152" s="14" t="s">
        <v>237</v>
      </c>
      <c r="BE152" s="114">
        <f t="shared" si="4"/>
        <v>0</v>
      </c>
      <c r="BF152" s="114">
        <f t="shared" si="5"/>
        <v>0</v>
      </c>
      <c r="BG152" s="114">
        <f t="shared" si="6"/>
        <v>0</v>
      </c>
      <c r="BH152" s="114">
        <f t="shared" si="7"/>
        <v>0</v>
      </c>
      <c r="BI152" s="114">
        <f t="shared" si="8"/>
        <v>0</v>
      </c>
      <c r="BJ152" s="14" t="s">
        <v>85</v>
      </c>
      <c r="BK152" s="114">
        <f t="shared" si="9"/>
        <v>0</v>
      </c>
      <c r="BL152" s="14" t="s">
        <v>490</v>
      </c>
      <c r="BM152" s="113" t="s">
        <v>2770</v>
      </c>
    </row>
    <row r="153" spans="1:65" s="2" customFormat="1" ht="16.5" customHeight="1">
      <c r="A153" s="28"/>
      <c r="B153" s="138"/>
      <c r="C153" s="205" t="s">
        <v>164</v>
      </c>
      <c r="D153" s="205" t="s">
        <v>290</v>
      </c>
      <c r="E153" s="206" t="s">
        <v>2771</v>
      </c>
      <c r="F153" s="207" t="s">
        <v>2772</v>
      </c>
      <c r="G153" s="208" t="s">
        <v>2072</v>
      </c>
      <c r="H153" s="209">
        <v>1</v>
      </c>
      <c r="I153" s="115"/>
      <c r="J153" s="210">
        <f t="shared" si="0"/>
        <v>0</v>
      </c>
      <c r="K153" s="207" t="s">
        <v>1709</v>
      </c>
      <c r="L153" s="116"/>
      <c r="M153" s="117" t="s">
        <v>1</v>
      </c>
      <c r="N153" s="118" t="s">
        <v>42</v>
      </c>
      <c r="O153" s="52"/>
      <c r="P153" s="111">
        <f t="shared" si="1"/>
        <v>0</v>
      </c>
      <c r="Q153" s="111">
        <v>0</v>
      </c>
      <c r="R153" s="111">
        <f t="shared" si="2"/>
        <v>0</v>
      </c>
      <c r="S153" s="111">
        <v>0</v>
      </c>
      <c r="T153" s="112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1303</v>
      </c>
      <c r="AT153" s="113" t="s">
        <v>290</v>
      </c>
      <c r="AU153" s="113" t="s">
        <v>85</v>
      </c>
      <c r="AY153" s="14" t="s">
        <v>237</v>
      </c>
      <c r="BE153" s="114">
        <f t="shared" si="4"/>
        <v>0</v>
      </c>
      <c r="BF153" s="114">
        <f t="shared" si="5"/>
        <v>0</v>
      </c>
      <c r="BG153" s="114">
        <f t="shared" si="6"/>
        <v>0</v>
      </c>
      <c r="BH153" s="114">
        <f t="shared" si="7"/>
        <v>0</v>
      </c>
      <c r="BI153" s="114">
        <f t="shared" si="8"/>
        <v>0</v>
      </c>
      <c r="BJ153" s="14" t="s">
        <v>85</v>
      </c>
      <c r="BK153" s="114">
        <f t="shared" si="9"/>
        <v>0</v>
      </c>
      <c r="BL153" s="14" t="s">
        <v>490</v>
      </c>
      <c r="BM153" s="113" t="s">
        <v>2773</v>
      </c>
    </row>
    <row r="154" spans="1:65" s="2" customFormat="1" ht="16.5" customHeight="1">
      <c r="A154" s="28"/>
      <c r="B154" s="138"/>
      <c r="C154" s="199" t="s">
        <v>167</v>
      </c>
      <c r="D154" s="199" t="s">
        <v>242</v>
      </c>
      <c r="E154" s="200" t="s">
        <v>2774</v>
      </c>
      <c r="F154" s="201" t="s">
        <v>2775</v>
      </c>
      <c r="G154" s="202" t="s">
        <v>2072</v>
      </c>
      <c r="H154" s="203">
        <v>1</v>
      </c>
      <c r="I154" s="108"/>
      <c r="J154" s="204">
        <f t="shared" si="0"/>
        <v>0</v>
      </c>
      <c r="K154" s="201" t="s">
        <v>1709</v>
      </c>
      <c r="L154" s="29"/>
      <c r="M154" s="109" t="s">
        <v>1</v>
      </c>
      <c r="N154" s="110" t="s">
        <v>42</v>
      </c>
      <c r="O154" s="52"/>
      <c r="P154" s="111">
        <f t="shared" si="1"/>
        <v>0</v>
      </c>
      <c r="Q154" s="111">
        <v>0</v>
      </c>
      <c r="R154" s="111">
        <f t="shared" si="2"/>
        <v>0</v>
      </c>
      <c r="S154" s="111">
        <v>0</v>
      </c>
      <c r="T154" s="112">
        <f t="shared" si="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490</v>
      </c>
      <c r="AT154" s="113" t="s">
        <v>242</v>
      </c>
      <c r="AU154" s="113" t="s">
        <v>85</v>
      </c>
      <c r="AY154" s="14" t="s">
        <v>237</v>
      </c>
      <c r="BE154" s="114">
        <f t="shared" si="4"/>
        <v>0</v>
      </c>
      <c r="BF154" s="114">
        <f t="shared" si="5"/>
        <v>0</v>
      </c>
      <c r="BG154" s="114">
        <f t="shared" si="6"/>
        <v>0</v>
      </c>
      <c r="BH154" s="114">
        <f t="shared" si="7"/>
        <v>0</v>
      </c>
      <c r="BI154" s="114">
        <f t="shared" si="8"/>
        <v>0</v>
      </c>
      <c r="BJ154" s="14" t="s">
        <v>85</v>
      </c>
      <c r="BK154" s="114">
        <f t="shared" si="9"/>
        <v>0</v>
      </c>
      <c r="BL154" s="14" t="s">
        <v>490</v>
      </c>
      <c r="BM154" s="113" t="s">
        <v>2776</v>
      </c>
    </row>
    <row r="155" spans="1:65" s="2" customFormat="1" ht="16.5" customHeight="1">
      <c r="A155" s="28"/>
      <c r="B155" s="138"/>
      <c r="C155" s="205" t="s">
        <v>348</v>
      </c>
      <c r="D155" s="205" t="s">
        <v>290</v>
      </c>
      <c r="E155" s="206" t="s">
        <v>2777</v>
      </c>
      <c r="F155" s="207" t="s">
        <v>2778</v>
      </c>
      <c r="G155" s="208" t="s">
        <v>2072</v>
      </c>
      <c r="H155" s="209">
        <v>1</v>
      </c>
      <c r="I155" s="115"/>
      <c r="J155" s="210">
        <f t="shared" si="0"/>
        <v>0</v>
      </c>
      <c r="K155" s="207" t="s">
        <v>1709</v>
      </c>
      <c r="L155" s="116"/>
      <c r="M155" s="117" t="s">
        <v>1</v>
      </c>
      <c r="N155" s="118" t="s">
        <v>42</v>
      </c>
      <c r="O155" s="52"/>
      <c r="P155" s="111">
        <f t="shared" si="1"/>
        <v>0</v>
      </c>
      <c r="Q155" s="111">
        <v>0</v>
      </c>
      <c r="R155" s="111">
        <f t="shared" si="2"/>
        <v>0</v>
      </c>
      <c r="S155" s="111">
        <v>0</v>
      </c>
      <c r="T155" s="112">
        <f t="shared" si="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1303</v>
      </c>
      <c r="AT155" s="113" t="s">
        <v>290</v>
      </c>
      <c r="AU155" s="113" t="s">
        <v>85</v>
      </c>
      <c r="AY155" s="14" t="s">
        <v>237</v>
      </c>
      <c r="BE155" s="114">
        <f t="shared" si="4"/>
        <v>0</v>
      </c>
      <c r="BF155" s="114">
        <f t="shared" si="5"/>
        <v>0</v>
      </c>
      <c r="BG155" s="114">
        <f t="shared" si="6"/>
        <v>0</v>
      </c>
      <c r="BH155" s="114">
        <f t="shared" si="7"/>
        <v>0</v>
      </c>
      <c r="BI155" s="114">
        <f t="shared" si="8"/>
        <v>0</v>
      </c>
      <c r="BJ155" s="14" t="s">
        <v>85</v>
      </c>
      <c r="BK155" s="114">
        <f t="shared" si="9"/>
        <v>0</v>
      </c>
      <c r="BL155" s="14" t="s">
        <v>490</v>
      </c>
      <c r="BM155" s="113" t="s">
        <v>2779</v>
      </c>
    </row>
    <row r="156" spans="1:65" s="2" customFormat="1" ht="16.5" customHeight="1">
      <c r="A156" s="28"/>
      <c r="B156" s="138"/>
      <c r="C156" s="205" t="s">
        <v>352</v>
      </c>
      <c r="D156" s="205" t="s">
        <v>290</v>
      </c>
      <c r="E156" s="206" t="s">
        <v>2780</v>
      </c>
      <c r="F156" s="207" t="s">
        <v>2781</v>
      </c>
      <c r="G156" s="208" t="s">
        <v>2072</v>
      </c>
      <c r="H156" s="209">
        <v>1</v>
      </c>
      <c r="I156" s="115"/>
      <c r="J156" s="210">
        <f t="shared" si="0"/>
        <v>0</v>
      </c>
      <c r="K156" s="207" t="s">
        <v>1709</v>
      </c>
      <c r="L156" s="116"/>
      <c r="M156" s="117" t="s">
        <v>1</v>
      </c>
      <c r="N156" s="118" t="s">
        <v>42</v>
      </c>
      <c r="O156" s="52"/>
      <c r="P156" s="111">
        <f t="shared" si="1"/>
        <v>0</v>
      </c>
      <c r="Q156" s="111">
        <v>0</v>
      </c>
      <c r="R156" s="111">
        <f t="shared" si="2"/>
        <v>0</v>
      </c>
      <c r="S156" s="111">
        <v>0</v>
      </c>
      <c r="T156" s="112">
        <f t="shared" si="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1303</v>
      </c>
      <c r="AT156" s="113" t="s">
        <v>290</v>
      </c>
      <c r="AU156" s="113" t="s">
        <v>85</v>
      </c>
      <c r="AY156" s="14" t="s">
        <v>237</v>
      </c>
      <c r="BE156" s="114">
        <f t="shared" si="4"/>
        <v>0</v>
      </c>
      <c r="BF156" s="114">
        <f t="shared" si="5"/>
        <v>0</v>
      </c>
      <c r="BG156" s="114">
        <f t="shared" si="6"/>
        <v>0</v>
      </c>
      <c r="BH156" s="114">
        <f t="shared" si="7"/>
        <v>0</v>
      </c>
      <c r="BI156" s="114">
        <f t="shared" si="8"/>
        <v>0</v>
      </c>
      <c r="BJ156" s="14" t="s">
        <v>85</v>
      </c>
      <c r="BK156" s="114">
        <f t="shared" si="9"/>
        <v>0</v>
      </c>
      <c r="BL156" s="14" t="s">
        <v>490</v>
      </c>
      <c r="BM156" s="113" t="s">
        <v>2782</v>
      </c>
    </row>
    <row r="157" spans="1:65" s="2" customFormat="1" ht="16.5" customHeight="1">
      <c r="A157" s="28"/>
      <c r="B157" s="138"/>
      <c r="C157" s="205" t="s">
        <v>356</v>
      </c>
      <c r="D157" s="205" t="s">
        <v>290</v>
      </c>
      <c r="E157" s="206" t="s">
        <v>2783</v>
      </c>
      <c r="F157" s="207" t="s">
        <v>2784</v>
      </c>
      <c r="G157" s="208" t="s">
        <v>2072</v>
      </c>
      <c r="H157" s="209">
        <v>1</v>
      </c>
      <c r="I157" s="115"/>
      <c r="J157" s="210">
        <f t="shared" si="0"/>
        <v>0</v>
      </c>
      <c r="K157" s="207" t="s">
        <v>1709</v>
      </c>
      <c r="L157" s="116"/>
      <c r="M157" s="117" t="s">
        <v>1</v>
      </c>
      <c r="N157" s="118" t="s">
        <v>42</v>
      </c>
      <c r="O157" s="52"/>
      <c r="P157" s="111">
        <f t="shared" si="1"/>
        <v>0</v>
      </c>
      <c r="Q157" s="111">
        <v>0</v>
      </c>
      <c r="R157" s="111">
        <f t="shared" si="2"/>
        <v>0</v>
      </c>
      <c r="S157" s="111">
        <v>0</v>
      </c>
      <c r="T157" s="112">
        <f t="shared" si="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1303</v>
      </c>
      <c r="AT157" s="113" t="s">
        <v>290</v>
      </c>
      <c r="AU157" s="113" t="s">
        <v>85</v>
      </c>
      <c r="AY157" s="14" t="s">
        <v>237</v>
      </c>
      <c r="BE157" s="114">
        <f t="shared" si="4"/>
        <v>0</v>
      </c>
      <c r="BF157" s="114">
        <f t="shared" si="5"/>
        <v>0</v>
      </c>
      <c r="BG157" s="114">
        <f t="shared" si="6"/>
        <v>0</v>
      </c>
      <c r="BH157" s="114">
        <f t="shared" si="7"/>
        <v>0</v>
      </c>
      <c r="BI157" s="114">
        <f t="shared" si="8"/>
        <v>0</v>
      </c>
      <c r="BJ157" s="14" t="s">
        <v>85</v>
      </c>
      <c r="BK157" s="114">
        <f t="shared" si="9"/>
        <v>0</v>
      </c>
      <c r="BL157" s="14" t="s">
        <v>490</v>
      </c>
      <c r="BM157" s="113" t="s">
        <v>2785</v>
      </c>
    </row>
    <row r="158" spans="1:65" s="2" customFormat="1" ht="16.5" customHeight="1">
      <c r="A158" s="28"/>
      <c r="B158" s="138"/>
      <c r="C158" s="199" t="s">
        <v>360</v>
      </c>
      <c r="D158" s="199" t="s">
        <v>242</v>
      </c>
      <c r="E158" s="200" t="s">
        <v>2786</v>
      </c>
      <c r="F158" s="201" t="s">
        <v>2787</v>
      </c>
      <c r="G158" s="202" t="s">
        <v>2072</v>
      </c>
      <c r="H158" s="203">
        <v>1</v>
      </c>
      <c r="I158" s="108"/>
      <c r="J158" s="204">
        <f t="shared" si="0"/>
        <v>0</v>
      </c>
      <c r="K158" s="201" t="s">
        <v>1709</v>
      </c>
      <c r="L158" s="29"/>
      <c r="M158" s="109" t="s">
        <v>1</v>
      </c>
      <c r="N158" s="110" t="s">
        <v>42</v>
      </c>
      <c r="O158" s="52"/>
      <c r="P158" s="111">
        <f t="shared" si="1"/>
        <v>0</v>
      </c>
      <c r="Q158" s="111">
        <v>0</v>
      </c>
      <c r="R158" s="111">
        <f t="shared" si="2"/>
        <v>0</v>
      </c>
      <c r="S158" s="111">
        <v>0</v>
      </c>
      <c r="T158" s="112">
        <f t="shared" si="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490</v>
      </c>
      <c r="AT158" s="113" t="s">
        <v>242</v>
      </c>
      <c r="AU158" s="113" t="s">
        <v>85</v>
      </c>
      <c r="AY158" s="14" t="s">
        <v>237</v>
      </c>
      <c r="BE158" s="114">
        <f t="shared" si="4"/>
        <v>0</v>
      </c>
      <c r="BF158" s="114">
        <f t="shared" si="5"/>
        <v>0</v>
      </c>
      <c r="BG158" s="114">
        <f t="shared" si="6"/>
        <v>0</v>
      </c>
      <c r="BH158" s="114">
        <f t="shared" si="7"/>
        <v>0</v>
      </c>
      <c r="BI158" s="114">
        <f t="shared" si="8"/>
        <v>0</v>
      </c>
      <c r="BJ158" s="14" t="s">
        <v>85</v>
      </c>
      <c r="BK158" s="114">
        <f t="shared" si="9"/>
        <v>0</v>
      </c>
      <c r="BL158" s="14" t="s">
        <v>490</v>
      </c>
      <c r="BM158" s="113" t="s">
        <v>2788</v>
      </c>
    </row>
    <row r="159" spans="1:65" s="2" customFormat="1" ht="16.5" customHeight="1">
      <c r="A159" s="28"/>
      <c r="B159" s="138"/>
      <c r="C159" s="205" t="s">
        <v>364</v>
      </c>
      <c r="D159" s="205" t="s">
        <v>290</v>
      </c>
      <c r="E159" s="206" t="s">
        <v>2789</v>
      </c>
      <c r="F159" s="207" t="s">
        <v>2790</v>
      </c>
      <c r="G159" s="208" t="s">
        <v>2072</v>
      </c>
      <c r="H159" s="209">
        <v>1</v>
      </c>
      <c r="I159" s="115"/>
      <c r="J159" s="210">
        <f t="shared" si="0"/>
        <v>0</v>
      </c>
      <c r="K159" s="207" t="s">
        <v>1709</v>
      </c>
      <c r="L159" s="116"/>
      <c r="M159" s="117" t="s">
        <v>1</v>
      </c>
      <c r="N159" s="118" t="s">
        <v>42</v>
      </c>
      <c r="O159" s="52"/>
      <c r="P159" s="111">
        <f t="shared" si="1"/>
        <v>0</v>
      </c>
      <c r="Q159" s="111">
        <v>0</v>
      </c>
      <c r="R159" s="111">
        <f t="shared" si="2"/>
        <v>0</v>
      </c>
      <c r="S159" s="111">
        <v>0</v>
      </c>
      <c r="T159" s="112">
        <f t="shared" si="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1303</v>
      </c>
      <c r="AT159" s="113" t="s">
        <v>290</v>
      </c>
      <c r="AU159" s="113" t="s">
        <v>85</v>
      </c>
      <c r="AY159" s="14" t="s">
        <v>237</v>
      </c>
      <c r="BE159" s="114">
        <f t="shared" si="4"/>
        <v>0</v>
      </c>
      <c r="BF159" s="114">
        <f t="shared" si="5"/>
        <v>0</v>
      </c>
      <c r="BG159" s="114">
        <f t="shared" si="6"/>
        <v>0</v>
      </c>
      <c r="BH159" s="114">
        <f t="shared" si="7"/>
        <v>0</v>
      </c>
      <c r="BI159" s="114">
        <f t="shared" si="8"/>
        <v>0</v>
      </c>
      <c r="BJ159" s="14" t="s">
        <v>85</v>
      </c>
      <c r="BK159" s="114">
        <f t="shared" si="9"/>
        <v>0</v>
      </c>
      <c r="BL159" s="14" t="s">
        <v>490</v>
      </c>
      <c r="BM159" s="113" t="s">
        <v>2791</v>
      </c>
    </row>
    <row r="160" spans="1:65" s="2" customFormat="1" ht="16.5" customHeight="1">
      <c r="A160" s="28"/>
      <c r="B160" s="138"/>
      <c r="C160" s="199" t="s">
        <v>368</v>
      </c>
      <c r="D160" s="199" t="s">
        <v>242</v>
      </c>
      <c r="E160" s="200" t="s">
        <v>2792</v>
      </c>
      <c r="F160" s="201" t="s">
        <v>2793</v>
      </c>
      <c r="G160" s="202" t="s">
        <v>2072</v>
      </c>
      <c r="H160" s="203">
        <v>1</v>
      </c>
      <c r="I160" s="108"/>
      <c r="J160" s="204">
        <f t="shared" si="0"/>
        <v>0</v>
      </c>
      <c r="K160" s="201" t="s">
        <v>1709</v>
      </c>
      <c r="L160" s="29"/>
      <c r="M160" s="109" t="s">
        <v>1</v>
      </c>
      <c r="N160" s="110" t="s">
        <v>42</v>
      </c>
      <c r="O160" s="52"/>
      <c r="P160" s="111">
        <f t="shared" si="1"/>
        <v>0</v>
      </c>
      <c r="Q160" s="111">
        <v>0</v>
      </c>
      <c r="R160" s="111">
        <f t="shared" si="2"/>
        <v>0</v>
      </c>
      <c r="S160" s="111">
        <v>0</v>
      </c>
      <c r="T160" s="112">
        <f t="shared" si="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490</v>
      </c>
      <c r="AT160" s="113" t="s">
        <v>242</v>
      </c>
      <c r="AU160" s="113" t="s">
        <v>85</v>
      </c>
      <c r="AY160" s="14" t="s">
        <v>237</v>
      </c>
      <c r="BE160" s="114">
        <f t="shared" si="4"/>
        <v>0</v>
      </c>
      <c r="BF160" s="114">
        <f t="shared" si="5"/>
        <v>0</v>
      </c>
      <c r="BG160" s="114">
        <f t="shared" si="6"/>
        <v>0</v>
      </c>
      <c r="BH160" s="114">
        <f t="shared" si="7"/>
        <v>0</v>
      </c>
      <c r="BI160" s="114">
        <f t="shared" si="8"/>
        <v>0</v>
      </c>
      <c r="BJ160" s="14" t="s">
        <v>85</v>
      </c>
      <c r="BK160" s="114">
        <f t="shared" si="9"/>
        <v>0</v>
      </c>
      <c r="BL160" s="14" t="s">
        <v>490</v>
      </c>
      <c r="BM160" s="113" t="s">
        <v>2794</v>
      </c>
    </row>
    <row r="161" spans="1:65" s="2" customFormat="1" ht="16.5" customHeight="1">
      <c r="A161" s="28"/>
      <c r="B161" s="138"/>
      <c r="C161" s="205" t="s">
        <v>372</v>
      </c>
      <c r="D161" s="205" t="s">
        <v>290</v>
      </c>
      <c r="E161" s="206" t="s">
        <v>2795</v>
      </c>
      <c r="F161" s="207" t="s">
        <v>2796</v>
      </c>
      <c r="G161" s="208" t="s">
        <v>2072</v>
      </c>
      <c r="H161" s="209">
        <v>1</v>
      </c>
      <c r="I161" s="115"/>
      <c r="J161" s="210">
        <f t="shared" si="0"/>
        <v>0</v>
      </c>
      <c r="K161" s="207" t="s">
        <v>1709</v>
      </c>
      <c r="L161" s="116"/>
      <c r="M161" s="117" t="s">
        <v>1</v>
      </c>
      <c r="N161" s="118" t="s">
        <v>42</v>
      </c>
      <c r="O161" s="52"/>
      <c r="P161" s="111">
        <f t="shared" si="1"/>
        <v>0</v>
      </c>
      <c r="Q161" s="111">
        <v>0</v>
      </c>
      <c r="R161" s="111">
        <f t="shared" si="2"/>
        <v>0</v>
      </c>
      <c r="S161" s="111">
        <v>0</v>
      </c>
      <c r="T161" s="112">
        <f t="shared" si="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1303</v>
      </c>
      <c r="AT161" s="113" t="s">
        <v>290</v>
      </c>
      <c r="AU161" s="113" t="s">
        <v>85</v>
      </c>
      <c r="AY161" s="14" t="s">
        <v>237</v>
      </c>
      <c r="BE161" s="114">
        <f t="shared" si="4"/>
        <v>0</v>
      </c>
      <c r="BF161" s="114">
        <f t="shared" si="5"/>
        <v>0</v>
      </c>
      <c r="BG161" s="114">
        <f t="shared" si="6"/>
        <v>0</v>
      </c>
      <c r="BH161" s="114">
        <f t="shared" si="7"/>
        <v>0</v>
      </c>
      <c r="BI161" s="114">
        <f t="shared" si="8"/>
        <v>0</v>
      </c>
      <c r="BJ161" s="14" t="s">
        <v>85</v>
      </c>
      <c r="BK161" s="114">
        <f t="shared" si="9"/>
        <v>0</v>
      </c>
      <c r="BL161" s="14" t="s">
        <v>490</v>
      </c>
      <c r="BM161" s="113" t="s">
        <v>2797</v>
      </c>
    </row>
    <row r="162" spans="1:65" s="2" customFormat="1" ht="21.75" customHeight="1">
      <c r="A162" s="28"/>
      <c r="B162" s="138"/>
      <c r="C162" s="199" t="s">
        <v>376</v>
      </c>
      <c r="D162" s="199" t="s">
        <v>242</v>
      </c>
      <c r="E162" s="200" t="s">
        <v>2798</v>
      </c>
      <c r="F162" s="201" t="s">
        <v>2799</v>
      </c>
      <c r="G162" s="202" t="s">
        <v>2072</v>
      </c>
      <c r="H162" s="203">
        <v>1</v>
      </c>
      <c r="I162" s="108"/>
      <c r="J162" s="204">
        <f t="shared" si="0"/>
        <v>0</v>
      </c>
      <c r="K162" s="201" t="s">
        <v>1709</v>
      </c>
      <c r="L162" s="29"/>
      <c r="M162" s="109" t="s">
        <v>1</v>
      </c>
      <c r="N162" s="110" t="s">
        <v>42</v>
      </c>
      <c r="O162" s="52"/>
      <c r="P162" s="111">
        <f t="shared" si="1"/>
        <v>0</v>
      </c>
      <c r="Q162" s="111">
        <v>0</v>
      </c>
      <c r="R162" s="111">
        <f t="shared" si="2"/>
        <v>0</v>
      </c>
      <c r="S162" s="111">
        <v>0</v>
      </c>
      <c r="T162" s="112">
        <f t="shared" si="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490</v>
      </c>
      <c r="AT162" s="113" t="s">
        <v>242</v>
      </c>
      <c r="AU162" s="113" t="s">
        <v>85</v>
      </c>
      <c r="AY162" s="14" t="s">
        <v>237</v>
      </c>
      <c r="BE162" s="114">
        <f t="shared" si="4"/>
        <v>0</v>
      </c>
      <c r="BF162" s="114">
        <f t="shared" si="5"/>
        <v>0</v>
      </c>
      <c r="BG162" s="114">
        <f t="shared" si="6"/>
        <v>0</v>
      </c>
      <c r="BH162" s="114">
        <f t="shared" si="7"/>
        <v>0</v>
      </c>
      <c r="BI162" s="114">
        <f t="shared" si="8"/>
        <v>0</v>
      </c>
      <c r="BJ162" s="14" t="s">
        <v>85</v>
      </c>
      <c r="BK162" s="114">
        <f t="shared" si="9"/>
        <v>0</v>
      </c>
      <c r="BL162" s="14" t="s">
        <v>490</v>
      </c>
      <c r="BM162" s="113" t="s">
        <v>2800</v>
      </c>
    </row>
    <row r="163" spans="1:65" s="2" customFormat="1" ht="16.5" customHeight="1">
      <c r="A163" s="28"/>
      <c r="B163" s="138"/>
      <c r="C163" s="205" t="s">
        <v>380</v>
      </c>
      <c r="D163" s="205" t="s">
        <v>290</v>
      </c>
      <c r="E163" s="206" t="s">
        <v>2801</v>
      </c>
      <c r="F163" s="207" t="s">
        <v>2802</v>
      </c>
      <c r="G163" s="208" t="s">
        <v>2072</v>
      </c>
      <c r="H163" s="209">
        <v>1</v>
      </c>
      <c r="I163" s="115"/>
      <c r="J163" s="210">
        <f t="shared" si="0"/>
        <v>0</v>
      </c>
      <c r="K163" s="207" t="s">
        <v>1709</v>
      </c>
      <c r="L163" s="116"/>
      <c r="M163" s="117" t="s">
        <v>1</v>
      </c>
      <c r="N163" s="118" t="s">
        <v>42</v>
      </c>
      <c r="O163" s="52"/>
      <c r="P163" s="111">
        <f t="shared" si="1"/>
        <v>0</v>
      </c>
      <c r="Q163" s="111">
        <v>0</v>
      </c>
      <c r="R163" s="111">
        <f t="shared" si="2"/>
        <v>0</v>
      </c>
      <c r="S163" s="111">
        <v>0</v>
      </c>
      <c r="T163" s="112">
        <f t="shared" si="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1303</v>
      </c>
      <c r="AT163" s="113" t="s">
        <v>290</v>
      </c>
      <c r="AU163" s="113" t="s">
        <v>85</v>
      </c>
      <c r="AY163" s="14" t="s">
        <v>237</v>
      </c>
      <c r="BE163" s="114">
        <f t="shared" si="4"/>
        <v>0</v>
      </c>
      <c r="BF163" s="114">
        <f t="shared" si="5"/>
        <v>0</v>
      </c>
      <c r="BG163" s="114">
        <f t="shared" si="6"/>
        <v>0</v>
      </c>
      <c r="BH163" s="114">
        <f t="shared" si="7"/>
        <v>0</v>
      </c>
      <c r="BI163" s="114">
        <f t="shared" si="8"/>
        <v>0</v>
      </c>
      <c r="BJ163" s="14" t="s">
        <v>85</v>
      </c>
      <c r="BK163" s="114">
        <f t="shared" si="9"/>
        <v>0</v>
      </c>
      <c r="BL163" s="14" t="s">
        <v>490</v>
      </c>
      <c r="BM163" s="113" t="s">
        <v>2803</v>
      </c>
    </row>
    <row r="164" spans="1:65" s="2" customFormat="1" ht="16.5" customHeight="1">
      <c r="A164" s="28"/>
      <c r="B164" s="138"/>
      <c r="C164" s="199" t="s">
        <v>384</v>
      </c>
      <c r="D164" s="199" t="s">
        <v>242</v>
      </c>
      <c r="E164" s="200" t="s">
        <v>2804</v>
      </c>
      <c r="F164" s="201" t="s">
        <v>2805</v>
      </c>
      <c r="G164" s="202" t="s">
        <v>2072</v>
      </c>
      <c r="H164" s="203">
        <v>1</v>
      </c>
      <c r="I164" s="108"/>
      <c r="J164" s="204">
        <f t="shared" si="0"/>
        <v>0</v>
      </c>
      <c r="K164" s="201" t="s">
        <v>1709</v>
      </c>
      <c r="L164" s="29"/>
      <c r="M164" s="109" t="s">
        <v>1</v>
      </c>
      <c r="N164" s="110" t="s">
        <v>42</v>
      </c>
      <c r="O164" s="52"/>
      <c r="P164" s="111">
        <f t="shared" si="1"/>
        <v>0</v>
      </c>
      <c r="Q164" s="111">
        <v>0</v>
      </c>
      <c r="R164" s="111">
        <f t="shared" si="2"/>
        <v>0</v>
      </c>
      <c r="S164" s="111">
        <v>0</v>
      </c>
      <c r="T164" s="112">
        <f t="shared" si="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490</v>
      </c>
      <c r="AT164" s="113" t="s">
        <v>242</v>
      </c>
      <c r="AU164" s="113" t="s">
        <v>85</v>
      </c>
      <c r="AY164" s="14" t="s">
        <v>237</v>
      </c>
      <c r="BE164" s="114">
        <f t="shared" si="4"/>
        <v>0</v>
      </c>
      <c r="BF164" s="114">
        <f t="shared" si="5"/>
        <v>0</v>
      </c>
      <c r="BG164" s="114">
        <f t="shared" si="6"/>
        <v>0</v>
      </c>
      <c r="BH164" s="114">
        <f t="shared" si="7"/>
        <v>0</v>
      </c>
      <c r="BI164" s="114">
        <f t="shared" si="8"/>
        <v>0</v>
      </c>
      <c r="BJ164" s="14" t="s">
        <v>85</v>
      </c>
      <c r="BK164" s="114">
        <f t="shared" si="9"/>
        <v>0</v>
      </c>
      <c r="BL164" s="14" t="s">
        <v>490</v>
      </c>
      <c r="BM164" s="113" t="s">
        <v>2806</v>
      </c>
    </row>
    <row r="165" spans="1:65" s="2" customFormat="1" ht="29.25">
      <c r="A165" s="28"/>
      <c r="B165" s="138"/>
      <c r="C165" s="139"/>
      <c r="D165" s="211" t="s">
        <v>709</v>
      </c>
      <c r="E165" s="139"/>
      <c r="F165" s="212" t="s">
        <v>2807</v>
      </c>
      <c r="G165" s="139"/>
      <c r="H165" s="139"/>
      <c r="I165" s="88"/>
      <c r="J165" s="139"/>
      <c r="K165" s="139"/>
      <c r="L165" s="29"/>
      <c r="M165" s="119"/>
      <c r="N165" s="120"/>
      <c r="O165" s="52"/>
      <c r="P165" s="52"/>
      <c r="Q165" s="52"/>
      <c r="R165" s="52"/>
      <c r="S165" s="52"/>
      <c r="T165" s="53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T165" s="14" t="s">
        <v>709</v>
      </c>
      <c r="AU165" s="14" t="s">
        <v>85</v>
      </c>
    </row>
    <row r="166" spans="1:65" s="2" customFormat="1" ht="16.5" customHeight="1">
      <c r="A166" s="28"/>
      <c r="B166" s="138"/>
      <c r="C166" s="205" t="s">
        <v>388</v>
      </c>
      <c r="D166" s="205" t="s">
        <v>290</v>
      </c>
      <c r="E166" s="206" t="s">
        <v>2808</v>
      </c>
      <c r="F166" s="207" t="s">
        <v>2809</v>
      </c>
      <c r="G166" s="208" t="s">
        <v>2072</v>
      </c>
      <c r="H166" s="209">
        <v>1</v>
      </c>
      <c r="I166" s="115"/>
      <c r="J166" s="210">
        <f>ROUND(I166*H166,2)</f>
        <v>0</v>
      </c>
      <c r="K166" s="207" t="s">
        <v>1709</v>
      </c>
      <c r="L166" s="116"/>
      <c r="M166" s="117" t="s">
        <v>1</v>
      </c>
      <c r="N166" s="118" t="s">
        <v>42</v>
      </c>
      <c r="O166" s="52"/>
      <c r="P166" s="111">
        <f>O166*H166</f>
        <v>0</v>
      </c>
      <c r="Q166" s="111">
        <v>0</v>
      </c>
      <c r="R166" s="111">
        <f>Q166*H166</f>
        <v>0</v>
      </c>
      <c r="S166" s="111">
        <v>0</v>
      </c>
      <c r="T166" s="112">
        <f>S166*H166</f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13" t="s">
        <v>1303</v>
      </c>
      <c r="AT166" s="113" t="s">
        <v>290</v>
      </c>
      <c r="AU166" s="113" t="s">
        <v>85</v>
      </c>
      <c r="AY166" s="14" t="s">
        <v>237</v>
      </c>
      <c r="BE166" s="114">
        <f>IF(N166="základní",J166,0)</f>
        <v>0</v>
      </c>
      <c r="BF166" s="114">
        <f>IF(N166="snížená",J166,0)</f>
        <v>0</v>
      </c>
      <c r="BG166" s="114">
        <f>IF(N166="zákl. přenesená",J166,0)</f>
        <v>0</v>
      </c>
      <c r="BH166" s="114">
        <f>IF(N166="sníž. přenesená",J166,0)</f>
        <v>0</v>
      </c>
      <c r="BI166" s="114">
        <f>IF(N166="nulová",J166,0)</f>
        <v>0</v>
      </c>
      <c r="BJ166" s="14" t="s">
        <v>85</v>
      </c>
      <c r="BK166" s="114">
        <f>ROUND(I166*H166,2)</f>
        <v>0</v>
      </c>
      <c r="BL166" s="14" t="s">
        <v>490</v>
      </c>
      <c r="BM166" s="113" t="s">
        <v>2810</v>
      </c>
    </row>
    <row r="167" spans="1:65" s="2" customFormat="1" ht="19.5">
      <c r="A167" s="28"/>
      <c r="B167" s="138"/>
      <c r="C167" s="139"/>
      <c r="D167" s="211" t="s">
        <v>709</v>
      </c>
      <c r="E167" s="139"/>
      <c r="F167" s="212" t="s">
        <v>2811</v>
      </c>
      <c r="G167" s="139"/>
      <c r="H167" s="139"/>
      <c r="I167" s="88"/>
      <c r="J167" s="139"/>
      <c r="K167" s="139"/>
      <c r="L167" s="29"/>
      <c r="M167" s="119"/>
      <c r="N167" s="120"/>
      <c r="O167" s="52"/>
      <c r="P167" s="52"/>
      <c r="Q167" s="52"/>
      <c r="R167" s="52"/>
      <c r="S167" s="52"/>
      <c r="T167" s="53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T167" s="14" t="s">
        <v>709</v>
      </c>
      <c r="AU167" s="14" t="s">
        <v>85</v>
      </c>
    </row>
    <row r="168" spans="1:65" s="12" customFormat="1" ht="25.9" customHeight="1">
      <c r="B168" s="192"/>
      <c r="C168" s="193"/>
      <c r="D168" s="194" t="s">
        <v>76</v>
      </c>
      <c r="E168" s="195" t="s">
        <v>663</v>
      </c>
      <c r="F168" s="195" t="s">
        <v>2812</v>
      </c>
      <c r="G168" s="193"/>
      <c r="H168" s="193"/>
      <c r="I168" s="101"/>
      <c r="J168" s="196">
        <f>BK168</f>
        <v>0</v>
      </c>
      <c r="K168" s="193"/>
      <c r="L168" s="99"/>
      <c r="M168" s="102"/>
      <c r="N168" s="103"/>
      <c r="O168" s="103"/>
      <c r="P168" s="104">
        <f>SUM(P169:P248)</f>
        <v>0</v>
      </c>
      <c r="Q168" s="103"/>
      <c r="R168" s="104">
        <f>SUM(R169:R248)</f>
        <v>0</v>
      </c>
      <c r="S168" s="103"/>
      <c r="T168" s="105">
        <f>SUM(T169:T248)</f>
        <v>0</v>
      </c>
      <c r="AR168" s="100" t="s">
        <v>247</v>
      </c>
      <c r="AT168" s="106" t="s">
        <v>76</v>
      </c>
      <c r="AU168" s="106" t="s">
        <v>77</v>
      </c>
      <c r="AY168" s="100" t="s">
        <v>237</v>
      </c>
      <c r="BK168" s="107">
        <f>SUM(BK169:BK248)</f>
        <v>0</v>
      </c>
    </row>
    <row r="169" spans="1:65" s="2" customFormat="1" ht="16.5" customHeight="1">
      <c r="A169" s="28"/>
      <c r="B169" s="138"/>
      <c r="C169" s="199" t="s">
        <v>392</v>
      </c>
      <c r="D169" s="199" t="s">
        <v>242</v>
      </c>
      <c r="E169" s="200" t="s">
        <v>2813</v>
      </c>
      <c r="F169" s="201" t="s">
        <v>2814</v>
      </c>
      <c r="G169" s="202" t="s">
        <v>1716</v>
      </c>
      <c r="H169" s="203">
        <v>150</v>
      </c>
      <c r="I169" s="108"/>
      <c r="J169" s="204">
        <f t="shared" ref="J169:J199" si="10">ROUND(I169*H169,2)</f>
        <v>0</v>
      </c>
      <c r="K169" s="201" t="s">
        <v>1709</v>
      </c>
      <c r="L169" s="29"/>
      <c r="M169" s="109" t="s">
        <v>1</v>
      </c>
      <c r="N169" s="110" t="s">
        <v>42</v>
      </c>
      <c r="O169" s="52"/>
      <c r="P169" s="111">
        <f t="shared" ref="P169:P199" si="11">O169*H169</f>
        <v>0</v>
      </c>
      <c r="Q169" s="111">
        <v>0</v>
      </c>
      <c r="R169" s="111">
        <f t="shared" ref="R169:R199" si="12">Q169*H169</f>
        <v>0</v>
      </c>
      <c r="S169" s="111">
        <v>0</v>
      </c>
      <c r="T169" s="112">
        <f t="shared" ref="T169:T199" si="13"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13" t="s">
        <v>490</v>
      </c>
      <c r="AT169" s="113" t="s">
        <v>242</v>
      </c>
      <c r="AU169" s="113" t="s">
        <v>85</v>
      </c>
      <c r="AY169" s="14" t="s">
        <v>237</v>
      </c>
      <c r="BE169" s="114">
        <f t="shared" ref="BE169:BE199" si="14">IF(N169="základní",J169,0)</f>
        <v>0</v>
      </c>
      <c r="BF169" s="114">
        <f t="shared" ref="BF169:BF199" si="15">IF(N169="snížená",J169,0)</f>
        <v>0</v>
      </c>
      <c r="BG169" s="114">
        <f t="shared" ref="BG169:BG199" si="16">IF(N169="zákl. přenesená",J169,0)</f>
        <v>0</v>
      </c>
      <c r="BH169" s="114">
        <f t="shared" ref="BH169:BH199" si="17">IF(N169="sníž. přenesená",J169,0)</f>
        <v>0</v>
      </c>
      <c r="BI169" s="114">
        <f t="shared" ref="BI169:BI199" si="18">IF(N169="nulová",J169,0)</f>
        <v>0</v>
      </c>
      <c r="BJ169" s="14" t="s">
        <v>85</v>
      </c>
      <c r="BK169" s="114">
        <f t="shared" ref="BK169:BK199" si="19">ROUND(I169*H169,2)</f>
        <v>0</v>
      </c>
      <c r="BL169" s="14" t="s">
        <v>490</v>
      </c>
      <c r="BM169" s="113" t="s">
        <v>2815</v>
      </c>
    </row>
    <row r="170" spans="1:65" s="2" customFormat="1" ht="16.5" customHeight="1">
      <c r="A170" s="28"/>
      <c r="B170" s="138"/>
      <c r="C170" s="205" t="s">
        <v>396</v>
      </c>
      <c r="D170" s="205" t="s">
        <v>290</v>
      </c>
      <c r="E170" s="206" t="s">
        <v>2816</v>
      </c>
      <c r="F170" s="207" t="s">
        <v>2817</v>
      </c>
      <c r="G170" s="208" t="s">
        <v>1716</v>
      </c>
      <c r="H170" s="209">
        <v>150</v>
      </c>
      <c r="I170" s="115"/>
      <c r="J170" s="210">
        <f t="shared" si="10"/>
        <v>0</v>
      </c>
      <c r="K170" s="207" t="s">
        <v>1709</v>
      </c>
      <c r="L170" s="116"/>
      <c r="M170" s="117" t="s">
        <v>1</v>
      </c>
      <c r="N170" s="118" t="s">
        <v>42</v>
      </c>
      <c r="O170" s="52"/>
      <c r="P170" s="111">
        <f t="shared" si="11"/>
        <v>0</v>
      </c>
      <c r="Q170" s="111">
        <v>0</v>
      </c>
      <c r="R170" s="111">
        <f t="shared" si="12"/>
        <v>0</v>
      </c>
      <c r="S170" s="111">
        <v>0</v>
      </c>
      <c r="T170" s="112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13" t="s">
        <v>1303</v>
      </c>
      <c r="AT170" s="113" t="s">
        <v>290</v>
      </c>
      <c r="AU170" s="113" t="s">
        <v>85</v>
      </c>
      <c r="AY170" s="14" t="s">
        <v>237</v>
      </c>
      <c r="BE170" s="114">
        <f t="shared" si="14"/>
        <v>0</v>
      </c>
      <c r="BF170" s="114">
        <f t="shared" si="15"/>
        <v>0</v>
      </c>
      <c r="BG170" s="114">
        <f t="shared" si="16"/>
        <v>0</v>
      </c>
      <c r="BH170" s="114">
        <f t="shared" si="17"/>
        <v>0</v>
      </c>
      <c r="BI170" s="114">
        <f t="shared" si="18"/>
        <v>0</v>
      </c>
      <c r="BJ170" s="14" t="s">
        <v>85</v>
      </c>
      <c r="BK170" s="114">
        <f t="shared" si="19"/>
        <v>0</v>
      </c>
      <c r="BL170" s="14" t="s">
        <v>490</v>
      </c>
      <c r="BM170" s="113" t="s">
        <v>2818</v>
      </c>
    </row>
    <row r="171" spans="1:65" s="2" customFormat="1" ht="16.5" customHeight="1">
      <c r="A171" s="28"/>
      <c r="B171" s="138"/>
      <c r="C171" s="199" t="s">
        <v>400</v>
      </c>
      <c r="D171" s="199" t="s">
        <v>242</v>
      </c>
      <c r="E171" s="200" t="s">
        <v>2819</v>
      </c>
      <c r="F171" s="201" t="s">
        <v>2820</v>
      </c>
      <c r="G171" s="202" t="s">
        <v>1716</v>
      </c>
      <c r="H171" s="203">
        <v>3900</v>
      </c>
      <c r="I171" s="108"/>
      <c r="J171" s="204">
        <f t="shared" si="10"/>
        <v>0</v>
      </c>
      <c r="K171" s="201" t="s">
        <v>1709</v>
      </c>
      <c r="L171" s="29"/>
      <c r="M171" s="109" t="s">
        <v>1</v>
      </c>
      <c r="N171" s="110" t="s">
        <v>42</v>
      </c>
      <c r="O171" s="52"/>
      <c r="P171" s="111">
        <f t="shared" si="11"/>
        <v>0</v>
      </c>
      <c r="Q171" s="111">
        <v>0</v>
      </c>
      <c r="R171" s="111">
        <f t="shared" si="12"/>
        <v>0</v>
      </c>
      <c r="S171" s="111">
        <v>0</v>
      </c>
      <c r="T171" s="112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13" t="s">
        <v>490</v>
      </c>
      <c r="AT171" s="113" t="s">
        <v>242</v>
      </c>
      <c r="AU171" s="113" t="s">
        <v>85</v>
      </c>
      <c r="AY171" s="14" t="s">
        <v>237</v>
      </c>
      <c r="BE171" s="114">
        <f t="shared" si="14"/>
        <v>0</v>
      </c>
      <c r="BF171" s="114">
        <f t="shared" si="15"/>
        <v>0</v>
      </c>
      <c r="BG171" s="114">
        <f t="shared" si="16"/>
        <v>0</v>
      </c>
      <c r="BH171" s="114">
        <f t="shared" si="17"/>
        <v>0</v>
      </c>
      <c r="BI171" s="114">
        <f t="shared" si="18"/>
        <v>0</v>
      </c>
      <c r="BJ171" s="14" t="s">
        <v>85</v>
      </c>
      <c r="BK171" s="114">
        <f t="shared" si="19"/>
        <v>0</v>
      </c>
      <c r="BL171" s="14" t="s">
        <v>490</v>
      </c>
      <c r="BM171" s="113" t="s">
        <v>2821</v>
      </c>
    </row>
    <row r="172" spans="1:65" s="2" customFormat="1" ht="16.5" customHeight="1">
      <c r="A172" s="28"/>
      <c r="B172" s="138"/>
      <c r="C172" s="205" t="s">
        <v>404</v>
      </c>
      <c r="D172" s="205" t="s">
        <v>290</v>
      </c>
      <c r="E172" s="206" t="s">
        <v>2822</v>
      </c>
      <c r="F172" s="207" t="s">
        <v>2823</v>
      </c>
      <c r="G172" s="208" t="s">
        <v>1716</v>
      </c>
      <c r="H172" s="209">
        <v>3900</v>
      </c>
      <c r="I172" s="115"/>
      <c r="J172" s="210">
        <f t="shared" si="10"/>
        <v>0</v>
      </c>
      <c r="K172" s="207" t="s">
        <v>1709</v>
      </c>
      <c r="L172" s="116"/>
      <c r="M172" s="117" t="s">
        <v>1</v>
      </c>
      <c r="N172" s="118" t="s">
        <v>42</v>
      </c>
      <c r="O172" s="52"/>
      <c r="P172" s="111">
        <f t="shared" si="11"/>
        <v>0</v>
      </c>
      <c r="Q172" s="111">
        <v>0</v>
      </c>
      <c r="R172" s="111">
        <f t="shared" si="12"/>
        <v>0</v>
      </c>
      <c r="S172" s="111">
        <v>0</v>
      </c>
      <c r="T172" s="112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13" t="s">
        <v>1303</v>
      </c>
      <c r="AT172" s="113" t="s">
        <v>290</v>
      </c>
      <c r="AU172" s="113" t="s">
        <v>85</v>
      </c>
      <c r="AY172" s="14" t="s">
        <v>237</v>
      </c>
      <c r="BE172" s="114">
        <f t="shared" si="14"/>
        <v>0</v>
      </c>
      <c r="BF172" s="114">
        <f t="shared" si="15"/>
        <v>0</v>
      </c>
      <c r="BG172" s="114">
        <f t="shared" si="16"/>
        <v>0</v>
      </c>
      <c r="BH172" s="114">
        <f t="shared" si="17"/>
        <v>0</v>
      </c>
      <c r="BI172" s="114">
        <f t="shared" si="18"/>
        <v>0</v>
      </c>
      <c r="BJ172" s="14" t="s">
        <v>85</v>
      </c>
      <c r="BK172" s="114">
        <f t="shared" si="19"/>
        <v>0</v>
      </c>
      <c r="BL172" s="14" t="s">
        <v>490</v>
      </c>
      <c r="BM172" s="113" t="s">
        <v>2824</v>
      </c>
    </row>
    <row r="173" spans="1:65" s="2" customFormat="1" ht="16.5" customHeight="1">
      <c r="A173" s="28"/>
      <c r="B173" s="138"/>
      <c r="C173" s="199" t="s">
        <v>408</v>
      </c>
      <c r="D173" s="199" t="s">
        <v>242</v>
      </c>
      <c r="E173" s="200" t="s">
        <v>2825</v>
      </c>
      <c r="F173" s="201" t="s">
        <v>2826</v>
      </c>
      <c r="G173" s="202" t="s">
        <v>1716</v>
      </c>
      <c r="H173" s="203">
        <v>11750</v>
      </c>
      <c r="I173" s="108"/>
      <c r="J173" s="204">
        <f t="shared" si="10"/>
        <v>0</v>
      </c>
      <c r="K173" s="201" t="s">
        <v>1709</v>
      </c>
      <c r="L173" s="29"/>
      <c r="M173" s="109" t="s">
        <v>1</v>
      </c>
      <c r="N173" s="110" t="s">
        <v>42</v>
      </c>
      <c r="O173" s="52"/>
      <c r="P173" s="111">
        <f t="shared" si="11"/>
        <v>0</v>
      </c>
      <c r="Q173" s="111">
        <v>0</v>
      </c>
      <c r="R173" s="111">
        <f t="shared" si="12"/>
        <v>0</v>
      </c>
      <c r="S173" s="111">
        <v>0</v>
      </c>
      <c r="T173" s="112">
        <f t="shared" si="1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13" t="s">
        <v>490</v>
      </c>
      <c r="AT173" s="113" t="s">
        <v>242</v>
      </c>
      <c r="AU173" s="113" t="s">
        <v>85</v>
      </c>
      <c r="AY173" s="14" t="s">
        <v>237</v>
      </c>
      <c r="BE173" s="114">
        <f t="shared" si="14"/>
        <v>0</v>
      </c>
      <c r="BF173" s="114">
        <f t="shared" si="15"/>
        <v>0</v>
      </c>
      <c r="BG173" s="114">
        <f t="shared" si="16"/>
        <v>0</v>
      </c>
      <c r="BH173" s="114">
        <f t="shared" si="17"/>
        <v>0</v>
      </c>
      <c r="BI173" s="114">
        <f t="shared" si="18"/>
        <v>0</v>
      </c>
      <c r="BJ173" s="14" t="s">
        <v>85</v>
      </c>
      <c r="BK173" s="114">
        <f t="shared" si="19"/>
        <v>0</v>
      </c>
      <c r="BL173" s="14" t="s">
        <v>490</v>
      </c>
      <c r="BM173" s="113" t="s">
        <v>2827</v>
      </c>
    </row>
    <row r="174" spans="1:65" s="2" customFormat="1" ht="16.5" customHeight="1">
      <c r="A174" s="28"/>
      <c r="B174" s="138"/>
      <c r="C174" s="205" t="s">
        <v>415</v>
      </c>
      <c r="D174" s="205" t="s">
        <v>290</v>
      </c>
      <c r="E174" s="206" t="s">
        <v>2828</v>
      </c>
      <c r="F174" s="207" t="s">
        <v>2829</v>
      </c>
      <c r="G174" s="208" t="s">
        <v>1716</v>
      </c>
      <c r="H174" s="209">
        <v>11750</v>
      </c>
      <c r="I174" s="115"/>
      <c r="J174" s="210">
        <f t="shared" si="10"/>
        <v>0</v>
      </c>
      <c r="K174" s="207" t="s">
        <v>1709</v>
      </c>
      <c r="L174" s="116"/>
      <c r="M174" s="117" t="s">
        <v>1</v>
      </c>
      <c r="N174" s="118" t="s">
        <v>42</v>
      </c>
      <c r="O174" s="52"/>
      <c r="P174" s="111">
        <f t="shared" si="11"/>
        <v>0</v>
      </c>
      <c r="Q174" s="111">
        <v>0</v>
      </c>
      <c r="R174" s="111">
        <f t="shared" si="12"/>
        <v>0</v>
      </c>
      <c r="S174" s="111">
        <v>0</v>
      </c>
      <c r="T174" s="112">
        <f t="shared" si="1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13" t="s">
        <v>1303</v>
      </c>
      <c r="AT174" s="113" t="s">
        <v>290</v>
      </c>
      <c r="AU174" s="113" t="s">
        <v>85</v>
      </c>
      <c r="AY174" s="14" t="s">
        <v>237</v>
      </c>
      <c r="BE174" s="114">
        <f t="shared" si="14"/>
        <v>0</v>
      </c>
      <c r="BF174" s="114">
        <f t="shared" si="15"/>
        <v>0</v>
      </c>
      <c r="BG174" s="114">
        <f t="shared" si="16"/>
        <v>0</v>
      </c>
      <c r="BH174" s="114">
        <f t="shared" si="17"/>
        <v>0</v>
      </c>
      <c r="BI174" s="114">
        <f t="shared" si="18"/>
        <v>0</v>
      </c>
      <c r="BJ174" s="14" t="s">
        <v>85</v>
      </c>
      <c r="BK174" s="114">
        <f t="shared" si="19"/>
        <v>0</v>
      </c>
      <c r="BL174" s="14" t="s">
        <v>490</v>
      </c>
      <c r="BM174" s="113" t="s">
        <v>2830</v>
      </c>
    </row>
    <row r="175" spans="1:65" s="2" customFormat="1" ht="16.5" customHeight="1">
      <c r="A175" s="28"/>
      <c r="B175" s="138"/>
      <c r="C175" s="199" t="s">
        <v>419</v>
      </c>
      <c r="D175" s="199" t="s">
        <v>242</v>
      </c>
      <c r="E175" s="200" t="s">
        <v>2831</v>
      </c>
      <c r="F175" s="201" t="s">
        <v>2832</v>
      </c>
      <c r="G175" s="202" t="s">
        <v>1716</v>
      </c>
      <c r="H175" s="203">
        <v>29500</v>
      </c>
      <c r="I175" s="108"/>
      <c r="J175" s="204">
        <f t="shared" si="10"/>
        <v>0</v>
      </c>
      <c r="K175" s="201" t="s">
        <v>1709</v>
      </c>
      <c r="L175" s="29"/>
      <c r="M175" s="109" t="s">
        <v>1</v>
      </c>
      <c r="N175" s="110" t="s">
        <v>42</v>
      </c>
      <c r="O175" s="52"/>
      <c r="P175" s="111">
        <f t="shared" si="11"/>
        <v>0</v>
      </c>
      <c r="Q175" s="111">
        <v>0</v>
      </c>
      <c r="R175" s="111">
        <f t="shared" si="12"/>
        <v>0</v>
      </c>
      <c r="S175" s="111">
        <v>0</v>
      </c>
      <c r="T175" s="112">
        <f t="shared" si="1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13" t="s">
        <v>490</v>
      </c>
      <c r="AT175" s="113" t="s">
        <v>242</v>
      </c>
      <c r="AU175" s="113" t="s">
        <v>85</v>
      </c>
      <c r="AY175" s="14" t="s">
        <v>237</v>
      </c>
      <c r="BE175" s="114">
        <f t="shared" si="14"/>
        <v>0</v>
      </c>
      <c r="BF175" s="114">
        <f t="shared" si="15"/>
        <v>0</v>
      </c>
      <c r="BG175" s="114">
        <f t="shared" si="16"/>
        <v>0</v>
      </c>
      <c r="BH175" s="114">
        <f t="shared" si="17"/>
        <v>0</v>
      </c>
      <c r="BI175" s="114">
        <f t="shared" si="18"/>
        <v>0</v>
      </c>
      <c r="BJ175" s="14" t="s">
        <v>85</v>
      </c>
      <c r="BK175" s="114">
        <f t="shared" si="19"/>
        <v>0</v>
      </c>
      <c r="BL175" s="14" t="s">
        <v>490</v>
      </c>
      <c r="BM175" s="113" t="s">
        <v>2833</v>
      </c>
    </row>
    <row r="176" spans="1:65" s="2" customFormat="1" ht="16.5" customHeight="1">
      <c r="A176" s="28"/>
      <c r="B176" s="138"/>
      <c r="C176" s="205" t="s">
        <v>423</v>
      </c>
      <c r="D176" s="205" t="s">
        <v>290</v>
      </c>
      <c r="E176" s="206" t="s">
        <v>2834</v>
      </c>
      <c r="F176" s="207" t="s">
        <v>2835</v>
      </c>
      <c r="G176" s="208" t="s">
        <v>1716</v>
      </c>
      <c r="H176" s="209">
        <v>29500</v>
      </c>
      <c r="I176" s="115"/>
      <c r="J176" s="210">
        <f t="shared" si="10"/>
        <v>0</v>
      </c>
      <c r="K176" s="207" t="s">
        <v>1709</v>
      </c>
      <c r="L176" s="116"/>
      <c r="M176" s="117" t="s">
        <v>1</v>
      </c>
      <c r="N176" s="118" t="s">
        <v>42</v>
      </c>
      <c r="O176" s="52"/>
      <c r="P176" s="111">
        <f t="shared" si="11"/>
        <v>0</v>
      </c>
      <c r="Q176" s="111">
        <v>0</v>
      </c>
      <c r="R176" s="111">
        <f t="shared" si="12"/>
        <v>0</v>
      </c>
      <c r="S176" s="111">
        <v>0</v>
      </c>
      <c r="T176" s="112">
        <f t="shared" si="1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13" t="s">
        <v>1303</v>
      </c>
      <c r="AT176" s="113" t="s">
        <v>290</v>
      </c>
      <c r="AU176" s="113" t="s">
        <v>85</v>
      </c>
      <c r="AY176" s="14" t="s">
        <v>237</v>
      </c>
      <c r="BE176" s="114">
        <f t="shared" si="14"/>
        <v>0</v>
      </c>
      <c r="BF176" s="114">
        <f t="shared" si="15"/>
        <v>0</v>
      </c>
      <c r="BG176" s="114">
        <f t="shared" si="16"/>
        <v>0</v>
      </c>
      <c r="BH176" s="114">
        <f t="shared" si="17"/>
        <v>0</v>
      </c>
      <c r="BI176" s="114">
        <f t="shared" si="18"/>
        <v>0</v>
      </c>
      <c r="BJ176" s="14" t="s">
        <v>85</v>
      </c>
      <c r="BK176" s="114">
        <f t="shared" si="19"/>
        <v>0</v>
      </c>
      <c r="BL176" s="14" t="s">
        <v>490</v>
      </c>
      <c r="BM176" s="113" t="s">
        <v>2836</v>
      </c>
    </row>
    <row r="177" spans="1:65" s="2" customFormat="1" ht="16.5" customHeight="1">
      <c r="A177" s="28"/>
      <c r="B177" s="138"/>
      <c r="C177" s="199" t="s">
        <v>427</v>
      </c>
      <c r="D177" s="199" t="s">
        <v>242</v>
      </c>
      <c r="E177" s="200" t="s">
        <v>2837</v>
      </c>
      <c r="F177" s="201" t="s">
        <v>2838</v>
      </c>
      <c r="G177" s="202" t="s">
        <v>1716</v>
      </c>
      <c r="H177" s="203">
        <v>90</v>
      </c>
      <c r="I177" s="108"/>
      <c r="J177" s="204">
        <f t="shared" si="10"/>
        <v>0</v>
      </c>
      <c r="K177" s="201" t="s">
        <v>1709</v>
      </c>
      <c r="L177" s="29"/>
      <c r="M177" s="109" t="s">
        <v>1</v>
      </c>
      <c r="N177" s="110" t="s">
        <v>42</v>
      </c>
      <c r="O177" s="52"/>
      <c r="P177" s="111">
        <f t="shared" si="11"/>
        <v>0</v>
      </c>
      <c r="Q177" s="111">
        <v>0</v>
      </c>
      <c r="R177" s="111">
        <f t="shared" si="12"/>
        <v>0</v>
      </c>
      <c r="S177" s="111">
        <v>0</v>
      </c>
      <c r="T177" s="112">
        <f t="shared" si="1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13" t="s">
        <v>490</v>
      </c>
      <c r="AT177" s="113" t="s">
        <v>242</v>
      </c>
      <c r="AU177" s="113" t="s">
        <v>85</v>
      </c>
      <c r="AY177" s="14" t="s">
        <v>237</v>
      </c>
      <c r="BE177" s="114">
        <f t="shared" si="14"/>
        <v>0</v>
      </c>
      <c r="BF177" s="114">
        <f t="shared" si="15"/>
        <v>0</v>
      </c>
      <c r="BG177" s="114">
        <f t="shared" si="16"/>
        <v>0</v>
      </c>
      <c r="BH177" s="114">
        <f t="shared" si="17"/>
        <v>0</v>
      </c>
      <c r="BI177" s="114">
        <f t="shared" si="18"/>
        <v>0</v>
      </c>
      <c r="BJ177" s="14" t="s">
        <v>85</v>
      </c>
      <c r="BK177" s="114">
        <f t="shared" si="19"/>
        <v>0</v>
      </c>
      <c r="BL177" s="14" t="s">
        <v>490</v>
      </c>
      <c r="BM177" s="113" t="s">
        <v>2839</v>
      </c>
    </row>
    <row r="178" spans="1:65" s="2" customFormat="1" ht="16.5" customHeight="1">
      <c r="A178" s="28"/>
      <c r="B178" s="138"/>
      <c r="C178" s="205" t="s">
        <v>431</v>
      </c>
      <c r="D178" s="205" t="s">
        <v>290</v>
      </c>
      <c r="E178" s="206" t="s">
        <v>2840</v>
      </c>
      <c r="F178" s="207" t="s">
        <v>2841</v>
      </c>
      <c r="G178" s="208" t="s">
        <v>1716</v>
      </c>
      <c r="H178" s="209">
        <v>90</v>
      </c>
      <c r="I178" s="115"/>
      <c r="J178" s="210">
        <f t="shared" si="10"/>
        <v>0</v>
      </c>
      <c r="K178" s="207" t="s">
        <v>1709</v>
      </c>
      <c r="L178" s="116"/>
      <c r="M178" s="117" t="s">
        <v>1</v>
      </c>
      <c r="N178" s="118" t="s">
        <v>42</v>
      </c>
      <c r="O178" s="52"/>
      <c r="P178" s="111">
        <f t="shared" si="11"/>
        <v>0</v>
      </c>
      <c r="Q178" s="111">
        <v>0</v>
      </c>
      <c r="R178" s="111">
        <f t="shared" si="12"/>
        <v>0</v>
      </c>
      <c r="S178" s="111">
        <v>0</v>
      </c>
      <c r="T178" s="112">
        <f t="shared" si="1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13" t="s">
        <v>1303</v>
      </c>
      <c r="AT178" s="113" t="s">
        <v>290</v>
      </c>
      <c r="AU178" s="113" t="s">
        <v>85</v>
      </c>
      <c r="AY178" s="14" t="s">
        <v>237</v>
      </c>
      <c r="BE178" s="114">
        <f t="shared" si="14"/>
        <v>0</v>
      </c>
      <c r="BF178" s="114">
        <f t="shared" si="15"/>
        <v>0</v>
      </c>
      <c r="BG178" s="114">
        <f t="shared" si="16"/>
        <v>0</v>
      </c>
      <c r="BH178" s="114">
        <f t="shared" si="17"/>
        <v>0</v>
      </c>
      <c r="BI178" s="114">
        <f t="shared" si="18"/>
        <v>0</v>
      </c>
      <c r="BJ178" s="14" t="s">
        <v>85</v>
      </c>
      <c r="BK178" s="114">
        <f t="shared" si="19"/>
        <v>0</v>
      </c>
      <c r="BL178" s="14" t="s">
        <v>490</v>
      </c>
      <c r="BM178" s="113" t="s">
        <v>2842</v>
      </c>
    </row>
    <row r="179" spans="1:65" s="2" customFormat="1" ht="16.5" customHeight="1">
      <c r="A179" s="28"/>
      <c r="B179" s="138"/>
      <c r="C179" s="199" t="s">
        <v>435</v>
      </c>
      <c r="D179" s="199" t="s">
        <v>242</v>
      </c>
      <c r="E179" s="200" t="s">
        <v>2843</v>
      </c>
      <c r="F179" s="201" t="s">
        <v>2844</v>
      </c>
      <c r="G179" s="202" t="s">
        <v>1716</v>
      </c>
      <c r="H179" s="203">
        <v>500</v>
      </c>
      <c r="I179" s="108"/>
      <c r="J179" s="204">
        <f t="shared" si="10"/>
        <v>0</v>
      </c>
      <c r="K179" s="201" t="s">
        <v>1709</v>
      </c>
      <c r="L179" s="29"/>
      <c r="M179" s="109" t="s">
        <v>1</v>
      </c>
      <c r="N179" s="110" t="s">
        <v>42</v>
      </c>
      <c r="O179" s="52"/>
      <c r="P179" s="111">
        <f t="shared" si="11"/>
        <v>0</v>
      </c>
      <c r="Q179" s="111">
        <v>0</v>
      </c>
      <c r="R179" s="111">
        <f t="shared" si="12"/>
        <v>0</v>
      </c>
      <c r="S179" s="111">
        <v>0</v>
      </c>
      <c r="T179" s="112">
        <f t="shared" si="1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13" t="s">
        <v>490</v>
      </c>
      <c r="AT179" s="113" t="s">
        <v>242</v>
      </c>
      <c r="AU179" s="113" t="s">
        <v>85</v>
      </c>
      <c r="AY179" s="14" t="s">
        <v>237</v>
      </c>
      <c r="BE179" s="114">
        <f t="shared" si="14"/>
        <v>0</v>
      </c>
      <c r="BF179" s="114">
        <f t="shared" si="15"/>
        <v>0</v>
      </c>
      <c r="BG179" s="114">
        <f t="shared" si="16"/>
        <v>0</v>
      </c>
      <c r="BH179" s="114">
        <f t="shared" si="17"/>
        <v>0</v>
      </c>
      <c r="BI179" s="114">
        <f t="shared" si="18"/>
        <v>0</v>
      </c>
      <c r="BJ179" s="14" t="s">
        <v>85</v>
      </c>
      <c r="BK179" s="114">
        <f t="shared" si="19"/>
        <v>0</v>
      </c>
      <c r="BL179" s="14" t="s">
        <v>490</v>
      </c>
      <c r="BM179" s="113" t="s">
        <v>2845</v>
      </c>
    </row>
    <row r="180" spans="1:65" s="2" customFormat="1" ht="16.5" customHeight="1">
      <c r="A180" s="28"/>
      <c r="B180" s="138"/>
      <c r="C180" s="205" t="s">
        <v>439</v>
      </c>
      <c r="D180" s="205" t="s">
        <v>290</v>
      </c>
      <c r="E180" s="206" t="s">
        <v>2846</v>
      </c>
      <c r="F180" s="207" t="s">
        <v>2847</v>
      </c>
      <c r="G180" s="208" t="s">
        <v>1716</v>
      </c>
      <c r="H180" s="209">
        <v>500</v>
      </c>
      <c r="I180" s="115"/>
      <c r="J180" s="210">
        <f t="shared" si="10"/>
        <v>0</v>
      </c>
      <c r="K180" s="207" t="s">
        <v>1709</v>
      </c>
      <c r="L180" s="116"/>
      <c r="M180" s="117" t="s">
        <v>1</v>
      </c>
      <c r="N180" s="118" t="s">
        <v>42</v>
      </c>
      <c r="O180" s="52"/>
      <c r="P180" s="111">
        <f t="shared" si="11"/>
        <v>0</v>
      </c>
      <c r="Q180" s="111">
        <v>0</v>
      </c>
      <c r="R180" s="111">
        <f t="shared" si="12"/>
        <v>0</v>
      </c>
      <c r="S180" s="111">
        <v>0</v>
      </c>
      <c r="T180" s="112">
        <f t="shared" si="1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13" t="s">
        <v>1303</v>
      </c>
      <c r="AT180" s="113" t="s">
        <v>290</v>
      </c>
      <c r="AU180" s="113" t="s">
        <v>85</v>
      </c>
      <c r="AY180" s="14" t="s">
        <v>237</v>
      </c>
      <c r="BE180" s="114">
        <f t="shared" si="14"/>
        <v>0</v>
      </c>
      <c r="BF180" s="114">
        <f t="shared" si="15"/>
        <v>0</v>
      </c>
      <c r="BG180" s="114">
        <f t="shared" si="16"/>
        <v>0</v>
      </c>
      <c r="BH180" s="114">
        <f t="shared" si="17"/>
        <v>0</v>
      </c>
      <c r="BI180" s="114">
        <f t="shared" si="18"/>
        <v>0</v>
      </c>
      <c r="BJ180" s="14" t="s">
        <v>85</v>
      </c>
      <c r="BK180" s="114">
        <f t="shared" si="19"/>
        <v>0</v>
      </c>
      <c r="BL180" s="14" t="s">
        <v>490</v>
      </c>
      <c r="BM180" s="113" t="s">
        <v>2848</v>
      </c>
    </row>
    <row r="181" spans="1:65" s="2" customFormat="1" ht="16.5" customHeight="1">
      <c r="A181" s="28"/>
      <c r="B181" s="138"/>
      <c r="C181" s="199" t="s">
        <v>443</v>
      </c>
      <c r="D181" s="199" t="s">
        <v>242</v>
      </c>
      <c r="E181" s="200" t="s">
        <v>2849</v>
      </c>
      <c r="F181" s="201" t="s">
        <v>2850</v>
      </c>
      <c r="G181" s="202" t="s">
        <v>1716</v>
      </c>
      <c r="H181" s="203">
        <v>400</v>
      </c>
      <c r="I181" s="108"/>
      <c r="J181" s="204">
        <f t="shared" si="10"/>
        <v>0</v>
      </c>
      <c r="K181" s="201" t="s">
        <v>1709</v>
      </c>
      <c r="L181" s="29"/>
      <c r="M181" s="109" t="s">
        <v>1</v>
      </c>
      <c r="N181" s="110" t="s">
        <v>42</v>
      </c>
      <c r="O181" s="52"/>
      <c r="P181" s="111">
        <f t="shared" si="11"/>
        <v>0</v>
      </c>
      <c r="Q181" s="111">
        <v>0</v>
      </c>
      <c r="R181" s="111">
        <f t="shared" si="12"/>
        <v>0</v>
      </c>
      <c r="S181" s="111">
        <v>0</v>
      </c>
      <c r="T181" s="112">
        <f t="shared" si="1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13" t="s">
        <v>490</v>
      </c>
      <c r="AT181" s="113" t="s">
        <v>242</v>
      </c>
      <c r="AU181" s="113" t="s">
        <v>85</v>
      </c>
      <c r="AY181" s="14" t="s">
        <v>237</v>
      </c>
      <c r="BE181" s="114">
        <f t="shared" si="14"/>
        <v>0</v>
      </c>
      <c r="BF181" s="114">
        <f t="shared" si="15"/>
        <v>0</v>
      </c>
      <c r="BG181" s="114">
        <f t="shared" si="16"/>
        <v>0</v>
      </c>
      <c r="BH181" s="114">
        <f t="shared" si="17"/>
        <v>0</v>
      </c>
      <c r="BI181" s="114">
        <f t="shared" si="18"/>
        <v>0</v>
      </c>
      <c r="BJ181" s="14" t="s">
        <v>85</v>
      </c>
      <c r="BK181" s="114">
        <f t="shared" si="19"/>
        <v>0</v>
      </c>
      <c r="BL181" s="14" t="s">
        <v>490</v>
      </c>
      <c r="BM181" s="113" t="s">
        <v>2851</v>
      </c>
    </row>
    <row r="182" spans="1:65" s="2" customFormat="1" ht="16.5" customHeight="1">
      <c r="A182" s="28"/>
      <c r="B182" s="138"/>
      <c r="C182" s="205" t="s">
        <v>447</v>
      </c>
      <c r="D182" s="205" t="s">
        <v>290</v>
      </c>
      <c r="E182" s="206" t="s">
        <v>2852</v>
      </c>
      <c r="F182" s="207" t="s">
        <v>2853</v>
      </c>
      <c r="G182" s="208" t="s">
        <v>1716</v>
      </c>
      <c r="H182" s="209">
        <v>400</v>
      </c>
      <c r="I182" s="115"/>
      <c r="J182" s="210">
        <f t="shared" si="10"/>
        <v>0</v>
      </c>
      <c r="K182" s="207" t="s">
        <v>1709</v>
      </c>
      <c r="L182" s="116"/>
      <c r="M182" s="117" t="s">
        <v>1</v>
      </c>
      <c r="N182" s="118" t="s">
        <v>42</v>
      </c>
      <c r="O182" s="52"/>
      <c r="P182" s="111">
        <f t="shared" si="11"/>
        <v>0</v>
      </c>
      <c r="Q182" s="111">
        <v>0</v>
      </c>
      <c r="R182" s="111">
        <f t="shared" si="12"/>
        <v>0</v>
      </c>
      <c r="S182" s="111">
        <v>0</v>
      </c>
      <c r="T182" s="112">
        <f t="shared" si="1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13" t="s">
        <v>1303</v>
      </c>
      <c r="AT182" s="113" t="s">
        <v>290</v>
      </c>
      <c r="AU182" s="113" t="s">
        <v>85</v>
      </c>
      <c r="AY182" s="14" t="s">
        <v>237</v>
      </c>
      <c r="BE182" s="114">
        <f t="shared" si="14"/>
        <v>0</v>
      </c>
      <c r="BF182" s="114">
        <f t="shared" si="15"/>
        <v>0</v>
      </c>
      <c r="BG182" s="114">
        <f t="shared" si="16"/>
        <v>0</v>
      </c>
      <c r="BH182" s="114">
        <f t="shared" si="17"/>
        <v>0</v>
      </c>
      <c r="BI182" s="114">
        <f t="shared" si="18"/>
        <v>0</v>
      </c>
      <c r="BJ182" s="14" t="s">
        <v>85</v>
      </c>
      <c r="BK182" s="114">
        <f t="shared" si="19"/>
        <v>0</v>
      </c>
      <c r="BL182" s="14" t="s">
        <v>490</v>
      </c>
      <c r="BM182" s="113" t="s">
        <v>2854</v>
      </c>
    </row>
    <row r="183" spans="1:65" s="2" customFormat="1" ht="16.5" customHeight="1">
      <c r="A183" s="28"/>
      <c r="B183" s="138"/>
      <c r="C183" s="199" t="s">
        <v>451</v>
      </c>
      <c r="D183" s="199" t="s">
        <v>242</v>
      </c>
      <c r="E183" s="200" t="s">
        <v>2855</v>
      </c>
      <c r="F183" s="201" t="s">
        <v>2856</v>
      </c>
      <c r="G183" s="202" t="s">
        <v>1716</v>
      </c>
      <c r="H183" s="203">
        <v>250</v>
      </c>
      <c r="I183" s="108"/>
      <c r="J183" s="204">
        <f t="shared" si="10"/>
        <v>0</v>
      </c>
      <c r="K183" s="201" t="s">
        <v>1709</v>
      </c>
      <c r="L183" s="29"/>
      <c r="M183" s="109" t="s">
        <v>1</v>
      </c>
      <c r="N183" s="110" t="s">
        <v>42</v>
      </c>
      <c r="O183" s="52"/>
      <c r="P183" s="111">
        <f t="shared" si="11"/>
        <v>0</v>
      </c>
      <c r="Q183" s="111">
        <v>0</v>
      </c>
      <c r="R183" s="111">
        <f t="shared" si="12"/>
        <v>0</v>
      </c>
      <c r="S183" s="111">
        <v>0</v>
      </c>
      <c r="T183" s="112">
        <f t="shared" si="1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13" t="s">
        <v>490</v>
      </c>
      <c r="AT183" s="113" t="s">
        <v>242</v>
      </c>
      <c r="AU183" s="113" t="s">
        <v>85</v>
      </c>
      <c r="AY183" s="14" t="s">
        <v>237</v>
      </c>
      <c r="BE183" s="114">
        <f t="shared" si="14"/>
        <v>0</v>
      </c>
      <c r="BF183" s="114">
        <f t="shared" si="15"/>
        <v>0</v>
      </c>
      <c r="BG183" s="114">
        <f t="shared" si="16"/>
        <v>0</v>
      </c>
      <c r="BH183" s="114">
        <f t="shared" si="17"/>
        <v>0</v>
      </c>
      <c r="BI183" s="114">
        <f t="shared" si="18"/>
        <v>0</v>
      </c>
      <c r="BJ183" s="14" t="s">
        <v>85</v>
      </c>
      <c r="BK183" s="114">
        <f t="shared" si="19"/>
        <v>0</v>
      </c>
      <c r="BL183" s="14" t="s">
        <v>490</v>
      </c>
      <c r="BM183" s="113" t="s">
        <v>2857</v>
      </c>
    </row>
    <row r="184" spans="1:65" s="2" customFormat="1" ht="16.5" customHeight="1">
      <c r="A184" s="28"/>
      <c r="B184" s="138"/>
      <c r="C184" s="205" t="s">
        <v>455</v>
      </c>
      <c r="D184" s="205" t="s">
        <v>290</v>
      </c>
      <c r="E184" s="206" t="s">
        <v>2858</v>
      </c>
      <c r="F184" s="207" t="s">
        <v>2859</v>
      </c>
      <c r="G184" s="208" t="s">
        <v>1716</v>
      </c>
      <c r="H184" s="209">
        <v>250</v>
      </c>
      <c r="I184" s="115"/>
      <c r="J184" s="210">
        <f t="shared" si="10"/>
        <v>0</v>
      </c>
      <c r="K184" s="207" t="s">
        <v>1709</v>
      </c>
      <c r="L184" s="116"/>
      <c r="M184" s="117" t="s">
        <v>1</v>
      </c>
      <c r="N184" s="118" t="s">
        <v>42</v>
      </c>
      <c r="O184" s="52"/>
      <c r="P184" s="111">
        <f t="shared" si="11"/>
        <v>0</v>
      </c>
      <c r="Q184" s="111">
        <v>0</v>
      </c>
      <c r="R184" s="111">
        <f t="shared" si="12"/>
        <v>0</v>
      </c>
      <c r="S184" s="111">
        <v>0</v>
      </c>
      <c r="T184" s="112">
        <f t="shared" si="1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13" t="s">
        <v>1303</v>
      </c>
      <c r="AT184" s="113" t="s">
        <v>290</v>
      </c>
      <c r="AU184" s="113" t="s">
        <v>85</v>
      </c>
      <c r="AY184" s="14" t="s">
        <v>237</v>
      </c>
      <c r="BE184" s="114">
        <f t="shared" si="14"/>
        <v>0</v>
      </c>
      <c r="BF184" s="114">
        <f t="shared" si="15"/>
        <v>0</v>
      </c>
      <c r="BG184" s="114">
        <f t="shared" si="16"/>
        <v>0</v>
      </c>
      <c r="BH184" s="114">
        <f t="shared" si="17"/>
        <v>0</v>
      </c>
      <c r="BI184" s="114">
        <f t="shared" si="18"/>
        <v>0</v>
      </c>
      <c r="BJ184" s="14" t="s">
        <v>85</v>
      </c>
      <c r="BK184" s="114">
        <f t="shared" si="19"/>
        <v>0</v>
      </c>
      <c r="BL184" s="14" t="s">
        <v>490</v>
      </c>
      <c r="BM184" s="113" t="s">
        <v>2860</v>
      </c>
    </row>
    <row r="185" spans="1:65" s="2" customFormat="1" ht="16.5" customHeight="1">
      <c r="A185" s="28"/>
      <c r="B185" s="138"/>
      <c r="C185" s="199" t="s">
        <v>459</v>
      </c>
      <c r="D185" s="199" t="s">
        <v>242</v>
      </c>
      <c r="E185" s="200" t="s">
        <v>2861</v>
      </c>
      <c r="F185" s="201" t="s">
        <v>2862</v>
      </c>
      <c r="G185" s="202" t="s">
        <v>1716</v>
      </c>
      <c r="H185" s="203">
        <v>200</v>
      </c>
      <c r="I185" s="108"/>
      <c r="J185" s="204">
        <f t="shared" si="10"/>
        <v>0</v>
      </c>
      <c r="K185" s="201" t="s">
        <v>1709</v>
      </c>
      <c r="L185" s="29"/>
      <c r="M185" s="109" t="s">
        <v>1</v>
      </c>
      <c r="N185" s="110" t="s">
        <v>42</v>
      </c>
      <c r="O185" s="52"/>
      <c r="P185" s="111">
        <f t="shared" si="11"/>
        <v>0</v>
      </c>
      <c r="Q185" s="111">
        <v>0</v>
      </c>
      <c r="R185" s="111">
        <f t="shared" si="12"/>
        <v>0</v>
      </c>
      <c r="S185" s="111">
        <v>0</v>
      </c>
      <c r="T185" s="112">
        <f t="shared" si="13"/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13" t="s">
        <v>490</v>
      </c>
      <c r="AT185" s="113" t="s">
        <v>242</v>
      </c>
      <c r="AU185" s="113" t="s">
        <v>85</v>
      </c>
      <c r="AY185" s="14" t="s">
        <v>237</v>
      </c>
      <c r="BE185" s="114">
        <f t="shared" si="14"/>
        <v>0</v>
      </c>
      <c r="BF185" s="114">
        <f t="shared" si="15"/>
        <v>0</v>
      </c>
      <c r="BG185" s="114">
        <f t="shared" si="16"/>
        <v>0</v>
      </c>
      <c r="BH185" s="114">
        <f t="shared" si="17"/>
        <v>0</v>
      </c>
      <c r="BI185" s="114">
        <f t="shared" si="18"/>
        <v>0</v>
      </c>
      <c r="BJ185" s="14" t="s">
        <v>85</v>
      </c>
      <c r="BK185" s="114">
        <f t="shared" si="19"/>
        <v>0</v>
      </c>
      <c r="BL185" s="14" t="s">
        <v>490</v>
      </c>
      <c r="BM185" s="113" t="s">
        <v>2863</v>
      </c>
    </row>
    <row r="186" spans="1:65" s="2" customFormat="1" ht="16.5" customHeight="1">
      <c r="A186" s="28"/>
      <c r="B186" s="138"/>
      <c r="C186" s="205" t="s">
        <v>466</v>
      </c>
      <c r="D186" s="205" t="s">
        <v>290</v>
      </c>
      <c r="E186" s="206" t="s">
        <v>2864</v>
      </c>
      <c r="F186" s="207" t="s">
        <v>2865</v>
      </c>
      <c r="G186" s="208" t="s">
        <v>1716</v>
      </c>
      <c r="H186" s="209">
        <v>200</v>
      </c>
      <c r="I186" s="115"/>
      <c r="J186" s="210">
        <f t="shared" si="10"/>
        <v>0</v>
      </c>
      <c r="K186" s="207" t="s">
        <v>1709</v>
      </c>
      <c r="L186" s="116"/>
      <c r="M186" s="117" t="s">
        <v>1</v>
      </c>
      <c r="N186" s="118" t="s">
        <v>42</v>
      </c>
      <c r="O186" s="52"/>
      <c r="P186" s="111">
        <f t="shared" si="11"/>
        <v>0</v>
      </c>
      <c r="Q186" s="111">
        <v>0</v>
      </c>
      <c r="R186" s="111">
        <f t="shared" si="12"/>
        <v>0</v>
      </c>
      <c r="S186" s="111">
        <v>0</v>
      </c>
      <c r="T186" s="112">
        <f t="shared" si="13"/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13" t="s">
        <v>1303</v>
      </c>
      <c r="AT186" s="113" t="s">
        <v>290</v>
      </c>
      <c r="AU186" s="113" t="s">
        <v>85</v>
      </c>
      <c r="AY186" s="14" t="s">
        <v>237</v>
      </c>
      <c r="BE186" s="114">
        <f t="shared" si="14"/>
        <v>0</v>
      </c>
      <c r="BF186" s="114">
        <f t="shared" si="15"/>
        <v>0</v>
      </c>
      <c r="BG186" s="114">
        <f t="shared" si="16"/>
        <v>0</v>
      </c>
      <c r="BH186" s="114">
        <f t="shared" si="17"/>
        <v>0</v>
      </c>
      <c r="BI186" s="114">
        <f t="shared" si="18"/>
        <v>0</v>
      </c>
      <c r="BJ186" s="14" t="s">
        <v>85</v>
      </c>
      <c r="BK186" s="114">
        <f t="shared" si="19"/>
        <v>0</v>
      </c>
      <c r="BL186" s="14" t="s">
        <v>490</v>
      </c>
      <c r="BM186" s="113" t="s">
        <v>2866</v>
      </c>
    </row>
    <row r="187" spans="1:65" s="2" customFormat="1" ht="16.5" customHeight="1">
      <c r="A187" s="28"/>
      <c r="B187" s="138"/>
      <c r="C187" s="199" t="s">
        <v>470</v>
      </c>
      <c r="D187" s="199" t="s">
        <v>242</v>
      </c>
      <c r="E187" s="200" t="s">
        <v>2867</v>
      </c>
      <c r="F187" s="201" t="s">
        <v>2868</v>
      </c>
      <c r="G187" s="202" t="s">
        <v>1716</v>
      </c>
      <c r="H187" s="203">
        <v>150</v>
      </c>
      <c r="I187" s="108"/>
      <c r="J187" s="204">
        <f t="shared" si="10"/>
        <v>0</v>
      </c>
      <c r="K187" s="201" t="s">
        <v>1709</v>
      </c>
      <c r="L187" s="29"/>
      <c r="M187" s="109" t="s">
        <v>1</v>
      </c>
      <c r="N187" s="110" t="s">
        <v>42</v>
      </c>
      <c r="O187" s="52"/>
      <c r="P187" s="111">
        <f t="shared" si="11"/>
        <v>0</v>
      </c>
      <c r="Q187" s="111">
        <v>0</v>
      </c>
      <c r="R187" s="111">
        <f t="shared" si="12"/>
        <v>0</v>
      </c>
      <c r="S187" s="111">
        <v>0</v>
      </c>
      <c r="T187" s="112">
        <f t="shared" si="1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13" t="s">
        <v>490</v>
      </c>
      <c r="AT187" s="113" t="s">
        <v>242</v>
      </c>
      <c r="AU187" s="113" t="s">
        <v>85</v>
      </c>
      <c r="AY187" s="14" t="s">
        <v>237</v>
      </c>
      <c r="BE187" s="114">
        <f t="shared" si="14"/>
        <v>0</v>
      </c>
      <c r="BF187" s="114">
        <f t="shared" si="15"/>
        <v>0</v>
      </c>
      <c r="BG187" s="114">
        <f t="shared" si="16"/>
        <v>0</v>
      </c>
      <c r="BH187" s="114">
        <f t="shared" si="17"/>
        <v>0</v>
      </c>
      <c r="BI187" s="114">
        <f t="shared" si="18"/>
        <v>0</v>
      </c>
      <c r="BJ187" s="14" t="s">
        <v>85</v>
      </c>
      <c r="BK187" s="114">
        <f t="shared" si="19"/>
        <v>0</v>
      </c>
      <c r="BL187" s="14" t="s">
        <v>490</v>
      </c>
      <c r="BM187" s="113" t="s">
        <v>2869</v>
      </c>
    </row>
    <row r="188" spans="1:65" s="2" customFormat="1" ht="16.5" customHeight="1">
      <c r="A188" s="28"/>
      <c r="B188" s="138"/>
      <c r="C188" s="205" t="s">
        <v>474</v>
      </c>
      <c r="D188" s="205" t="s">
        <v>290</v>
      </c>
      <c r="E188" s="206" t="s">
        <v>2870</v>
      </c>
      <c r="F188" s="207" t="s">
        <v>2871</v>
      </c>
      <c r="G188" s="208" t="s">
        <v>1716</v>
      </c>
      <c r="H188" s="209">
        <v>150</v>
      </c>
      <c r="I188" s="115"/>
      <c r="J188" s="210">
        <f t="shared" si="10"/>
        <v>0</v>
      </c>
      <c r="K188" s="207" t="s">
        <v>1709</v>
      </c>
      <c r="L188" s="116"/>
      <c r="M188" s="117" t="s">
        <v>1</v>
      </c>
      <c r="N188" s="118" t="s">
        <v>42</v>
      </c>
      <c r="O188" s="52"/>
      <c r="P188" s="111">
        <f t="shared" si="11"/>
        <v>0</v>
      </c>
      <c r="Q188" s="111">
        <v>0</v>
      </c>
      <c r="R188" s="111">
        <f t="shared" si="12"/>
        <v>0</v>
      </c>
      <c r="S188" s="111">
        <v>0</v>
      </c>
      <c r="T188" s="112">
        <f t="shared" si="1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13" t="s">
        <v>1303</v>
      </c>
      <c r="AT188" s="113" t="s">
        <v>290</v>
      </c>
      <c r="AU188" s="113" t="s">
        <v>85</v>
      </c>
      <c r="AY188" s="14" t="s">
        <v>237</v>
      </c>
      <c r="BE188" s="114">
        <f t="shared" si="14"/>
        <v>0</v>
      </c>
      <c r="BF188" s="114">
        <f t="shared" si="15"/>
        <v>0</v>
      </c>
      <c r="BG188" s="114">
        <f t="shared" si="16"/>
        <v>0</v>
      </c>
      <c r="BH188" s="114">
        <f t="shared" si="17"/>
        <v>0</v>
      </c>
      <c r="BI188" s="114">
        <f t="shared" si="18"/>
        <v>0</v>
      </c>
      <c r="BJ188" s="14" t="s">
        <v>85</v>
      </c>
      <c r="BK188" s="114">
        <f t="shared" si="19"/>
        <v>0</v>
      </c>
      <c r="BL188" s="14" t="s">
        <v>490</v>
      </c>
      <c r="BM188" s="113" t="s">
        <v>2872</v>
      </c>
    </row>
    <row r="189" spans="1:65" s="2" customFormat="1" ht="16.5" customHeight="1">
      <c r="A189" s="28"/>
      <c r="B189" s="138"/>
      <c r="C189" s="199" t="s">
        <v>478</v>
      </c>
      <c r="D189" s="199" t="s">
        <v>242</v>
      </c>
      <c r="E189" s="200" t="s">
        <v>2873</v>
      </c>
      <c r="F189" s="201" t="s">
        <v>2874</v>
      </c>
      <c r="G189" s="202" t="s">
        <v>1716</v>
      </c>
      <c r="H189" s="203">
        <v>150</v>
      </c>
      <c r="I189" s="108"/>
      <c r="J189" s="204">
        <f t="shared" si="10"/>
        <v>0</v>
      </c>
      <c r="K189" s="201" t="s">
        <v>1709</v>
      </c>
      <c r="L189" s="29"/>
      <c r="M189" s="109" t="s">
        <v>1</v>
      </c>
      <c r="N189" s="110" t="s">
        <v>42</v>
      </c>
      <c r="O189" s="52"/>
      <c r="P189" s="111">
        <f t="shared" si="11"/>
        <v>0</v>
      </c>
      <c r="Q189" s="111">
        <v>0</v>
      </c>
      <c r="R189" s="111">
        <f t="shared" si="12"/>
        <v>0</v>
      </c>
      <c r="S189" s="111">
        <v>0</v>
      </c>
      <c r="T189" s="112">
        <f t="shared" si="1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13" t="s">
        <v>490</v>
      </c>
      <c r="AT189" s="113" t="s">
        <v>242</v>
      </c>
      <c r="AU189" s="113" t="s">
        <v>85</v>
      </c>
      <c r="AY189" s="14" t="s">
        <v>237</v>
      </c>
      <c r="BE189" s="114">
        <f t="shared" si="14"/>
        <v>0</v>
      </c>
      <c r="BF189" s="114">
        <f t="shared" si="15"/>
        <v>0</v>
      </c>
      <c r="BG189" s="114">
        <f t="shared" si="16"/>
        <v>0</v>
      </c>
      <c r="BH189" s="114">
        <f t="shared" si="17"/>
        <v>0</v>
      </c>
      <c r="BI189" s="114">
        <f t="shared" si="18"/>
        <v>0</v>
      </c>
      <c r="BJ189" s="14" t="s">
        <v>85</v>
      </c>
      <c r="BK189" s="114">
        <f t="shared" si="19"/>
        <v>0</v>
      </c>
      <c r="BL189" s="14" t="s">
        <v>490</v>
      </c>
      <c r="BM189" s="113" t="s">
        <v>2875</v>
      </c>
    </row>
    <row r="190" spans="1:65" s="2" customFormat="1" ht="16.5" customHeight="1">
      <c r="A190" s="28"/>
      <c r="B190" s="138"/>
      <c r="C190" s="205" t="s">
        <v>482</v>
      </c>
      <c r="D190" s="205" t="s">
        <v>290</v>
      </c>
      <c r="E190" s="206" t="s">
        <v>2876</v>
      </c>
      <c r="F190" s="207" t="s">
        <v>2877</v>
      </c>
      <c r="G190" s="208" t="s">
        <v>1716</v>
      </c>
      <c r="H190" s="209">
        <v>150</v>
      </c>
      <c r="I190" s="115"/>
      <c r="J190" s="210">
        <f t="shared" si="10"/>
        <v>0</v>
      </c>
      <c r="K190" s="207" t="s">
        <v>1709</v>
      </c>
      <c r="L190" s="116"/>
      <c r="M190" s="117" t="s">
        <v>1</v>
      </c>
      <c r="N190" s="118" t="s">
        <v>42</v>
      </c>
      <c r="O190" s="52"/>
      <c r="P190" s="111">
        <f t="shared" si="11"/>
        <v>0</v>
      </c>
      <c r="Q190" s="111">
        <v>0</v>
      </c>
      <c r="R190" s="111">
        <f t="shared" si="12"/>
        <v>0</v>
      </c>
      <c r="S190" s="111">
        <v>0</v>
      </c>
      <c r="T190" s="112">
        <f t="shared" si="1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13" t="s">
        <v>1303</v>
      </c>
      <c r="AT190" s="113" t="s">
        <v>290</v>
      </c>
      <c r="AU190" s="113" t="s">
        <v>85</v>
      </c>
      <c r="AY190" s="14" t="s">
        <v>237</v>
      </c>
      <c r="BE190" s="114">
        <f t="shared" si="14"/>
        <v>0</v>
      </c>
      <c r="BF190" s="114">
        <f t="shared" si="15"/>
        <v>0</v>
      </c>
      <c r="BG190" s="114">
        <f t="shared" si="16"/>
        <v>0</v>
      </c>
      <c r="BH190" s="114">
        <f t="shared" si="17"/>
        <v>0</v>
      </c>
      <c r="BI190" s="114">
        <f t="shared" si="18"/>
        <v>0</v>
      </c>
      <c r="BJ190" s="14" t="s">
        <v>85</v>
      </c>
      <c r="BK190" s="114">
        <f t="shared" si="19"/>
        <v>0</v>
      </c>
      <c r="BL190" s="14" t="s">
        <v>490</v>
      </c>
      <c r="BM190" s="113" t="s">
        <v>2878</v>
      </c>
    </row>
    <row r="191" spans="1:65" s="2" customFormat="1" ht="16.5" customHeight="1">
      <c r="A191" s="28"/>
      <c r="B191" s="138"/>
      <c r="C191" s="199" t="s">
        <v>486</v>
      </c>
      <c r="D191" s="199" t="s">
        <v>242</v>
      </c>
      <c r="E191" s="200" t="s">
        <v>2879</v>
      </c>
      <c r="F191" s="201" t="s">
        <v>2880</v>
      </c>
      <c r="G191" s="202" t="s">
        <v>1716</v>
      </c>
      <c r="H191" s="203">
        <v>900</v>
      </c>
      <c r="I191" s="108"/>
      <c r="J191" s="204">
        <f t="shared" si="10"/>
        <v>0</v>
      </c>
      <c r="K191" s="201" t="s">
        <v>1709</v>
      </c>
      <c r="L191" s="29"/>
      <c r="M191" s="109" t="s">
        <v>1</v>
      </c>
      <c r="N191" s="110" t="s">
        <v>42</v>
      </c>
      <c r="O191" s="52"/>
      <c r="P191" s="111">
        <f t="shared" si="11"/>
        <v>0</v>
      </c>
      <c r="Q191" s="111">
        <v>0</v>
      </c>
      <c r="R191" s="111">
        <f t="shared" si="12"/>
        <v>0</v>
      </c>
      <c r="S191" s="111">
        <v>0</v>
      </c>
      <c r="T191" s="112">
        <f t="shared" si="13"/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13" t="s">
        <v>490</v>
      </c>
      <c r="AT191" s="113" t="s">
        <v>242</v>
      </c>
      <c r="AU191" s="113" t="s">
        <v>85</v>
      </c>
      <c r="AY191" s="14" t="s">
        <v>237</v>
      </c>
      <c r="BE191" s="114">
        <f t="shared" si="14"/>
        <v>0</v>
      </c>
      <c r="BF191" s="114">
        <f t="shared" si="15"/>
        <v>0</v>
      </c>
      <c r="BG191" s="114">
        <f t="shared" si="16"/>
        <v>0</v>
      </c>
      <c r="BH191" s="114">
        <f t="shared" si="17"/>
        <v>0</v>
      </c>
      <c r="BI191" s="114">
        <f t="shared" si="18"/>
        <v>0</v>
      </c>
      <c r="BJ191" s="14" t="s">
        <v>85</v>
      </c>
      <c r="BK191" s="114">
        <f t="shared" si="19"/>
        <v>0</v>
      </c>
      <c r="BL191" s="14" t="s">
        <v>490</v>
      </c>
      <c r="BM191" s="113" t="s">
        <v>2881</v>
      </c>
    </row>
    <row r="192" spans="1:65" s="2" customFormat="1" ht="16.5" customHeight="1">
      <c r="A192" s="28"/>
      <c r="B192" s="138"/>
      <c r="C192" s="205" t="s">
        <v>490</v>
      </c>
      <c r="D192" s="205" t="s">
        <v>290</v>
      </c>
      <c r="E192" s="206" t="s">
        <v>2882</v>
      </c>
      <c r="F192" s="207" t="s">
        <v>2883</v>
      </c>
      <c r="G192" s="208" t="s">
        <v>1716</v>
      </c>
      <c r="H192" s="209">
        <v>900</v>
      </c>
      <c r="I192" s="115"/>
      <c r="J192" s="210">
        <f t="shared" si="10"/>
        <v>0</v>
      </c>
      <c r="K192" s="207" t="s">
        <v>1709</v>
      </c>
      <c r="L192" s="116"/>
      <c r="M192" s="117" t="s">
        <v>1</v>
      </c>
      <c r="N192" s="118" t="s">
        <v>42</v>
      </c>
      <c r="O192" s="52"/>
      <c r="P192" s="111">
        <f t="shared" si="11"/>
        <v>0</v>
      </c>
      <c r="Q192" s="111">
        <v>0</v>
      </c>
      <c r="R192" s="111">
        <f t="shared" si="12"/>
        <v>0</v>
      </c>
      <c r="S192" s="111">
        <v>0</v>
      </c>
      <c r="T192" s="112">
        <f t="shared" si="13"/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13" t="s">
        <v>1303</v>
      </c>
      <c r="AT192" s="113" t="s">
        <v>290</v>
      </c>
      <c r="AU192" s="113" t="s">
        <v>85</v>
      </c>
      <c r="AY192" s="14" t="s">
        <v>237</v>
      </c>
      <c r="BE192" s="114">
        <f t="shared" si="14"/>
        <v>0</v>
      </c>
      <c r="BF192" s="114">
        <f t="shared" si="15"/>
        <v>0</v>
      </c>
      <c r="BG192" s="114">
        <f t="shared" si="16"/>
        <v>0</v>
      </c>
      <c r="BH192" s="114">
        <f t="shared" si="17"/>
        <v>0</v>
      </c>
      <c r="BI192" s="114">
        <f t="shared" si="18"/>
        <v>0</v>
      </c>
      <c r="BJ192" s="14" t="s">
        <v>85</v>
      </c>
      <c r="BK192" s="114">
        <f t="shared" si="19"/>
        <v>0</v>
      </c>
      <c r="BL192" s="14" t="s">
        <v>490</v>
      </c>
      <c r="BM192" s="113" t="s">
        <v>2884</v>
      </c>
    </row>
    <row r="193" spans="1:65" s="2" customFormat="1" ht="16.5" customHeight="1">
      <c r="A193" s="28"/>
      <c r="B193" s="138"/>
      <c r="C193" s="199" t="s">
        <v>494</v>
      </c>
      <c r="D193" s="199" t="s">
        <v>242</v>
      </c>
      <c r="E193" s="200" t="s">
        <v>2885</v>
      </c>
      <c r="F193" s="201" t="s">
        <v>2886</v>
      </c>
      <c r="G193" s="202" t="s">
        <v>1716</v>
      </c>
      <c r="H193" s="203">
        <v>50</v>
      </c>
      <c r="I193" s="108"/>
      <c r="J193" s="204">
        <f t="shared" si="10"/>
        <v>0</v>
      </c>
      <c r="K193" s="201" t="s">
        <v>1709</v>
      </c>
      <c r="L193" s="29"/>
      <c r="M193" s="109" t="s">
        <v>1</v>
      </c>
      <c r="N193" s="110" t="s">
        <v>42</v>
      </c>
      <c r="O193" s="52"/>
      <c r="P193" s="111">
        <f t="shared" si="11"/>
        <v>0</v>
      </c>
      <c r="Q193" s="111">
        <v>0</v>
      </c>
      <c r="R193" s="111">
        <f t="shared" si="12"/>
        <v>0</v>
      </c>
      <c r="S193" s="111">
        <v>0</v>
      </c>
      <c r="T193" s="112">
        <f t="shared" si="13"/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13" t="s">
        <v>490</v>
      </c>
      <c r="AT193" s="113" t="s">
        <v>242</v>
      </c>
      <c r="AU193" s="113" t="s">
        <v>85</v>
      </c>
      <c r="AY193" s="14" t="s">
        <v>237</v>
      </c>
      <c r="BE193" s="114">
        <f t="shared" si="14"/>
        <v>0</v>
      </c>
      <c r="BF193" s="114">
        <f t="shared" si="15"/>
        <v>0</v>
      </c>
      <c r="BG193" s="114">
        <f t="shared" si="16"/>
        <v>0</v>
      </c>
      <c r="BH193" s="114">
        <f t="shared" si="17"/>
        <v>0</v>
      </c>
      <c r="BI193" s="114">
        <f t="shared" si="18"/>
        <v>0</v>
      </c>
      <c r="BJ193" s="14" t="s">
        <v>85</v>
      </c>
      <c r="BK193" s="114">
        <f t="shared" si="19"/>
        <v>0</v>
      </c>
      <c r="BL193" s="14" t="s">
        <v>490</v>
      </c>
      <c r="BM193" s="113" t="s">
        <v>2887</v>
      </c>
    </row>
    <row r="194" spans="1:65" s="2" customFormat="1" ht="16.5" customHeight="1">
      <c r="A194" s="28"/>
      <c r="B194" s="138"/>
      <c r="C194" s="205" t="s">
        <v>498</v>
      </c>
      <c r="D194" s="205" t="s">
        <v>290</v>
      </c>
      <c r="E194" s="206" t="s">
        <v>2888</v>
      </c>
      <c r="F194" s="207" t="s">
        <v>2889</v>
      </c>
      <c r="G194" s="208" t="s">
        <v>1716</v>
      </c>
      <c r="H194" s="209">
        <v>50</v>
      </c>
      <c r="I194" s="115"/>
      <c r="J194" s="210">
        <f t="shared" si="10"/>
        <v>0</v>
      </c>
      <c r="K194" s="207" t="s">
        <v>1709</v>
      </c>
      <c r="L194" s="116"/>
      <c r="M194" s="117" t="s">
        <v>1</v>
      </c>
      <c r="N194" s="118" t="s">
        <v>42</v>
      </c>
      <c r="O194" s="52"/>
      <c r="P194" s="111">
        <f t="shared" si="11"/>
        <v>0</v>
      </c>
      <c r="Q194" s="111">
        <v>0</v>
      </c>
      <c r="R194" s="111">
        <f t="shared" si="12"/>
        <v>0</v>
      </c>
      <c r="S194" s="111">
        <v>0</v>
      </c>
      <c r="T194" s="112">
        <f t="shared" si="13"/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13" t="s">
        <v>1303</v>
      </c>
      <c r="AT194" s="113" t="s">
        <v>290</v>
      </c>
      <c r="AU194" s="113" t="s">
        <v>85</v>
      </c>
      <c r="AY194" s="14" t="s">
        <v>237</v>
      </c>
      <c r="BE194" s="114">
        <f t="shared" si="14"/>
        <v>0</v>
      </c>
      <c r="BF194" s="114">
        <f t="shared" si="15"/>
        <v>0</v>
      </c>
      <c r="BG194" s="114">
        <f t="shared" si="16"/>
        <v>0</v>
      </c>
      <c r="BH194" s="114">
        <f t="shared" si="17"/>
        <v>0</v>
      </c>
      <c r="BI194" s="114">
        <f t="shared" si="18"/>
        <v>0</v>
      </c>
      <c r="BJ194" s="14" t="s">
        <v>85</v>
      </c>
      <c r="BK194" s="114">
        <f t="shared" si="19"/>
        <v>0</v>
      </c>
      <c r="BL194" s="14" t="s">
        <v>490</v>
      </c>
      <c r="BM194" s="113" t="s">
        <v>2890</v>
      </c>
    </row>
    <row r="195" spans="1:65" s="2" customFormat="1" ht="16.5" customHeight="1">
      <c r="A195" s="28"/>
      <c r="B195" s="138"/>
      <c r="C195" s="199" t="s">
        <v>502</v>
      </c>
      <c r="D195" s="199" t="s">
        <v>242</v>
      </c>
      <c r="E195" s="200" t="s">
        <v>2891</v>
      </c>
      <c r="F195" s="201" t="s">
        <v>2892</v>
      </c>
      <c r="G195" s="202" t="s">
        <v>1716</v>
      </c>
      <c r="H195" s="203">
        <v>150</v>
      </c>
      <c r="I195" s="108"/>
      <c r="J195" s="204">
        <f t="shared" si="10"/>
        <v>0</v>
      </c>
      <c r="K195" s="201" t="s">
        <v>1709</v>
      </c>
      <c r="L195" s="29"/>
      <c r="M195" s="109" t="s">
        <v>1</v>
      </c>
      <c r="N195" s="110" t="s">
        <v>42</v>
      </c>
      <c r="O195" s="52"/>
      <c r="P195" s="111">
        <f t="shared" si="11"/>
        <v>0</v>
      </c>
      <c r="Q195" s="111">
        <v>0</v>
      </c>
      <c r="R195" s="111">
        <f t="shared" si="12"/>
        <v>0</v>
      </c>
      <c r="S195" s="111">
        <v>0</v>
      </c>
      <c r="T195" s="112">
        <f t="shared" si="13"/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13" t="s">
        <v>490</v>
      </c>
      <c r="AT195" s="113" t="s">
        <v>242</v>
      </c>
      <c r="AU195" s="113" t="s">
        <v>85</v>
      </c>
      <c r="AY195" s="14" t="s">
        <v>237</v>
      </c>
      <c r="BE195" s="114">
        <f t="shared" si="14"/>
        <v>0</v>
      </c>
      <c r="BF195" s="114">
        <f t="shared" si="15"/>
        <v>0</v>
      </c>
      <c r="BG195" s="114">
        <f t="shared" si="16"/>
        <v>0</v>
      </c>
      <c r="BH195" s="114">
        <f t="shared" si="17"/>
        <v>0</v>
      </c>
      <c r="BI195" s="114">
        <f t="shared" si="18"/>
        <v>0</v>
      </c>
      <c r="BJ195" s="14" t="s">
        <v>85</v>
      </c>
      <c r="BK195" s="114">
        <f t="shared" si="19"/>
        <v>0</v>
      </c>
      <c r="BL195" s="14" t="s">
        <v>490</v>
      </c>
      <c r="BM195" s="113" t="s">
        <v>2893</v>
      </c>
    </row>
    <row r="196" spans="1:65" s="2" customFormat="1" ht="16.5" customHeight="1">
      <c r="A196" s="28"/>
      <c r="B196" s="138"/>
      <c r="C196" s="199" t="s">
        <v>506</v>
      </c>
      <c r="D196" s="199" t="s">
        <v>242</v>
      </c>
      <c r="E196" s="200" t="s">
        <v>2894</v>
      </c>
      <c r="F196" s="201" t="s">
        <v>2895</v>
      </c>
      <c r="G196" s="202" t="s">
        <v>1716</v>
      </c>
      <c r="H196" s="203">
        <v>150</v>
      </c>
      <c r="I196" s="108"/>
      <c r="J196" s="204">
        <f t="shared" si="10"/>
        <v>0</v>
      </c>
      <c r="K196" s="201" t="s">
        <v>1709</v>
      </c>
      <c r="L196" s="29"/>
      <c r="M196" s="109" t="s">
        <v>1</v>
      </c>
      <c r="N196" s="110" t="s">
        <v>42</v>
      </c>
      <c r="O196" s="52"/>
      <c r="P196" s="111">
        <f t="shared" si="11"/>
        <v>0</v>
      </c>
      <c r="Q196" s="111">
        <v>0</v>
      </c>
      <c r="R196" s="111">
        <f t="shared" si="12"/>
        <v>0</v>
      </c>
      <c r="S196" s="111">
        <v>0</v>
      </c>
      <c r="T196" s="112">
        <f t="shared" si="13"/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13" t="s">
        <v>490</v>
      </c>
      <c r="AT196" s="113" t="s">
        <v>242</v>
      </c>
      <c r="AU196" s="113" t="s">
        <v>85</v>
      </c>
      <c r="AY196" s="14" t="s">
        <v>237</v>
      </c>
      <c r="BE196" s="114">
        <f t="shared" si="14"/>
        <v>0</v>
      </c>
      <c r="BF196" s="114">
        <f t="shared" si="15"/>
        <v>0</v>
      </c>
      <c r="BG196" s="114">
        <f t="shared" si="16"/>
        <v>0</v>
      </c>
      <c r="BH196" s="114">
        <f t="shared" si="17"/>
        <v>0</v>
      </c>
      <c r="BI196" s="114">
        <f t="shared" si="18"/>
        <v>0</v>
      </c>
      <c r="BJ196" s="14" t="s">
        <v>85</v>
      </c>
      <c r="BK196" s="114">
        <f t="shared" si="19"/>
        <v>0</v>
      </c>
      <c r="BL196" s="14" t="s">
        <v>490</v>
      </c>
      <c r="BM196" s="113" t="s">
        <v>2896</v>
      </c>
    </row>
    <row r="197" spans="1:65" s="2" customFormat="1" ht="16.5" customHeight="1">
      <c r="A197" s="28"/>
      <c r="B197" s="138"/>
      <c r="C197" s="199" t="s">
        <v>513</v>
      </c>
      <c r="D197" s="199" t="s">
        <v>242</v>
      </c>
      <c r="E197" s="200" t="s">
        <v>2897</v>
      </c>
      <c r="F197" s="201" t="s">
        <v>2898</v>
      </c>
      <c r="G197" s="202" t="s">
        <v>1716</v>
      </c>
      <c r="H197" s="203">
        <v>200</v>
      </c>
      <c r="I197" s="108"/>
      <c r="J197" s="204">
        <f t="shared" si="10"/>
        <v>0</v>
      </c>
      <c r="K197" s="201" t="s">
        <v>1709</v>
      </c>
      <c r="L197" s="29"/>
      <c r="M197" s="109" t="s">
        <v>1</v>
      </c>
      <c r="N197" s="110" t="s">
        <v>42</v>
      </c>
      <c r="O197" s="52"/>
      <c r="P197" s="111">
        <f t="shared" si="11"/>
        <v>0</v>
      </c>
      <c r="Q197" s="111">
        <v>0</v>
      </c>
      <c r="R197" s="111">
        <f t="shared" si="12"/>
        <v>0</v>
      </c>
      <c r="S197" s="111">
        <v>0</v>
      </c>
      <c r="T197" s="112">
        <f t="shared" si="13"/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13" t="s">
        <v>490</v>
      </c>
      <c r="AT197" s="113" t="s">
        <v>242</v>
      </c>
      <c r="AU197" s="113" t="s">
        <v>85</v>
      </c>
      <c r="AY197" s="14" t="s">
        <v>237</v>
      </c>
      <c r="BE197" s="114">
        <f t="shared" si="14"/>
        <v>0</v>
      </c>
      <c r="BF197" s="114">
        <f t="shared" si="15"/>
        <v>0</v>
      </c>
      <c r="BG197" s="114">
        <f t="shared" si="16"/>
        <v>0</v>
      </c>
      <c r="BH197" s="114">
        <f t="shared" si="17"/>
        <v>0</v>
      </c>
      <c r="BI197" s="114">
        <f t="shared" si="18"/>
        <v>0</v>
      </c>
      <c r="BJ197" s="14" t="s">
        <v>85</v>
      </c>
      <c r="BK197" s="114">
        <f t="shared" si="19"/>
        <v>0</v>
      </c>
      <c r="BL197" s="14" t="s">
        <v>490</v>
      </c>
      <c r="BM197" s="113" t="s">
        <v>2899</v>
      </c>
    </row>
    <row r="198" spans="1:65" s="2" customFormat="1" ht="16.5" customHeight="1">
      <c r="A198" s="28"/>
      <c r="B198" s="138"/>
      <c r="C198" s="205" t="s">
        <v>517</v>
      </c>
      <c r="D198" s="205" t="s">
        <v>290</v>
      </c>
      <c r="E198" s="206" t="s">
        <v>2900</v>
      </c>
      <c r="F198" s="207" t="s">
        <v>2901</v>
      </c>
      <c r="G198" s="208" t="s">
        <v>1716</v>
      </c>
      <c r="H198" s="209">
        <v>200</v>
      </c>
      <c r="I198" s="115"/>
      <c r="J198" s="210">
        <f t="shared" si="10"/>
        <v>0</v>
      </c>
      <c r="K198" s="207" t="s">
        <v>1709</v>
      </c>
      <c r="L198" s="116"/>
      <c r="M198" s="117" t="s">
        <v>1</v>
      </c>
      <c r="N198" s="118" t="s">
        <v>42</v>
      </c>
      <c r="O198" s="52"/>
      <c r="P198" s="111">
        <f t="shared" si="11"/>
        <v>0</v>
      </c>
      <c r="Q198" s="111">
        <v>0</v>
      </c>
      <c r="R198" s="111">
        <f t="shared" si="12"/>
        <v>0</v>
      </c>
      <c r="S198" s="111">
        <v>0</v>
      </c>
      <c r="T198" s="112">
        <f t="shared" si="13"/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13" t="s">
        <v>1303</v>
      </c>
      <c r="AT198" s="113" t="s">
        <v>290</v>
      </c>
      <c r="AU198" s="113" t="s">
        <v>85</v>
      </c>
      <c r="AY198" s="14" t="s">
        <v>237</v>
      </c>
      <c r="BE198" s="114">
        <f t="shared" si="14"/>
        <v>0</v>
      </c>
      <c r="BF198" s="114">
        <f t="shared" si="15"/>
        <v>0</v>
      </c>
      <c r="BG198" s="114">
        <f t="shared" si="16"/>
        <v>0</v>
      </c>
      <c r="BH198" s="114">
        <f t="shared" si="17"/>
        <v>0</v>
      </c>
      <c r="BI198" s="114">
        <f t="shared" si="18"/>
        <v>0</v>
      </c>
      <c r="BJ198" s="14" t="s">
        <v>85</v>
      </c>
      <c r="BK198" s="114">
        <f t="shared" si="19"/>
        <v>0</v>
      </c>
      <c r="BL198" s="14" t="s">
        <v>490</v>
      </c>
      <c r="BM198" s="113" t="s">
        <v>2902</v>
      </c>
    </row>
    <row r="199" spans="1:65" s="2" customFormat="1" ht="16.5" customHeight="1">
      <c r="A199" s="28"/>
      <c r="B199" s="138"/>
      <c r="C199" s="199" t="s">
        <v>521</v>
      </c>
      <c r="D199" s="199" t="s">
        <v>242</v>
      </c>
      <c r="E199" s="200" t="s">
        <v>2903</v>
      </c>
      <c r="F199" s="201" t="s">
        <v>2904</v>
      </c>
      <c r="G199" s="202" t="s">
        <v>1716</v>
      </c>
      <c r="H199" s="203">
        <v>250</v>
      </c>
      <c r="I199" s="108"/>
      <c r="J199" s="204">
        <f t="shared" si="10"/>
        <v>0</v>
      </c>
      <c r="K199" s="201" t="s">
        <v>1709</v>
      </c>
      <c r="L199" s="29"/>
      <c r="M199" s="109" t="s">
        <v>1</v>
      </c>
      <c r="N199" s="110" t="s">
        <v>42</v>
      </c>
      <c r="O199" s="52"/>
      <c r="P199" s="111">
        <f t="shared" si="11"/>
        <v>0</v>
      </c>
      <c r="Q199" s="111">
        <v>0</v>
      </c>
      <c r="R199" s="111">
        <f t="shared" si="12"/>
        <v>0</v>
      </c>
      <c r="S199" s="111">
        <v>0</v>
      </c>
      <c r="T199" s="112">
        <f t="shared" si="13"/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13" t="s">
        <v>490</v>
      </c>
      <c r="AT199" s="113" t="s">
        <v>242</v>
      </c>
      <c r="AU199" s="113" t="s">
        <v>85</v>
      </c>
      <c r="AY199" s="14" t="s">
        <v>237</v>
      </c>
      <c r="BE199" s="114">
        <f t="shared" si="14"/>
        <v>0</v>
      </c>
      <c r="BF199" s="114">
        <f t="shared" si="15"/>
        <v>0</v>
      </c>
      <c r="BG199" s="114">
        <f t="shared" si="16"/>
        <v>0</v>
      </c>
      <c r="BH199" s="114">
        <f t="shared" si="17"/>
        <v>0</v>
      </c>
      <c r="BI199" s="114">
        <f t="shared" si="18"/>
        <v>0</v>
      </c>
      <c r="BJ199" s="14" t="s">
        <v>85</v>
      </c>
      <c r="BK199" s="114">
        <f t="shared" si="19"/>
        <v>0</v>
      </c>
      <c r="BL199" s="14" t="s">
        <v>490</v>
      </c>
      <c r="BM199" s="113" t="s">
        <v>2905</v>
      </c>
    </row>
    <row r="200" spans="1:65" s="2" customFormat="1" ht="19.5">
      <c r="A200" s="28"/>
      <c r="B200" s="138"/>
      <c r="C200" s="139"/>
      <c r="D200" s="211" t="s">
        <v>709</v>
      </c>
      <c r="E200" s="139"/>
      <c r="F200" s="212" t="s">
        <v>2906</v>
      </c>
      <c r="G200" s="139"/>
      <c r="H200" s="139"/>
      <c r="I200" s="88"/>
      <c r="J200" s="139"/>
      <c r="K200" s="139"/>
      <c r="L200" s="29"/>
      <c r="M200" s="119"/>
      <c r="N200" s="120"/>
      <c r="O200" s="52"/>
      <c r="P200" s="52"/>
      <c r="Q200" s="52"/>
      <c r="R200" s="52"/>
      <c r="S200" s="52"/>
      <c r="T200" s="53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T200" s="14" t="s">
        <v>709</v>
      </c>
      <c r="AU200" s="14" t="s">
        <v>85</v>
      </c>
    </row>
    <row r="201" spans="1:65" s="2" customFormat="1" ht="16.5" customHeight="1">
      <c r="A201" s="28"/>
      <c r="B201" s="138"/>
      <c r="C201" s="205" t="s">
        <v>525</v>
      </c>
      <c r="D201" s="205" t="s">
        <v>290</v>
      </c>
      <c r="E201" s="206" t="s">
        <v>2907</v>
      </c>
      <c r="F201" s="207" t="s">
        <v>2908</v>
      </c>
      <c r="G201" s="208" t="s">
        <v>1716</v>
      </c>
      <c r="H201" s="209">
        <v>250</v>
      </c>
      <c r="I201" s="115"/>
      <c r="J201" s="210">
        <f>ROUND(I201*H201,2)</f>
        <v>0</v>
      </c>
      <c r="K201" s="207" t="s">
        <v>1709</v>
      </c>
      <c r="L201" s="116"/>
      <c r="M201" s="117" t="s">
        <v>1</v>
      </c>
      <c r="N201" s="118" t="s">
        <v>42</v>
      </c>
      <c r="O201" s="52"/>
      <c r="P201" s="111">
        <f>O201*H201</f>
        <v>0</v>
      </c>
      <c r="Q201" s="111">
        <v>0</v>
      </c>
      <c r="R201" s="111">
        <f>Q201*H201</f>
        <v>0</v>
      </c>
      <c r="S201" s="111">
        <v>0</v>
      </c>
      <c r="T201" s="112">
        <f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13" t="s">
        <v>1303</v>
      </c>
      <c r="AT201" s="113" t="s">
        <v>290</v>
      </c>
      <c r="AU201" s="113" t="s">
        <v>85</v>
      </c>
      <c r="AY201" s="14" t="s">
        <v>237</v>
      </c>
      <c r="BE201" s="114">
        <f>IF(N201="základní",J201,0)</f>
        <v>0</v>
      </c>
      <c r="BF201" s="114">
        <f>IF(N201="snížená",J201,0)</f>
        <v>0</v>
      </c>
      <c r="BG201" s="114">
        <f>IF(N201="zákl. přenesená",J201,0)</f>
        <v>0</v>
      </c>
      <c r="BH201" s="114">
        <f>IF(N201="sníž. přenesená",J201,0)</f>
        <v>0</v>
      </c>
      <c r="BI201" s="114">
        <f>IF(N201="nulová",J201,0)</f>
        <v>0</v>
      </c>
      <c r="BJ201" s="14" t="s">
        <v>85</v>
      </c>
      <c r="BK201" s="114">
        <f>ROUND(I201*H201,2)</f>
        <v>0</v>
      </c>
      <c r="BL201" s="14" t="s">
        <v>490</v>
      </c>
      <c r="BM201" s="113" t="s">
        <v>2909</v>
      </c>
    </row>
    <row r="202" spans="1:65" s="2" customFormat="1" ht="19.5">
      <c r="A202" s="28"/>
      <c r="B202" s="138"/>
      <c r="C202" s="139"/>
      <c r="D202" s="211" t="s">
        <v>709</v>
      </c>
      <c r="E202" s="139"/>
      <c r="F202" s="212" t="s">
        <v>2906</v>
      </c>
      <c r="G202" s="139"/>
      <c r="H202" s="139"/>
      <c r="I202" s="88"/>
      <c r="J202" s="139"/>
      <c r="K202" s="139"/>
      <c r="L202" s="29"/>
      <c r="M202" s="119"/>
      <c r="N202" s="120"/>
      <c r="O202" s="52"/>
      <c r="P202" s="52"/>
      <c r="Q202" s="52"/>
      <c r="R202" s="52"/>
      <c r="S202" s="52"/>
      <c r="T202" s="53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T202" s="14" t="s">
        <v>709</v>
      </c>
      <c r="AU202" s="14" t="s">
        <v>85</v>
      </c>
    </row>
    <row r="203" spans="1:65" s="2" customFormat="1" ht="16.5" customHeight="1">
      <c r="A203" s="28"/>
      <c r="B203" s="138"/>
      <c r="C203" s="199" t="s">
        <v>529</v>
      </c>
      <c r="D203" s="199" t="s">
        <v>242</v>
      </c>
      <c r="E203" s="200" t="s">
        <v>2910</v>
      </c>
      <c r="F203" s="201" t="s">
        <v>2911</v>
      </c>
      <c r="G203" s="202" t="s">
        <v>1716</v>
      </c>
      <c r="H203" s="203">
        <v>550</v>
      </c>
      <c r="I203" s="108"/>
      <c r="J203" s="204">
        <f>ROUND(I203*H203,2)</f>
        <v>0</v>
      </c>
      <c r="K203" s="201" t="s">
        <v>1709</v>
      </c>
      <c r="L203" s="29"/>
      <c r="M203" s="109" t="s">
        <v>1</v>
      </c>
      <c r="N203" s="110" t="s">
        <v>42</v>
      </c>
      <c r="O203" s="52"/>
      <c r="P203" s="111">
        <f>O203*H203</f>
        <v>0</v>
      </c>
      <c r="Q203" s="111">
        <v>0</v>
      </c>
      <c r="R203" s="111">
        <f>Q203*H203</f>
        <v>0</v>
      </c>
      <c r="S203" s="111">
        <v>0</v>
      </c>
      <c r="T203" s="112">
        <f>S203*H203</f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13" t="s">
        <v>490</v>
      </c>
      <c r="AT203" s="113" t="s">
        <v>242</v>
      </c>
      <c r="AU203" s="113" t="s">
        <v>85</v>
      </c>
      <c r="AY203" s="14" t="s">
        <v>237</v>
      </c>
      <c r="BE203" s="114">
        <f>IF(N203="základní",J203,0)</f>
        <v>0</v>
      </c>
      <c r="BF203" s="114">
        <f>IF(N203="snížená",J203,0)</f>
        <v>0</v>
      </c>
      <c r="BG203" s="114">
        <f>IF(N203="zákl. přenesená",J203,0)</f>
        <v>0</v>
      </c>
      <c r="BH203" s="114">
        <f>IF(N203="sníž. přenesená",J203,0)</f>
        <v>0</v>
      </c>
      <c r="BI203" s="114">
        <f>IF(N203="nulová",J203,0)</f>
        <v>0</v>
      </c>
      <c r="BJ203" s="14" t="s">
        <v>85</v>
      </c>
      <c r="BK203" s="114">
        <f>ROUND(I203*H203,2)</f>
        <v>0</v>
      </c>
      <c r="BL203" s="14" t="s">
        <v>490</v>
      </c>
      <c r="BM203" s="113" t="s">
        <v>2912</v>
      </c>
    </row>
    <row r="204" spans="1:65" s="2" customFormat="1" ht="19.5">
      <c r="A204" s="28"/>
      <c r="B204" s="138"/>
      <c r="C204" s="139"/>
      <c r="D204" s="211" t="s">
        <v>709</v>
      </c>
      <c r="E204" s="139"/>
      <c r="F204" s="212" t="s">
        <v>2906</v>
      </c>
      <c r="G204" s="139"/>
      <c r="H204" s="139"/>
      <c r="I204" s="88"/>
      <c r="J204" s="139"/>
      <c r="K204" s="139"/>
      <c r="L204" s="29"/>
      <c r="M204" s="119"/>
      <c r="N204" s="120"/>
      <c r="O204" s="52"/>
      <c r="P204" s="52"/>
      <c r="Q204" s="52"/>
      <c r="R204" s="52"/>
      <c r="S204" s="52"/>
      <c r="T204" s="53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T204" s="14" t="s">
        <v>709</v>
      </c>
      <c r="AU204" s="14" t="s">
        <v>85</v>
      </c>
    </row>
    <row r="205" spans="1:65" s="2" customFormat="1" ht="16.5" customHeight="1">
      <c r="A205" s="28"/>
      <c r="B205" s="138"/>
      <c r="C205" s="205" t="s">
        <v>533</v>
      </c>
      <c r="D205" s="205" t="s">
        <v>290</v>
      </c>
      <c r="E205" s="206" t="s">
        <v>2913</v>
      </c>
      <c r="F205" s="207" t="s">
        <v>2914</v>
      </c>
      <c r="G205" s="208" t="s">
        <v>1716</v>
      </c>
      <c r="H205" s="209">
        <v>550</v>
      </c>
      <c r="I205" s="115"/>
      <c r="J205" s="210">
        <f>ROUND(I205*H205,2)</f>
        <v>0</v>
      </c>
      <c r="K205" s="207" t="s">
        <v>1709</v>
      </c>
      <c r="L205" s="116"/>
      <c r="M205" s="117" t="s">
        <v>1</v>
      </c>
      <c r="N205" s="118" t="s">
        <v>42</v>
      </c>
      <c r="O205" s="52"/>
      <c r="P205" s="111">
        <f>O205*H205</f>
        <v>0</v>
      </c>
      <c r="Q205" s="111">
        <v>0</v>
      </c>
      <c r="R205" s="111">
        <f>Q205*H205</f>
        <v>0</v>
      </c>
      <c r="S205" s="111">
        <v>0</v>
      </c>
      <c r="T205" s="112">
        <f>S205*H205</f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13" t="s">
        <v>1303</v>
      </c>
      <c r="AT205" s="113" t="s">
        <v>290</v>
      </c>
      <c r="AU205" s="113" t="s">
        <v>85</v>
      </c>
      <c r="AY205" s="14" t="s">
        <v>237</v>
      </c>
      <c r="BE205" s="114">
        <f>IF(N205="základní",J205,0)</f>
        <v>0</v>
      </c>
      <c r="BF205" s="114">
        <f>IF(N205="snížená",J205,0)</f>
        <v>0</v>
      </c>
      <c r="BG205" s="114">
        <f>IF(N205="zákl. přenesená",J205,0)</f>
        <v>0</v>
      </c>
      <c r="BH205" s="114">
        <f>IF(N205="sníž. přenesená",J205,0)</f>
        <v>0</v>
      </c>
      <c r="BI205" s="114">
        <f>IF(N205="nulová",J205,0)</f>
        <v>0</v>
      </c>
      <c r="BJ205" s="14" t="s">
        <v>85</v>
      </c>
      <c r="BK205" s="114">
        <f>ROUND(I205*H205,2)</f>
        <v>0</v>
      </c>
      <c r="BL205" s="14" t="s">
        <v>490</v>
      </c>
      <c r="BM205" s="113" t="s">
        <v>2915</v>
      </c>
    </row>
    <row r="206" spans="1:65" s="2" customFormat="1" ht="19.5">
      <c r="A206" s="28"/>
      <c r="B206" s="138"/>
      <c r="C206" s="139"/>
      <c r="D206" s="211" t="s">
        <v>709</v>
      </c>
      <c r="E206" s="139"/>
      <c r="F206" s="212" t="s">
        <v>2906</v>
      </c>
      <c r="G206" s="139"/>
      <c r="H206" s="139"/>
      <c r="I206" s="88"/>
      <c r="J206" s="139"/>
      <c r="K206" s="139"/>
      <c r="L206" s="29"/>
      <c r="M206" s="119"/>
      <c r="N206" s="120"/>
      <c r="O206" s="52"/>
      <c r="P206" s="52"/>
      <c r="Q206" s="52"/>
      <c r="R206" s="52"/>
      <c r="S206" s="52"/>
      <c r="T206" s="53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T206" s="14" t="s">
        <v>709</v>
      </c>
      <c r="AU206" s="14" t="s">
        <v>85</v>
      </c>
    </row>
    <row r="207" spans="1:65" s="2" customFormat="1" ht="16.5" customHeight="1">
      <c r="A207" s="28"/>
      <c r="B207" s="138"/>
      <c r="C207" s="199" t="s">
        <v>540</v>
      </c>
      <c r="D207" s="199" t="s">
        <v>242</v>
      </c>
      <c r="E207" s="200" t="s">
        <v>2916</v>
      </c>
      <c r="F207" s="201" t="s">
        <v>2917</v>
      </c>
      <c r="G207" s="202" t="s">
        <v>1716</v>
      </c>
      <c r="H207" s="203">
        <v>14850</v>
      </c>
      <c r="I207" s="108"/>
      <c r="J207" s="204">
        <f>ROUND(I207*H207,2)</f>
        <v>0</v>
      </c>
      <c r="K207" s="201" t="s">
        <v>1709</v>
      </c>
      <c r="L207" s="29"/>
      <c r="M207" s="109" t="s">
        <v>1</v>
      </c>
      <c r="N207" s="110" t="s">
        <v>42</v>
      </c>
      <c r="O207" s="52"/>
      <c r="P207" s="111">
        <f>O207*H207</f>
        <v>0</v>
      </c>
      <c r="Q207" s="111">
        <v>0</v>
      </c>
      <c r="R207" s="111">
        <f>Q207*H207</f>
        <v>0</v>
      </c>
      <c r="S207" s="111">
        <v>0</v>
      </c>
      <c r="T207" s="112">
        <f>S207*H207</f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13" t="s">
        <v>490</v>
      </c>
      <c r="AT207" s="113" t="s">
        <v>242</v>
      </c>
      <c r="AU207" s="113" t="s">
        <v>85</v>
      </c>
      <c r="AY207" s="14" t="s">
        <v>237</v>
      </c>
      <c r="BE207" s="114">
        <f>IF(N207="základní",J207,0)</f>
        <v>0</v>
      </c>
      <c r="BF207" s="114">
        <f>IF(N207="snížená",J207,0)</f>
        <v>0</v>
      </c>
      <c r="BG207" s="114">
        <f>IF(N207="zákl. přenesená",J207,0)</f>
        <v>0</v>
      </c>
      <c r="BH207" s="114">
        <f>IF(N207="sníž. přenesená",J207,0)</f>
        <v>0</v>
      </c>
      <c r="BI207" s="114">
        <f>IF(N207="nulová",J207,0)</f>
        <v>0</v>
      </c>
      <c r="BJ207" s="14" t="s">
        <v>85</v>
      </c>
      <c r="BK207" s="114">
        <f>ROUND(I207*H207,2)</f>
        <v>0</v>
      </c>
      <c r="BL207" s="14" t="s">
        <v>490</v>
      </c>
      <c r="BM207" s="113" t="s">
        <v>2918</v>
      </c>
    </row>
    <row r="208" spans="1:65" s="2" customFormat="1" ht="19.5">
      <c r="A208" s="28"/>
      <c r="B208" s="138"/>
      <c r="C208" s="139"/>
      <c r="D208" s="211" t="s">
        <v>709</v>
      </c>
      <c r="E208" s="139"/>
      <c r="F208" s="212" t="s">
        <v>2906</v>
      </c>
      <c r="G208" s="139"/>
      <c r="H208" s="139"/>
      <c r="I208" s="88"/>
      <c r="J208" s="139"/>
      <c r="K208" s="139"/>
      <c r="L208" s="29"/>
      <c r="M208" s="119"/>
      <c r="N208" s="120"/>
      <c r="O208" s="52"/>
      <c r="P208" s="52"/>
      <c r="Q208" s="52"/>
      <c r="R208" s="52"/>
      <c r="S208" s="52"/>
      <c r="T208" s="53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T208" s="14" t="s">
        <v>709</v>
      </c>
      <c r="AU208" s="14" t="s">
        <v>85</v>
      </c>
    </row>
    <row r="209" spans="1:65" s="2" customFormat="1" ht="16.5" customHeight="1">
      <c r="A209" s="28"/>
      <c r="B209" s="138"/>
      <c r="C209" s="205" t="s">
        <v>544</v>
      </c>
      <c r="D209" s="205" t="s">
        <v>290</v>
      </c>
      <c r="E209" s="206" t="s">
        <v>2919</v>
      </c>
      <c r="F209" s="207" t="s">
        <v>2920</v>
      </c>
      <c r="G209" s="208" t="s">
        <v>1716</v>
      </c>
      <c r="H209" s="209">
        <v>14860</v>
      </c>
      <c r="I209" s="115"/>
      <c r="J209" s="210">
        <f>ROUND(I209*H209,2)</f>
        <v>0</v>
      </c>
      <c r="K209" s="207" t="s">
        <v>1709</v>
      </c>
      <c r="L209" s="116"/>
      <c r="M209" s="117" t="s">
        <v>1</v>
      </c>
      <c r="N209" s="118" t="s">
        <v>42</v>
      </c>
      <c r="O209" s="52"/>
      <c r="P209" s="111">
        <f>O209*H209</f>
        <v>0</v>
      </c>
      <c r="Q209" s="111">
        <v>0</v>
      </c>
      <c r="R209" s="111">
        <f>Q209*H209</f>
        <v>0</v>
      </c>
      <c r="S209" s="111">
        <v>0</v>
      </c>
      <c r="T209" s="112">
        <f>S209*H209</f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13" t="s">
        <v>1303</v>
      </c>
      <c r="AT209" s="113" t="s">
        <v>290</v>
      </c>
      <c r="AU209" s="113" t="s">
        <v>85</v>
      </c>
      <c r="AY209" s="14" t="s">
        <v>237</v>
      </c>
      <c r="BE209" s="114">
        <f>IF(N209="základní",J209,0)</f>
        <v>0</v>
      </c>
      <c r="BF209" s="114">
        <f>IF(N209="snížená",J209,0)</f>
        <v>0</v>
      </c>
      <c r="BG209" s="114">
        <f>IF(N209="zákl. přenesená",J209,0)</f>
        <v>0</v>
      </c>
      <c r="BH209" s="114">
        <f>IF(N209="sníž. přenesená",J209,0)</f>
        <v>0</v>
      </c>
      <c r="BI209" s="114">
        <f>IF(N209="nulová",J209,0)</f>
        <v>0</v>
      </c>
      <c r="BJ209" s="14" t="s">
        <v>85</v>
      </c>
      <c r="BK209" s="114">
        <f>ROUND(I209*H209,2)</f>
        <v>0</v>
      </c>
      <c r="BL209" s="14" t="s">
        <v>490</v>
      </c>
      <c r="BM209" s="113" t="s">
        <v>2921</v>
      </c>
    </row>
    <row r="210" spans="1:65" s="2" customFormat="1" ht="19.5">
      <c r="A210" s="28"/>
      <c r="B210" s="138"/>
      <c r="C210" s="139"/>
      <c r="D210" s="211" t="s">
        <v>709</v>
      </c>
      <c r="E210" s="139"/>
      <c r="F210" s="212" t="s">
        <v>2906</v>
      </c>
      <c r="G210" s="139"/>
      <c r="H210" s="139"/>
      <c r="I210" s="88"/>
      <c r="J210" s="139"/>
      <c r="K210" s="139"/>
      <c r="L210" s="29"/>
      <c r="M210" s="119"/>
      <c r="N210" s="120"/>
      <c r="O210" s="52"/>
      <c r="P210" s="52"/>
      <c r="Q210" s="52"/>
      <c r="R210" s="52"/>
      <c r="S210" s="52"/>
      <c r="T210" s="53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T210" s="14" t="s">
        <v>709</v>
      </c>
      <c r="AU210" s="14" t="s">
        <v>85</v>
      </c>
    </row>
    <row r="211" spans="1:65" s="2" customFormat="1" ht="16.5" customHeight="1">
      <c r="A211" s="28"/>
      <c r="B211" s="138"/>
      <c r="C211" s="199" t="s">
        <v>548</v>
      </c>
      <c r="D211" s="199" t="s">
        <v>242</v>
      </c>
      <c r="E211" s="200" t="s">
        <v>2922</v>
      </c>
      <c r="F211" s="201" t="s">
        <v>2923</v>
      </c>
      <c r="G211" s="202" t="s">
        <v>1716</v>
      </c>
      <c r="H211" s="203">
        <v>80</v>
      </c>
      <c r="I211" s="108"/>
      <c r="J211" s="204">
        <f>ROUND(I211*H211,2)</f>
        <v>0</v>
      </c>
      <c r="K211" s="201" t="s">
        <v>1709</v>
      </c>
      <c r="L211" s="29"/>
      <c r="M211" s="109" t="s">
        <v>1</v>
      </c>
      <c r="N211" s="110" t="s">
        <v>42</v>
      </c>
      <c r="O211" s="52"/>
      <c r="P211" s="111">
        <f>O211*H211</f>
        <v>0</v>
      </c>
      <c r="Q211" s="111">
        <v>0</v>
      </c>
      <c r="R211" s="111">
        <f>Q211*H211</f>
        <v>0</v>
      </c>
      <c r="S211" s="111">
        <v>0</v>
      </c>
      <c r="T211" s="112">
        <f>S211*H211</f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13" t="s">
        <v>490</v>
      </c>
      <c r="AT211" s="113" t="s">
        <v>242</v>
      </c>
      <c r="AU211" s="113" t="s">
        <v>85</v>
      </c>
      <c r="AY211" s="14" t="s">
        <v>237</v>
      </c>
      <c r="BE211" s="114">
        <f>IF(N211="základní",J211,0)</f>
        <v>0</v>
      </c>
      <c r="BF211" s="114">
        <f>IF(N211="snížená",J211,0)</f>
        <v>0</v>
      </c>
      <c r="BG211" s="114">
        <f>IF(N211="zákl. přenesená",J211,0)</f>
        <v>0</v>
      </c>
      <c r="BH211" s="114">
        <f>IF(N211="sníž. přenesená",J211,0)</f>
        <v>0</v>
      </c>
      <c r="BI211" s="114">
        <f>IF(N211="nulová",J211,0)</f>
        <v>0</v>
      </c>
      <c r="BJ211" s="14" t="s">
        <v>85</v>
      </c>
      <c r="BK211" s="114">
        <f>ROUND(I211*H211,2)</f>
        <v>0</v>
      </c>
      <c r="BL211" s="14" t="s">
        <v>490</v>
      </c>
      <c r="BM211" s="113" t="s">
        <v>2924</v>
      </c>
    </row>
    <row r="212" spans="1:65" s="2" customFormat="1" ht="19.5">
      <c r="A212" s="28"/>
      <c r="B212" s="138"/>
      <c r="C212" s="139"/>
      <c r="D212" s="211" t="s">
        <v>709</v>
      </c>
      <c r="E212" s="139"/>
      <c r="F212" s="212" t="s">
        <v>2906</v>
      </c>
      <c r="G212" s="139"/>
      <c r="H212" s="139"/>
      <c r="I212" s="88"/>
      <c r="J212" s="139"/>
      <c r="K212" s="139"/>
      <c r="L212" s="29"/>
      <c r="M212" s="119"/>
      <c r="N212" s="120"/>
      <c r="O212" s="52"/>
      <c r="P212" s="52"/>
      <c r="Q212" s="52"/>
      <c r="R212" s="52"/>
      <c r="S212" s="52"/>
      <c r="T212" s="53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T212" s="14" t="s">
        <v>709</v>
      </c>
      <c r="AU212" s="14" t="s">
        <v>85</v>
      </c>
    </row>
    <row r="213" spans="1:65" s="2" customFormat="1" ht="16.5" customHeight="1">
      <c r="A213" s="28"/>
      <c r="B213" s="138"/>
      <c r="C213" s="205" t="s">
        <v>552</v>
      </c>
      <c r="D213" s="205" t="s">
        <v>290</v>
      </c>
      <c r="E213" s="206" t="s">
        <v>2925</v>
      </c>
      <c r="F213" s="207" t="s">
        <v>2926</v>
      </c>
      <c r="G213" s="208" t="s">
        <v>1716</v>
      </c>
      <c r="H213" s="209">
        <v>80</v>
      </c>
      <c r="I213" s="115"/>
      <c r="J213" s="210">
        <f>ROUND(I213*H213,2)</f>
        <v>0</v>
      </c>
      <c r="K213" s="207" t="s">
        <v>1709</v>
      </c>
      <c r="L213" s="116"/>
      <c r="M213" s="117" t="s">
        <v>1</v>
      </c>
      <c r="N213" s="118" t="s">
        <v>42</v>
      </c>
      <c r="O213" s="52"/>
      <c r="P213" s="111">
        <f>O213*H213</f>
        <v>0</v>
      </c>
      <c r="Q213" s="111">
        <v>0</v>
      </c>
      <c r="R213" s="111">
        <f>Q213*H213</f>
        <v>0</v>
      </c>
      <c r="S213" s="111">
        <v>0</v>
      </c>
      <c r="T213" s="112">
        <f>S213*H213</f>
        <v>0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13" t="s">
        <v>1303</v>
      </c>
      <c r="AT213" s="113" t="s">
        <v>290</v>
      </c>
      <c r="AU213" s="113" t="s">
        <v>85</v>
      </c>
      <c r="AY213" s="14" t="s">
        <v>237</v>
      </c>
      <c r="BE213" s="114">
        <f>IF(N213="základní",J213,0)</f>
        <v>0</v>
      </c>
      <c r="BF213" s="114">
        <f>IF(N213="snížená",J213,0)</f>
        <v>0</v>
      </c>
      <c r="BG213" s="114">
        <f>IF(N213="zákl. přenesená",J213,0)</f>
        <v>0</v>
      </c>
      <c r="BH213" s="114">
        <f>IF(N213="sníž. přenesená",J213,0)</f>
        <v>0</v>
      </c>
      <c r="BI213" s="114">
        <f>IF(N213="nulová",J213,0)</f>
        <v>0</v>
      </c>
      <c r="BJ213" s="14" t="s">
        <v>85</v>
      </c>
      <c r="BK213" s="114">
        <f>ROUND(I213*H213,2)</f>
        <v>0</v>
      </c>
      <c r="BL213" s="14" t="s">
        <v>490</v>
      </c>
      <c r="BM213" s="113" t="s">
        <v>2927</v>
      </c>
    </row>
    <row r="214" spans="1:65" s="2" customFormat="1" ht="19.5">
      <c r="A214" s="28"/>
      <c r="B214" s="138"/>
      <c r="C214" s="139"/>
      <c r="D214" s="211" t="s">
        <v>709</v>
      </c>
      <c r="E214" s="139"/>
      <c r="F214" s="212" t="s">
        <v>2906</v>
      </c>
      <c r="G214" s="139"/>
      <c r="H214" s="139"/>
      <c r="I214" s="88"/>
      <c r="J214" s="139"/>
      <c r="K214" s="139"/>
      <c r="L214" s="29"/>
      <c r="M214" s="119"/>
      <c r="N214" s="120"/>
      <c r="O214" s="52"/>
      <c r="P214" s="52"/>
      <c r="Q214" s="52"/>
      <c r="R214" s="52"/>
      <c r="S214" s="52"/>
      <c r="T214" s="53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T214" s="14" t="s">
        <v>709</v>
      </c>
      <c r="AU214" s="14" t="s">
        <v>85</v>
      </c>
    </row>
    <row r="215" spans="1:65" s="2" customFormat="1" ht="16.5" customHeight="1">
      <c r="A215" s="28"/>
      <c r="B215" s="138"/>
      <c r="C215" s="199" t="s">
        <v>556</v>
      </c>
      <c r="D215" s="199" t="s">
        <v>242</v>
      </c>
      <c r="E215" s="200" t="s">
        <v>2928</v>
      </c>
      <c r="F215" s="201" t="s">
        <v>2929</v>
      </c>
      <c r="G215" s="202" t="s">
        <v>1716</v>
      </c>
      <c r="H215" s="203">
        <v>4200</v>
      </c>
      <c r="I215" s="108"/>
      <c r="J215" s="204">
        <f>ROUND(I215*H215,2)</f>
        <v>0</v>
      </c>
      <c r="K215" s="201" t="s">
        <v>1709</v>
      </c>
      <c r="L215" s="29"/>
      <c r="M215" s="109" t="s">
        <v>1</v>
      </c>
      <c r="N215" s="110" t="s">
        <v>42</v>
      </c>
      <c r="O215" s="52"/>
      <c r="P215" s="111">
        <f>O215*H215</f>
        <v>0</v>
      </c>
      <c r="Q215" s="111">
        <v>0</v>
      </c>
      <c r="R215" s="111">
        <f>Q215*H215</f>
        <v>0</v>
      </c>
      <c r="S215" s="111">
        <v>0</v>
      </c>
      <c r="T215" s="112">
        <f>S215*H215</f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13" t="s">
        <v>490</v>
      </c>
      <c r="AT215" s="113" t="s">
        <v>242</v>
      </c>
      <c r="AU215" s="113" t="s">
        <v>85</v>
      </c>
      <c r="AY215" s="14" t="s">
        <v>237</v>
      </c>
      <c r="BE215" s="114">
        <f>IF(N215="základní",J215,0)</f>
        <v>0</v>
      </c>
      <c r="BF215" s="114">
        <f>IF(N215="snížená",J215,0)</f>
        <v>0</v>
      </c>
      <c r="BG215" s="114">
        <f>IF(N215="zákl. přenesená",J215,0)</f>
        <v>0</v>
      </c>
      <c r="BH215" s="114">
        <f>IF(N215="sníž. přenesená",J215,0)</f>
        <v>0</v>
      </c>
      <c r="BI215" s="114">
        <f>IF(N215="nulová",J215,0)</f>
        <v>0</v>
      </c>
      <c r="BJ215" s="14" t="s">
        <v>85</v>
      </c>
      <c r="BK215" s="114">
        <f>ROUND(I215*H215,2)</f>
        <v>0</v>
      </c>
      <c r="BL215" s="14" t="s">
        <v>490</v>
      </c>
      <c r="BM215" s="113" t="s">
        <v>2930</v>
      </c>
    </row>
    <row r="216" spans="1:65" s="2" customFormat="1" ht="19.5">
      <c r="A216" s="28"/>
      <c r="B216" s="138"/>
      <c r="C216" s="139"/>
      <c r="D216" s="211" t="s">
        <v>709</v>
      </c>
      <c r="E216" s="139"/>
      <c r="F216" s="212" t="s">
        <v>2906</v>
      </c>
      <c r="G216" s="139"/>
      <c r="H216" s="139"/>
      <c r="I216" s="88"/>
      <c r="J216" s="139"/>
      <c r="K216" s="139"/>
      <c r="L216" s="29"/>
      <c r="M216" s="119"/>
      <c r="N216" s="120"/>
      <c r="O216" s="52"/>
      <c r="P216" s="52"/>
      <c r="Q216" s="52"/>
      <c r="R216" s="52"/>
      <c r="S216" s="52"/>
      <c r="T216" s="53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T216" s="14" t="s">
        <v>709</v>
      </c>
      <c r="AU216" s="14" t="s">
        <v>85</v>
      </c>
    </row>
    <row r="217" spans="1:65" s="2" customFormat="1" ht="16.5" customHeight="1">
      <c r="A217" s="28"/>
      <c r="B217" s="138"/>
      <c r="C217" s="205" t="s">
        <v>560</v>
      </c>
      <c r="D217" s="205" t="s">
        <v>290</v>
      </c>
      <c r="E217" s="206" t="s">
        <v>2931</v>
      </c>
      <c r="F217" s="207" t="s">
        <v>2932</v>
      </c>
      <c r="G217" s="208" t="s">
        <v>1716</v>
      </c>
      <c r="H217" s="209">
        <v>4200</v>
      </c>
      <c r="I217" s="115"/>
      <c r="J217" s="210">
        <f>ROUND(I217*H217,2)</f>
        <v>0</v>
      </c>
      <c r="K217" s="207" t="s">
        <v>1709</v>
      </c>
      <c r="L217" s="116"/>
      <c r="M217" s="117" t="s">
        <v>1</v>
      </c>
      <c r="N217" s="118" t="s">
        <v>42</v>
      </c>
      <c r="O217" s="52"/>
      <c r="P217" s="111">
        <f>O217*H217</f>
        <v>0</v>
      </c>
      <c r="Q217" s="111">
        <v>0</v>
      </c>
      <c r="R217" s="111">
        <f>Q217*H217</f>
        <v>0</v>
      </c>
      <c r="S217" s="111">
        <v>0</v>
      </c>
      <c r="T217" s="112">
        <f>S217*H217</f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13" t="s">
        <v>1303</v>
      </c>
      <c r="AT217" s="113" t="s">
        <v>290</v>
      </c>
      <c r="AU217" s="113" t="s">
        <v>85</v>
      </c>
      <c r="AY217" s="14" t="s">
        <v>237</v>
      </c>
      <c r="BE217" s="114">
        <f>IF(N217="základní",J217,0)</f>
        <v>0</v>
      </c>
      <c r="BF217" s="114">
        <f>IF(N217="snížená",J217,0)</f>
        <v>0</v>
      </c>
      <c r="BG217" s="114">
        <f>IF(N217="zákl. přenesená",J217,0)</f>
        <v>0</v>
      </c>
      <c r="BH217" s="114">
        <f>IF(N217="sníž. přenesená",J217,0)</f>
        <v>0</v>
      </c>
      <c r="BI217" s="114">
        <f>IF(N217="nulová",J217,0)</f>
        <v>0</v>
      </c>
      <c r="BJ217" s="14" t="s">
        <v>85</v>
      </c>
      <c r="BK217" s="114">
        <f>ROUND(I217*H217,2)</f>
        <v>0</v>
      </c>
      <c r="BL217" s="14" t="s">
        <v>490</v>
      </c>
      <c r="BM217" s="113" t="s">
        <v>2933</v>
      </c>
    </row>
    <row r="218" spans="1:65" s="2" customFormat="1" ht="19.5">
      <c r="A218" s="28"/>
      <c r="B218" s="138"/>
      <c r="C218" s="139"/>
      <c r="D218" s="211" t="s">
        <v>709</v>
      </c>
      <c r="E218" s="139"/>
      <c r="F218" s="212" t="s">
        <v>2906</v>
      </c>
      <c r="G218" s="139"/>
      <c r="H218" s="139"/>
      <c r="I218" s="88"/>
      <c r="J218" s="139"/>
      <c r="K218" s="139"/>
      <c r="L218" s="29"/>
      <c r="M218" s="119"/>
      <c r="N218" s="120"/>
      <c r="O218" s="52"/>
      <c r="P218" s="52"/>
      <c r="Q218" s="52"/>
      <c r="R218" s="52"/>
      <c r="S218" s="52"/>
      <c r="T218" s="53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T218" s="14" t="s">
        <v>709</v>
      </c>
      <c r="AU218" s="14" t="s">
        <v>85</v>
      </c>
    </row>
    <row r="219" spans="1:65" s="2" customFormat="1" ht="16.5" customHeight="1">
      <c r="A219" s="28"/>
      <c r="B219" s="138"/>
      <c r="C219" s="199" t="s">
        <v>564</v>
      </c>
      <c r="D219" s="199" t="s">
        <v>242</v>
      </c>
      <c r="E219" s="200" t="s">
        <v>2934</v>
      </c>
      <c r="F219" s="201" t="s">
        <v>2935</v>
      </c>
      <c r="G219" s="202" t="s">
        <v>1716</v>
      </c>
      <c r="H219" s="203">
        <v>150</v>
      </c>
      <c r="I219" s="108"/>
      <c r="J219" s="204">
        <f>ROUND(I219*H219,2)</f>
        <v>0</v>
      </c>
      <c r="K219" s="201" t="s">
        <v>1709</v>
      </c>
      <c r="L219" s="29"/>
      <c r="M219" s="109" t="s">
        <v>1</v>
      </c>
      <c r="N219" s="110" t="s">
        <v>42</v>
      </c>
      <c r="O219" s="52"/>
      <c r="P219" s="111">
        <f>O219*H219</f>
        <v>0</v>
      </c>
      <c r="Q219" s="111">
        <v>0</v>
      </c>
      <c r="R219" s="111">
        <f>Q219*H219</f>
        <v>0</v>
      </c>
      <c r="S219" s="111">
        <v>0</v>
      </c>
      <c r="T219" s="112">
        <f>S219*H219</f>
        <v>0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R219" s="113" t="s">
        <v>490</v>
      </c>
      <c r="AT219" s="113" t="s">
        <v>242</v>
      </c>
      <c r="AU219" s="113" t="s">
        <v>85</v>
      </c>
      <c r="AY219" s="14" t="s">
        <v>237</v>
      </c>
      <c r="BE219" s="114">
        <f>IF(N219="základní",J219,0)</f>
        <v>0</v>
      </c>
      <c r="BF219" s="114">
        <f>IF(N219="snížená",J219,0)</f>
        <v>0</v>
      </c>
      <c r="BG219" s="114">
        <f>IF(N219="zákl. přenesená",J219,0)</f>
        <v>0</v>
      </c>
      <c r="BH219" s="114">
        <f>IF(N219="sníž. přenesená",J219,0)</f>
        <v>0</v>
      </c>
      <c r="BI219" s="114">
        <f>IF(N219="nulová",J219,0)</f>
        <v>0</v>
      </c>
      <c r="BJ219" s="14" t="s">
        <v>85</v>
      </c>
      <c r="BK219" s="114">
        <f>ROUND(I219*H219,2)</f>
        <v>0</v>
      </c>
      <c r="BL219" s="14" t="s">
        <v>490</v>
      </c>
      <c r="BM219" s="113" t="s">
        <v>2936</v>
      </c>
    </row>
    <row r="220" spans="1:65" s="2" customFormat="1" ht="19.5">
      <c r="A220" s="28"/>
      <c r="B220" s="138"/>
      <c r="C220" s="139"/>
      <c r="D220" s="211" t="s">
        <v>709</v>
      </c>
      <c r="E220" s="139"/>
      <c r="F220" s="212" t="s">
        <v>2906</v>
      </c>
      <c r="G220" s="139"/>
      <c r="H220" s="139"/>
      <c r="I220" s="88"/>
      <c r="J220" s="139"/>
      <c r="K220" s="139"/>
      <c r="L220" s="29"/>
      <c r="M220" s="119"/>
      <c r="N220" s="120"/>
      <c r="O220" s="52"/>
      <c r="P220" s="52"/>
      <c r="Q220" s="52"/>
      <c r="R220" s="52"/>
      <c r="S220" s="52"/>
      <c r="T220" s="53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T220" s="14" t="s">
        <v>709</v>
      </c>
      <c r="AU220" s="14" t="s">
        <v>85</v>
      </c>
    </row>
    <row r="221" spans="1:65" s="2" customFormat="1" ht="16.5" customHeight="1">
      <c r="A221" s="28"/>
      <c r="B221" s="138"/>
      <c r="C221" s="205" t="s">
        <v>571</v>
      </c>
      <c r="D221" s="205" t="s">
        <v>290</v>
      </c>
      <c r="E221" s="206" t="s">
        <v>2937</v>
      </c>
      <c r="F221" s="207" t="s">
        <v>2938</v>
      </c>
      <c r="G221" s="208" t="s">
        <v>1716</v>
      </c>
      <c r="H221" s="209">
        <v>150</v>
      </c>
      <c r="I221" s="115"/>
      <c r="J221" s="210">
        <f>ROUND(I221*H221,2)</f>
        <v>0</v>
      </c>
      <c r="K221" s="207" t="s">
        <v>1709</v>
      </c>
      <c r="L221" s="116"/>
      <c r="M221" s="117" t="s">
        <v>1</v>
      </c>
      <c r="N221" s="118" t="s">
        <v>42</v>
      </c>
      <c r="O221" s="52"/>
      <c r="P221" s="111">
        <f>O221*H221</f>
        <v>0</v>
      </c>
      <c r="Q221" s="111">
        <v>0</v>
      </c>
      <c r="R221" s="111">
        <f>Q221*H221</f>
        <v>0</v>
      </c>
      <c r="S221" s="111">
        <v>0</v>
      </c>
      <c r="T221" s="112">
        <f>S221*H221</f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13" t="s">
        <v>1303</v>
      </c>
      <c r="AT221" s="113" t="s">
        <v>290</v>
      </c>
      <c r="AU221" s="113" t="s">
        <v>85</v>
      </c>
      <c r="AY221" s="14" t="s">
        <v>237</v>
      </c>
      <c r="BE221" s="114">
        <f>IF(N221="základní",J221,0)</f>
        <v>0</v>
      </c>
      <c r="BF221" s="114">
        <f>IF(N221="snížená",J221,0)</f>
        <v>0</v>
      </c>
      <c r="BG221" s="114">
        <f>IF(N221="zákl. přenesená",J221,0)</f>
        <v>0</v>
      </c>
      <c r="BH221" s="114">
        <f>IF(N221="sníž. přenesená",J221,0)</f>
        <v>0</v>
      </c>
      <c r="BI221" s="114">
        <f>IF(N221="nulová",J221,0)</f>
        <v>0</v>
      </c>
      <c r="BJ221" s="14" t="s">
        <v>85</v>
      </c>
      <c r="BK221" s="114">
        <f>ROUND(I221*H221,2)</f>
        <v>0</v>
      </c>
      <c r="BL221" s="14" t="s">
        <v>490</v>
      </c>
      <c r="BM221" s="113" t="s">
        <v>2939</v>
      </c>
    </row>
    <row r="222" spans="1:65" s="2" customFormat="1" ht="19.5">
      <c r="A222" s="28"/>
      <c r="B222" s="138"/>
      <c r="C222" s="139"/>
      <c r="D222" s="211" t="s">
        <v>709</v>
      </c>
      <c r="E222" s="139"/>
      <c r="F222" s="212" t="s">
        <v>2906</v>
      </c>
      <c r="G222" s="139"/>
      <c r="H222" s="139"/>
      <c r="I222" s="88"/>
      <c r="J222" s="139"/>
      <c r="K222" s="139"/>
      <c r="L222" s="29"/>
      <c r="M222" s="119"/>
      <c r="N222" s="120"/>
      <c r="O222" s="52"/>
      <c r="P222" s="52"/>
      <c r="Q222" s="52"/>
      <c r="R222" s="52"/>
      <c r="S222" s="52"/>
      <c r="T222" s="53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T222" s="14" t="s">
        <v>709</v>
      </c>
      <c r="AU222" s="14" t="s">
        <v>85</v>
      </c>
    </row>
    <row r="223" spans="1:65" s="2" customFormat="1" ht="16.5" customHeight="1">
      <c r="A223" s="28"/>
      <c r="B223" s="138"/>
      <c r="C223" s="199" t="s">
        <v>578</v>
      </c>
      <c r="D223" s="199" t="s">
        <v>242</v>
      </c>
      <c r="E223" s="200" t="s">
        <v>2940</v>
      </c>
      <c r="F223" s="201" t="s">
        <v>2941</v>
      </c>
      <c r="G223" s="202" t="s">
        <v>1716</v>
      </c>
      <c r="H223" s="203">
        <v>150</v>
      </c>
      <c r="I223" s="108"/>
      <c r="J223" s="204">
        <f>ROUND(I223*H223,2)</f>
        <v>0</v>
      </c>
      <c r="K223" s="201" t="s">
        <v>1709</v>
      </c>
      <c r="L223" s="29"/>
      <c r="M223" s="109" t="s">
        <v>1</v>
      </c>
      <c r="N223" s="110" t="s">
        <v>42</v>
      </c>
      <c r="O223" s="52"/>
      <c r="P223" s="111">
        <f>O223*H223</f>
        <v>0</v>
      </c>
      <c r="Q223" s="111">
        <v>0</v>
      </c>
      <c r="R223" s="111">
        <f>Q223*H223</f>
        <v>0</v>
      </c>
      <c r="S223" s="111">
        <v>0</v>
      </c>
      <c r="T223" s="112">
        <f>S223*H223</f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13" t="s">
        <v>490</v>
      </c>
      <c r="AT223" s="113" t="s">
        <v>242</v>
      </c>
      <c r="AU223" s="113" t="s">
        <v>85</v>
      </c>
      <c r="AY223" s="14" t="s">
        <v>237</v>
      </c>
      <c r="BE223" s="114">
        <f>IF(N223="základní",J223,0)</f>
        <v>0</v>
      </c>
      <c r="BF223" s="114">
        <f>IF(N223="snížená",J223,0)</f>
        <v>0</v>
      </c>
      <c r="BG223" s="114">
        <f>IF(N223="zákl. přenesená",J223,0)</f>
        <v>0</v>
      </c>
      <c r="BH223" s="114">
        <f>IF(N223="sníž. přenesená",J223,0)</f>
        <v>0</v>
      </c>
      <c r="BI223" s="114">
        <f>IF(N223="nulová",J223,0)</f>
        <v>0</v>
      </c>
      <c r="BJ223" s="14" t="s">
        <v>85</v>
      </c>
      <c r="BK223" s="114">
        <f>ROUND(I223*H223,2)</f>
        <v>0</v>
      </c>
      <c r="BL223" s="14" t="s">
        <v>490</v>
      </c>
      <c r="BM223" s="113" t="s">
        <v>2942</v>
      </c>
    </row>
    <row r="224" spans="1:65" s="2" customFormat="1" ht="19.5">
      <c r="A224" s="28"/>
      <c r="B224" s="138"/>
      <c r="C224" s="139"/>
      <c r="D224" s="211" t="s">
        <v>709</v>
      </c>
      <c r="E224" s="139"/>
      <c r="F224" s="212" t="s">
        <v>2906</v>
      </c>
      <c r="G224" s="139"/>
      <c r="H224" s="139"/>
      <c r="I224" s="88"/>
      <c r="J224" s="139"/>
      <c r="K224" s="139"/>
      <c r="L224" s="29"/>
      <c r="M224" s="119"/>
      <c r="N224" s="120"/>
      <c r="O224" s="52"/>
      <c r="P224" s="52"/>
      <c r="Q224" s="52"/>
      <c r="R224" s="52"/>
      <c r="S224" s="52"/>
      <c r="T224" s="53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T224" s="14" t="s">
        <v>709</v>
      </c>
      <c r="AU224" s="14" t="s">
        <v>85</v>
      </c>
    </row>
    <row r="225" spans="1:65" s="2" customFormat="1" ht="16.5" customHeight="1">
      <c r="A225" s="28"/>
      <c r="B225" s="138"/>
      <c r="C225" s="205" t="s">
        <v>582</v>
      </c>
      <c r="D225" s="205" t="s">
        <v>290</v>
      </c>
      <c r="E225" s="206" t="s">
        <v>2943</v>
      </c>
      <c r="F225" s="207" t="s">
        <v>2944</v>
      </c>
      <c r="G225" s="208" t="s">
        <v>1716</v>
      </c>
      <c r="H225" s="209">
        <v>150</v>
      </c>
      <c r="I225" s="115"/>
      <c r="J225" s="210">
        <f>ROUND(I225*H225,2)</f>
        <v>0</v>
      </c>
      <c r="K225" s="207" t="s">
        <v>1709</v>
      </c>
      <c r="L225" s="116"/>
      <c r="M225" s="117" t="s">
        <v>1</v>
      </c>
      <c r="N225" s="118" t="s">
        <v>42</v>
      </c>
      <c r="O225" s="52"/>
      <c r="P225" s="111">
        <f>O225*H225</f>
        <v>0</v>
      </c>
      <c r="Q225" s="111">
        <v>0</v>
      </c>
      <c r="R225" s="111">
        <f>Q225*H225</f>
        <v>0</v>
      </c>
      <c r="S225" s="111">
        <v>0</v>
      </c>
      <c r="T225" s="112">
        <f>S225*H225</f>
        <v>0</v>
      </c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R225" s="113" t="s">
        <v>1303</v>
      </c>
      <c r="AT225" s="113" t="s">
        <v>290</v>
      </c>
      <c r="AU225" s="113" t="s">
        <v>85</v>
      </c>
      <c r="AY225" s="14" t="s">
        <v>237</v>
      </c>
      <c r="BE225" s="114">
        <f>IF(N225="základní",J225,0)</f>
        <v>0</v>
      </c>
      <c r="BF225" s="114">
        <f>IF(N225="snížená",J225,0)</f>
        <v>0</v>
      </c>
      <c r="BG225" s="114">
        <f>IF(N225="zákl. přenesená",J225,0)</f>
        <v>0</v>
      </c>
      <c r="BH225" s="114">
        <f>IF(N225="sníž. přenesená",J225,0)</f>
        <v>0</v>
      </c>
      <c r="BI225" s="114">
        <f>IF(N225="nulová",J225,0)</f>
        <v>0</v>
      </c>
      <c r="BJ225" s="14" t="s">
        <v>85</v>
      </c>
      <c r="BK225" s="114">
        <f>ROUND(I225*H225,2)</f>
        <v>0</v>
      </c>
      <c r="BL225" s="14" t="s">
        <v>490</v>
      </c>
      <c r="BM225" s="113" t="s">
        <v>2945</v>
      </c>
    </row>
    <row r="226" spans="1:65" s="2" customFormat="1" ht="19.5">
      <c r="A226" s="28"/>
      <c r="B226" s="138"/>
      <c r="C226" s="139"/>
      <c r="D226" s="211" t="s">
        <v>709</v>
      </c>
      <c r="E226" s="139"/>
      <c r="F226" s="212" t="s">
        <v>2906</v>
      </c>
      <c r="G226" s="139"/>
      <c r="H226" s="139"/>
      <c r="I226" s="88"/>
      <c r="J226" s="139"/>
      <c r="K226" s="139"/>
      <c r="L226" s="29"/>
      <c r="M226" s="119"/>
      <c r="N226" s="120"/>
      <c r="O226" s="52"/>
      <c r="P226" s="52"/>
      <c r="Q226" s="52"/>
      <c r="R226" s="52"/>
      <c r="S226" s="52"/>
      <c r="T226" s="53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T226" s="14" t="s">
        <v>709</v>
      </c>
      <c r="AU226" s="14" t="s">
        <v>85</v>
      </c>
    </row>
    <row r="227" spans="1:65" s="2" customFormat="1" ht="16.5" customHeight="1">
      <c r="A227" s="28"/>
      <c r="B227" s="138"/>
      <c r="C227" s="199" t="s">
        <v>586</v>
      </c>
      <c r="D227" s="199" t="s">
        <v>242</v>
      </c>
      <c r="E227" s="200" t="s">
        <v>2946</v>
      </c>
      <c r="F227" s="201" t="s">
        <v>2947</v>
      </c>
      <c r="G227" s="202" t="s">
        <v>1716</v>
      </c>
      <c r="H227" s="203">
        <v>150</v>
      </c>
      <c r="I227" s="108"/>
      <c r="J227" s="204">
        <f>ROUND(I227*H227,2)</f>
        <v>0</v>
      </c>
      <c r="K227" s="201" t="s">
        <v>1709</v>
      </c>
      <c r="L227" s="29"/>
      <c r="M227" s="109" t="s">
        <v>1</v>
      </c>
      <c r="N227" s="110" t="s">
        <v>42</v>
      </c>
      <c r="O227" s="52"/>
      <c r="P227" s="111">
        <f>O227*H227</f>
        <v>0</v>
      </c>
      <c r="Q227" s="111">
        <v>0</v>
      </c>
      <c r="R227" s="111">
        <f>Q227*H227</f>
        <v>0</v>
      </c>
      <c r="S227" s="111">
        <v>0</v>
      </c>
      <c r="T227" s="112">
        <f>S227*H227</f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13" t="s">
        <v>490</v>
      </c>
      <c r="AT227" s="113" t="s">
        <v>242</v>
      </c>
      <c r="AU227" s="113" t="s">
        <v>85</v>
      </c>
      <c r="AY227" s="14" t="s">
        <v>237</v>
      </c>
      <c r="BE227" s="114">
        <f>IF(N227="základní",J227,0)</f>
        <v>0</v>
      </c>
      <c r="BF227" s="114">
        <f>IF(N227="snížená",J227,0)</f>
        <v>0</v>
      </c>
      <c r="BG227" s="114">
        <f>IF(N227="zákl. přenesená",J227,0)</f>
        <v>0</v>
      </c>
      <c r="BH227" s="114">
        <f>IF(N227="sníž. přenesená",J227,0)</f>
        <v>0</v>
      </c>
      <c r="BI227" s="114">
        <f>IF(N227="nulová",J227,0)</f>
        <v>0</v>
      </c>
      <c r="BJ227" s="14" t="s">
        <v>85</v>
      </c>
      <c r="BK227" s="114">
        <f>ROUND(I227*H227,2)</f>
        <v>0</v>
      </c>
      <c r="BL227" s="14" t="s">
        <v>490</v>
      </c>
      <c r="BM227" s="113" t="s">
        <v>2948</v>
      </c>
    </row>
    <row r="228" spans="1:65" s="2" customFormat="1" ht="19.5">
      <c r="A228" s="28"/>
      <c r="B228" s="138"/>
      <c r="C228" s="139"/>
      <c r="D228" s="211" t="s">
        <v>709</v>
      </c>
      <c r="E228" s="139"/>
      <c r="F228" s="212" t="s">
        <v>2906</v>
      </c>
      <c r="G228" s="139"/>
      <c r="H228" s="139"/>
      <c r="I228" s="88"/>
      <c r="J228" s="139"/>
      <c r="K228" s="139"/>
      <c r="L228" s="29"/>
      <c r="M228" s="119"/>
      <c r="N228" s="120"/>
      <c r="O228" s="52"/>
      <c r="P228" s="52"/>
      <c r="Q228" s="52"/>
      <c r="R228" s="52"/>
      <c r="S228" s="52"/>
      <c r="T228" s="53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T228" s="14" t="s">
        <v>709</v>
      </c>
      <c r="AU228" s="14" t="s">
        <v>85</v>
      </c>
    </row>
    <row r="229" spans="1:65" s="2" customFormat="1" ht="16.5" customHeight="1">
      <c r="A229" s="28"/>
      <c r="B229" s="138"/>
      <c r="C229" s="205" t="s">
        <v>593</v>
      </c>
      <c r="D229" s="205" t="s">
        <v>290</v>
      </c>
      <c r="E229" s="206" t="s">
        <v>2949</v>
      </c>
      <c r="F229" s="207" t="s">
        <v>2950</v>
      </c>
      <c r="G229" s="208" t="s">
        <v>1716</v>
      </c>
      <c r="H229" s="209">
        <v>150</v>
      </c>
      <c r="I229" s="115"/>
      <c r="J229" s="210">
        <f>ROUND(I229*H229,2)</f>
        <v>0</v>
      </c>
      <c r="K229" s="207" t="s">
        <v>1709</v>
      </c>
      <c r="L229" s="116"/>
      <c r="M229" s="117" t="s">
        <v>1</v>
      </c>
      <c r="N229" s="118" t="s">
        <v>42</v>
      </c>
      <c r="O229" s="52"/>
      <c r="P229" s="111">
        <f>O229*H229</f>
        <v>0</v>
      </c>
      <c r="Q229" s="111">
        <v>0</v>
      </c>
      <c r="R229" s="111">
        <f>Q229*H229</f>
        <v>0</v>
      </c>
      <c r="S229" s="111">
        <v>0</v>
      </c>
      <c r="T229" s="112">
        <f>S229*H229</f>
        <v>0</v>
      </c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R229" s="113" t="s">
        <v>1303</v>
      </c>
      <c r="AT229" s="113" t="s">
        <v>290</v>
      </c>
      <c r="AU229" s="113" t="s">
        <v>85</v>
      </c>
      <c r="AY229" s="14" t="s">
        <v>237</v>
      </c>
      <c r="BE229" s="114">
        <f>IF(N229="základní",J229,0)</f>
        <v>0</v>
      </c>
      <c r="BF229" s="114">
        <f>IF(N229="snížená",J229,0)</f>
        <v>0</v>
      </c>
      <c r="BG229" s="114">
        <f>IF(N229="zákl. přenesená",J229,0)</f>
        <v>0</v>
      </c>
      <c r="BH229" s="114">
        <f>IF(N229="sníž. přenesená",J229,0)</f>
        <v>0</v>
      </c>
      <c r="BI229" s="114">
        <f>IF(N229="nulová",J229,0)</f>
        <v>0</v>
      </c>
      <c r="BJ229" s="14" t="s">
        <v>85</v>
      </c>
      <c r="BK229" s="114">
        <f>ROUND(I229*H229,2)</f>
        <v>0</v>
      </c>
      <c r="BL229" s="14" t="s">
        <v>490</v>
      </c>
      <c r="BM229" s="113" t="s">
        <v>2951</v>
      </c>
    </row>
    <row r="230" spans="1:65" s="2" customFormat="1" ht="19.5">
      <c r="A230" s="28"/>
      <c r="B230" s="138"/>
      <c r="C230" s="139"/>
      <c r="D230" s="211" t="s">
        <v>709</v>
      </c>
      <c r="E230" s="139"/>
      <c r="F230" s="212" t="s">
        <v>2906</v>
      </c>
      <c r="G230" s="139"/>
      <c r="H230" s="139"/>
      <c r="I230" s="88"/>
      <c r="J230" s="139"/>
      <c r="K230" s="139"/>
      <c r="L230" s="29"/>
      <c r="M230" s="119"/>
      <c r="N230" s="120"/>
      <c r="O230" s="52"/>
      <c r="P230" s="52"/>
      <c r="Q230" s="52"/>
      <c r="R230" s="52"/>
      <c r="S230" s="52"/>
      <c r="T230" s="53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T230" s="14" t="s">
        <v>709</v>
      </c>
      <c r="AU230" s="14" t="s">
        <v>85</v>
      </c>
    </row>
    <row r="231" spans="1:65" s="2" customFormat="1" ht="16.5" customHeight="1">
      <c r="A231" s="28"/>
      <c r="B231" s="138"/>
      <c r="C231" s="199" t="s">
        <v>597</v>
      </c>
      <c r="D231" s="199" t="s">
        <v>242</v>
      </c>
      <c r="E231" s="200" t="s">
        <v>2952</v>
      </c>
      <c r="F231" s="201" t="s">
        <v>2953</v>
      </c>
      <c r="G231" s="202" t="s">
        <v>1716</v>
      </c>
      <c r="H231" s="203">
        <v>800</v>
      </c>
      <c r="I231" s="108"/>
      <c r="J231" s="204">
        <f t="shared" ref="J231:J248" si="20">ROUND(I231*H231,2)</f>
        <v>0</v>
      </c>
      <c r="K231" s="201" t="s">
        <v>1709</v>
      </c>
      <c r="L231" s="29"/>
      <c r="M231" s="109" t="s">
        <v>1</v>
      </c>
      <c r="N231" s="110" t="s">
        <v>42</v>
      </c>
      <c r="O231" s="52"/>
      <c r="P231" s="111">
        <f t="shared" ref="P231:P248" si="21">O231*H231</f>
        <v>0</v>
      </c>
      <c r="Q231" s="111">
        <v>0</v>
      </c>
      <c r="R231" s="111">
        <f t="shared" ref="R231:R248" si="22">Q231*H231</f>
        <v>0</v>
      </c>
      <c r="S231" s="111">
        <v>0</v>
      </c>
      <c r="T231" s="112">
        <f t="shared" ref="T231:T248" si="23">S231*H231</f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13" t="s">
        <v>490</v>
      </c>
      <c r="AT231" s="113" t="s">
        <v>242</v>
      </c>
      <c r="AU231" s="113" t="s">
        <v>85</v>
      </c>
      <c r="AY231" s="14" t="s">
        <v>237</v>
      </c>
      <c r="BE231" s="114">
        <f t="shared" ref="BE231:BE248" si="24">IF(N231="základní",J231,0)</f>
        <v>0</v>
      </c>
      <c r="BF231" s="114">
        <f t="shared" ref="BF231:BF248" si="25">IF(N231="snížená",J231,0)</f>
        <v>0</v>
      </c>
      <c r="BG231" s="114">
        <f t="shared" ref="BG231:BG248" si="26">IF(N231="zákl. přenesená",J231,0)</f>
        <v>0</v>
      </c>
      <c r="BH231" s="114">
        <f t="shared" ref="BH231:BH248" si="27">IF(N231="sníž. přenesená",J231,0)</f>
        <v>0</v>
      </c>
      <c r="BI231" s="114">
        <f t="shared" ref="BI231:BI248" si="28">IF(N231="nulová",J231,0)</f>
        <v>0</v>
      </c>
      <c r="BJ231" s="14" t="s">
        <v>85</v>
      </c>
      <c r="BK231" s="114">
        <f t="shared" ref="BK231:BK248" si="29">ROUND(I231*H231,2)</f>
        <v>0</v>
      </c>
      <c r="BL231" s="14" t="s">
        <v>490</v>
      </c>
      <c r="BM231" s="113" t="s">
        <v>2954</v>
      </c>
    </row>
    <row r="232" spans="1:65" s="2" customFormat="1" ht="16.5" customHeight="1">
      <c r="A232" s="28"/>
      <c r="B232" s="138"/>
      <c r="C232" s="205" t="s">
        <v>601</v>
      </c>
      <c r="D232" s="205" t="s">
        <v>290</v>
      </c>
      <c r="E232" s="206" t="s">
        <v>2955</v>
      </c>
      <c r="F232" s="207" t="s">
        <v>2956</v>
      </c>
      <c r="G232" s="208" t="s">
        <v>1716</v>
      </c>
      <c r="H232" s="209">
        <v>800</v>
      </c>
      <c r="I232" s="115"/>
      <c r="J232" s="210">
        <f t="shared" si="20"/>
        <v>0</v>
      </c>
      <c r="K232" s="207" t="s">
        <v>1709</v>
      </c>
      <c r="L232" s="116"/>
      <c r="M232" s="117" t="s">
        <v>1</v>
      </c>
      <c r="N232" s="118" t="s">
        <v>42</v>
      </c>
      <c r="O232" s="52"/>
      <c r="P232" s="111">
        <f t="shared" si="21"/>
        <v>0</v>
      </c>
      <c r="Q232" s="111">
        <v>0</v>
      </c>
      <c r="R232" s="111">
        <f t="shared" si="22"/>
        <v>0</v>
      </c>
      <c r="S232" s="111">
        <v>0</v>
      </c>
      <c r="T232" s="112">
        <f t="shared" si="23"/>
        <v>0</v>
      </c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R232" s="113" t="s">
        <v>1303</v>
      </c>
      <c r="AT232" s="113" t="s">
        <v>290</v>
      </c>
      <c r="AU232" s="113" t="s">
        <v>85</v>
      </c>
      <c r="AY232" s="14" t="s">
        <v>237</v>
      </c>
      <c r="BE232" s="114">
        <f t="shared" si="24"/>
        <v>0</v>
      </c>
      <c r="BF232" s="114">
        <f t="shared" si="25"/>
        <v>0</v>
      </c>
      <c r="BG232" s="114">
        <f t="shared" si="26"/>
        <v>0</v>
      </c>
      <c r="BH232" s="114">
        <f t="shared" si="27"/>
        <v>0</v>
      </c>
      <c r="BI232" s="114">
        <f t="shared" si="28"/>
        <v>0</v>
      </c>
      <c r="BJ232" s="14" t="s">
        <v>85</v>
      </c>
      <c r="BK232" s="114">
        <f t="shared" si="29"/>
        <v>0</v>
      </c>
      <c r="BL232" s="14" t="s">
        <v>490</v>
      </c>
      <c r="BM232" s="113" t="s">
        <v>2957</v>
      </c>
    </row>
    <row r="233" spans="1:65" s="2" customFormat="1" ht="16.5" customHeight="1">
      <c r="A233" s="28"/>
      <c r="B233" s="138"/>
      <c r="C233" s="199" t="s">
        <v>605</v>
      </c>
      <c r="D233" s="199" t="s">
        <v>242</v>
      </c>
      <c r="E233" s="200" t="s">
        <v>2958</v>
      </c>
      <c r="F233" s="201" t="s">
        <v>2959</v>
      </c>
      <c r="G233" s="202" t="s">
        <v>1716</v>
      </c>
      <c r="H233" s="203">
        <v>200</v>
      </c>
      <c r="I233" s="108"/>
      <c r="J233" s="204">
        <f t="shared" si="20"/>
        <v>0</v>
      </c>
      <c r="K233" s="201" t="s">
        <v>1709</v>
      </c>
      <c r="L233" s="29"/>
      <c r="M233" s="109" t="s">
        <v>1</v>
      </c>
      <c r="N233" s="110" t="s">
        <v>42</v>
      </c>
      <c r="O233" s="52"/>
      <c r="P233" s="111">
        <f t="shared" si="21"/>
        <v>0</v>
      </c>
      <c r="Q233" s="111">
        <v>0</v>
      </c>
      <c r="R233" s="111">
        <f t="shared" si="22"/>
        <v>0</v>
      </c>
      <c r="S233" s="111">
        <v>0</v>
      </c>
      <c r="T233" s="112">
        <f t="shared" si="23"/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13" t="s">
        <v>490</v>
      </c>
      <c r="AT233" s="113" t="s">
        <v>242</v>
      </c>
      <c r="AU233" s="113" t="s">
        <v>85</v>
      </c>
      <c r="AY233" s="14" t="s">
        <v>237</v>
      </c>
      <c r="BE233" s="114">
        <f t="shared" si="24"/>
        <v>0</v>
      </c>
      <c r="BF233" s="114">
        <f t="shared" si="25"/>
        <v>0</v>
      </c>
      <c r="BG233" s="114">
        <f t="shared" si="26"/>
        <v>0</v>
      </c>
      <c r="BH233" s="114">
        <f t="shared" si="27"/>
        <v>0</v>
      </c>
      <c r="BI233" s="114">
        <f t="shared" si="28"/>
        <v>0</v>
      </c>
      <c r="BJ233" s="14" t="s">
        <v>85</v>
      </c>
      <c r="BK233" s="114">
        <f t="shared" si="29"/>
        <v>0</v>
      </c>
      <c r="BL233" s="14" t="s">
        <v>490</v>
      </c>
      <c r="BM233" s="113" t="s">
        <v>2960</v>
      </c>
    </row>
    <row r="234" spans="1:65" s="2" customFormat="1" ht="16.5" customHeight="1">
      <c r="A234" s="28"/>
      <c r="B234" s="138"/>
      <c r="C234" s="205" t="s">
        <v>609</v>
      </c>
      <c r="D234" s="205" t="s">
        <v>290</v>
      </c>
      <c r="E234" s="206" t="s">
        <v>2961</v>
      </c>
      <c r="F234" s="207" t="s">
        <v>2956</v>
      </c>
      <c r="G234" s="208" t="s">
        <v>1716</v>
      </c>
      <c r="H234" s="209">
        <v>200</v>
      </c>
      <c r="I234" s="115"/>
      <c r="J234" s="210">
        <f t="shared" si="20"/>
        <v>0</v>
      </c>
      <c r="K234" s="207" t="s">
        <v>1709</v>
      </c>
      <c r="L234" s="116"/>
      <c r="M234" s="117" t="s">
        <v>1</v>
      </c>
      <c r="N234" s="118" t="s">
        <v>42</v>
      </c>
      <c r="O234" s="52"/>
      <c r="P234" s="111">
        <f t="shared" si="21"/>
        <v>0</v>
      </c>
      <c r="Q234" s="111">
        <v>0</v>
      </c>
      <c r="R234" s="111">
        <f t="shared" si="22"/>
        <v>0</v>
      </c>
      <c r="S234" s="111">
        <v>0</v>
      </c>
      <c r="T234" s="112">
        <f t="shared" si="23"/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13" t="s">
        <v>1303</v>
      </c>
      <c r="AT234" s="113" t="s">
        <v>290</v>
      </c>
      <c r="AU234" s="113" t="s">
        <v>85</v>
      </c>
      <c r="AY234" s="14" t="s">
        <v>237</v>
      </c>
      <c r="BE234" s="114">
        <f t="shared" si="24"/>
        <v>0</v>
      </c>
      <c r="BF234" s="114">
        <f t="shared" si="25"/>
        <v>0</v>
      </c>
      <c r="BG234" s="114">
        <f t="shared" si="26"/>
        <v>0</v>
      </c>
      <c r="BH234" s="114">
        <f t="shared" si="27"/>
        <v>0</v>
      </c>
      <c r="BI234" s="114">
        <f t="shared" si="28"/>
        <v>0</v>
      </c>
      <c r="BJ234" s="14" t="s">
        <v>85</v>
      </c>
      <c r="BK234" s="114">
        <f t="shared" si="29"/>
        <v>0</v>
      </c>
      <c r="BL234" s="14" t="s">
        <v>490</v>
      </c>
      <c r="BM234" s="113" t="s">
        <v>2962</v>
      </c>
    </row>
    <row r="235" spans="1:65" s="2" customFormat="1" ht="16.5" customHeight="1">
      <c r="A235" s="28"/>
      <c r="B235" s="138"/>
      <c r="C235" s="199" t="s">
        <v>613</v>
      </c>
      <c r="D235" s="199" t="s">
        <v>242</v>
      </c>
      <c r="E235" s="200" t="s">
        <v>2963</v>
      </c>
      <c r="F235" s="201" t="s">
        <v>2964</v>
      </c>
      <c r="G235" s="202" t="s">
        <v>1716</v>
      </c>
      <c r="H235" s="203">
        <v>200</v>
      </c>
      <c r="I235" s="108"/>
      <c r="J235" s="204">
        <f t="shared" si="20"/>
        <v>0</v>
      </c>
      <c r="K235" s="201" t="s">
        <v>1709</v>
      </c>
      <c r="L235" s="29"/>
      <c r="M235" s="109" t="s">
        <v>1</v>
      </c>
      <c r="N235" s="110" t="s">
        <v>42</v>
      </c>
      <c r="O235" s="52"/>
      <c r="P235" s="111">
        <f t="shared" si="21"/>
        <v>0</v>
      </c>
      <c r="Q235" s="111">
        <v>0</v>
      </c>
      <c r="R235" s="111">
        <f t="shared" si="22"/>
        <v>0</v>
      </c>
      <c r="S235" s="111">
        <v>0</v>
      </c>
      <c r="T235" s="112">
        <f t="shared" si="23"/>
        <v>0</v>
      </c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R235" s="113" t="s">
        <v>490</v>
      </c>
      <c r="AT235" s="113" t="s">
        <v>242</v>
      </c>
      <c r="AU235" s="113" t="s">
        <v>85</v>
      </c>
      <c r="AY235" s="14" t="s">
        <v>237</v>
      </c>
      <c r="BE235" s="114">
        <f t="shared" si="24"/>
        <v>0</v>
      </c>
      <c r="BF235" s="114">
        <f t="shared" si="25"/>
        <v>0</v>
      </c>
      <c r="BG235" s="114">
        <f t="shared" si="26"/>
        <v>0</v>
      </c>
      <c r="BH235" s="114">
        <f t="shared" si="27"/>
        <v>0</v>
      </c>
      <c r="BI235" s="114">
        <f t="shared" si="28"/>
        <v>0</v>
      </c>
      <c r="BJ235" s="14" t="s">
        <v>85</v>
      </c>
      <c r="BK235" s="114">
        <f t="shared" si="29"/>
        <v>0</v>
      </c>
      <c r="BL235" s="14" t="s">
        <v>490</v>
      </c>
      <c r="BM235" s="113" t="s">
        <v>2965</v>
      </c>
    </row>
    <row r="236" spans="1:65" s="2" customFormat="1" ht="16.5" customHeight="1">
      <c r="A236" s="28"/>
      <c r="B236" s="138"/>
      <c r="C236" s="205" t="s">
        <v>617</v>
      </c>
      <c r="D236" s="205" t="s">
        <v>290</v>
      </c>
      <c r="E236" s="206" t="s">
        <v>2966</v>
      </c>
      <c r="F236" s="207" t="s">
        <v>2967</v>
      </c>
      <c r="G236" s="208" t="s">
        <v>1716</v>
      </c>
      <c r="H236" s="209">
        <v>200</v>
      </c>
      <c r="I236" s="115"/>
      <c r="J236" s="210">
        <f t="shared" si="20"/>
        <v>0</v>
      </c>
      <c r="K236" s="207" t="s">
        <v>1709</v>
      </c>
      <c r="L236" s="116"/>
      <c r="M236" s="117" t="s">
        <v>1</v>
      </c>
      <c r="N236" s="118" t="s">
        <v>42</v>
      </c>
      <c r="O236" s="52"/>
      <c r="P236" s="111">
        <f t="shared" si="21"/>
        <v>0</v>
      </c>
      <c r="Q236" s="111">
        <v>0</v>
      </c>
      <c r="R236" s="111">
        <f t="shared" si="22"/>
        <v>0</v>
      </c>
      <c r="S236" s="111">
        <v>0</v>
      </c>
      <c r="T236" s="112">
        <f t="shared" si="23"/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13" t="s">
        <v>1303</v>
      </c>
      <c r="AT236" s="113" t="s">
        <v>290</v>
      </c>
      <c r="AU236" s="113" t="s">
        <v>85</v>
      </c>
      <c r="AY236" s="14" t="s">
        <v>237</v>
      </c>
      <c r="BE236" s="114">
        <f t="shared" si="24"/>
        <v>0</v>
      </c>
      <c r="BF236" s="114">
        <f t="shared" si="25"/>
        <v>0</v>
      </c>
      <c r="BG236" s="114">
        <f t="shared" si="26"/>
        <v>0</v>
      </c>
      <c r="BH236" s="114">
        <f t="shared" si="27"/>
        <v>0</v>
      </c>
      <c r="BI236" s="114">
        <f t="shared" si="28"/>
        <v>0</v>
      </c>
      <c r="BJ236" s="14" t="s">
        <v>85</v>
      </c>
      <c r="BK236" s="114">
        <f t="shared" si="29"/>
        <v>0</v>
      </c>
      <c r="BL236" s="14" t="s">
        <v>490</v>
      </c>
      <c r="BM236" s="113" t="s">
        <v>2968</v>
      </c>
    </row>
    <row r="237" spans="1:65" s="2" customFormat="1" ht="16.5" customHeight="1">
      <c r="A237" s="28"/>
      <c r="B237" s="138"/>
      <c r="C237" s="199" t="s">
        <v>621</v>
      </c>
      <c r="D237" s="199" t="s">
        <v>242</v>
      </c>
      <c r="E237" s="200" t="s">
        <v>2969</v>
      </c>
      <c r="F237" s="201" t="s">
        <v>2970</v>
      </c>
      <c r="G237" s="202" t="s">
        <v>1716</v>
      </c>
      <c r="H237" s="203">
        <v>1350</v>
      </c>
      <c r="I237" s="108"/>
      <c r="J237" s="204">
        <f t="shared" si="20"/>
        <v>0</v>
      </c>
      <c r="K237" s="201" t="s">
        <v>1709</v>
      </c>
      <c r="L237" s="29"/>
      <c r="M237" s="109" t="s">
        <v>1</v>
      </c>
      <c r="N237" s="110" t="s">
        <v>42</v>
      </c>
      <c r="O237" s="52"/>
      <c r="P237" s="111">
        <f t="shared" si="21"/>
        <v>0</v>
      </c>
      <c r="Q237" s="111">
        <v>0</v>
      </c>
      <c r="R237" s="111">
        <f t="shared" si="22"/>
        <v>0</v>
      </c>
      <c r="S237" s="111">
        <v>0</v>
      </c>
      <c r="T237" s="112">
        <f t="shared" si="23"/>
        <v>0</v>
      </c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R237" s="113" t="s">
        <v>490</v>
      </c>
      <c r="AT237" s="113" t="s">
        <v>242</v>
      </c>
      <c r="AU237" s="113" t="s">
        <v>85</v>
      </c>
      <c r="AY237" s="14" t="s">
        <v>237</v>
      </c>
      <c r="BE237" s="114">
        <f t="shared" si="24"/>
        <v>0</v>
      </c>
      <c r="BF237" s="114">
        <f t="shared" si="25"/>
        <v>0</v>
      </c>
      <c r="BG237" s="114">
        <f t="shared" si="26"/>
        <v>0</v>
      </c>
      <c r="BH237" s="114">
        <f t="shared" si="27"/>
        <v>0</v>
      </c>
      <c r="BI237" s="114">
        <f t="shared" si="28"/>
        <v>0</v>
      </c>
      <c r="BJ237" s="14" t="s">
        <v>85</v>
      </c>
      <c r="BK237" s="114">
        <f t="shared" si="29"/>
        <v>0</v>
      </c>
      <c r="BL237" s="14" t="s">
        <v>490</v>
      </c>
      <c r="BM237" s="113" t="s">
        <v>2971</v>
      </c>
    </row>
    <row r="238" spans="1:65" s="2" customFormat="1" ht="16.5" customHeight="1">
      <c r="A238" s="28"/>
      <c r="B238" s="138"/>
      <c r="C238" s="205" t="s">
        <v>625</v>
      </c>
      <c r="D238" s="205" t="s">
        <v>290</v>
      </c>
      <c r="E238" s="206" t="s">
        <v>2972</v>
      </c>
      <c r="F238" s="207" t="s">
        <v>2970</v>
      </c>
      <c r="G238" s="208" t="s">
        <v>1716</v>
      </c>
      <c r="H238" s="209">
        <v>1350</v>
      </c>
      <c r="I238" s="115"/>
      <c r="J238" s="210">
        <f t="shared" si="20"/>
        <v>0</v>
      </c>
      <c r="K238" s="207" t="s">
        <v>1709</v>
      </c>
      <c r="L238" s="116"/>
      <c r="M238" s="117" t="s">
        <v>1</v>
      </c>
      <c r="N238" s="118" t="s">
        <v>42</v>
      </c>
      <c r="O238" s="52"/>
      <c r="P238" s="111">
        <f t="shared" si="21"/>
        <v>0</v>
      </c>
      <c r="Q238" s="111">
        <v>0</v>
      </c>
      <c r="R238" s="111">
        <f t="shared" si="22"/>
        <v>0</v>
      </c>
      <c r="S238" s="111">
        <v>0</v>
      </c>
      <c r="T238" s="112">
        <f t="shared" si="23"/>
        <v>0</v>
      </c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R238" s="113" t="s">
        <v>1303</v>
      </c>
      <c r="AT238" s="113" t="s">
        <v>290</v>
      </c>
      <c r="AU238" s="113" t="s">
        <v>85</v>
      </c>
      <c r="AY238" s="14" t="s">
        <v>237</v>
      </c>
      <c r="BE238" s="114">
        <f t="shared" si="24"/>
        <v>0</v>
      </c>
      <c r="BF238" s="114">
        <f t="shared" si="25"/>
        <v>0</v>
      </c>
      <c r="BG238" s="114">
        <f t="shared" si="26"/>
        <v>0</v>
      </c>
      <c r="BH238" s="114">
        <f t="shared" si="27"/>
        <v>0</v>
      </c>
      <c r="BI238" s="114">
        <f t="shared" si="28"/>
        <v>0</v>
      </c>
      <c r="BJ238" s="14" t="s">
        <v>85</v>
      </c>
      <c r="BK238" s="114">
        <f t="shared" si="29"/>
        <v>0</v>
      </c>
      <c r="BL238" s="14" t="s">
        <v>490</v>
      </c>
      <c r="BM238" s="113" t="s">
        <v>2973</v>
      </c>
    </row>
    <row r="239" spans="1:65" s="2" customFormat="1" ht="16.5" customHeight="1">
      <c r="A239" s="28"/>
      <c r="B239" s="138"/>
      <c r="C239" s="199" t="s">
        <v>629</v>
      </c>
      <c r="D239" s="199" t="s">
        <v>242</v>
      </c>
      <c r="E239" s="200" t="s">
        <v>2969</v>
      </c>
      <c r="F239" s="201" t="s">
        <v>2970</v>
      </c>
      <c r="G239" s="202" t="s">
        <v>1716</v>
      </c>
      <c r="H239" s="203">
        <v>40</v>
      </c>
      <c r="I239" s="108"/>
      <c r="J239" s="204">
        <f t="shared" si="20"/>
        <v>0</v>
      </c>
      <c r="K239" s="201" t="s">
        <v>1709</v>
      </c>
      <c r="L239" s="29"/>
      <c r="M239" s="109" t="s">
        <v>1</v>
      </c>
      <c r="N239" s="110" t="s">
        <v>42</v>
      </c>
      <c r="O239" s="52"/>
      <c r="P239" s="111">
        <f t="shared" si="21"/>
        <v>0</v>
      </c>
      <c r="Q239" s="111">
        <v>0</v>
      </c>
      <c r="R239" s="111">
        <f t="shared" si="22"/>
        <v>0</v>
      </c>
      <c r="S239" s="111">
        <v>0</v>
      </c>
      <c r="T239" s="112">
        <f t="shared" si="23"/>
        <v>0</v>
      </c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R239" s="113" t="s">
        <v>490</v>
      </c>
      <c r="AT239" s="113" t="s">
        <v>242</v>
      </c>
      <c r="AU239" s="113" t="s">
        <v>85</v>
      </c>
      <c r="AY239" s="14" t="s">
        <v>237</v>
      </c>
      <c r="BE239" s="114">
        <f t="shared" si="24"/>
        <v>0</v>
      </c>
      <c r="BF239" s="114">
        <f t="shared" si="25"/>
        <v>0</v>
      </c>
      <c r="BG239" s="114">
        <f t="shared" si="26"/>
        <v>0</v>
      </c>
      <c r="BH239" s="114">
        <f t="shared" si="27"/>
        <v>0</v>
      </c>
      <c r="BI239" s="114">
        <f t="shared" si="28"/>
        <v>0</v>
      </c>
      <c r="BJ239" s="14" t="s">
        <v>85</v>
      </c>
      <c r="BK239" s="114">
        <f t="shared" si="29"/>
        <v>0</v>
      </c>
      <c r="BL239" s="14" t="s">
        <v>490</v>
      </c>
      <c r="BM239" s="113" t="s">
        <v>2974</v>
      </c>
    </row>
    <row r="240" spans="1:65" s="2" customFormat="1" ht="16.5" customHeight="1">
      <c r="A240" s="28"/>
      <c r="B240" s="138"/>
      <c r="C240" s="205" t="s">
        <v>633</v>
      </c>
      <c r="D240" s="205" t="s">
        <v>290</v>
      </c>
      <c r="E240" s="206" t="s">
        <v>2975</v>
      </c>
      <c r="F240" s="207" t="s">
        <v>2970</v>
      </c>
      <c r="G240" s="208" t="s">
        <v>1716</v>
      </c>
      <c r="H240" s="209">
        <v>40</v>
      </c>
      <c r="I240" s="115"/>
      <c r="J240" s="210">
        <f t="shared" si="20"/>
        <v>0</v>
      </c>
      <c r="K240" s="207" t="s">
        <v>1709</v>
      </c>
      <c r="L240" s="116"/>
      <c r="M240" s="117" t="s">
        <v>1</v>
      </c>
      <c r="N240" s="118" t="s">
        <v>42</v>
      </c>
      <c r="O240" s="52"/>
      <c r="P240" s="111">
        <f t="shared" si="21"/>
        <v>0</v>
      </c>
      <c r="Q240" s="111">
        <v>0</v>
      </c>
      <c r="R240" s="111">
        <f t="shared" si="22"/>
        <v>0</v>
      </c>
      <c r="S240" s="111">
        <v>0</v>
      </c>
      <c r="T240" s="112">
        <f t="shared" si="23"/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13" t="s">
        <v>1303</v>
      </c>
      <c r="AT240" s="113" t="s">
        <v>290</v>
      </c>
      <c r="AU240" s="113" t="s">
        <v>85</v>
      </c>
      <c r="AY240" s="14" t="s">
        <v>237</v>
      </c>
      <c r="BE240" s="114">
        <f t="shared" si="24"/>
        <v>0</v>
      </c>
      <c r="BF240" s="114">
        <f t="shared" si="25"/>
        <v>0</v>
      </c>
      <c r="BG240" s="114">
        <f t="shared" si="26"/>
        <v>0</v>
      </c>
      <c r="BH240" s="114">
        <f t="shared" si="27"/>
        <v>0</v>
      </c>
      <c r="BI240" s="114">
        <f t="shared" si="28"/>
        <v>0</v>
      </c>
      <c r="BJ240" s="14" t="s">
        <v>85</v>
      </c>
      <c r="BK240" s="114">
        <f t="shared" si="29"/>
        <v>0</v>
      </c>
      <c r="BL240" s="14" t="s">
        <v>490</v>
      </c>
      <c r="BM240" s="113" t="s">
        <v>2976</v>
      </c>
    </row>
    <row r="241" spans="1:65" s="2" customFormat="1" ht="16.5" customHeight="1">
      <c r="A241" s="28"/>
      <c r="B241" s="138"/>
      <c r="C241" s="199" t="s">
        <v>637</v>
      </c>
      <c r="D241" s="199" t="s">
        <v>242</v>
      </c>
      <c r="E241" s="200" t="s">
        <v>2977</v>
      </c>
      <c r="F241" s="201" t="s">
        <v>2978</v>
      </c>
      <c r="G241" s="202" t="s">
        <v>2072</v>
      </c>
      <c r="H241" s="203">
        <v>5750</v>
      </c>
      <c r="I241" s="108"/>
      <c r="J241" s="204">
        <f t="shared" si="20"/>
        <v>0</v>
      </c>
      <c r="K241" s="201" t="s">
        <v>1709</v>
      </c>
      <c r="L241" s="29"/>
      <c r="M241" s="109" t="s">
        <v>1</v>
      </c>
      <c r="N241" s="110" t="s">
        <v>42</v>
      </c>
      <c r="O241" s="52"/>
      <c r="P241" s="111">
        <f t="shared" si="21"/>
        <v>0</v>
      </c>
      <c r="Q241" s="111">
        <v>0</v>
      </c>
      <c r="R241" s="111">
        <f t="shared" si="22"/>
        <v>0</v>
      </c>
      <c r="S241" s="111">
        <v>0</v>
      </c>
      <c r="T241" s="112">
        <f t="shared" si="23"/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13" t="s">
        <v>490</v>
      </c>
      <c r="AT241" s="113" t="s">
        <v>242</v>
      </c>
      <c r="AU241" s="113" t="s">
        <v>85</v>
      </c>
      <c r="AY241" s="14" t="s">
        <v>237</v>
      </c>
      <c r="BE241" s="114">
        <f t="shared" si="24"/>
        <v>0</v>
      </c>
      <c r="BF241" s="114">
        <f t="shared" si="25"/>
        <v>0</v>
      </c>
      <c r="BG241" s="114">
        <f t="shared" si="26"/>
        <v>0</v>
      </c>
      <c r="BH241" s="114">
        <f t="shared" si="27"/>
        <v>0</v>
      </c>
      <c r="BI241" s="114">
        <f t="shared" si="28"/>
        <v>0</v>
      </c>
      <c r="BJ241" s="14" t="s">
        <v>85</v>
      </c>
      <c r="BK241" s="114">
        <f t="shared" si="29"/>
        <v>0</v>
      </c>
      <c r="BL241" s="14" t="s">
        <v>490</v>
      </c>
      <c r="BM241" s="113" t="s">
        <v>2979</v>
      </c>
    </row>
    <row r="242" spans="1:65" s="2" customFormat="1" ht="16.5" customHeight="1">
      <c r="A242" s="28"/>
      <c r="B242" s="138"/>
      <c r="C242" s="199" t="s">
        <v>642</v>
      </c>
      <c r="D242" s="199" t="s">
        <v>242</v>
      </c>
      <c r="E242" s="200" t="s">
        <v>2980</v>
      </c>
      <c r="F242" s="201" t="s">
        <v>2981</v>
      </c>
      <c r="G242" s="202" t="s">
        <v>2072</v>
      </c>
      <c r="H242" s="203">
        <v>950</v>
      </c>
      <c r="I242" s="108"/>
      <c r="J242" s="204">
        <f t="shared" si="20"/>
        <v>0</v>
      </c>
      <c r="K242" s="201" t="s">
        <v>1709</v>
      </c>
      <c r="L242" s="29"/>
      <c r="M242" s="109" t="s">
        <v>1</v>
      </c>
      <c r="N242" s="110" t="s">
        <v>42</v>
      </c>
      <c r="O242" s="52"/>
      <c r="P242" s="111">
        <f t="shared" si="21"/>
        <v>0</v>
      </c>
      <c r="Q242" s="111">
        <v>0</v>
      </c>
      <c r="R242" s="111">
        <f t="shared" si="22"/>
        <v>0</v>
      </c>
      <c r="S242" s="111">
        <v>0</v>
      </c>
      <c r="T242" s="112">
        <f t="shared" si="23"/>
        <v>0</v>
      </c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R242" s="113" t="s">
        <v>490</v>
      </c>
      <c r="AT242" s="113" t="s">
        <v>242</v>
      </c>
      <c r="AU242" s="113" t="s">
        <v>85</v>
      </c>
      <c r="AY242" s="14" t="s">
        <v>237</v>
      </c>
      <c r="BE242" s="114">
        <f t="shared" si="24"/>
        <v>0</v>
      </c>
      <c r="BF242" s="114">
        <f t="shared" si="25"/>
        <v>0</v>
      </c>
      <c r="BG242" s="114">
        <f t="shared" si="26"/>
        <v>0</v>
      </c>
      <c r="BH242" s="114">
        <f t="shared" si="27"/>
        <v>0</v>
      </c>
      <c r="BI242" s="114">
        <f t="shared" si="28"/>
        <v>0</v>
      </c>
      <c r="BJ242" s="14" t="s">
        <v>85</v>
      </c>
      <c r="BK242" s="114">
        <f t="shared" si="29"/>
        <v>0</v>
      </c>
      <c r="BL242" s="14" t="s">
        <v>490</v>
      </c>
      <c r="BM242" s="113" t="s">
        <v>2982</v>
      </c>
    </row>
    <row r="243" spans="1:65" s="2" customFormat="1" ht="16.5" customHeight="1">
      <c r="A243" s="28"/>
      <c r="B243" s="138"/>
      <c r="C243" s="199" t="s">
        <v>644</v>
      </c>
      <c r="D243" s="199" t="s">
        <v>242</v>
      </c>
      <c r="E243" s="200" t="s">
        <v>2983</v>
      </c>
      <c r="F243" s="201" t="s">
        <v>2984</v>
      </c>
      <c r="G243" s="202" t="s">
        <v>2072</v>
      </c>
      <c r="H243" s="203">
        <v>120</v>
      </c>
      <c r="I243" s="108"/>
      <c r="J243" s="204">
        <f t="shared" si="20"/>
        <v>0</v>
      </c>
      <c r="K243" s="201" t="s">
        <v>1709</v>
      </c>
      <c r="L243" s="29"/>
      <c r="M243" s="109" t="s">
        <v>1</v>
      </c>
      <c r="N243" s="110" t="s">
        <v>42</v>
      </c>
      <c r="O243" s="52"/>
      <c r="P243" s="111">
        <f t="shared" si="21"/>
        <v>0</v>
      </c>
      <c r="Q243" s="111">
        <v>0</v>
      </c>
      <c r="R243" s="111">
        <f t="shared" si="22"/>
        <v>0</v>
      </c>
      <c r="S243" s="111">
        <v>0</v>
      </c>
      <c r="T243" s="112">
        <f t="shared" si="23"/>
        <v>0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R243" s="113" t="s">
        <v>490</v>
      </c>
      <c r="AT243" s="113" t="s">
        <v>242</v>
      </c>
      <c r="AU243" s="113" t="s">
        <v>85</v>
      </c>
      <c r="AY243" s="14" t="s">
        <v>237</v>
      </c>
      <c r="BE243" s="114">
        <f t="shared" si="24"/>
        <v>0</v>
      </c>
      <c r="BF243" s="114">
        <f t="shared" si="25"/>
        <v>0</v>
      </c>
      <c r="BG243" s="114">
        <f t="shared" si="26"/>
        <v>0</v>
      </c>
      <c r="BH243" s="114">
        <f t="shared" si="27"/>
        <v>0</v>
      </c>
      <c r="BI243" s="114">
        <f t="shared" si="28"/>
        <v>0</v>
      </c>
      <c r="BJ243" s="14" t="s">
        <v>85</v>
      </c>
      <c r="BK243" s="114">
        <f t="shared" si="29"/>
        <v>0</v>
      </c>
      <c r="BL243" s="14" t="s">
        <v>490</v>
      </c>
      <c r="BM243" s="113" t="s">
        <v>2985</v>
      </c>
    </row>
    <row r="244" spans="1:65" s="2" customFormat="1" ht="16.5" customHeight="1">
      <c r="A244" s="28"/>
      <c r="B244" s="138"/>
      <c r="C244" s="199" t="s">
        <v>648</v>
      </c>
      <c r="D244" s="199" t="s">
        <v>242</v>
      </c>
      <c r="E244" s="200" t="s">
        <v>2986</v>
      </c>
      <c r="F244" s="201" t="s">
        <v>2987</v>
      </c>
      <c r="G244" s="202" t="s">
        <v>2072</v>
      </c>
      <c r="H244" s="203">
        <v>150</v>
      </c>
      <c r="I244" s="108"/>
      <c r="J244" s="204">
        <f t="shared" si="20"/>
        <v>0</v>
      </c>
      <c r="K244" s="201" t="s">
        <v>1709</v>
      </c>
      <c r="L244" s="29"/>
      <c r="M244" s="109" t="s">
        <v>1</v>
      </c>
      <c r="N244" s="110" t="s">
        <v>42</v>
      </c>
      <c r="O244" s="52"/>
      <c r="P244" s="111">
        <f t="shared" si="21"/>
        <v>0</v>
      </c>
      <c r="Q244" s="111">
        <v>0</v>
      </c>
      <c r="R244" s="111">
        <f t="shared" si="22"/>
        <v>0</v>
      </c>
      <c r="S244" s="111">
        <v>0</v>
      </c>
      <c r="T244" s="112">
        <f t="shared" si="23"/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13" t="s">
        <v>490</v>
      </c>
      <c r="AT244" s="113" t="s">
        <v>242</v>
      </c>
      <c r="AU244" s="113" t="s">
        <v>85</v>
      </c>
      <c r="AY244" s="14" t="s">
        <v>237</v>
      </c>
      <c r="BE244" s="114">
        <f t="shared" si="24"/>
        <v>0</v>
      </c>
      <c r="BF244" s="114">
        <f t="shared" si="25"/>
        <v>0</v>
      </c>
      <c r="BG244" s="114">
        <f t="shared" si="26"/>
        <v>0</v>
      </c>
      <c r="BH244" s="114">
        <f t="shared" si="27"/>
        <v>0</v>
      </c>
      <c r="BI244" s="114">
        <f t="shared" si="28"/>
        <v>0</v>
      </c>
      <c r="BJ244" s="14" t="s">
        <v>85</v>
      </c>
      <c r="BK244" s="114">
        <f t="shared" si="29"/>
        <v>0</v>
      </c>
      <c r="BL244" s="14" t="s">
        <v>490</v>
      </c>
      <c r="BM244" s="113" t="s">
        <v>2988</v>
      </c>
    </row>
    <row r="245" spans="1:65" s="2" customFormat="1" ht="16.5" customHeight="1">
      <c r="A245" s="28"/>
      <c r="B245" s="138"/>
      <c r="C245" s="199" t="s">
        <v>655</v>
      </c>
      <c r="D245" s="199" t="s">
        <v>242</v>
      </c>
      <c r="E245" s="200" t="s">
        <v>2989</v>
      </c>
      <c r="F245" s="201" t="s">
        <v>2990</v>
      </c>
      <c r="G245" s="202" t="s">
        <v>2072</v>
      </c>
      <c r="H245" s="203">
        <v>10</v>
      </c>
      <c r="I245" s="108"/>
      <c r="J245" s="204">
        <f t="shared" si="20"/>
        <v>0</v>
      </c>
      <c r="K245" s="201" t="s">
        <v>1709</v>
      </c>
      <c r="L245" s="29"/>
      <c r="M245" s="109" t="s">
        <v>1</v>
      </c>
      <c r="N245" s="110" t="s">
        <v>42</v>
      </c>
      <c r="O245" s="52"/>
      <c r="P245" s="111">
        <f t="shared" si="21"/>
        <v>0</v>
      </c>
      <c r="Q245" s="111">
        <v>0</v>
      </c>
      <c r="R245" s="111">
        <f t="shared" si="22"/>
        <v>0</v>
      </c>
      <c r="S245" s="111">
        <v>0</v>
      </c>
      <c r="T245" s="112">
        <f t="shared" si="23"/>
        <v>0</v>
      </c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R245" s="113" t="s">
        <v>490</v>
      </c>
      <c r="AT245" s="113" t="s">
        <v>242</v>
      </c>
      <c r="AU245" s="113" t="s">
        <v>85</v>
      </c>
      <c r="AY245" s="14" t="s">
        <v>237</v>
      </c>
      <c r="BE245" s="114">
        <f t="shared" si="24"/>
        <v>0</v>
      </c>
      <c r="BF245" s="114">
        <f t="shared" si="25"/>
        <v>0</v>
      </c>
      <c r="BG245" s="114">
        <f t="shared" si="26"/>
        <v>0</v>
      </c>
      <c r="BH245" s="114">
        <f t="shared" si="27"/>
        <v>0</v>
      </c>
      <c r="BI245" s="114">
        <f t="shared" si="28"/>
        <v>0</v>
      </c>
      <c r="BJ245" s="14" t="s">
        <v>85</v>
      </c>
      <c r="BK245" s="114">
        <f t="shared" si="29"/>
        <v>0</v>
      </c>
      <c r="BL245" s="14" t="s">
        <v>490</v>
      </c>
      <c r="BM245" s="113" t="s">
        <v>2991</v>
      </c>
    </row>
    <row r="246" spans="1:65" s="2" customFormat="1" ht="16.5" customHeight="1">
      <c r="A246" s="28"/>
      <c r="B246" s="138"/>
      <c r="C246" s="199" t="s">
        <v>659</v>
      </c>
      <c r="D246" s="199" t="s">
        <v>242</v>
      </c>
      <c r="E246" s="200" t="s">
        <v>2992</v>
      </c>
      <c r="F246" s="201" t="s">
        <v>2993</v>
      </c>
      <c r="G246" s="202" t="s">
        <v>2072</v>
      </c>
      <c r="H246" s="203">
        <v>10</v>
      </c>
      <c r="I246" s="108"/>
      <c r="J246" s="204">
        <f t="shared" si="20"/>
        <v>0</v>
      </c>
      <c r="K246" s="201" t="s">
        <v>1709</v>
      </c>
      <c r="L246" s="29"/>
      <c r="M246" s="109" t="s">
        <v>1</v>
      </c>
      <c r="N246" s="110" t="s">
        <v>42</v>
      </c>
      <c r="O246" s="52"/>
      <c r="P246" s="111">
        <f t="shared" si="21"/>
        <v>0</v>
      </c>
      <c r="Q246" s="111">
        <v>0</v>
      </c>
      <c r="R246" s="111">
        <f t="shared" si="22"/>
        <v>0</v>
      </c>
      <c r="S246" s="111">
        <v>0</v>
      </c>
      <c r="T246" s="112">
        <f t="shared" si="23"/>
        <v>0</v>
      </c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R246" s="113" t="s">
        <v>490</v>
      </c>
      <c r="AT246" s="113" t="s">
        <v>242</v>
      </c>
      <c r="AU246" s="113" t="s">
        <v>85</v>
      </c>
      <c r="AY246" s="14" t="s">
        <v>237</v>
      </c>
      <c r="BE246" s="114">
        <f t="shared" si="24"/>
        <v>0</v>
      </c>
      <c r="BF246" s="114">
        <f t="shared" si="25"/>
        <v>0</v>
      </c>
      <c r="BG246" s="114">
        <f t="shared" si="26"/>
        <v>0</v>
      </c>
      <c r="BH246" s="114">
        <f t="shared" si="27"/>
        <v>0</v>
      </c>
      <c r="BI246" s="114">
        <f t="shared" si="28"/>
        <v>0</v>
      </c>
      <c r="BJ246" s="14" t="s">
        <v>85</v>
      </c>
      <c r="BK246" s="114">
        <f t="shared" si="29"/>
        <v>0</v>
      </c>
      <c r="BL246" s="14" t="s">
        <v>490</v>
      </c>
      <c r="BM246" s="113" t="s">
        <v>2994</v>
      </c>
    </row>
    <row r="247" spans="1:65" s="2" customFormat="1" ht="16.5" customHeight="1">
      <c r="A247" s="28"/>
      <c r="B247" s="138"/>
      <c r="C247" s="199" t="s">
        <v>667</v>
      </c>
      <c r="D247" s="199" t="s">
        <v>242</v>
      </c>
      <c r="E247" s="200" t="s">
        <v>2995</v>
      </c>
      <c r="F247" s="201" t="s">
        <v>2996</v>
      </c>
      <c r="G247" s="202" t="s">
        <v>2072</v>
      </c>
      <c r="H247" s="203">
        <v>6</v>
      </c>
      <c r="I247" s="108"/>
      <c r="J247" s="204">
        <f t="shared" si="20"/>
        <v>0</v>
      </c>
      <c r="K247" s="201" t="s">
        <v>1709</v>
      </c>
      <c r="L247" s="29"/>
      <c r="M247" s="109" t="s">
        <v>1</v>
      </c>
      <c r="N247" s="110" t="s">
        <v>42</v>
      </c>
      <c r="O247" s="52"/>
      <c r="P247" s="111">
        <f t="shared" si="21"/>
        <v>0</v>
      </c>
      <c r="Q247" s="111">
        <v>0</v>
      </c>
      <c r="R247" s="111">
        <f t="shared" si="22"/>
        <v>0</v>
      </c>
      <c r="S247" s="111">
        <v>0</v>
      </c>
      <c r="T247" s="112">
        <f t="shared" si="23"/>
        <v>0</v>
      </c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R247" s="113" t="s">
        <v>490</v>
      </c>
      <c r="AT247" s="113" t="s">
        <v>242</v>
      </c>
      <c r="AU247" s="113" t="s">
        <v>85</v>
      </c>
      <c r="AY247" s="14" t="s">
        <v>237</v>
      </c>
      <c r="BE247" s="114">
        <f t="shared" si="24"/>
        <v>0</v>
      </c>
      <c r="BF247" s="114">
        <f t="shared" si="25"/>
        <v>0</v>
      </c>
      <c r="BG247" s="114">
        <f t="shared" si="26"/>
        <v>0</v>
      </c>
      <c r="BH247" s="114">
        <f t="shared" si="27"/>
        <v>0</v>
      </c>
      <c r="BI247" s="114">
        <f t="shared" si="28"/>
        <v>0</v>
      </c>
      <c r="BJ247" s="14" t="s">
        <v>85</v>
      </c>
      <c r="BK247" s="114">
        <f t="shared" si="29"/>
        <v>0</v>
      </c>
      <c r="BL247" s="14" t="s">
        <v>490</v>
      </c>
      <c r="BM247" s="113" t="s">
        <v>2997</v>
      </c>
    </row>
    <row r="248" spans="1:65" s="2" customFormat="1" ht="16.5" customHeight="1">
      <c r="A248" s="28"/>
      <c r="B248" s="138"/>
      <c r="C248" s="199" t="s">
        <v>671</v>
      </c>
      <c r="D248" s="199" t="s">
        <v>242</v>
      </c>
      <c r="E248" s="200" t="s">
        <v>2998</v>
      </c>
      <c r="F248" s="201" t="s">
        <v>2999</v>
      </c>
      <c r="G248" s="202" t="s">
        <v>2072</v>
      </c>
      <c r="H248" s="203">
        <v>18</v>
      </c>
      <c r="I248" s="108"/>
      <c r="J248" s="204">
        <f t="shared" si="20"/>
        <v>0</v>
      </c>
      <c r="K248" s="201" t="s">
        <v>1709</v>
      </c>
      <c r="L248" s="29"/>
      <c r="M248" s="109" t="s">
        <v>1</v>
      </c>
      <c r="N248" s="110" t="s">
        <v>42</v>
      </c>
      <c r="O248" s="52"/>
      <c r="P248" s="111">
        <f t="shared" si="21"/>
        <v>0</v>
      </c>
      <c r="Q248" s="111">
        <v>0</v>
      </c>
      <c r="R248" s="111">
        <f t="shared" si="22"/>
        <v>0</v>
      </c>
      <c r="S248" s="111">
        <v>0</v>
      </c>
      <c r="T248" s="112">
        <f t="shared" si="23"/>
        <v>0</v>
      </c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R248" s="113" t="s">
        <v>490</v>
      </c>
      <c r="AT248" s="113" t="s">
        <v>242</v>
      </c>
      <c r="AU248" s="113" t="s">
        <v>85</v>
      </c>
      <c r="AY248" s="14" t="s">
        <v>237</v>
      </c>
      <c r="BE248" s="114">
        <f t="shared" si="24"/>
        <v>0</v>
      </c>
      <c r="BF248" s="114">
        <f t="shared" si="25"/>
        <v>0</v>
      </c>
      <c r="BG248" s="114">
        <f t="shared" si="26"/>
        <v>0</v>
      </c>
      <c r="BH248" s="114">
        <f t="shared" si="27"/>
        <v>0</v>
      </c>
      <c r="BI248" s="114">
        <f t="shared" si="28"/>
        <v>0</v>
      </c>
      <c r="BJ248" s="14" t="s">
        <v>85</v>
      </c>
      <c r="BK248" s="114">
        <f t="shared" si="29"/>
        <v>0</v>
      </c>
      <c r="BL248" s="14" t="s">
        <v>490</v>
      </c>
      <c r="BM248" s="113" t="s">
        <v>3000</v>
      </c>
    </row>
    <row r="249" spans="1:65" s="12" customFormat="1" ht="25.9" customHeight="1">
      <c r="B249" s="192"/>
      <c r="C249" s="193"/>
      <c r="D249" s="194" t="s">
        <v>76</v>
      </c>
      <c r="E249" s="195" t="s">
        <v>1336</v>
      </c>
      <c r="F249" s="195" t="s">
        <v>3001</v>
      </c>
      <c r="G249" s="193"/>
      <c r="H249" s="193"/>
      <c r="I249" s="101"/>
      <c r="J249" s="196">
        <f>BK249</f>
        <v>0</v>
      </c>
      <c r="K249" s="193"/>
      <c r="L249" s="99"/>
      <c r="M249" s="102"/>
      <c r="N249" s="103"/>
      <c r="O249" s="103"/>
      <c r="P249" s="104">
        <f>SUM(P250:P284)</f>
        <v>0</v>
      </c>
      <c r="Q249" s="103"/>
      <c r="R249" s="104">
        <f>SUM(R250:R284)</f>
        <v>0</v>
      </c>
      <c r="S249" s="103"/>
      <c r="T249" s="105">
        <f>SUM(T250:T284)</f>
        <v>0</v>
      </c>
      <c r="AR249" s="100" t="s">
        <v>247</v>
      </c>
      <c r="AT249" s="106" t="s">
        <v>76</v>
      </c>
      <c r="AU249" s="106" t="s">
        <v>77</v>
      </c>
      <c r="AY249" s="100" t="s">
        <v>237</v>
      </c>
      <c r="BK249" s="107">
        <f>SUM(BK250:BK284)</f>
        <v>0</v>
      </c>
    </row>
    <row r="250" spans="1:65" s="2" customFormat="1" ht="33" customHeight="1">
      <c r="A250" s="28"/>
      <c r="B250" s="138"/>
      <c r="C250" s="199" t="s">
        <v>675</v>
      </c>
      <c r="D250" s="199" t="s">
        <v>242</v>
      </c>
      <c r="E250" s="200" t="s">
        <v>3002</v>
      </c>
      <c r="F250" s="201" t="s">
        <v>3003</v>
      </c>
      <c r="G250" s="202" t="s">
        <v>2072</v>
      </c>
      <c r="H250" s="203">
        <v>159</v>
      </c>
      <c r="I250" s="108"/>
      <c r="J250" s="204">
        <f t="shared" ref="J250:J284" si="30">ROUND(I250*H250,2)</f>
        <v>0</v>
      </c>
      <c r="K250" s="201" t="s">
        <v>1709</v>
      </c>
      <c r="L250" s="29"/>
      <c r="M250" s="109" t="s">
        <v>1</v>
      </c>
      <c r="N250" s="110" t="s">
        <v>42</v>
      </c>
      <c r="O250" s="52"/>
      <c r="P250" s="111">
        <f t="shared" ref="P250:P284" si="31">O250*H250</f>
        <v>0</v>
      </c>
      <c r="Q250" s="111">
        <v>0</v>
      </c>
      <c r="R250" s="111">
        <f t="shared" ref="R250:R284" si="32">Q250*H250</f>
        <v>0</v>
      </c>
      <c r="S250" s="111">
        <v>0</v>
      </c>
      <c r="T250" s="112">
        <f t="shared" ref="T250:T284" si="33">S250*H250</f>
        <v>0</v>
      </c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R250" s="113" t="s">
        <v>490</v>
      </c>
      <c r="AT250" s="113" t="s">
        <v>242</v>
      </c>
      <c r="AU250" s="113" t="s">
        <v>85</v>
      </c>
      <c r="AY250" s="14" t="s">
        <v>237</v>
      </c>
      <c r="BE250" s="114">
        <f t="shared" ref="BE250:BE284" si="34">IF(N250="základní",J250,0)</f>
        <v>0</v>
      </c>
      <c r="BF250" s="114">
        <f t="shared" ref="BF250:BF284" si="35">IF(N250="snížená",J250,0)</f>
        <v>0</v>
      </c>
      <c r="BG250" s="114">
        <f t="shared" ref="BG250:BG284" si="36">IF(N250="zákl. přenesená",J250,0)</f>
        <v>0</v>
      </c>
      <c r="BH250" s="114">
        <f t="shared" ref="BH250:BH284" si="37">IF(N250="sníž. přenesená",J250,0)</f>
        <v>0</v>
      </c>
      <c r="BI250" s="114">
        <f t="shared" ref="BI250:BI284" si="38">IF(N250="nulová",J250,0)</f>
        <v>0</v>
      </c>
      <c r="BJ250" s="14" t="s">
        <v>85</v>
      </c>
      <c r="BK250" s="114">
        <f t="shared" ref="BK250:BK284" si="39">ROUND(I250*H250,2)</f>
        <v>0</v>
      </c>
      <c r="BL250" s="14" t="s">
        <v>490</v>
      </c>
      <c r="BM250" s="113" t="s">
        <v>3004</v>
      </c>
    </row>
    <row r="251" spans="1:65" s="2" customFormat="1" ht="16.5" customHeight="1">
      <c r="A251" s="28"/>
      <c r="B251" s="138"/>
      <c r="C251" s="205" t="s">
        <v>679</v>
      </c>
      <c r="D251" s="205" t="s">
        <v>290</v>
      </c>
      <c r="E251" s="206" t="s">
        <v>3005</v>
      </c>
      <c r="F251" s="207" t="s">
        <v>3006</v>
      </c>
      <c r="G251" s="208" t="s">
        <v>2072</v>
      </c>
      <c r="H251" s="209">
        <v>159</v>
      </c>
      <c r="I251" s="115"/>
      <c r="J251" s="210">
        <f t="shared" si="30"/>
        <v>0</v>
      </c>
      <c r="K251" s="207" t="s">
        <v>1709</v>
      </c>
      <c r="L251" s="116"/>
      <c r="M251" s="117" t="s">
        <v>1</v>
      </c>
      <c r="N251" s="118" t="s">
        <v>42</v>
      </c>
      <c r="O251" s="52"/>
      <c r="P251" s="111">
        <f t="shared" si="31"/>
        <v>0</v>
      </c>
      <c r="Q251" s="111">
        <v>0</v>
      </c>
      <c r="R251" s="111">
        <f t="shared" si="32"/>
        <v>0</v>
      </c>
      <c r="S251" s="111">
        <v>0</v>
      </c>
      <c r="T251" s="112">
        <f t="shared" si="33"/>
        <v>0</v>
      </c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R251" s="113" t="s">
        <v>1303</v>
      </c>
      <c r="AT251" s="113" t="s">
        <v>290</v>
      </c>
      <c r="AU251" s="113" t="s">
        <v>85</v>
      </c>
      <c r="AY251" s="14" t="s">
        <v>237</v>
      </c>
      <c r="BE251" s="114">
        <f t="shared" si="34"/>
        <v>0</v>
      </c>
      <c r="BF251" s="114">
        <f t="shared" si="35"/>
        <v>0</v>
      </c>
      <c r="BG251" s="114">
        <f t="shared" si="36"/>
        <v>0</v>
      </c>
      <c r="BH251" s="114">
        <f t="shared" si="37"/>
        <v>0</v>
      </c>
      <c r="BI251" s="114">
        <f t="shared" si="38"/>
        <v>0</v>
      </c>
      <c r="BJ251" s="14" t="s">
        <v>85</v>
      </c>
      <c r="BK251" s="114">
        <f t="shared" si="39"/>
        <v>0</v>
      </c>
      <c r="BL251" s="14" t="s">
        <v>490</v>
      </c>
      <c r="BM251" s="113" t="s">
        <v>3007</v>
      </c>
    </row>
    <row r="252" spans="1:65" s="2" customFormat="1" ht="33" customHeight="1">
      <c r="A252" s="28"/>
      <c r="B252" s="138"/>
      <c r="C252" s="199" t="s">
        <v>683</v>
      </c>
      <c r="D252" s="199" t="s">
        <v>242</v>
      </c>
      <c r="E252" s="200" t="s">
        <v>3008</v>
      </c>
      <c r="F252" s="201" t="s">
        <v>3009</v>
      </c>
      <c r="G252" s="202" t="s">
        <v>2072</v>
      </c>
      <c r="H252" s="203">
        <v>57</v>
      </c>
      <c r="I252" s="108"/>
      <c r="J252" s="204">
        <f t="shared" si="30"/>
        <v>0</v>
      </c>
      <c r="K252" s="201" t="s">
        <v>1709</v>
      </c>
      <c r="L252" s="29"/>
      <c r="M252" s="109" t="s">
        <v>1</v>
      </c>
      <c r="N252" s="110" t="s">
        <v>42</v>
      </c>
      <c r="O252" s="52"/>
      <c r="P252" s="111">
        <f t="shared" si="31"/>
        <v>0</v>
      </c>
      <c r="Q252" s="111">
        <v>0</v>
      </c>
      <c r="R252" s="111">
        <f t="shared" si="32"/>
        <v>0</v>
      </c>
      <c r="S252" s="111">
        <v>0</v>
      </c>
      <c r="T252" s="112">
        <f t="shared" si="33"/>
        <v>0</v>
      </c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R252" s="113" t="s">
        <v>490</v>
      </c>
      <c r="AT252" s="113" t="s">
        <v>242</v>
      </c>
      <c r="AU252" s="113" t="s">
        <v>85</v>
      </c>
      <c r="AY252" s="14" t="s">
        <v>237</v>
      </c>
      <c r="BE252" s="114">
        <f t="shared" si="34"/>
        <v>0</v>
      </c>
      <c r="BF252" s="114">
        <f t="shared" si="35"/>
        <v>0</v>
      </c>
      <c r="BG252" s="114">
        <f t="shared" si="36"/>
        <v>0</v>
      </c>
      <c r="BH252" s="114">
        <f t="shared" si="37"/>
        <v>0</v>
      </c>
      <c r="BI252" s="114">
        <f t="shared" si="38"/>
        <v>0</v>
      </c>
      <c r="BJ252" s="14" t="s">
        <v>85</v>
      </c>
      <c r="BK252" s="114">
        <f t="shared" si="39"/>
        <v>0</v>
      </c>
      <c r="BL252" s="14" t="s">
        <v>490</v>
      </c>
      <c r="BM252" s="113" t="s">
        <v>3010</v>
      </c>
    </row>
    <row r="253" spans="1:65" s="2" customFormat="1" ht="16.5" customHeight="1">
      <c r="A253" s="28"/>
      <c r="B253" s="138"/>
      <c r="C253" s="205" t="s">
        <v>687</v>
      </c>
      <c r="D253" s="205" t="s">
        <v>290</v>
      </c>
      <c r="E253" s="206" t="s">
        <v>3011</v>
      </c>
      <c r="F253" s="207" t="s">
        <v>3012</v>
      </c>
      <c r="G253" s="208" t="s">
        <v>2072</v>
      </c>
      <c r="H253" s="209">
        <v>57</v>
      </c>
      <c r="I253" s="115"/>
      <c r="J253" s="210">
        <f t="shared" si="30"/>
        <v>0</v>
      </c>
      <c r="K253" s="207" t="s">
        <v>1709</v>
      </c>
      <c r="L253" s="116"/>
      <c r="M253" s="117" t="s">
        <v>1</v>
      </c>
      <c r="N253" s="118" t="s">
        <v>42</v>
      </c>
      <c r="O253" s="52"/>
      <c r="P253" s="111">
        <f t="shared" si="31"/>
        <v>0</v>
      </c>
      <c r="Q253" s="111">
        <v>0</v>
      </c>
      <c r="R253" s="111">
        <f t="shared" si="32"/>
        <v>0</v>
      </c>
      <c r="S253" s="111">
        <v>0</v>
      </c>
      <c r="T253" s="112">
        <f t="shared" si="33"/>
        <v>0</v>
      </c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R253" s="113" t="s">
        <v>1303</v>
      </c>
      <c r="AT253" s="113" t="s">
        <v>290</v>
      </c>
      <c r="AU253" s="113" t="s">
        <v>85</v>
      </c>
      <c r="AY253" s="14" t="s">
        <v>237</v>
      </c>
      <c r="BE253" s="114">
        <f t="shared" si="34"/>
        <v>0</v>
      </c>
      <c r="BF253" s="114">
        <f t="shared" si="35"/>
        <v>0</v>
      </c>
      <c r="BG253" s="114">
        <f t="shared" si="36"/>
        <v>0</v>
      </c>
      <c r="BH253" s="114">
        <f t="shared" si="37"/>
        <v>0</v>
      </c>
      <c r="BI253" s="114">
        <f t="shared" si="38"/>
        <v>0</v>
      </c>
      <c r="BJ253" s="14" t="s">
        <v>85</v>
      </c>
      <c r="BK253" s="114">
        <f t="shared" si="39"/>
        <v>0</v>
      </c>
      <c r="BL253" s="14" t="s">
        <v>490</v>
      </c>
      <c r="BM253" s="113" t="s">
        <v>3013</v>
      </c>
    </row>
    <row r="254" spans="1:65" s="2" customFormat="1" ht="33" customHeight="1">
      <c r="A254" s="28"/>
      <c r="B254" s="138"/>
      <c r="C254" s="199" t="s">
        <v>691</v>
      </c>
      <c r="D254" s="199" t="s">
        <v>242</v>
      </c>
      <c r="E254" s="200" t="s">
        <v>3014</v>
      </c>
      <c r="F254" s="201" t="s">
        <v>3015</v>
      </c>
      <c r="G254" s="202" t="s">
        <v>2072</v>
      </c>
      <c r="H254" s="203">
        <v>6</v>
      </c>
      <c r="I254" s="108"/>
      <c r="J254" s="204">
        <f t="shared" si="30"/>
        <v>0</v>
      </c>
      <c r="K254" s="201" t="s">
        <v>1709</v>
      </c>
      <c r="L254" s="29"/>
      <c r="M254" s="109" t="s">
        <v>1</v>
      </c>
      <c r="N254" s="110" t="s">
        <v>42</v>
      </c>
      <c r="O254" s="52"/>
      <c r="P254" s="111">
        <f t="shared" si="31"/>
        <v>0</v>
      </c>
      <c r="Q254" s="111">
        <v>0</v>
      </c>
      <c r="R254" s="111">
        <f t="shared" si="32"/>
        <v>0</v>
      </c>
      <c r="S254" s="111">
        <v>0</v>
      </c>
      <c r="T254" s="112">
        <f t="shared" si="33"/>
        <v>0</v>
      </c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R254" s="113" t="s">
        <v>490</v>
      </c>
      <c r="AT254" s="113" t="s">
        <v>242</v>
      </c>
      <c r="AU254" s="113" t="s">
        <v>85</v>
      </c>
      <c r="AY254" s="14" t="s">
        <v>237</v>
      </c>
      <c r="BE254" s="114">
        <f t="shared" si="34"/>
        <v>0</v>
      </c>
      <c r="BF254" s="114">
        <f t="shared" si="35"/>
        <v>0</v>
      </c>
      <c r="BG254" s="114">
        <f t="shared" si="36"/>
        <v>0</v>
      </c>
      <c r="BH254" s="114">
        <f t="shared" si="37"/>
        <v>0</v>
      </c>
      <c r="BI254" s="114">
        <f t="shared" si="38"/>
        <v>0</v>
      </c>
      <c r="BJ254" s="14" t="s">
        <v>85</v>
      </c>
      <c r="BK254" s="114">
        <f t="shared" si="39"/>
        <v>0</v>
      </c>
      <c r="BL254" s="14" t="s">
        <v>490</v>
      </c>
      <c r="BM254" s="113" t="s">
        <v>3016</v>
      </c>
    </row>
    <row r="255" spans="1:65" s="2" customFormat="1" ht="16.5" customHeight="1">
      <c r="A255" s="28"/>
      <c r="B255" s="138"/>
      <c r="C255" s="205" t="s">
        <v>695</v>
      </c>
      <c r="D255" s="205" t="s">
        <v>290</v>
      </c>
      <c r="E255" s="206" t="s">
        <v>3017</v>
      </c>
      <c r="F255" s="207" t="s">
        <v>3018</v>
      </c>
      <c r="G255" s="208" t="s">
        <v>2072</v>
      </c>
      <c r="H255" s="209">
        <v>6</v>
      </c>
      <c r="I255" s="115"/>
      <c r="J255" s="210">
        <f t="shared" si="30"/>
        <v>0</v>
      </c>
      <c r="K255" s="207" t="s">
        <v>1709</v>
      </c>
      <c r="L255" s="116"/>
      <c r="M255" s="117" t="s">
        <v>1</v>
      </c>
      <c r="N255" s="118" t="s">
        <v>42</v>
      </c>
      <c r="O255" s="52"/>
      <c r="P255" s="111">
        <f t="shared" si="31"/>
        <v>0</v>
      </c>
      <c r="Q255" s="111">
        <v>0</v>
      </c>
      <c r="R255" s="111">
        <f t="shared" si="32"/>
        <v>0</v>
      </c>
      <c r="S255" s="111">
        <v>0</v>
      </c>
      <c r="T255" s="112">
        <f t="shared" si="33"/>
        <v>0</v>
      </c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R255" s="113" t="s">
        <v>1303</v>
      </c>
      <c r="AT255" s="113" t="s">
        <v>290</v>
      </c>
      <c r="AU255" s="113" t="s">
        <v>85</v>
      </c>
      <c r="AY255" s="14" t="s">
        <v>237</v>
      </c>
      <c r="BE255" s="114">
        <f t="shared" si="34"/>
        <v>0</v>
      </c>
      <c r="BF255" s="114">
        <f t="shared" si="35"/>
        <v>0</v>
      </c>
      <c r="BG255" s="114">
        <f t="shared" si="36"/>
        <v>0</v>
      </c>
      <c r="BH255" s="114">
        <f t="shared" si="37"/>
        <v>0</v>
      </c>
      <c r="BI255" s="114">
        <f t="shared" si="38"/>
        <v>0</v>
      </c>
      <c r="BJ255" s="14" t="s">
        <v>85</v>
      </c>
      <c r="BK255" s="114">
        <f t="shared" si="39"/>
        <v>0</v>
      </c>
      <c r="BL255" s="14" t="s">
        <v>490</v>
      </c>
      <c r="BM255" s="113" t="s">
        <v>3019</v>
      </c>
    </row>
    <row r="256" spans="1:65" s="2" customFormat="1" ht="33" customHeight="1">
      <c r="A256" s="28"/>
      <c r="B256" s="138"/>
      <c r="C256" s="199" t="s">
        <v>701</v>
      </c>
      <c r="D256" s="199" t="s">
        <v>242</v>
      </c>
      <c r="E256" s="200" t="s">
        <v>3020</v>
      </c>
      <c r="F256" s="201" t="s">
        <v>3021</v>
      </c>
      <c r="G256" s="202" t="s">
        <v>2072</v>
      </c>
      <c r="H256" s="203">
        <v>12</v>
      </c>
      <c r="I256" s="108"/>
      <c r="J256" s="204">
        <f t="shared" si="30"/>
        <v>0</v>
      </c>
      <c r="K256" s="201" t="s">
        <v>1709</v>
      </c>
      <c r="L256" s="29"/>
      <c r="M256" s="109" t="s">
        <v>1</v>
      </c>
      <c r="N256" s="110" t="s">
        <v>42</v>
      </c>
      <c r="O256" s="52"/>
      <c r="P256" s="111">
        <f t="shared" si="31"/>
        <v>0</v>
      </c>
      <c r="Q256" s="111">
        <v>0</v>
      </c>
      <c r="R256" s="111">
        <f t="shared" si="32"/>
        <v>0</v>
      </c>
      <c r="S256" s="111">
        <v>0</v>
      </c>
      <c r="T256" s="112">
        <f t="shared" si="33"/>
        <v>0</v>
      </c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R256" s="113" t="s">
        <v>490</v>
      </c>
      <c r="AT256" s="113" t="s">
        <v>242</v>
      </c>
      <c r="AU256" s="113" t="s">
        <v>85</v>
      </c>
      <c r="AY256" s="14" t="s">
        <v>237</v>
      </c>
      <c r="BE256" s="114">
        <f t="shared" si="34"/>
        <v>0</v>
      </c>
      <c r="BF256" s="114">
        <f t="shared" si="35"/>
        <v>0</v>
      </c>
      <c r="BG256" s="114">
        <f t="shared" si="36"/>
        <v>0</v>
      </c>
      <c r="BH256" s="114">
        <f t="shared" si="37"/>
        <v>0</v>
      </c>
      <c r="BI256" s="114">
        <f t="shared" si="38"/>
        <v>0</v>
      </c>
      <c r="BJ256" s="14" t="s">
        <v>85</v>
      </c>
      <c r="BK256" s="114">
        <f t="shared" si="39"/>
        <v>0</v>
      </c>
      <c r="BL256" s="14" t="s">
        <v>490</v>
      </c>
      <c r="BM256" s="113" t="s">
        <v>3022</v>
      </c>
    </row>
    <row r="257" spans="1:65" s="2" customFormat="1" ht="16.5" customHeight="1">
      <c r="A257" s="28"/>
      <c r="B257" s="138"/>
      <c r="C257" s="205" t="s">
        <v>705</v>
      </c>
      <c r="D257" s="205" t="s">
        <v>290</v>
      </c>
      <c r="E257" s="206" t="s">
        <v>3023</v>
      </c>
      <c r="F257" s="207" t="s">
        <v>3024</v>
      </c>
      <c r="G257" s="208" t="s">
        <v>2072</v>
      </c>
      <c r="H257" s="209">
        <v>12</v>
      </c>
      <c r="I257" s="115"/>
      <c r="J257" s="210">
        <f t="shared" si="30"/>
        <v>0</v>
      </c>
      <c r="K257" s="207" t="s">
        <v>1709</v>
      </c>
      <c r="L257" s="116"/>
      <c r="M257" s="117" t="s">
        <v>1</v>
      </c>
      <c r="N257" s="118" t="s">
        <v>42</v>
      </c>
      <c r="O257" s="52"/>
      <c r="P257" s="111">
        <f t="shared" si="31"/>
        <v>0</v>
      </c>
      <c r="Q257" s="111">
        <v>0</v>
      </c>
      <c r="R257" s="111">
        <f t="shared" si="32"/>
        <v>0</v>
      </c>
      <c r="S257" s="111">
        <v>0</v>
      </c>
      <c r="T257" s="112">
        <f t="shared" si="33"/>
        <v>0</v>
      </c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R257" s="113" t="s">
        <v>1303</v>
      </c>
      <c r="AT257" s="113" t="s">
        <v>290</v>
      </c>
      <c r="AU257" s="113" t="s">
        <v>85</v>
      </c>
      <c r="AY257" s="14" t="s">
        <v>237</v>
      </c>
      <c r="BE257" s="114">
        <f t="shared" si="34"/>
        <v>0</v>
      </c>
      <c r="BF257" s="114">
        <f t="shared" si="35"/>
        <v>0</v>
      </c>
      <c r="BG257" s="114">
        <f t="shared" si="36"/>
        <v>0</v>
      </c>
      <c r="BH257" s="114">
        <f t="shared" si="37"/>
        <v>0</v>
      </c>
      <c r="BI257" s="114">
        <f t="shared" si="38"/>
        <v>0</v>
      </c>
      <c r="BJ257" s="14" t="s">
        <v>85</v>
      </c>
      <c r="BK257" s="114">
        <f t="shared" si="39"/>
        <v>0</v>
      </c>
      <c r="BL257" s="14" t="s">
        <v>490</v>
      </c>
      <c r="BM257" s="113" t="s">
        <v>3025</v>
      </c>
    </row>
    <row r="258" spans="1:65" s="2" customFormat="1" ht="33" customHeight="1">
      <c r="A258" s="28"/>
      <c r="B258" s="138"/>
      <c r="C258" s="199" t="s">
        <v>711</v>
      </c>
      <c r="D258" s="199" t="s">
        <v>242</v>
      </c>
      <c r="E258" s="200" t="s">
        <v>3026</v>
      </c>
      <c r="F258" s="201" t="s">
        <v>3027</v>
      </c>
      <c r="G258" s="202" t="s">
        <v>2072</v>
      </c>
      <c r="H258" s="203">
        <v>607</v>
      </c>
      <c r="I258" s="108"/>
      <c r="J258" s="204">
        <f t="shared" si="30"/>
        <v>0</v>
      </c>
      <c r="K258" s="201" t="s">
        <v>1709</v>
      </c>
      <c r="L258" s="29"/>
      <c r="M258" s="109" t="s">
        <v>1</v>
      </c>
      <c r="N258" s="110" t="s">
        <v>42</v>
      </c>
      <c r="O258" s="52"/>
      <c r="P258" s="111">
        <f t="shared" si="31"/>
        <v>0</v>
      </c>
      <c r="Q258" s="111">
        <v>0</v>
      </c>
      <c r="R258" s="111">
        <f t="shared" si="32"/>
        <v>0</v>
      </c>
      <c r="S258" s="111">
        <v>0</v>
      </c>
      <c r="T258" s="112">
        <f t="shared" si="33"/>
        <v>0</v>
      </c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R258" s="113" t="s">
        <v>490</v>
      </c>
      <c r="AT258" s="113" t="s">
        <v>242</v>
      </c>
      <c r="AU258" s="113" t="s">
        <v>85</v>
      </c>
      <c r="AY258" s="14" t="s">
        <v>237</v>
      </c>
      <c r="BE258" s="114">
        <f t="shared" si="34"/>
        <v>0</v>
      </c>
      <c r="BF258" s="114">
        <f t="shared" si="35"/>
        <v>0</v>
      </c>
      <c r="BG258" s="114">
        <f t="shared" si="36"/>
        <v>0</v>
      </c>
      <c r="BH258" s="114">
        <f t="shared" si="37"/>
        <v>0</v>
      </c>
      <c r="BI258" s="114">
        <f t="shared" si="38"/>
        <v>0</v>
      </c>
      <c r="BJ258" s="14" t="s">
        <v>85</v>
      </c>
      <c r="BK258" s="114">
        <f t="shared" si="39"/>
        <v>0</v>
      </c>
      <c r="BL258" s="14" t="s">
        <v>490</v>
      </c>
      <c r="BM258" s="113" t="s">
        <v>3028</v>
      </c>
    </row>
    <row r="259" spans="1:65" s="2" customFormat="1" ht="16.5" customHeight="1">
      <c r="A259" s="28"/>
      <c r="B259" s="138"/>
      <c r="C259" s="205" t="s">
        <v>715</v>
      </c>
      <c r="D259" s="205" t="s">
        <v>290</v>
      </c>
      <c r="E259" s="206" t="s">
        <v>3029</v>
      </c>
      <c r="F259" s="207" t="s">
        <v>3030</v>
      </c>
      <c r="G259" s="208" t="s">
        <v>2072</v>
      </c>
      <c r="H259" s="209">
        <v>607</v>
      </c>
      <c r="I259" s="115"/>
      <c r="J259" s="210">
        <f t="shared" si="30"/>
        <v>0</v>
      </c>
      <c r="K259" s="207" t="s">
        <v>1709</v>
      </c>
      <c r="L259" s="116"/>
      <c r="M259" s="117" t="s">
        <v>1</v>
      </c>
      <c r="N259" s="118" t="s">
        <v>42</v>
      </c>
      <c r="O259" s="52"/>
      <c r="P259" s="111">
        <f t="shared" si="31"/>
        <v>0</v>
      </c>
      <c r="Q259" s="111">
        <v>0</v>
      </c>
      <c r="R259" s="111">
        <f t="shared" si="32"/>
        <v>0</v>
      </c>
      <c r="S259" s="111">
        <v>0</v>
      </c>
      <c r="T259" s="112">
        <f t="shared" si="33"/>
        <v>0</v>
      </c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R259" s="113" t="s">
        <v>1303</v>
      </c>
      <c r="AT259" s="113" t="s">
        <v>290</v>
      </c>
      <c r="AU259" s="113" t="s">
        <v>85</v>
      </c>
      <c r="AY259" s="14" t="s">
        <v>237</v>
      </c>
      <c r="BE259" s="114">
        <f t="shared" si="34"/>
        <v>0</v>
      </c>
      <c r="BF259" s="114">
        <f t="shared" si="35"/>
        <v>0</v>
      </c>
      <c r="BG259" s="114">
        <f t="shared" si="36"/>
        <v>0</v>
      </c>
      <c r="BH259" s="114">
        <f t="shared" si="37"/>
        <v>0</v>
      </c>
      <c r="BI259" s="114">
        <f t="shared" si="38"/>
        <v>0</v>
      </c>
      <c r="BJ259" s="14" t="s">
        <v>85</v>
      </c>
      <c r="BK259" s="114">
        <f t="shared" si="39"/>
        <v>0</v>
      </c>
      <c r="BL259" s="14" t="s">
        <v>490</v>
      </c>
      <c r="BM259" s="113" t="s">
        <v>3031</v>
      </c>
    </row>
    <row r="260" spans="1:65" s="2" customFormat="1" ht="33" customHeight="1">
      <c r="A260" s="28"/>
      <c r="B260" s="138"/>
      <c r="C260" s="199" t="s">
        <v>717</v>
      </c>
      <c r="D260" s="199" t="s">
        <v>242</v>
      </c>
      <c r="E260" s="200" t="s">
        <v>3032</v>
      </c>
      <c r="F260" s="201" t="s">
        <v>3033</v>
      </c>
      <c r="G260" s="202" t="s">
        <v>2072</v>
      </c>
      <c r="H260" s="203">
        <v>116</v>
      </c>
      <c r="I260" s="108"/>
      <c r="J260" s="204">
        <f t="shared" si="30"/>
        <v>0</v>
      </c>
      <c r="K260" s="201" t="s">
        <v>1709</v>
      </c>
      <c r="L260" s="29"/>
      <c r="M260" s="109" t="s">
        <v>1</v>
      </c>
      <c r="N260" s="110" t="s">
        <v>42</v>
      </c>
      <c r="O260" s="52"/>
      <c r="P260" s="111">
        <f t="shared" si="31"/>
        <v>0</v>
      </c>
      <c r="Q260" s="111">
        <v>0</v>
      </c>
      <c r="R260" s="111">
        <f t="shared" si="32"/>
        <v>0</v>
      </c>
      <c r="S260" s="111">
        <v>0</v>
      </c>
      <c r="T260" s="112">
        <f t="shared" si="33"/>
        <v>0</v>
      </c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R260" s="113" t="s">
        <v>490</v>
      </c>
      <c r="AT260" s="113" t="s">
        <v>242</v>
      </c>
      <c r="AU260" s="113" t="s">
        <v>85</v>
      </c>
      <c r="AY260" s="14" t="s">
        <v>237</v>
      </c>
      <c r="BE260" s="114">
        <f t="shared" si="34"/>
        <v>0</v>
      </c>
      <c r="BF260" s="114">
        <f t="shared" si="35"/>
        <v>0</v>
      </c>
      <c r="BG260" s="114">
        <f t="shared" si="36"/>
        <v>0</v>
      </c>
      <c r="BH260" s="114">
        <f t="shared" si="37"/>
        <v>0</v>
      </c>
      <c r="BI260" s="114">
        <f t="shared" si="38"/>
        <v>0</v>
      </c>
      <c r="BJ260" s="14" t="s">
        <v>85</v>
      </c>
      <c r="BK260" s="114">
        <f t="shared" si="39"/>
        <v>0</v>
      </c>
      <c r="BL260" s="14" t="s">
        <v>490</v>
      </c>
      <c r="BM260" s="113" t="s">
        <v>3034</v>
      </c>
    </row>
    <row r="261" spans="1:65" s="2" customFormat="1" ht="16.5" customHeight="1">
      <c r="A261" s="28"/>
      <c r="B261" s="138"/>
      <c r="C261" s="205" t="s">
        <v>721</v>
      </c>
      <c r="D261" s="205" t="s">
        <v>290</v>
      </c>
      <c r="E261" s="206" t="s">
        <v>3035</v>
      </c>
      <c r="F261" s="207" t="s">
        <v>3036</v>
      </c>
      <c r="G261" s="208" t="s">
        <v>2072</v>
      </c>
      <c r="H261" s="209">
        <v>116</v>
      </c>
      <c r="I261" s="115"/>
      <c r="J261" s="210">
        <f t="shared" si="30"/>
        <v>0</v>
      </c>
      <c r="K261" s="207" t="s">
        <v>1709</v>
      </c>
      <c r="L261" s="116"/>
      <c r="M261" s="117" t="s">
        <v>1</v>
      </c>
      <c r="N261" s="118" t="s">
        <v>42</v>
      </c>
      <c r="O261" s="52"/>
      <c r="P261" s="111">
        <f t="shared" si="31"/>
        <v>0</v>
      </c>
      <c r="Q261" s="111">
        <v>0</v>
      </c>
      <c r="R261" s="111">
        <f t="shared" si="32"/>
        <v>0</v>
      </c>
      <c r="S261" s="111">
        <v>0</v>
      </c>
      <c r="T261" s="112">
        <f t="shared" si="33"/>
        <v>0</v>
      </c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R261" s="113" t="s">
        <v>1303</v>
      </c>
      <c r="AT261" s="113" t="s">
        <v>290</v>
      </c>
      <c r="AU261" s="113" t="s">
        <v>85</v>
      </c>
      <c r="AY261" s="14" t="s">
        <v>237</v>
      </c>
      <c r="BE261" s="114">
        <f t="shared" si="34"/>
        <v>0</v>
      </c>
      <c r="BF261" s="114">
        <f t="shared" si="35"/>
        <v>0</v>
      </c>
      <c r="BG261" s="114">
        <f t="shared" si="36"/>
        <v>0</v>
      </c>
      <c r="BH261" s="114">
        <f t="shared" si="37"/>
        <v>0</v>
      </c>
      <c r="BI261" s="114">
        <f t="shared" si="38"/>
        <v>0</v>
      </c>
      <c r="BJ261" s="14" t="s">
        <v>85</v>
      </c>
      <c r="BK261" s="114">
        <f t="shared" si="39"/>
        <v>0</v>
      </c>
      <c r="BL261" s="14" t="s">
        <v>490</v>
      </c>
      <c r="BM261" s="113" t="s">
        <v>3037</v>
      </c>
    </row>
    <row r="262" spans="1:65" s="2" customFormat="1" ht="33" customHeight="1">
      <c r="A262" s="28"/>
      <c r="B262" s="138"/>
      <c r="C262" s="199" t="s">
        <v>727</v>
      </c>
      <c r="D262" s="199" t="s">
        <v>242</v>
      </c>
      <c r="E262" s="200" t="s">
        <v>3038</v>
      </c>
      <c r="F262" s="201" t="s">
        <v>3039</v>
      </c>
      <c r="G262" s="202" t="s">
        <v>2072</v>
      </c>
      <c r="H262" s="203">
        <v>183</v>
      </c>
      <c r="I262" s="108"/>
      <c r="J262" s="204">
        <f t="shared" si="30"/>
        <v>0</v>
      </c>
      <c r="K262" s="201" t="s">
        <v>1709</v>
      </c>
      <c r="L262" s="29"/>
      <c r="M262" s="109" t="s">
        <v>1</v>
      </c>
      <c r="N262" s="110" t="s">
        <v>42</v>
      </c>
      <c r="O262" s="52"/>
      <c r="P262" s="111">
        <f t="shared" si="31"/>
        <v>0</v>
      </c>
      <c r="Q262" s="111">
        <v>0</v>
      </c>
      <c r="R262" s="111">
        <f t="shared" si="32"/>
        <v>0</v>
      </c>
      <c r="S262" s="111">
        <v>0</v>
      </c>
      <c r="T262" s="112">
        <f t="shared" si="33"/>
        <v>0</v>
      </c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R262" s="113" t="s">
        <v>490</v>
      </c>
      <c r="AT262" s="113" t="s">
        <v>242</v>
      </c>
      <c r="AU262" s="113" t="s">
        <v>85</v>
      </c>
      <c r="AY262" s="14" t="s">
        <v>237</v>
      </c>
      <c r="BE262" s="114">
        <f t="shared" si="34"/>
        <v>0</v>
      </c>
      <c r="BF262" s="114">
        <f t="shared" si="35"/>
        <v>0</v>
      </c>
      <c r="BG262" s="114">
        <f t="shared" si="36"/>
        <v>0</v>
      </c>
      <c r="BH262" s="114">
        <f t="shared" si="37"/>
        <v>0</v>
      </c>
      <c r="BI262" s="114">
        <f t="shared" si="38"/>
        <v>0</v>
      </c>
      <c r="BJ262" s="14" t="s">
        <v>85</v>
      </c>
      <c r="BK262" s="114">
        <f t="shared" si="39"/>
        <v>0</v>
      </c>
      <c r="BL262" s="14" t="s">
        <v>490</v>
      </c>
      <c r="BM262" s="113" t="s">
        <v>3040</v>
      </c>
    </row>
    <row r="263" spans="1:65" s="2" customFormat="1" ht="16.5" customHeight="1">
      <c r="A263" s="28"/>
      <c r="B263" s="138"/>
      <c r="C263" s="205" t="s">
        <v>731</v>
      </c>
      <c r="D263" s="205" t="s">
        <v>290</v>
      </c>
      <c r="E263" s="206" t="s">
        <v>3041</v>
      </c>
      <c r="F263" s="207" t="s">
        <v>3042</v>
      </c>
      <c r="G263" s="208" t="s">
        <v>2072</v>
      </c>
      <c r="H263" s="209">
        <v>183</v>
      </c>
      <c r="I263" s="115"/>
      <c r="J263" s="210">
        <f t="shared" si="30"/>
        <v>0</v>
      </c>
      <c r="K263" s="207" t="s">
        <v>1709</v>
      </c>
      <c r="L263" s="116"/>
      <c r="M263" s="117" t="s">
        <v>1</v>
      </c>
      <c r="N263" s="118" t="s">
        <v>42</v>
      </c>
      <c r="O263" s="52"/>
      <c r="P263" s="111">
        <f t="shared" si="31"/>
        <v>0</v>
      </c>
      <c r="Q263" s="111">
        <v>0</v>
      </c>
      <c r="R263" s="111">
        <f t="shared" si="32"/>
        <v>0</v>
      </c>
      <c r="S263" s="111">
        <v>0</v>
      </c>
      <c r="T263" s="112">
        <f t="shared" si="33"/>
        <v>0</v>
      </c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R263" s="113" t="s">
        <v>1303</v>
      </c>
      <c r="AT263" s="113" t="s">
        <v>290</v>
      </c>
      <c r="AU263" s="113" t="s">
        <v>85</v>
      </c>
      <c r="AY263" s="14" t="s">
        <v>237</v>
      </c>
      <c r="BE263" s="114">
        <f t="shared" si="34"/>
        <v>0</v>
      </c>
      <c r="BF263" s="114">
        <f t="shared" si="35"/>
        <v>0</v>
      </c>
      <c r="BG263" s="114">
        <f t="shared" si="36"/>
        <v>0</v>
      </c>
      <c r="BH263" s="114">
        <f t="shared" si="37"/>
        <v>0</v>
      </c>
      <c r="BI263" s="114">
        <f t="shared" si="38"/>
        <v>0</v>
      </c>
      <c r="BJ263" s="14" t="s">
        <v>85</v>
      </c>
      <c r="BK263" s="114">
        <f t="shared" si="39"/>
        <v>0</v>
      </c>
      <c r="BL263" s="14" t="s">
        <v>490</v>
      </c>
      <c r="BM263" s="113" t="s">
        <v>3043</v>
      </c>
    </row>
    <row r="264" spans="1:65" s="2" customFormat="1" ht="33" customHeight="1">
      <c r="A264" s="28"/>
      <c r="B264" s="138"/>
      <c r="C264" s="199" t="s">
        <v>735</v>
      </c>
      <c r="D264" s="199" t="s">
        <v>242</v>
      </c>
      <c r="E264" s="200" t="s">
        <v>3044</v>
      </c>
      <c r="F264" s="201" t="s">
        <v>3045</v>
      </c>
      <c r="G264" s="202" t="s">
        <v>2072</v>
      </c>
      <c r="H264" s="203">
        <v>5</v>
      </c>
      <c r="I264" s="108"/>
      <c r="J264" s="204">
        <f t="shared" si="30"/>
        <v>0</v>
      </c>
      <c r="K264" s="201" t="s">
        <v>1709</v>
      </c>
      <c r="L264" s="29"/>
      <c r="M264" s="109" t="s">
        <v>1</v>
      </c>
      <c r="N264" s="110" t="s">
        <v>42</v>
      </c>
      <c r="O264" s="52"/>
      <c r="P264" s="111">
        <f t="shared" si="31"/>
        <v>0</v>
      </c>
      <c r="Q264" s="111">
        <v>0</v>
      </c>
      <c r="R264" s="111">
        <f t="shared" si="32"/>
        <v>0</v>
      </c>
      <c r="S264" s="111">
        <v>0</v>
      </c>
      <c r="T264" s="112">
        <f t="shared" si="33"/>
        <v>0</v>
      </c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R264" s="113" t="s">
        <v>490</v>
      </c>
      <c r="AT264" s="113" t="s">
        <v>242</v>
      </c>
      <c r="AU264" s="113" t="s">
        <v>85</v>
      </c>
      <c r="AY264" s="14" t="s">
        <v>237</v>
      </c>
      <c r="BE264" s="114">
        <f t="shared" si="34"/>
        <v>0</v>
      </c>
      <c r="BF264" s="114">
        <f t="shared" si="35"/>
        <v>0</v>
      </c>
      <c r="BG264" s="114">
        <f t="shared" si="36"/>
        <v>0</v>
      </c>
      <c r="BH264" s="114">
        <f t="shared" si="37"/>
        <v>0</v>
      </c>
      <c r="BI264" s="114">
        <f t="shared" si="38"/>
        <v>0</v>
      </c>
      <c r="BJ264" s="14" t="s">
        <v>85</v>
      </c>
      <c r="BK264" s="114">
        <f t="shared" si="39"/>
        <v>0</v>
      </c>
      <c r="BL264" s="14" t="s">
        <v>490</v>
      </c>
      <c r="BM264" s="113" t="s">
        <v>3046</v>
      </c>
    </row>
    <row r="265" spans="1:65" s="2" customFormat="1" ht="16.5" customHeight="1">
      <c r="A265" s="28"/>
      <c r="B265" s="138"/>
      <c r="C265" s="205" t="s">
        <v>740</v>
      </c>
      <c r="D265" s="205" t="s">
        <v>290</v>
      </c>
      <c r="E265" s="206" t="s">
        <v>3047</v>
      </c>
      <c r="F265" s="207" t="s">
        <v>3048</v>
      </c>
      <c r="G265" s="208" t="s">
        <v>2072</v>
      </c>
      <c r="H265" s="209">
        <v>5</v>
      </c>
      <c r="I265" s="115"/>
      <c r="J265" s="210">
        <f t="shared" si="30"/>
        <v>0</v>
      </c>
      <c r="K265" s="207" t="s">
        <v>1709</v>
      </c>
      <c r="L265" s="116"/>
      <c r="M265" s="117" t="s">
        <v>1</v>
      </c>
      <c r="N265" s="118" t="s">
        <v>42</v>
      </c>
      <c r="O265" s="52"/>
      <c r="P265" s="111">
        <f t="shared" si="31"/>
        <v>0</v>
      </c>
      <c r="Q265" s="111">
        <v>0</v>
      </c>
      <c r="R265" s="111">
        <f t="shared" si="32"/>
        <v>0</v>
      </c>
      <c r="S265" s="111">
        <v>0</v>
      </c>
      <c r="T265" s="112">
        <f t="shared" si="33"/>
        <v>0</v>
      </c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R265" s="113" t="s">
        <v>1303</v>
      </c>
      <c r="AT265" s="113" t="s">
        <v>290</v>
      </c>
      <c r="AU265" s="113" t="s">
        <v>85</v>
      </c>
      <c r="AY265" s="14" t="s">
        <v>237</v>
      </c>
      <c r="BE265" s="114">
        <f t="shared" si="34"/>
        <v>0</v>
      </c>
      <c r="BF265" s="114">
        <f t="shared" si="35"/>
        <v>0</v>
      </c>
      <c r="BG265" s="114">
        <f t="shared" si="36"/>
        <v>0</v>
      </c>
      <c r="BH265" s="114">
        <f t="shared" si="37"/>
        <v>0</v>
      </c>
      <c r="BI265" s="114">
        <f t="shared" si="38"/>
        <v>0</v>
      </c>
      <c r="BJ265" s="14" t="s">
        <v>85</v>
      </c>
      <c r="BK265" s="114">
        <f t="shared" si="39"/>
        <v>0</v>
      </c>
      <c r="BL265" s="14" t="s">
        <v>490</v>
      </c>
      <c r="BM265" s="113" t="s">
        <v>3049</v>
      </c>
    </row>
    <row r="266" spans="1:65" s="2" customFormat="1" ht="33" customHeight="1">
      <c r="A266" s="28"/>
      <c r="B266" s="138"/>
      <c r="C266" s="199" t="s">
        <v>744</v>
      </c>
      <c r="D266" s="199" t="s">
        <v>242</v>
      </c>
      <c r="E266" s="200" t="s">
        <v>3050</v>
      </c>
      <c r="F266" s="201" t="s">
        <v>3051</v>
      </c>
      <c r="G266" s="202" t="s">
        <v>2072</v>
      </c>
      <c r="H266" s="203">
        <v>20</v>
      </c>
      <c r="I266" s="108"/>
      <c r="J266" s="204">
        <f t="shared" si="30"/>
        <v>0</v>
      </c>
      <c r="K266" s="201" t="s">
        <v>1709</v>
      </c>
      <c r="L266" s="29"/>
      <c r="M266" s="109" t="s">
        <v>1</v>
      </c>
      <c r="N266" s="110" t="s">
        <v>42</v>
      </c>
      <c r="O266" s="52"/>
      <c r="P266" s="111">
        <f t="shared" si="31"/>
        <v>0</v>
      </c>
      <c r="Q266" s="111">
        <v>0</v>
      </c>
      <c r="R266" s="111">
        <f t="shared" si="32"/>
        <v>0</v>
      </c>
      <c r="S266" s="111">
        <v>0</v>
      </c>
      <c r="T266" s="112">
        <f t="shared" si="33"/>
        <v>0</v>
      </c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R266" s="113" t="s">
        <v>490</v>
      </c>
      <c r="AT266" s="113" t="s">
        <v>242</v>
      </c>
      <c r="AU266" s="113" t="s">
        <v>85</v>
      </c>
      <c r="AY266" s="14" t="s">
        <v>237</v>
      </c>
      <c r="BE266" s="114">
        <f t="shared" si="34"/>
        <v>0</v>
      </c>
      <c r="BF266" s="114">
        <f t="shared" si="35"/>
        <v>0</v>
      </c>
      <c r="BG266" s="114">
        <f t="shared" si="36"/>
        <v>0</v>
      </c>
      <c r="BH266" s="114">
        <f t="shared" si="37"/>
        <v>0</v>
      </c>
      <c r="BI266" s="114">
        <f t="shared" si="38"/>
        <v>0</v>
      </c>
      <c r="BJ266" s="14" t="s">
        <v>85</v>
      </c>
      <c r="BK266" s="114">
        <f t="shared" si="39"/>
        <v>0</v>
      </c>
      <c r="BL266" s="14" t="s">
        <v>490</v>
      </c>
      <c r="BM266" s="113" t="s">
        <v>3052</v>
      </c>
    </row>
    <row r="267" spans="1:65" s="2" customFormat="1" ht="16.5" customHeight="1">
      <c r="A267" s="28"/>
      <c r="B267" s="138"/>
      <c r="C267" s="205" t="s">
        <v>748</v>
      </c>
      <c r="D267" s="205" t="s">
        <v>290</v>
      </c>
      <c r="E267" s="206" t="s">
        <v>3053</v>
      </c>
      <c r="F267" s="207" t="s">
        <v>3054</v>
      </c>
      <c r="G267" s="208" t="s">
        <v>2072</v>
      </c>
      <c r="H267" s="209">
        <v>20</v>
      </c>
      <c r="I267" s="115"/>
      <c r="J267" s="210">
        <f t="shared" si="30"/>
        <v>0</v>
      </c>
      <c r="K267" s="207" t="s">
        <v>1709</v>
      </c>
      <c r="L267" s="116"/>
      <c r="M267" s="117" t="s">
        <v>1</v>
      </c>
      <c r="N267" s="118" t="s">
        <v>42</v>
      </c>
      <c r="O267" s="52"/>
      <c r="P267" s="111">
        <f t="shared" si="31"/>
        <v>0</v>
      </c>
      <c r="Q267" s="111">
        <v>0</v>
      </c>
      <c r="R267" s="111">
        <f t="shared" si="32"/>
        <v>0</v>
      </c>
      <c r="S267" s="111">
        <v>0</v>
      </c>
      <c r="T267" s="112">
        <f t="shared" si="33"/>
        <v>0</v>
      </c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R267" s="113" t="s">
        <v>1303</v>
      </c>
      <c r="AT267" s="113" t="s">
        <v>290</v>
      </c>
      <c r="AU267" s="113" t="s">
        <v>85</v>
      </c>
      <c r="AY267" s="14" t="s">
        <v>237</v>
      </c>
      <c r="BE267" s="114">
        <f t="shared" si="34"/>
        <v>0</v>
      </c>
      <c r="BF267" s="114">
        <f t="shared" si="35"/>
        <v>0</v>
      </c>
      <c r="BG267" s="114">
        <f t="shared" si="36"/>
        <v>0</v>
      </c>
      <c r="BH267" s="114">
        <f t="shared" si="37"/>
        <v>0</v>
      </c>
      <c r="BI267" s="114">
        <f t="shared" si="38"/>
        <v>0</v>
      </c>
      <c r="BJ267" s="14" t="s">
        <v>85</v>
      </c>
      <c r="BK267" s="114">
        <f t="shared" si="39"/>
        <v>0</v>
      </c>
      <c r="BL267" s="14" t="s">
        <v>490</v>
      </c>
      <c r="BM267" s="113" t="s">
        <v>3055</v>
      </c>
    </row>
    <row r="268" spans="1:65" s="2" customFormat="1" ht="33" customHeight="1">
      <c r="A268" s="28"/>
      <c r="B268" s="138"/>
      <c r="C268" s="199" t="s">
        <v>752</v>
      </c>
      <c r="D268" s="199" t="s">
        <v>242</v>
      </c>
      <c r="E268" s="200" t="s">
        <v>3056</v>
      </c>
      <c r="F268" s="201" t="s">
        <v>3057</v>
      </c>
      <c r="G268" s="202" t="s">
        <v>2072</v>
      </c>
      <c r="H268" s="203">
        <v>7</v>
      </c>
      <c r="I268" s="108"/>
      <c r="J268" s="204">
        <f t="shared" si="30"/>
        <v>0</v>
      </c>
      <c r="K268" s="201" t="s">
        <v>1709</v>
      </c>
      <c r="L268" s="29"/>
      <c r="M268" s="109" t="s">
        <v>1</v>
      </c>
      <c r="N268" s="110" t="s">
        <v>42</v>
      </c>
      <c r="O268" s="52"/>
      <c r="P268" s="111">
        <f t="shared" si="31"/>
        <v>0</v>
      </c>
      <c r="Q268" s="111">
        <v>0</v>
      </c>
      <c r="R268" s="111">
        <f t="shared" si="32"/>
        <v>0</v>
      </c>
      <c r="S268" s="111">
        <v>0</v>
      </c>
      <c r="T268" s="112">
        <f t="shared" si="33"/>
        <v>0</v>
      </c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R268" s="113" t="s">
        <v>490</v>
      </c>
      <c r="AT268" s="113" t="s">
        <v>242</v>
      </c>
      <c r="AU268" s="113" t="s">
        <v>85</v>
      </c>
      <c r="AY268" s="14" t="s">
        <v>237</v>
      </c>
      <c r="BE268" s="114">
        <f t="shared" si="34"/>
        <v>0</v>
      </c>
      <c r="BF268" s="114">
        <f t="shared" si="35"/>
        <v>0</v>
      </c>
      <c r="BG268" s="114">
        <f t="shared" si="36"/>
        <v>0</v>
      </c>
      <c r="BH268" s="114">
        <f t="shared" si="37"/>
        <v>0</v>
      </c>
      <c r="BI268" s="114">
        <f t="shared" si="38"/>
        <v>0</v>
      </c>
      <c r="BJ268" s="14" t="s">
        <v>85</v>
      </c>
      <c r="BK268" s="114">
        <f t="shared" si="39"/>
        <v>0</v>
      </c>
      <c r="BL268" s="14" t="s">
        <v>490</v>
      </c>
      <c r="BM268" s="113" t="s">
        <v>3058</v>
      </c>
    </row>
    <row r="269" spans="1:65" s="2" customFormat="1" ht="16.5" customHeight="1">
      <c r="A269" s="28"/>
      <c r="B269" s="138"/>
      <c r="C269" s="205" t="s">
        <v>756</v>
      </c>
      <c r="D269" s="205" t="s">
        <v>290</v>
      </c>
      <c r="E269" s="206" t="s">
        <v>3059</v>
      </c>
      <c r="F269" s="207" t="s">
        <v>3060</v>
      </c>
      <c r="G269" s="208" t="s">
        <v>2072</v>
      </c>
      <c r="H269" s="209">
        <v>7</v>
      </c>
      <c r="I269" s="115"/>
      <c r="J269" s="210">
        <f t="shared" si="30"/>
        <v>0</v>
      </c>
      <c r="K269" s="207" t="s">
        <v>1709</v>
      </c>
      <c r="L269" s="116"/>
      <c r="M269" s="117" t="s">
        <v>1</v>
      </c>
      <c r="N269" s="118" t="s">
        <v>42</v>
      </c>
      <c r="O269" s="52"/>
      <c r="P269" s="111">
        <f t="shared" si="31"/>
        <v>0</v>
      </c>
      <c r="Q269" s="111">
        <v>0</v>
      </c>
      <c r="R269" s="111">
        <f t="shared" si="32"/>
        <v>0</v>
      </c>
      <c r="S269" s="111">
        <v>0</v>
      </c>
      <c r="T269" s="112">
        <f t="shared" si="33"/>
        <v>0</v>
      </c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R269" s="113" t="s">
        <v>1303</v>
      </c>
      <c r="AT269" s="113" t="s">
        <v>290</v>
      </c>
      <c r="AU269" s="113" t="s">
        <v>85</v>
      </c>
      <c r="AY269" s="14" t="s">
        <v>237</v>
      </c>
      <c r="BE269" s="114">
        <f t="shared" si="34"/>
        <v>0</v>
      </c>
      <c r="BF269" s="114">
        <f t="shared" si="35"/>
        <v>0</v>
      </c>
      <c r="BG269" s="114">
        <f t="shared" si="36"/>
        <v>0</v>
      </c>
      <c r="BH269" s="114">
        <f t="shared" si="37"/>
        <v>0</v>
      </c>
      <c r="BI269" s="114">
        <f t="shared" si="38"/>
        <v>0</v>
      </c>
      <c r="BJ269" s="14" t="s">
        <v>85</v>
      </c>
      <c r="BK269" s="114">
        <f t="shared" si="39"/>
        <v>0</v>
      </c>
      <c r="BL269" s="14" t="s">
        <v>490</v>
      </c>
      <c r="BM269" s="113" t="s">
        <v>3061</v>
      </c>
    </row>
    <row r="270" spans="1:65" s="2" customFormat="1" ht="33" customHeight="1">
      <c r="A270" s="28"/>
      <c r="B270" s="138"/>
      <c r="C270" s="199" t="s">
        <v>760</v>
      </c>
      <c r="D270" s="199" t="s">
        <v>242</v>
      </c>
      <c r="E270" s="200" t="s">
        <v>3062</v>
      </c>
      <c r="F270" s="201" t="s">
        <v>3063</v>
      </c>
      <c r="G270" s="202" t="s">
        <v>2072</v>
      </c>
      <c r="H270" s="203">
        <v>47</v>
      </c>
      <c r="I270" s="108"/>
      <c r="J270" s="204">
        <f t="shared" si="30"/>
        <v>0</v>
      </c>
      <c r="K270" s="201" t="s">
        <v>1709</v>
      </c>
      <c r="L270" s="29"/>
      <c r="M270" s="109" t="s">
        <v>1</v>
      </c>
      <c r="N270" s="110" t="s">
        <v>42</v>
      </c>
      <c r="O270" s="52"/>
      <c r="P270" s="111">
        <f t="shared" si="31"/>
        <v>0</v>
      </c>
      <c r="Q270" s="111">
        <v>0</v>
      </c>
      <c r="R270" s="111">
        <f t="shared" si="32"/>
        <v>0</v>
      </c>
      <c r="S270" s="111">
        <v>0</v>
      </c>
      <c r="T270" s="112">
        <f t="shared" si="33"/>
        <v>0</v>
      </c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R270" s="113" t="s">
        <v>490</v>
      </c>
      <c r="AT270" s="113" t="s">
        <v>242</v>
      </c>
      <c r="AU270" s="113" t="s">
        <v>85</v>
      </c>
      <c r="AY270" s="14" t="s">
        <v>237</v>
      </c>
      <c r="BE270" s="114">
        <f t="shared" si="34"/>
        <v>0</v>
      </c>
      <c r="BF270" s="114">
        <f t="shared" si="35"/>
        <v>0</v>
      </c>
      <c r="BG270" s="114">
        <f t="shared" si="36"/>
        <v>0</v>
      </c>
      <c r="BH270" s="114">
        <f t="shared" si="37"/>
        <v>0</v>
      </c>
      <c r="BI270" s="114">
        <f t="shared" si="38"/>
        <v>0</v>
      </c>
      <c r="BJ270" s="14" t="s">
        <v>85</v>
      </c>
      <c r="BK270" s="114">
        <f t="shared" si="39"/>
        <v>0</v>
      </c>
      <c r="BL270" s="14" t="s">
        <v>490</v>
      </c>
      <c r="BM270" s="113" t="s">
        <v>3064</v>
      </c>
    </row>
    <row r="271" spans="1:65" s="2" customFormat="1" ht="16.5" customHeight="1">
      <c r="A271" s="28"/>
      <c r="B271" s="138"/>
      <c r="C271" s="205" t="s">
        <v>764</v>
      </c>
      <c r="D271" s="205" t="s">
        <v>290</v>
      </c>
      <c r="E271" s="206" t="s">
        <v>3065</v>
      </c>
      <c r="F271" s="207" t="s">
        <v>3066</v>
      </c>
      <c r="G271" s="208" t="s">
        <v>2072</v>
      </c>
      <c r="H271" s="209">
        <v>47</v>
      </c>
      <c r="I271" s="115"/>
      <c r="J271" s="210">
        <f t="shared" si="30"/>
        <v>0</v>
      </c>
      <c r="K271" s="207" t="s">
        <v>1709</v>
      </c>
      <c r="L271" s="116"/>
      <c r="M271" s="117" t="s">
        <v>1</v>
      </c>
      <c r="N271" s="118" t="s">
        <v>42</v>
      </c>
      <c r="O271" s="52"/>
      <c r="P271" s="111">
        <f t="shared" si="31"/>
        <v>0</v>
      </c>
      <c r="Q271" s="111">
        <v>0</v>
      </c>
      <c r="R271" s="111">
        <f t="shared" si="32"/>
        <v>0</v>
      </c>
      <c r="S271" s="111">
        <v>0</v>
      </c>
      <c r="T271" s="112">
        <f t="shared" si="33"/>
        <v>0</v>
      </c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R271" s="113" t="s">
        <v>1303</v>
      </c>
      <c r="AT271" s="113" t="s">
        <v>290</v>
      </c>
      <c r="AU271" s="113" t="s">
        <v>85</v>
      </c>
      <c r="AY271" s="14" t="s">
        <v>237</v>
      </c>
      <c r="BE271" s="114">
        <f t="shared" si="34"/>
        <v>0</v>
      </c>
      <c r="BF271" s="114">
        <f t="shared" si="35"/>
        <v>0</v>
      </c>
      <c r="BG271" s="114">
        <f t="shared" si="36"/>
        <v>0</v>
      </c>
      <c r="BH271" s="114">
        <f t="shared" si="37"/>
        <v>0</v>
      </c>
      <c r="BI271" s="114">
        <f t="shared" si="38"/>
        <v>0</v>
      </c>
      <c r="BJ271" s="14" t="s">
        <v>85</v>
      </c>
      <c r="BK271" s="114">
        <f t="shared" si="39"/>
        <v>0</v>
      </c>
      <c r="BL271" s="14" t="s">
        <v>490</v>
      </c>
      <c r="BM271" s="113" t="s">
        <v>3067</v>
      </c>
    </row>
    <row r="272" spans="1:65" s="2" customFormat="1" ht="33" customHeight="1">
      <c r="A272" s="28"/>
      <c r="B272" s="138"/>
      <c r="C272" s="199" t="s">
        <v>768</v>
      </c>
      <c r="D272" s="199" t="s">
        <v>242</v>
      </c>
      <c r="E272" s="200" t="s">
        <v>3068</v>
      </c>
      <c r="F272" s="201" t="s">
        <v>3069</v>
      </c>
      <c r="G272" s="202" t="s">
        <v>2072</v>
      </c>
      <c r="H272" s="203">
        <v>57</v>
      </c>
      <c r="I272" s="108"/>
      <c r="J272" s="204">
        <f t="shared" si="30"/>
        <v>0</v>
      </c>
      <c r="K272" s="201" t="s">
        <v>1709</v>
      </c>
      <c r="L272" s="29"/>
      <c r="M272" s="109" t="s">
        <v>1</v>
      </c>
      <c r="N272" s="110" t="s">
        <v>42</v>
      </c>
      <c r="O272" s="52"/>
      <c r="P272" s="111">
        <f t="shared" si="31"/>
        <v>0</v>
      </c>
      <c r="Q272" s="111">
        <v>0</v>
      </c>
      <c r="R272" s="111">
        <f t="shared" si="32"/>
        <v>0</v>
      </c>
      <c r="S272" s="111">
        <v>0</v>
      </c>
      <c r="T272" s="112">
        <f t="shared" si="33"/>
        <v>0</v>
      </c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R272" s="113" t="s">
        <v>490</v>
      </c>
      <c r="AT272" s="113" t="s">
        <v>242</v>
      </c>
      <c r="AU272" s="113" t="s">
        <v>85</v>
      </c>
      <c r="AY272" s="14" t="s">
        <v>237</v>
      </c>
      <c r="BE272" s="114">
        <f t="shared" si="34"/>
        <v>0</v>
      </c>
      <c r="BF272" s="114">
        <f t="shared" si="35"/>
        <v>0</v>
      </c>
      <c r="BG272" s="114">
        <f t="shared" si="36"/>
        <v>0</v>
      </c>
      <c r="BH272" s="114">
        <f t="shared" si="37"/>
        <v>0</v>
      </c>
      <c r="BI272" s="114">
        <f t="shared" si="38"/>
        <v>0</v>
      </c>
      <c r="BJ272" s="14" t="s">
        <v>85</v>
      </c>
      <c r="BK272" s="114">
        <f t="shared" si="39"/>
        <v>0</v>
      </c>
      <c r="BL272" s="14" t="s">
        <v>490</v>
      </c>
      <c r="BM272" s="113" t="s">
        <v>3070</v>
      </c>
    </row>
    <row r="273" spans="1:65" s="2" customFormat="1" ht="16.5" customHeight="1">
      <c r="A273" s="28"/>
      <c r="B273" s="138"/>
      <c r="C273" s="205" t="s">
        <v>772</v>
      </c>
      <c r="D273" s="205" t="s">
        <v>290</v>
      </c>
      <c r="E273" s="206" t="s">
        <v>3071</v>
      </c>
      <c r="F273" s="207" t="s">
        <v>3072</v>
      </c>
      <c r="G273" s="208" t="s">
        <v>2072</v>
      </c>
      <c r="H273" s="209">
        <v>57</v>
      </c>
      <c r="I273" s="115"/>
      <c r="J273" s="210">
        <f t="shared" si="30"/>
        <v>0</v>
      </c>
      <c r="K273" s="207" t="s">
        <v>1709</v>
      </c>
      <c r="L273" s="116"/>
      <c r="M273" s="117" t="s">
        <v>1</v>
      </c>
      <c r="N273" s="118" t="s">
        <v>42</v>
      </c>
      <c r="O273" s="52"/>
      <c r="P273" s="111">
        <f t="shared" si="31"/>
        <v>0</v>
      </c>
      <c r="Q273" s="111">
        <v>0</v>
      </c>
      <c r="R273" s="111">
        <f t="shared" si="32"/>
        <v>0</v>
      </c>
      <c r="S273" s="111">
        <v>0</v>
      </c>
      <c r="T273" s="112">
        <f t="shared" si="33"/>
        <v>0</v>
      </c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R273" s="113" t="s">
        <v>1303</v>
      </c>
      <c r="AT273" s="113" t="s">
        <v>290</v>
      </c>
      <c r="AU273" s="113" t="s">
        <v>85</v>
      </c>
      <c r="AY273" s="14" t="s">
        <v>237</v>
      </c>
      <c r="BE273" s="114">
        <f t="shared" si="34"/>
        <v>0</v>
      </c>
      <c r="BF273" s="114">
        <f t="shared" si="35"/>
        <v>0</v>
      </c>
      <c r="BG273" s="114">
        <f t="shared" si="36"/>
        <v>0</v>
      </c>
      <c r="BH273" s="114">
        <f t="shared" si="37"/>
        <v>0</v>
      </c>
      <c r="BI273" s="114">
        <f t="shared" si="38"/>
        <v>0</v>
      </c>
      <c r="BJ273" s="14" t="s">
        <v>85</v>
      </c>
      <c r="BK273" s="114">
        <f t="shared" si="39"/>
        <v>0</v>
      </c>
      <c r="BL273" s="14" t="s">
        <v>490</v>
      </c>
      <c r="BM273" s="113" t="s">
        <v>3073</v>
      </c>
    </row>
    <row r="274" spans="1:65" s="2" customFormat="1" ht="33" customHeight="1">
      <c r="A274" s="28"/>
      <c r="B274" s="138"/>
      <c r="C274" s="199" t="s">
        <v>776</v>
      </c>
      <c r="D274" s="199" t="s">
        <v>242</v>
      </c>
      <c r="E274" s="200" t="s">
        <v>3074</v>
      </c>
      <c r="F274" s="201" t="s">
        <v>3075</v>
      </c>
      <c r="G274" s="202" t="s">
        <v>2072</v>
      </c>
      <c r="H274" s="203">
        <v>22</v>
      </c>
      <c r="I274" s="108"/>
      <c r="J274" s="204">
        <f t="shared" si="30"/>
        <v>0</v>
      </c>
      <c r="K274" s="201" t="s">
        <v>1709</v>
      </c>
      <c r="L274" s="29"/>
      <c r="M274" s="109" t="s">
        <v>1</v>
      </c>
      <c r="N274" s="110" t="s">
        <v>42</v>
      </c>
      <c r="O274" s="52"/>
      <c r="P274" s="111">
        <f t="shared" si="31"/>
        <v>0</v>
      </c>
      <c r="Q274" s="111">
        <v>0</v>
      </c>
      <c r="R274" s="111">
        <f t="shared" si="32"/>
        <v>0</v>
      </c>
      <c r="S274" s="111">
        <v>0</v>
      </c>
      <c r="T274" s="112">
        <f t="shared" si="33"/>
        <v>0</v>
      </c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R274" s="113" t="s">
        <v>490</v>
      </c>
      <c r="AT274" s="113" t="s">
        <v>242</v>
      </c>
      <c r="AU274" s="113" t="s">
        <v>85</v>
      </c>
      <c r="AY274" s="14" t="s">
        <v>237</v>
      </c>
      <c r="BE274" s="114">
        <f t="shared" si="34"/>
        <v>0</v>
      </c>
      <c r="BF274" s="114">
        <f t="shared" si="35"/>
        <v>0</v>
      </c>
      <c r="BG274" s="114">
        <f t="shared" si="36"/>
        <v>0</v>
      </c>
      <c r="BH274" s="114">
        <f t="shared" si="37"/>
        <v>0</v>
      </c>
      <c r="BI274" s="114">
        <f t="shared" si="38"/>
        <v>0</v>
      </c>
      <c r="BJ274" s="14" t="s">
        <v>85</v>
      </c>
      <c r="BK274" s="114">
        <f t="shared" si="39"/>
        <v>0</v>
      </c>
      <c r="BL274" s="14" t="s">
        <v>490</v>
      </c>
      <c r="BM274" s="113" t="s">
        <v>3076</v>
      </c>
    </row>
    <row r="275" spans="1:65" s="2" customFormat="1" ht="16.5" customHeight="1">
      <c r="A275" s="28"/>
      <c r="B275" s="138"/>
      <c r="C275" s="205" t="s">
        <v>782</v>
      </c>
      <c r="D275" s="205" t="s">
        <v>290</v>
      </c>
      <c r="E275" s="206" t="s">
        <v>3077</v>
      </c>
      <c r="F275" s="207" t="s">
        <v>3078</v>
      </c>
      <c r="G275" s="208" t="s">
        <v>2072</v>
      </c>
      <c r="H275" s="209">
        <v>22</v>
      </c>
      <c r="I275" s="115"/>
      <c r="J275" s="210">
        <f t="shared" si="30"/>
        <v>0</v>
      </c>
      <c r="K275" s="207" t="s">
        <v>1709</v>
      </c>
      <c r="L275" s="116"/>
      <c r="M275" s="117" t="s">
        <v>1</v>
      </c>
      <c r="N275" s="118" t="s">
        <v>42</v>
      </c>
      <c r="O275" s="52"/>
      <c r="P275" s="111">
        <f t="shared" si="31"/>
        <v>0</v>
      </c>
      <c r="Q275" s="111">
        <v>0</v>
      </c>
      <c r="R275" s="111">
        <f t="shared" si="32"/>
        <v>0</v>
      </c>
      <c r="S275" s="111">
        <v>0</v>
      </c>
      <c r="T275" s="112">
        <f t="shared" si="33"/>
        <v>0</v>
      </c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R275" s="113" t="s">
        <v>1303</v>
      </c>
      <c r="AT275" s="113" t="s">
        <v>290</v>
      </c>
      <c r="AU275" s="113" t="s">
        <v>85</v>
      </c>
      <c r="AY275" s="14" t="s">
        <v>237</v>
      </c>
      <c r="BE275" s="114">
        <f t="shared" si="34"/>
        <v>0</v>
      </c>
      <c r="BF275" s="114">
        <f t="shared" si="35"/>
        <v>0</v>
      </c>
      <c r="BG275" s="114">
        <f t="shared" si="36"/>
        <v>0</v>
      </c>
      <c r="BH275" s="114">
        <f t="shared" si="37"/>
        <v>0</v>
      </c>
      <c r="BI275" s="114">
        <f t="shared" si="38"/>
        <v>0</v>
      </c>
      <c r="BJ275" s="14" t="s">
        <v>85</v>
      </c>
      <c r="BK275" s="114">
        <f t="shared" si="39"/>
        <v>0</v>
      </c>
      <c r="BL275" s="14" t="s">
        <v>490</v>
      </c>
      <c r="BM275" s="113" t="s">
        <v>3079</v>
      </c>
    </row>
    <row r="276" spans="1:65" s="2" customFormat="1" ht="33" customHeight="1">
      <c r="A276" s="28"/>
      <c r="B276" s="138"/>
      <c r="C276" s="199" t="s">
        <v>786</v>
      </c>
      <c r="D276" s="199" t="s">
        <v>242</v>
      </c>
      <c r="E276" s="200" t="s">
        <v>3080</v>
      </c>
      <c r="F276" s="201" t="s">
        <v>3081</v>
      </c>
      <c r="G276" s="202" t="s">
        <v>2072</v>
      </c>
      <c r="H276" s="203">
        <v>29</v>
      </c>
      <c r="I276" s="108"/>
      <c r="J276" s="204">
        <f t="shared" si="30"/>
        <v>0</v>
      </c>
      <c r="K276" s="201" t="s">
        <v>1709</v>
      </c>
      <c r="L276" s="29"/>
      <c r="M276" s="109" t="s">
        <v>1</v>
      </c>
      <c r="N276" s="110" t="s">
        <v>42</v>
      </c>
      <c r="O276" s="52"/>
      <c r="P276" s="111">
        <f t="shared" si="31"/>
        <v>0</v>
      </c>
      <c r="Q276" s="111">
        <v>0</v>
      </c>
      <c r="R276" s="111">
        <f t="shared" si="32"/>
        <v>0</v>
      </c>
      <c r="S276" s="111">
        <v>0</v>
      </c>
      <c r="T276" s="112">
        <f t="shared" si="33"/>
        <v>0</v>
      </c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R276" s="113" t="s">
        <v>490</v>
      </c>
      <c r="AT276" s="113" t="s">
        <v>242</v>
      </c>
      <c r="AU276" s="113" t="s">
        <v>85</v>
      </c>
      <c r="AY276" s="14" t="s">
        <v>237</v>
      </c>
      <c r="BE276" s="114">
        <f t="shared" si="34"/>
        <v>0</v>
      </c>
      <c r="BF276" s="114">
        <f t="shared" si="35"/>
        <v>0</v>
      </c>
      <c r="BG276" s="114">
        <f t="shared" si="36"/>
        <v>0</v>
      </c>
      <c r="BH276" s="114">
        <f t="shared" si="37"/>
        <v>0</v>
      </c>
      <c r="BI276" s="114">
        <f t="shared" si="38"/>
        <v>0</v>
      </c>
      <c r="BJ276" s="14" t="s">
        <v>85</v>
      </c>
      <c r="BK276" s="114">
        <f t="shared" si="39"/>
        <v>0</v>
      </c>
      <c r="BL276" s="14" t="s">
        <v>490</v>
      </c>
      <c r="BM276" s="113" t="s">
        <v>3082</v>
      </c>
    </row>
    <row r="277" spans="1:65" s="2" customFormat="1" ht="16.5" customHeight="1">
      <c r="A277" s="28"/>
      <c r="B277" s="138"/>
      <c r="C277" s="205" t="s">
        <v>790</v>
      </c>
      <c r="D277" s="205" t="s">
        <v>290</v>
      </c>
      <c r="E277" s="206" t="s">
        <v>3083</v>
      </c>
      <c r="F277" s="207" t="s">
        <v>3084</v>
      </c>
      <c r="G277" s="208" t="s">
        <v>2072</v>
      </c>
      <c r="H277" s="209">
        <v>29</v>
      </c>
      <c r="I277" s="115"/>
      <c r="J277" s="210">
        <f t="shared" si="30"/>
        <v>0</v>
      </c>
      <c r="K277" s="207" t="s">
        <v>1709</v>
      </c>
      <c r="L277" s="116"/>
      <c r="M277" s="117" t="s">
        <v>1</v>
      </c>
      <c r="N277" s="118" t="s">
        <v>42</v>
      </c>
      <c r="O277" s="52"/>
      <c r="P277" s="111">
        <f t="shared" si="31"/>
        <v>0</v>
      </c>
      <c r="Q277" s="111">
        <v>0</v>
      </c>
      <c r="R277" s="111">
        <f t="shared" si="32"/>
        <v>0</v>
      </c>
      <c r="S277" s="111">
        <v>0</v>
      </c>
      <c r="T277" s="112">
        <f t="shared" si="33"/>
        <v>0</v>
      </c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R277" s="113" t="s">
        <v>1303</v>
      </c>
      <c r="AT277" s="113" t="s">
        <v>290</v>
      </c>
      <c r="AU277" s="113" t="s">
        <v>85</v>
      </c>
      <c r="AY277" s="14" t="s">
        <v>237</v>
      </c>
      <c r="BE277" s="114">
        <f t="shared" si="34"/>
        <v>0</v>
      </c>
      <c r="BF277" s="114">
        <f t="shared" si="35"/>
        <v>0</v>
      </c>
      <c r="BG277" s="114">
        <f t="shared" si="36"/>
        <v>0</v>
      </c>
      <c r="BH277" s="114">
        <f t="shared" si="37"/>
        <v>0</v>
      </c>
      <c r="BI277" s="114">
        <f t="shared" si="38"/>
        <v>0</v>
      </c>
      <c r="BJ277" s="14" t="s">
        <v>85</v>
      </c>
      <c r="BK277" s="114">
        <f t="shared" si="39"/>
        <v>0</v>
      </c>
      <c r="BL277" s="14" t="s">
        <v>490</v>
      </c>
      <c r="BM277" s="113" t="s">
        <v>3085</v>
      </c>
    </row>
    <row r="278" spans="1:65" s="2" customFormat="1" ht="33" customHeight="1">
      <c r="A278" s="28"/>
      <c r="B278" s="138"/>
      <c r="C278" s="199" t="s">
        <v>794</v>
      </c>
      <c r="D278" s="199" t="s">
        <v>242</v>
      </c>
      <c r="E278" s="200" t="s">
        <v>3086</v>
      </c>
      <c r="F278" s="201" t="s">
        <v>3087</v>
      </c>
      <c r="G278" s="202" t="s">
        <v>2072</v>
      </c>
      <c r="H278" s="203">
        <v>5</v>
      </c>
      <c r="I278" s="108"/>
      <c r="J278" s="204">
        <f t="shared" si="30"/>
        <v>0</v>
      </c>
      <c r="K278" s="201" t="s">
        <v>1709</v>
      </c>
      <c r="L278" s="29"/>
      <c r="M278" s="109" t="s">
        <v>1</v>
      </c>
      <c r="N278" s="110" t="s">
        <v>42</v>
      </c>
      <c r="O278" s="52"/>
      <c r="P278" s="111">
        <f t="shared" si="31"/>
        <v>0</v>
      </c>
      <c r="Q278" s="111">
        <v>0</v>
      </c>
      <c r="R278" s="111">
        <f t="shared" si="32"/>
        <v>0</v>
      </c>
      <c r="S278" s="111">
        <v>0</v>
      </c>
      <c r="T278" s="112">
        <f t="shared" si="33"/>
        <v>0</v>
      </c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R278" s="113" t="s">
        <v>490</v>
      </c>
      <c r="AT278" s="113" t="s">
        <v>242</v>
      </c>
      <c r="AU278" s="113" t="s">
        <v>85</v>
      </c>
      <c r="AY278" s="14" t="s">
        <v>237</v>
      </c>
      <c r="BE278" s="114">
        <f t="shared" si="34"/>
        <v>0</v>
      </c>
      <c r="BF278" s="114">
        <f t="shared" si="35"/>
        <v>0</v>
      </c>
      <c r="BG278" s="114">
        <f t="shared" si="36"/>
        <v>0</v>
      </c>
      <c r="BH278" s="114">
        <f t="shared" si="37"/>
        <v>0</v>
      </c>
      <c r="BI278" s="114">
        <f t="shared" si="38"/>
        <v>0</v>
      </c>
      <c r="BJ278" s="14" t="s">
        <v>85</v>
      </c>
      <c r="BK278" s="114">
        <f t="shared" si="39"/>
        <v>0</v>
      </c>
      <c r="BL278" s="14" t="s">
        <v>490</v>
      </c>
      <c r="BM278" s="113" t="s">
        <v>3088</v>
      </c>
    </row>
    <row r="279" spans="1:65" s="2" customFormat="1" ht="16.5" customHeight="1">
      <c r="A279" s="28"/>
      <c r="B279" s="138"/>
      <c r="C279" s="205" t="s">
        <v>798</v>
      </c>
      <c r="D279" s="205" t="s">
        <v>290</v>
      </c>
      <c r="E279" s="206" t="s">
        <v>3089</v>
      </c>
      <c r="F279" s="207" t="s">
        <v>3090</v>
      </c>
      <c r="G279" s="208" t="s">
        <v>2072</v>
      </c>
      <c r="H279" s="209">
        <v>5</v>
      </c>
      <c r="I279" s="115"/>
      <c r="J279" s="210">
        <f t="shared" si="30"/>
        <v>0</v>
      </c>
      <c r="K279" s="207" t="s">
        <v>1709</v>
      </c>
      <c r="L279" s="116"/>
      <c r="M279" s="117" t="s">
        <v>1</v>
      </c>
      <c r="N279" s="118" t="s">
        <v>42</v>
      </c>
      <c r="O279" s="52"/>
      <c r="P279" s="111">
        <f t="shared" si="31"/>
        <v>0</v>
      </c>
      <c r="Q279" s="111">
        <v>0</v>
      </c>
      <c r="R279" s="111">
        <f t="shared" si="32"/>
        <v>0</v>
      </c>
      <c r="S279" s="111">
        <v>0</v>
      </c>
      <c r="T279" s="112">
        <f t="shared" si="33"/>
        <v>0</v>
      </c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R279" s="113" t="s">
        <v>1303</v>
      </c>
      <c r="AT279" s="113" t="s">
        <v>290</v>
      </c>
      <c r="AU279" s="113" t="s">
        <v>85</v>
      </c>
      <c r="AY279" s="14" t="s">
        <v>237</v>
      </c>
      <c r="BE279" s="114">
        <f t="shared" si="34"/>
        <v>0</v>
      </c>
      <c r="BF279" s="114">
        <f t="shared" si="35"/>
        <v>0</v>
      </c>
      <c r="BG279" s="114">
        <f t="shared" si="36"/>
        <v>0</v>
      </c>
      <c r="BH279" s="114">
        <f t="shared" si="37"/>
        <v>0</v>
      </c>
      <c r="BI279" s="114">
        <f t="shared" si="38"/>
        <v>0</v>
      </c>
      <c r="BJ279" s="14" t="s">
        <v>85</v>
      </c>
      <c r="BK279" s="114">
        <f t="shared" si="39"/>
        <v>0</v>
      </c>
      <c r="BL279" s="14" t="s">
        <v>490</v>
      </c>
      <c r="BM279" s="113" t="s">
        <v>3091</v>
      </c>
    </row>
    <row r="280" spans="1:65" s="2" customFormat="1" ht="33" customHeight="1">
      <c r="A280" s="28"/>
      <c r="B280" s="138"/>
      <c r="C280" s="199" t="s">
        <v>802</v>
      </c>
      <c r="D280" s="199" t="s">
        <v>242</v>
      </c>
      <c r="E280" s="200" t="s">
        <v>3092</v>
      </c>
      <c r="F280" s="201" t="s">
        <v>3093</v>
      </c>
      <c r="G280" s="202" t="s">
        <v>2072</v>
      </c>
      <c r="H280" s="203">
        <v>7</v>
      </c>
      <c r="I280" s="108"/>
      <c r="J280" s="204">
        <f t="shared" si="30"/>
        <v>0</v>
      </c>
      <c r="K280" s="201" t="s">
        <v>1709</v>
      </c>
      <c r="L280" s="29"/>
      <c r="M280" s="109" t="s">
        <v>1</v>
      </c>
      <c r="N280" s="110" t="s">
        <v>42</v>
      </c>
      <c r="O280" s="52"/>
      <c r="P280" s="111">
        <f t="shared" si="31"/>
        <v>0</v>
      </c>
      <c r="Q280" s="111">
        <v>0</v>
      </c>
      <c r="R280" s="111">
        <f t="shared" si="32"/>
        <v>0</v>
      </c>
      <c r="S280" s="111">
        <v>0</v>
      </c>
      <c r="T280" s="112">
        <f t="shared" si="33"/>
        <v>0</v>
      </c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R280" s="113" t="s">
        <v>490</v>
      </c>
      <c r="AT280" s="113" t="s">
        <v>242</v>
      </c>
      <c r="AU280" s="113" t="s">
        <v>85</v>
      </c>
      <c r="AY280" s="14" t="s">
        <v>237</v>
      </c>
      <c r="BE280" s="114">
        <f t="shared" si="34"/>
        <v>0</v>
      </c>
      <c r="BF280" s="114">
        <f t="shared" si="35"/>
        <v>0</v>
      </c>
      <c r="BG280" s="114">
        <f t="shared" si="36"/>
        <v>0</v>
      </c>
      <c r="BH280" s="114">
        <f t="shared" si="37"/>
        <v>0</v>
      </c>
      <c r="BI280" s="114">
        <f t="shared" si="38"/>
        <v>0</v>
      </c>
      <c r="BJ280" s="14" t="s">
        <v>85</v>
      </c>
      <c r="BK280" s="114">
        <f t="shared" si="39"/>
        <v>0</v>
      </c>
      <c r="BL280" s="14" t="s">
        <v>490</v>
      </c>
      <c r="BM280" s="113" t="s">
        <v>3094</v>
      </c>
    </row>
    <row r="281" spans="1:65" s="2" customFormat="1" ht="16.5" customHeight="1">
      <c r="A281" s="28"/>
      <c r="B281" s="138"/>
      <c r="C281" s="205" t="s">
        <v>806</v>
      </c>
      <c r="D281" s="205" t="s">
        <v>290</v>
      </c>
      <c r="E281" s="206" t="s">
        <v>3095</v>
      </c>
      <c r="F281" s="207" t="s">
        <v>3096</v>
      </c>
      <c r="G281" s="208" t="s">
        <v>2072</v>
      </c>
      <c r="H281" s="209">
        <v>7</v>
      </c>
      <c r="I281" s="115"/>
      <c r="J281" s="210">
        <f t="shared" si="30"/>
        <v>0</v>
      </c>
      <c r="K281" s="207" t="s">
        <v>1709</v>
      </c>
      <c r="L281" s="116"/>
      <c r="M281" s="117" t="s">
        <v>1</v>
      </c>
      <c r="N281" s="118" t="s">
        <v>42</v>
      </c>
      <c r="O281" s="52"/>
      <c r="P281" s="111">
        <f t="shared" si="31"/>
        <v>0</v>
      </c>
      <c r="Q281" s="111">
        <v>0</v>
      </c>
      <c r="R281" s="111">
        <f t="shared" si="32"/>
        <v>0</v>
      </c>
      <c r="S281" s="111">
        <v>0</v>
      </c>
      <c r="T281" s="112">
        <f t="shared" si="33"/>
        <v>0</v>
      </c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R281" s="113" t="s">
        <v>1303</v>
      </c>
      <c r="AT281" s="113" t="s">
        <v>290</v>
      </c>
      <c r="AU281" s="113" t="s">
        <v>85</v>
      </c>
      <c r="AY281" s="14" t="s">
        <v>237</v>
      </c>
      <c r="BE281" s="114">
        <f t="shared" si="34"/>
        <v>0</v>
      </c>
      <c r="BF281" s="114">
        <f t="shared" si="35"/>
        <v>0</v>
      </c>
      <c r="BG281" s="114">
        <f t="shared" si="36"/>
        <v>0</v>
      </c>
      <c r="BH281" s="114">
        <f t="shared" si="37"/>
        <v>0</v>
      </c>
      <c r="BI281" s="114">
        <f t="shared" si="38"/>
        <v>0</v>
      </c>
      <c r="BJ281" s="14" t="s">
        <v>85</v>
      </c>
      <c r="BK281" s="114">
        <f t="shared" si="39"/>
        <v>0</v>
      </c>
      <c r="BL281" s="14" t="s">
        <v>490</v>
      </c>
      <c r="BM281" s="113" t="s">
        <v>3097</v>
      </c>
    </row>
    <row r="282" spans="1:65" s="2" customFormat="1" ht="33" customHeight="1">
      <c r="A282" s="28"/>
      <c r="B282" s="138"/>
      <c r="C282" s="199" t="s">
        <v>810</v>
      </c>
      <c r="D282" s="199" t="s">
        <v>242</v>
      </c>
      <c r="E282" s="200" t="s">
        <v>3098</v>
      </c>
      <c r="F282" s="201" t="s">
        <v>3099</v>
      </c>
      <c r="G282" s="202" t="s">
        <v>2072</v>
      </c>
      <c r="H282" s="203">
        <v>51</v>
      </c>
      <c r="I282" s="108"/>
      <c r="J282" s="204">
        <f t="shared" si="30"/>
        <v>0</v>
      </c>
      <c r="K282" s="201" t="s">
        <v>1709</v>
      </c>
      <c r="L282" s="29"/>
      <c r="M282" s="109" t="s">
        <v>1</v>
      </c>
      <c r="N282" s="110" t="s">
        <v>42</v>
      </c>
      <c r="O282" s="52"/>
      <c r="P282" s="111">
        <f t="shared" si="31"/>
        <v>0</v>
      </c>
      <c r="Q282" s="111">
        <v>0</v>
      </c>
      <c r="R282" s="111">
        <f t="shared" si="32"/>
        <v>0</v>
      </c>
      <c r="S282" s="111">
        <v>0</v>
      </c>
      <c r="T282" s="112">
        <f t="shared" si="33"/>
        <v>0</v>
      </c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R282" s="113" t="s">
        <v>490</v>
      </c>
      <c r="AT282" s="113" t="s">
        <v>242</v>
      </c>
      <c r="AU282" s="113" t="s">
        <v>85</v>
      </c>
      <c r="AY282" s="14" t="s">
        <v>237</v>
      </c>
      <c r="BE282" s="114">
        <f t="shared" si="34"/>
        <v>0</v>
      </c>
      <c r="BF282" s="114">
        <f t="shared" si="35"/>
        <v>0</v>
      </c>
      <c r="BG282" s="114">
        <f t="shared" si="36"/>
        <v>0</v>
      </c>
      <c r="BH282" s="114">
        <f t="shared" si="37"/>
        <v>0</v>
      </c>
      <c r="BI282" s="114">
        <f t="shared" si="38"/>
        <v>0</v>
      </c>
      <c r="BJ282" s="14" t="s">
        <v>85</v>
      </c>
      <c r="BK282" s="114">
        <f t="shared" si="39"/>
        <v>0</v>
      </c>
      <c r="BL282" s="14" t="s">
        <v>490</v>
      </c>
      <c r="BM282" s="113" t="s">
        <v>3100</v>
      </c>
    </row>
    <row r="283" spans="1:65" s="2" customFormat="1" ht="16.5" customHeight="1">
      <c r="A283" s="28"/>
      <c r="B283" s="138"/>
      <c r="C283" s="205" t="s">
        <v>814</v>
      </c>
      <c r="D283" s="205" t="s">
        <v>290</v>
      </c>
      <c r="E283" s="206" t="s">
        <v>3101</v>
      </c>
      <c r="F283" s="207" t="s">
        <v>3102</v>
      </c>
      <c r="G283" s="208" t="s">
        <v>2072</v>
      </c>
      <c r="H283" s="209">
        <v>51</v>
      </c>
      <c r="I283" s="115"/>
      <c r="J283" s="210">
        <f t="shared" si="30"/>
        <v>0</v>
      </c>
      <c r="K283" s="207" t="s">
        <v>1709</v>
      </c>
      <c r="L283" s="116"/>
      <c r="M283" s="117" t="s">
        <v>1</v>
      </c>
      <c r="N283" s="118" t="s">
        <v>42</v>
      </c>
      <c r="O283" s="52"/>
      <c r="P283" s="111">
        <f t="shared" si="31"/>
        <v>0</v>
      </c>
      <c r="Q283" s="111">
        <v>0</v>
      </c>
      <c r="R283" s="111">
        <f t="shared" si="32"/>
        <v>0</v>
      </c>
      <c r="S283" s="111">
        <v>0</v>
      </c>
      <c r="T283" s="112">
        <f t="shared" si="33"/>
        <v>0</v>
      </c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R283" s="113" t="s">
        <v>1303</v>
      </c>
      <c r="AT283" s="113" t="s">
        <v>290</v>
      </c>
      <c r="AU283" s="113" t="s">
        <v>85</v>
      </c>
      <c r="AY283" s="14" t="s">
        <v>237</v>
      </c>
      <c r="BE283" s="114">
        <f t="shared" si="34"/>
        <v>0</v>
      </c>
      <c r="BF283" s="114">
        <f t="shared" si="35"/>
        <v>0</v>
      </c>
      <c r="BG283" s="114">
        <f t="shared" si="36"/>
        <v>0</v>
      </c>
      <c r="BH283" s="114">
        <f t="shared" si="37"/>
        <v>0</v>
      </c>
      <c r="BI283" s="114">
        <f t="shared" si="38"/>
        <v>0</v>
      </c>
      <c r="BJ283" s="14" t="s">
        <v>85</v>
      </c>
      <c r="BK283" s="114">
        <f t="shared" si="39"/>
        <v>0</v>
      </c>
      <c r="BL283" s="14" t="s">
        <v>490</v>
      </c>
      <c r="BM283" s="113" t="s">
        <v>3103</v>
      </c>
    </row>
    <row r="284" spans="1:65" s="2" customFormat="1" ht="16.5" customHeight="1">
      <c r="A284" s="28"/>
      <c r="B284" s="138"/>
      <c r="C284" s="199" t="s">
        <v>818</v>
      </c>
      <c r="D284" s="199" t="s">
        <v>242</v>
      </c>
      <c r="E284" s="200" t="s">
        <v>3104</v>
      </c>
      <c r="F284" s="201" t="s">
        <v>3105</v>
      </c>
      <c r="G284" s="202" t="s">
        <v>2072</v>
      </c>
      <c r="H284" s="203">
        <v>2495</v>
      </c>
      <c r="I284" s="108"/>
      <c r="J284" s="204">
        <f t="shared" si="30"/>
        <v>0</v>
      </c>
      <c r="K284" s="201" t="s">
        <v>1709</v>
      </c>
      <c r="L284" s="29"/>
      <c r="M284" s="109" t="s">
        <v>1</v>
      </c>
      <c r="N284" s="110" t="s">
        <v>42</v>
      </c>
      <c r="O284" s="52"/>
      <c r="P284" s="111">
        <f t="shared" si="31"/>
        <v>0</v>
      </c>
      <c r="Q284" s="111">
        <v>0</v>
      </c>
      <c r="R284" s="111">
        <f t="shared" si="32"/>
        <v>0</v>
      </c>
      <c r="S284" s="111">
        <v>0</v>
      </c>
      <c r="T284" s="112">
        <f t="shared" si="33"/>
        <v>0</v>
      </c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R284" s="113" t="s">
        <v>490</v>
      </c>
      <c r="AT284" s="113" t="s">
        <v>242</v>
      </c>
      <c r="AU284" s="113" t="s">
        <v>85</v>
      </c>
      <c r="AY284" s="14" t="s">
        <v>237</v>
      </c>
      <c r="BE284" s="114">
        <f t="shared" si="34"/>
        <v>0</v>
      </c>
      <c r="BF284" s="114">
        <f t="shared" si="35"/>
        <v>0</v>
      </c>
      <c r="BG284" s="114">
        <f t="shared" si="36"/>
        <v>0</v>
      </c>
      <c r="BH284" s="114">
        <f t="shared" si="37"/>
        <v>0</v>
      </c>
      <c r="BI284" s="114">
        <f t="shared" si="38"/>
        <v>0</v>
      </c>
      <c r="BJ284" s="14" t="s">
        <v>85</v>
      </c>
      <c r="BK284" s="114">
        <f t="shared" si="39"/>
        <v>0</v>
      </c>
      <c r="BL284" s="14" t="s">
        <v>490</v>
      </c>
      <c r="BM284" s="113" t="s">
        <v>3106</v>
      </c>
    </row>
    <row r="285" spans="1:65" s="12" customFormat="1" ht="25.9" customHeight="1">
      <c r="B285" s="192"/>
      <c r="C285" s="193"/>
      <c r="D285" s="194" t="s">
        <v>76</v>
      </c>
      <c r="E285" s="195" t="s">
        <v>1348</v>
      </c>
      <c r="F285" s="195" t="s">
        <v>3107</v>
      </c>
      <c r="G285" s="193"/>
      <c r="H285" s="193"/>
      <c r="I285" s="101"/>
      <c r="J285" s="196">
        <f>BK285</f>
        <v>0</v>
      </c>
      <c r="K285" s="193"/>
      <c r="L285" s="99"/>
      <c r="M285" s="102"/>
      <c r="N285" s="103"/>
      <c r="O285" s="103"/>
      <c r="P285" s="104">
        <f>SUM(P286:P326)</f>
        <v>0</v>
      </c>
      <c r="Q285" s="103"/>
      <c r="R285" s="104">
        <f>SUM(R286:R326)</f>
        <v>0</v>
      </c>
      <c r="S285" s="103"/>
      <c r="T285" s="105">
        <f>SUM(T286:T326)</f>
        <v>0</v>
      </c>
      <c r="AR285" s="100" t="s">
        <v>247</v>
      </c>
      <c r="AT285" s="106" t="s">
        <v>76</v>
      </c>
      <c r="AU285" s="106" t="s">
        <v>77</v>
      </c>
      <c r="AY285" s="100" t="s">
        <v>237</v>
      </c>
      <c r="BK285" s="107">
        <f>SUM(BK286:BK326)</f>
        <v>0</v>
      </c>
    </row>
    <row r="286" spans="1:65" s="2" customFormat="1" ht="16.5" customHeight="1">
      <c r="A286" s="28"/>
      <c r="B286" s="138"/>
      <c r="C286" s="199" t="s">
        <v>822</v>
      </c>
      <c r="D286" s="199" t="s">
        <v>242</v>
      </c>
      <c r="E286" s="200" t="s">
        <v>3108</v>
      </c>
      <c r="F286" s="201" t="s">
        <v>3109</v>
      </c>
      <c r="G286" s="202" t="s">
        <v>2072</v>
      </c>
      <c r="H286" s="203">
        <v>12</v>
      </c>
      <c r="I286" s="108"/>
      <c r="J286" s="204">
        <f t="shared" ref="J286:J326" si="40">ROUND(I286*H286,2)</f>
        <v>0</v>
      </c>
      <c r="K286" s="201" t="s">
        <v>1709</v>
      </c>
      <c r="L286" s="29"/>
      <c r="M286" s="109" t="s">
        <v>1</v>
      </c>
      <c r="N286" s="110" t="s">
        <v>42</v>
      </c>
      <c r="O286" s="52"/>
      <c r="P286" s="111">
        <f t="shared" ref="P286:P326" si="41">O286*H286</f>
        <v>0</v>
      </c>
      <c r="Q286" s="111">
        <v>0</v>
      </c>
      <c r="R286" s="111">
        <f t="shared" ref="R286:R326" si="42">Q286*H286</f>
        <v>0</v>
      </c>
      <c r="S286" s="111">
        <v>0</v>
      </c>
      <c r="T286" s="112">
        <f t="shared" ref="T286:T326" si="43">S286*H286</f>
        <v>0</v>
      </c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R286" s="113" t="s">
        <v>490</v>
      </c>
      <c r="AT286" s="113" t="s">
        <v>242</v>
      </c>
      <c r="AU286" s="113" t="s">
        <v>85</v>
      </c>
      <c r="AY286" s="14" t="s">
        <v>237</v>
      </c>
      <c r="BE286" s="114">
        <f t="shared" ref="BE286:BE326" si="44">IF(N286="základní",J286,0)</f>
        <v>0</v>
      </c>
      <c r="BF286" s="114">
        <f t="shared" ref="BF286:BF326" si="45">IF(N286="snížená",J286,0)</f>
        <v>0</v>
      </c>
      <c r="BG286" s="114">
        <f t="shared" ref="BG286:BG326" si="46">IF(N286="zákl. přenesená",J286,0)</f>
        <v>0</v>
      </c>
      <c r="BH286" s="114">
        <f t="shared" ref="BH286:BH326" si="47">IF(N286="sníž. přenesená",J286,0)</f>
        <v>0</v>
      </c>
      <c r="BI286" s="114">
        <f t="shared" ref="BI286:BI326" si="48">IF(N286="nulová",J286,0)</f>
        <v>0</v>
      </c>
      <c r="BJ286" s="14" t="s">
        <v>85</v>
      </c>
      <c r="BK286" s="114">
        <f t="shared" ref="BK286:BK326" si="49">ROUND(I286*H286,2)</f>
        <v>0</v>
      </c>
      <c r="BL286" s="14" t="s">
        <v>490</v>
      </c>
      <c r="BM286" s="113" t="s">
        <v>3110</v>
      </c>
    </row>
    <row r="287" spans="1:65" s="2" customFormat="1" ht="16.5" customHeight="1">
      <c r="A287" s="28"/>
      <c r="B287" s="138"/>
      <c r="C287" s="205" t="s">
        <v>826</v>
      </c>
      <c r="D287" s="205" t="s">
        <v>290</v>
      </c>
      <c r="E287" s="206" t="s">
        <v>3111</v>
      </c>
      <c r="F287" s="207" t="s">
        <v>3112</v>
      </c>
      <c r="G287" s="208" t="s">
        <v>2072</v>
      </c>
      <c r="H287" s="209">
        <v>12</v>
      </c>
      <c r="I287" s="115"/>
      <c r="J287" s="210">
        <f t="shared" si="40"/>
        <v>0</v>
      </c>
      <c r="K287" s="207" t="s">
        <v>1709</v>
      </c>
      <c r="L287" s="116"/>
      <c r="M287" s="117" t="s">
        <v>1</v>
      </c>
      <c r="N287" s="118" t="s">
        <v>42</v>
      </c>
      <c r="O287" s="52"/>
      <c r="P287" s="111">
        <f t="shared" si="41"/>
        <v>0</v>
      </c>
      <c r="Q287" s="111">
        <v>0</v>
      </c>
      <c r="R287" s="111">
        <f t="shared" si="42"/>
        <v>0</v>
      </c>
      <c r="S287" s="111">
        <v>0</v>
      </c>
      <c r="T287" s="112">
        <f t="shared" si="43"/>
        <v>0</v>
      </c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R287" s="113" t="s">
        <v>1303</v>
      </c>
      <c r="AT287" s="113" t="s">
        <v>290</v>
      </c>
      <c r="AU287" s="113" t="s">
        <v>85</v>
      </c>
      <c r="AY287" s="14" t="s">
        <v>237</v>
      </c>
      <c r="BE287" s="114">
        <f t="shared" si="44"/>
        <v>0</v>
      </c>
      <c r="BF287" s="114">
        <f t="shared" si="45"/>
        <v>0</v>
      </c>
      <c r="BG287" s="114">
        <f t="shared" si="46"/>
        <v>0</v>
      </c>
      <c r="BH287" s="114">
        <f t="shared" si="47"/>
        <v>0</v>
      </c>
      <c r="BI287" s="114">
        <f t="shared" si="48"/>
        <v>0</v>
      </c>
      <c r="BJ287" s="14" t="s">
        <v>85</v>
      </c>
      <c r="BK287" s="114">
        <f t="shared" si="49"/>
        <v>0</v>
      </c>
      <c r="BL287" s="14" t="s">
        <v>490</v>
      </c>
      <c r="BM287" s="113" t="s">
        <v>3113</v>
      </c>
    </row>
    <row r="288" spans="1:65" s="2" customFormat="1" ht="16.5" customHeight="1">
      <c r="A288" s="28"/>
      <c r="B288" s="138"/>
      <c r="C288" s="199" t="s">
        <v>830</v>
      </c>
      <c r="D288" s="199" t="s">
        <v>242</v>
      </c>
      <c r="E288" s="200" t="s">
        <v>3114</v>
      </c>
      <c r="F288" s="201" t="s">
        <v>3115</v>
      </c>
      <c r="G288" s="202" t="s">
        <v>2072</v>
      </c>
      <c r="H288" s="203">
        <v>11</v>
      </c>
      <c r="I288" s="108"/>
      <c r="J288" s="204">
        <f t="shared" si="40"/>
        <v>0</v>
      </c>
      <c r="K288" s="201" t="s">
        <v>1709</v>
      </c>
      <c r="L288" s="29"/>
      <c r="M288" s="109" t="s">
        <v>1</v>
      </c>
      <c r="N288" s="110" t="s">
        <v>42</v>
      </c>
      <c r="O288" s="52"/>
      <c r="P288" s="111">
        <f t="shared" si="41"/>
        <v>0</v>
      </c>
      <c r="Q288" s="111">
        <v>0</v>
      </c>
      <c r="R288" s="111">
        <f t="shared" si="42"/>
        <v>0</v>
      </c>
      <c r="S288" s="111">
        <v>0</v>
      </c>
      <c r="T288" s="112">
        <f t="shared" si="43"/>
        <v>0</v>
      </c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R288" s="113" t="s">
        <v>490</v>
      </c>
      <c r="AT288" s="113" t="s">
        <v>242</v>
      </c>
      <c r="AU288" s="113" t="s">
        <v>85</v>
      </c>
      <c r="AY288" s="14" t="s">
        <v>237</v>
      </c>
      <c r="BE288" s="114">
        <f t="shared" si="44"/>
        <v>0</v>
      </c>
      <c r="BF288" s="114">
        <f t="shared" si="45"/>
        <v>0</v>
      </c>
      <c r="BG288" s="114">
        <f t="shared" si="46"/>
        <v>0</v>
      </c>
      <c r="BH288" s="114">
        <f t="shared" si="47"/>
        <v>0</v>
      </c>
      <c r="BI288" s="114">
        <f t="shared" si="48"/>
        <v>0</v>
      </c>
      <c r="BJ288" s="14" t="s">
        <v>85</v>
      </c>
      <c r="BK288" s="114">
        <f t="shared" si="49"/>
        <v>0</v>
      </c>
      <c r="BL288" s="14" t="s">
        <v>490</v>
      </c>
      <c r="BM288" s="113" t="s">
        <v>3116</v>
      </c>
    </row>
    <row r="289" spans="1:65" s="2" customFormat="1" ht="16.5" customHeight="1">
      <c r="A289" s="28"/>
      <c r="B289" s="138"/>
      <c r="C289" s="205" t="s">
        <v>834</v>
      </c>
      <c r="D289" s="205" t="s">
        <v>290</v>
      </c>
      <c r="E289" s="206" t="s">
        <v>3117</v>
      </c>
      <c r="F289" s="207" t="s">
        <v>3118</v>
      </c>
      <c r="G289" s="208" t="s">
        <v>2072</v>
      </c>
      <c r="H289" s="209">
        <v>11</v>
      </c>
      <c r="I289" s="115"/>
      <c r="J289" s="210">
        <f t="shared" si="40"/>
        <v>0</v>
      </c>
      <c r="K289" s="207" t="s">
        <v>1709</v>
      </c>
      <c r="L289" s="116"/>
      <c r="M289" s="117" t="s">
        <v>1</v>
      </c>
      <c r="N289" s="118" t="s">
        <v>42</v>
      </c>
      <c r="O289" s="52"/>
      <c r="P289" s="111">
        <f t="shared" si="41"/>
        <v>0</v>
      </c>
      <c r="Q289" s="111">
        <v>0</v>
      </c>
      <c r="R289" s="111">
        <f t="shared" si="42"/>
        <v>0</v>
      </c>
      <c r="S289" s="111">
        <v>0</v>
      </c>
      <c r="T289" s="112">
        <f t="shared" si="43"/>
        <v>0</v>
      </c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R289" s="113" t="s">
        <v>1303</v>
      </c>
      <c r="AT289" s="113" t="s">
        <v>290</v>
      </c>
      <c r="AU289" s="113" t="s">
        <v>85</v>
      </c>
      <c r="AY289" s="14" t="s">
        <v>237</v>
      </c>
      <c r="BE289" s="114">
        <f t="shared" si="44"/>
        <v>0</v>
      </c>
      <c r="BF289" s="114">
        <f t="shared" si="45"/>
        <v>0</v>
      </c>
      <c r="BG289" s="114">
        <f t="shared" si="46"/>
        <v>0</v>
      </c>
      <c r="BH289" s="114">
        <f t="shared" si="47"/>
        <v>0</v>
      </c>
      <c r="BI289" s="114">
        <f t="shared" si="48"/>
        <v>0</v>
      </c>
      <c r="BJ289" s="14" t="s">
        <v>85</v>
      </c>
      <c r="BK289" s="114">
        <f t="shared" si="49"/>
        <v>0</v>
      </c>
      <c r="BL289" s="14" t="s">
        <v>490</v>
      </c>
      <c r="BM289" s="113" t="s">
        <v>3119</v>
      </c>
    </row>
    <row r="290" spans="1:65" s="2" customFormat="1" ht="16.5" customHeight="1">
      <c r="A290" s="28"/>
      <c r="B290" s="138"/>
      <c r="C290" s="199" t="s">
        <v>838</v>
      </c>
      <c r="D290" s="199" t="s">
        <v>242</v>
      </c>
      <c r="E290" s="200" t="s">
        <v>3120</v>
      </c>
      <c r="F290" s="201" t="s">
        <v>3121</v>
      </c>
      <c r="G290" s="202" t="s">
        <v>2072</v>
      </c>
      <c r="H290" s="203">
        <v>3</v>
      </c>
      <c r="I290" s="108"/>
      <c r="J290" s="204">
        <f t="shared" si="40"/>
        <v>0</v>
      </c>
      <c r="K290" s="201" t="s">
        <v>1709</v>
      </c>
      <c r="L290" s="29"/>
      <c r="M290" s="109" t="s">
        <v>1</v>
      </c>
      <c r="N290" s="110" t="s">
        <v>42</v>
      </c>
      <c r="O290" s="52"/>
      <c r="P290" s="111">
        <f t="shared" si="41"/>
        <v>0</v>
      </c>
      <c r="Q290" s="111">
        <v>0</v>
      </c>
      <c r="R290" s="111">
        <f t="shared" si="42"/>
        <v>0</v>
      </c>
      <c r="S290" s="111">
        <v>0</v>
      </c>
      <c r="T290" s="112">
        <f t="shared" si="43"/>
        <v>0</v>
      </c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R290" s="113" t="s">
        <v>490</v>
      </c>
      <c r="AT290" s="113" t="s">
        <v>242</v>
      </c>
      <c r="AU290" s="113" t="s">
        <v>85</v>
      </c>
      <c r="AY290" s="14" t="s">
        <v>237</v>
      </c>
      <c r="BE290" s="114">
        <f t="shared" si="44"/>
        <v>0</v>
      </c>
      <c r="BF290" s="114">
        <f t="shared" si="45"/>
        <v>0</v>
      </c>
      <c r="BG290" s="114">
        <f t="shared" si="46"/>
        <v>0</v>
      </c>
      <c r="BH290" s="114">
        <f t="shared" si="47"/>
        <v>0</v>
      </c>
      <c r="BI290" s="114">
        <f t="shared" si="48"/>
        <v>0</v>
      </c>
      <c r="BJ290" s="14" t="s">
        <v>85</v>
      </c>
      <c r="BK290" s="114">
        <f t="shared" si="49"/>
        <v>0</v>
      </c>
      <c r="BL290" s="14" t="s">
        <v>490</v>
      </c>
      <c r="BM290" s="113" t="s">
        <v>3122</v>
      </c>
    </row>
    <row r="291" spans="1:65" s="2" customFormat="1" ht="16.5" customHeight="1">
      <c r="A291" s="28"/>
      <c r="B291" s="138"/>
      <c r="C291" s="205" t="s">
        <v>842</v>
      </c>
      <c r="D291" s="205" t="s">
        <v>290</v>
      </c>
      <c r="E291" s="206" t="s">
        <v>3123</v>
      </c>
      <c r="F291" s="207" t="s">
        <v>3124</v>
      </c>
      <c r="G291" s="208" t="s">
        <v>2072</v>
      </c>
      <c r="H291" s="209">
        <v>3</v>
      </c>
      <c r="I291" s="115"/>
      <c r="J291" s="210">
        <f t="shared" si="40"/>
        <v>0</v>
      </c>
      <c r="K291" s="207" t="s">
        <v>1709</v>
      </c>
      <c r="L291" s="116"/>
      <c r="M291" s="117" t="s">
        <v>1</v>
      </c>
      <c r="N291" s="118" t="s">
        <v>42</v>
      </c>
      <c r="O291" s="52"/>
      <c r="P291" s="111">
        <f t="shared" si="41"/>
        <v>0</v>
      </c>
      <c r="Q291" s="111">
        <v>0</v>
      </c>
      <c r="R291" s="111">
        <f t="shared" si="42"/>
        <v>0</v>
      </c>
      <c r="S291" s="111">
        <v>0</v>
      </c>
      <c r="T291" s="112">
        <f t="shared" si="43"/>
        <v>0</v>
      </c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R291" s="113" t="s">
        <v>1303</v>
      </c>
      <c r="AT291" s="113" t="s">
        <v>290</v>
      </c>
      <c r="AU291" s="113" t="s">
        <v>85</v>
      </c>
      <c r="AY291" s="14" t="s">
        <v>237</v>
      </c>
      <c r="BE291" s="114">
        <f t="shared" si="44"/>
        <v>0</v>
      </c>
      <c r="BF291" s="114">
        <f t="shared" si="45"/>
        <v>0</v>
      </c>
      <c r="BG291" s="114">
        <f t="shared" si="46"/>
        <v>0</v>
      </c>
      <c r="BH291" s="114">
        <f t="shared" si="47"/>
        <v>0</v>
      </c>
      <c r="BI291" s="114">
        <f t="shared" si="48"/>
        <v>0</v>
      </c>
      <c r="BJ291" s="14" t="s">
        <v>85</v>
      </c>
      <c r="BK291" s="114">
        <f t="shared" si="49"/>
        <v>0</v>
      </c>
      <c r="BL291" s="14" t="s">
        <v>490</v>
      </c>
      <c r="BM291" s="113" t="s">
        <v>3125</v>
      </c>
    </row>
    <row r="292" spans="1:65" s="2" customFormat="1" ht="16.5" customHeight="1">
      <c r="A292" s="28"/>
      <c r="B292" s="138"/>
      <c r="C292" s="199" t="s">
        <v>848</v>
      </c>
      <c r="D292" s="199" t="s">
        <v>242</v>
      </c>
      <c r="E292" s="200" t="s">
        <v>3126</v>
      </c>
      <c r="F292" s="201" t="s">
        <v>3127</v>
      </c>
      <c r="G292" s="202" t="s">
        <v>2072</v>
      </c>
      <c r="H292" s="203">
        <v>188</v>
      </c>
      <c r="I292" s="108"/>
      <c r="J292" s="204">
        <f t="shared" si="40"/>
        <v>0</v>
      </c>
      <c r="K292" s="201" t="s">
        <v>1709</v>
      </c>
      <c r="L292" s="29"/>
      <c r="M292" s="109" t="s">
        <v>1</v>
      </c>
      <c r="N292" s="110" t="s">
        <v>42</v>
      </c>
      <c r="O292" s="52"/>
      <c r="P292" s="111">
        <f t="shared" si="41"/>
        <v>0</v>
      </c>
      <c r="Q292" s="111">
        <v>0</v>
      </c>
      <c r="R292" s="111">
        <f t="shared" si="42"/>
        <v>0</v>
      </c>
      <c r="S292" s="111">
        <v>0</v>
      </c>
      <c r="T292" s="112">
        <f t="shared" si="43"/>
        <v>0</v>
      </c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R292" s="113" t="s">
        <v>490</v>
      </c>
      <c r="AT292" s="113" t="s">
        <v>242</v>
      </c>
      <c r="AU292" s="113" t="s">
        <v>85</v>
      </c>
      <c r="AY292" s="14" t="s">
        <v>237</v>
      </c>
      <c r="BE292" s="114">
        <f t="shared" si="44"/>
        <v>0</v>
      </c>
      <c r="BF292" s="114">
        <f t="shared" si="45"/>
        <v>0</v>
      </c>
      <c r="BG292" s="114">
        <f t="shared" si="46"/>
        <v>0</v>
      </c>
      <c r="BH292" s="114">
        <f t="shared" si="47"/>
        <v>0</v>
      </c>
      <c r="BI292" s="114">
        <f t="shared" si="48"/>
        <v>0</v>
      </c>
      <c r="BJ292" s="14" t="s">
        <v>85</v>
      </c>
      <c r="BK292" s="114">
        <f t="shared" si="49"/>
        <v>0</v>
      </c>
      <c r="BL292" s="14" t="s">
        <v>490</v>
      </c>
      <c r="BM292" s="113" t="s">
        <v>3128</v>
      </c>
    </row>
    <row r="293" spans="1:65" s="2" customFormat="1" ht="16.5" customHeight="1">
      <c r="A293" s="28"/>
      <c r="B293" s="138"/>
      <c r="C293" s="205" t="s">
        <v>852</v>
      </c>
      <c r="D293" s="205" t="s">
        <v>290</v>
      </c>
      <c r="E293" s="206" t="s">
        <v>3129</v>
      </c>
      <c r="F293" s="207" t="s">
        <v>3130</v>
      </c>
      <c r="G293" s="208" t="s">
        <v>2072</v>
      </c>
      <c r="H293" s="209">
        <v>188</v>
      </c>
      <c r="I293" s="115"/>
      <c r="J293" s="210">
        <f t="shared" si="40"/>
        <v>0</v>
      </c>
      <c r="K293" s="207" t="s">
        <v>1709</v>
      </c>
      <c r="L293" s="116"/>
      <c r="M293" s="117" t="s">
        <v>1</v>
      </c>
      <c r="N293" s="118" t="s">
        <v>42</v>
      </c>
      <c r="O293" s="52"/>
      <c r="P293" s="111">
        <f t="shared" si="41"/>
        <v>0</v>
      </c>
      <c r="Q293" s="111">
        <v>0</v>
      </c>
      <c r="R293" s="111">
        <f t="shared" si="42"/>
        <v>0</v>
      </c>
      <c r="S293" s="111">
        <v>0</v>
      </c>
      <c r="T293" s="112">
        <f t="shared" si="43"/>
        <v>0</v>
      </c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R293" s="113" t="s">
        <v>1303</v>
      </c>
      <c r="AT293" s="113" t="s">
        <v>290</v>
      </c>
      <c r="AU293" s="113" t="s">
        <v>85</v>
      </c>
      <c r="AY293" s="14" t="s">
        <v>237</v>
      </c>
      <c r="BE293" s="114">
        <f t="shared" si="44"/>
        <v>0</v>
      </c>
      <c r="BF293" s="114">
        <f t="shared" si="45"/>
        <v>0</v>
      </c>
      <c r="BG293" s="114">
        <f t="shared" si="46"/>
        <v>0</v>
      </c>
      <c r="BH293" s="114">
        <f t="shared" si="47"/>
        <v>0</v>
      </c>
      <c r="BI293" s="114">
        <f t="shared" si="48"/>
        <v>0</v>
      </c>
      <c r="BJ293" s="14" t="s">
        <v>85</v>
      </c>
      <c r="BK293" s="114">
        <f t="shared" si="49"/>
        <v>0</v>
      </c>
      <c r="BL293" s="14" t="s">
        <v>490</v>
      </c>
      <c r="BM293" s="113" t="s">
        <v>3131</v>
      </c>
    </row>
    <row r="294" spans="1:65" s="2" customFormat="1" ht="16.5" customHeight="1">
      <c r="A294" s="28"/>
      <c r="B294" s="138"/>
      <c r="C294" s="199" t="s">
        <v>856</v>
      </c>
      <c r="D294" s="199" t="s">
        <v>242</v>
      </c>
      <c r="E294" s="200" t="s">
        <v>3132</v>
      </c>
      <c r="F294" s="201" t="s">
        <v>3133</v>
      </c>
      <c r="G294" s="202" t="s">
        <v>2072</v>
      </c>
      <c r="H294" s="203">
        <v>91</v>
      </c>
      <c r="I294" s="108"/>
      <c r="J294" s="204">
        <f t="shared" si="40"/>
        <v>0</v>
      </c>
      <c r="K294" s="201" t="s">
        <v>1709</v>
      </c>
      <c r="L294" s="29"/>
      <c r="M294" s="109" t="s">
        <v>1</v>
      </c>
      <c r="N294" s="110" t="s">
        <v>42</v>
      </c>
      <c r="O294" s="52"/>
      <c r="P294" s="111">
        <f t="shared" si="41"/>
        <v>0</v>
      </c>
      <c r="Q294" s="111">
        <v>0</v>
      </c>
      <c r="R294" s="111">
        <f t="shared" si="42"/>
        <v>0</v>
      </c>
      <c r="S294" s="111">
        <v>0</v>
      </c>
      <c r="T294" s="112">
        <f t="shared" si="43"/>
        <v>0</v>
      </c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R294" s="113" t="s">
        <v>490</v>
      </c>
      <c r="AT294" s="113" t="s">
        <v>242</v>
      </c>
      <c r="AU294" s="113" t="s">
        <v>85</v>
      </c>
      <c r="AY294" s="14" t="s">
        <v>237</v>
      </c>
      <c r="BE294" s="114">
        <f t="shared" si="44"/>
        <v>0</v>
      </c>
      <c r="BF294" s="114">
        <f t="shared" si="45"/>
        <v>0</v>
      </c>
      <c r="BG294" s="114">
        <f t="shared" si="46"/>
        <v>0</v>
      </c>
      <c r="BH294" s="114">
        <f t="shared" si="47"/>
        <v>0</v>
      </c>
      <c r="BI294" s="114">
        <f t="shared" si="48"/>
        <v>0</v>
      </c>
      <c r="BJ294" s="14" t="s">
        <v>85</v>
      </c>
      <c r="BK294" s="114">
        <f t="shared" si="49"/>
        <v>0</v>
      </c>
      <c r="BL294" s="14" t="s">
        <v>490</v>
      </c>
      <c r="BM294" s="113" t="s">
        <v>3134</v>
      </c>
    </row>
    <row r="295" spans="1:65" s="2" customFormat="1" ht="16.5" customHeight="1">
      <c r="A295" s="28"/>
      <c r="B295" s="138"/>
      <c r="C295" s="205" t="s">
        <v>860</v>
      </c>
      <c r="D295" s="205" t="s">
        <v>290</v>
      </c>
      <c r="E295" s="206" t="s">
        <v>3135</v>
      </c>
      <c r="F295" s="207" t="s">
        <v>3136</v>
      </c>
      <c r="G295" s="208" t="s">
        <v>2072</v>
      </c>
      <c r="H295" s="209">
        <v>91</v>
      </c>
      <c r="I295" s="115"/>
      <c r="J295" s="210">
        <f t="shared" si="40"/>
        <v>0</v>
      </c>
      <c r="K295" s="207" t="s">
        <v>1709</v>
      </c>
      <c r="L295" s="116"/>
      <c r="M295" s="117" t="s">
        <v>1</v>
      </c>
      <c r="N295" s="118" t="s">
        <v>42</v>
      </c>
      <c r="O295" s="52"/>
      <c r="P295" s="111">
        <f t="shared" si="41"/>
        <v>0</v>
      </c>
      <c r="Q295" s="111">
        <v>0</v>
      </c>
      <c r="R295" s="111">
        <f t="shared" si="42"/>
        <v>0</v>
      </c>
      <c r="S295" s="111">
        <v>0</v>
      </c>
      <c r="T295" s="112">
        <f t="shared" si="43"/>
        <v>0</v>
      </c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R295" s="113" t="s">
        <v>1303</v>
      </c>
      <c r="AT295" s="113" t="s">
        <v>290</v>
      </c>
      <c r="AU295" s="113" t="s">
        <v>85</v>
      </c>
      <c r="AY295" s="14" t="s">
        <v>237</v>
      </c>
      <c r="BE295" s="114">
        <f t="shared" si="44"/>
        <v>0</v>
      </c>
      <c r="BF295" s="114">
        <f t="shared" si="45"/>
        <v>0</v>
      </c>
      <c r="BG295" s="114">
        <f t="shared" si="46"/>
        <v>0</v>
      </c>
      <c r="BH295" s="114">
        <f t="shared" si="47"/>
        <v>0</v>
      </c>
      <c r="BI295" s="114">
        <f t="shared" si="48"/>
        <v>0</v>
      </c>
      <c r="BJ295" s="14" t="s">
        <v>85</v>
      </c>
      <c r="BK295" s="114">
        <f t="shared" si="49"/>
        <v>0</v>
      </c>
      <c r="BL295" s="14" t="s">
        <v>490</v>
      </c>
      <c r="BM295" s="113" t="s">
        <v>3137</v>
      </c>
    </row>
    <row r="296" spans="1:65" s="2" customFormat="1" ht="16.5" customHeight="1">
      <c r="A296" s="28"/>
      <c r="B296" s="138"/>
      <c r="C296" s="199" t="s">
        <v>864</v>
      </c>
      <c r="D296" s="199" t="s">
        <v>242</v>
      </c>
      <c r="E296" s="200" t="s">
        <v>3138</v>
      </c>
      <c r="F296" s="201" t="s">
        <v>3139</v>
      </c>
      <c r="G296" s="202" t="s">
        <v>2072</v>
      </c>
      <c r="H296" s="203">
        <v>29</v>
      </c>
      <c r="I296" s="108"/>
      <c r="J296" s="204">
        <f t="shared" si="40"/>
        <v>0</v>
      </c>
      <c r="K296" s="201" t="s">
        <v>1709</v>
      </c>
      <c r="L296" s="29"/>
      <c r="M296" s="109" t="s">
        <v>1</v>
      </c>
      <c r="N296" s="110" t="s">
        <v>42</v>
      </c>
      <c r="O296" s="52"/>
      <c r="P296" s="111">
        <f t="shared" si="41"/>
        <v>0</v>
      </c>
      <c r="Q296" s="111">
        <v>0</v>
      </c>
      <c r="R296" s="111">
        <f t="shared" si="42"/>
        <v>0</v>
      </c>
      <c r="S296" s="111">
        <v>0</v>
      </c>
      <c r="T296" s="112">
        <f t="shared" si="43"/>
        <v>0</v>
      </c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R296" s="113" t="s">
        <v>490</v>
      </c>
      <c r="AT296" s="113" t="s">
        <v>242</v>
      </c>
      <c r="AU296" s="113" t="s">
        <v>85</v>
      </c>
      <c r="AY296" s="14" t="s">
        <v>237</v>
      </c>
      <c r="BE296" s="114">
        <f t="shared" si="44"/>
        <v>0</v>
      </c>
      <c r="BF296" s="114">
        <f t="shared" si="45"/>
        <v>0</v>
      </c>
      <c r="BG296" s="114">
        <f t="shared" si="46"/>
        <v>0</v>
      </c>
      <c r="BH296" s="114">
        <f t="shared" si="47"/>
        <v>0</v>
      </c>
      <c r="BI296" s="114">
        <f t="shared" si="48"/>
        <v>0</v>
      </c>
      <c r="BJ296" s="14" t="s">
        <v>85</v>
      </c>
      <c r="BK296" s="114">
        <f t="shared" si="49"/>
        <v>0</v>
      </c>
      <c r="BL296" s="14" t="s">
        <v>490</v>
      </c>
      <c r="BM296" s="113" t="s">
        <v>3140</v>
      </c>
    </row>
    <row r="297" spans="1:65" s="2" customFormat="1" ht="16.5" customHeight="1">
      <c r="A297" s="28"/>
      <c r="B297" s="138"/>
      <c r="C297" s="205" t="s">
        <v>868</v>
      </c>
      <c r="D297" s="205" t="s">
        <v>290</v>
      </c>
      <c r="E297" s="206" t="s">
        <v>3141</v>
      </c>
      <c r="F297" s="207" t="s">
        <v>3142</v>
      </c>
      <c r="G297" s="208" t="s">
        <v>2072</v>
      </c>
      <c r="H297" s="209">
        <v>29</v>
      </c>
      <c r="I297" s="115"/>
      <c r="J297" s="210">
        <f t="shared" si="40"/>
        <v>0</v>
      </c>
      <c r="K297" s="207" t="s">
        <v>1709</v>
      </c>
      <c r="L297" s="116"/>
      <c r="M297" s="117" t="s">
        <v>1</v>
      </c>
      <c r="N297" s="118" t="s">
        <v>42</v>
      </c>
      <c r="O297" s="52"/>
      <c r="P297" s="111">
        <f t="shared" si="41"/>
        <v>0</v>
      </c>
      <c r="Q297" s="111">
        <v>0</v>
      </c>
      <c r="R297" s="111">
        <f t="shared" si="42"/>
        <v>0</v>
      </c>
      <c r="S297" s="111">
        <v>0</v>
      </c>
      <c r="T297" s="112">
        <f t="shared" si="43"/>
        <v>0</v>
      </c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R297" s="113" t="s">
        <v>1303</v>
      </c>
      <c r="AT297" s="113" t="s">
        <v>290</v>
      </c>
      <c r="AU297" s="113" t="s">
        <v>85</v>
      </c>
      <c r="AY297" s="14" t="s">
        <v>237</v>
      </c>
      <c r="BE297" s="114">
        <f t="shared" si="44"/>
        <v>0</v>
      </c>
      <c r="BF297" s="114">
        <f t="shared" si="45"/>
        <v>0</v>
      </c>
      <c r="BG297" s="114">
        <f t="shared" si="46"/>
        <v>0</v>
      </c>
      <c r="BH297" s="114">
        <f t="shared" si="47"/>
        <v>0</v>
      </c>
      <c r="BI297" s="114">
        <f t="shared" si="48"/>
        <v>0</v>
      </c>
      <c r="BJ297" s="14" t="s">
        <v>85</v>
      </c>
      <c r="BK297" s="114">
        <f t="shared" si="49"/>
        <v>0</v>
      </c>
      <c r="BL297" s="14" t="s">
        <v>490</v>
      </c>
      <c r="BM297" s="113" t="s">
        <v>3143</v>
      </c>
    </row>
    <row r="298" spans="1:65" s="2" customFormat="1" ht="16.5" customHeight="1">
      <c r="A298" s="28"/>
      <c r="B298" s="138"/>
      <c r="C298" s="199" t="s">
        <v>872</v>
      </c>
      <c r="D298" s="199" t="s">
        <v>242</v>
      </c>
      <c r="E298" s="200" t="s">
        <v>3144</v>
      </c>
      <c r="F298" s="201" t="s">
        <v>3145</v>
      </c>
      <c r="G298" s="202" t="s">
        <v>2072</v>
      </c>
      <c r="H298" s="203">
        <v>11</v>
      </c>
      <c r="I298" s="108"/>
      <c r="J298" s="204">
        <f t="shared" si="40"/>
        <v>0</v>
      </c>
      <c r="K298" s="201" t="s">
        <v>1709</v>
      </c>
      <c r="L298" s="29"/>
      <c r="M298" s="109" t="s">
        <v>1</v>
      </c>
      <c r="N298" s="110" t="s">
        <v>42</v>
      </c>
      <c r="O298" s="52"/>
      <c r="P298" s="111">
        <f t="shared" si="41"/>
        <v>0</v>
      </c>
      <c r="Q298" s="111">
        <v>0</v>
      </c>
      <c r="R298" s="111">
        <f t="shared" si="42"/>
        <v>0</v>
      </c>
      <c r="S298" s="111">
        <v>0</v>
      </c>
      <c r="T298" s="112">
        <f t="shared" si="43"/>
        <v>0</v>
      </c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R298" s="113" t="s">
        <v>490</v>
      </c>
      <c r="AT298" s="113" t="s">
        <v>242</v>
      </c>
      <c r="AU298" s="113" t="s">
        <v>85</v>
      </c>
      <c r="AY298" s="14" t="s">
        <v>237</v>
      </c>
      <c r="BE298" s="114">
        <f t="shared" si="44"/>
        <v>0</v>
      </c>
      <c r="BF298" s="114">
        <f t="shared" si="45"/>
        <v>0</v>
      </c>
      <c r="BG298" s="114">
        <f t="shared" si="46"/>
        <v>0</v>
      </c>
      <c r="BH298" s="114">
        <f t="shared" si="47"/>
        <v>0</v>
      </c>
      <c r="BI298" s="114">
        <f t="shared" si="48"/>
        <v>0</v>
      </c>
      <c r="BJ298" s="14" t="s">
        <v>85</v>
      </c>
      <c r="BK298" s="114">
        <f t="shared" si="49"/>
        <v>0</v>
      </c>
      <c r="BL298" s="14" t="s">
        <v>490</v>
      </c>
      <c r="BM298" s="113" t="s">
        <v>3146</v>
      </c>
    </row>
    <row r="299" spans="1:65" s="2" customFormat="1" ht="16.5" customHeight="1">
      <c r="A299" s="28"/>
      <c r="B299" s="138"/>
      <c r="C299" s="205" t="s">
        <v>878</v>
      </c>
      <c r="D299" s="205" t="s">
        <v>290</v>
      </c>
      <c r="E299" s="206" t="s">
        <v>3147</v>
      </c>
      <c r="F299" s="207" t="s">
        <v>3148</v>
      </c>
      <c r="G299" s="208" t="s">
        <v>2072</v>
      </c>
      <c r="H299" s="209">
        <v>11</v>
      </c>
      <c r="I299" s="115"/>
      <c r="J299" s="210">
        <f t="shared" si="40"/>
        <v>0</v>
      </c>
      <c r="K299" s="207" t="s">
        <v>1709</v>
      </c>
      <c r="L299" s="116"/>
      <c r="M299" s="117" t="s">
        <v>1</v>
      </c>
      <c r="N299" s="118" t="s">
        <v>42</v>
      </c>
      <c r="O299" s="52"/>
      <c r="P299" s="111">
        <f t="shared" si="41"/>
        <v>0</v>
      </c>
      <c r="Q299" s="111">
        <v>0</v>
      </c>
      <c r="R299" s="111">
        <f t="shared" si="42"/>
        <v>0</v>
      </c>
      <c r="S299" s="111">
        <v>0</v>
      </c>
      <c r="T299" s="112">
        <f t="shared" si="43"/>
        <v>0</v>
      </c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R299" s="113" t="s">
        <v>1303</v>
      </c>
      <c r="AT299" s="113" t="s">
        <v>290</v>
      </c>
      <c r="AU299" s="113" t="s">
        <v>85</v>
      </c>
      <c r="AY299" s="14" t="s">
        <v>237</v>
      </c>
      <c r="BE299" s="114">
        <f t="shared" si="44"/>
        <v>0</v>
      </c>
      <c r="BF299" s="114">
        <f t="shared" si="45"/>
        <v>0</v>
      </c>
      <c r="BG299" s="114">
        <f t="shared" si="46"/>
        <v>0</v>
      </c>
      <c r="BH299" s="114">
        <f t="shared" si="47"/>
        <v>0</v>
      </c>
      <c r="BI299" s="114">
        <f t="shared" si="48"/>
        <v>0</v>
      </c>
      <c r="BJ299" s="14" t="s">
        <v>85</v>
      </c>
      <c r="BK299" s="114">
        <f t="shared" si="49"/>
        <v>0</v>
      </c>
      <c r="BL299" s="14" t="s">
        <v>490</v>
      </c>
      <c r="BM299" s="113" t="s">
        <v>3149</v>
      </c>
    </row>
    <row r="300" spans="1:65" s="2" customFormat="1" ht="16.5" customHeight="1">
      <c r="A300" s="28"/>
      <c r="B300" s="138"/>
      <c r="C300" s="199" t="s">
        <v>882</v>
      </c>
      <c r="D300" s="199" t="s">
        <v>242</v>
      </c>
      <c r="E300" s="200" t="s">
        <v>3150</v>
      </c>
      <c r="F300" s="201" t="s">
        <v>3151</v>
      </c>
      <c r="G300" s="202" t="s">
        <v>2072</v>
      </c>
      <c r="H300" s="203">
        <v>2</v>
      </c>
      <c r="I300" s="108"/>
      <c r="J300" s="204">
        <f t="shared" si="40"/>
        <v>0</v>
      </c>
      <c r="K300" s="201" t="s">
        <v>1709</v>
      </c>
      <c r="L300" s="29"/>
      <c r="M300" s="109" t="s">
        <v>1</v>
      </c>
      <c r="N300" s="110" t="s">
        <v>42</v>
      </c>
      <c r="O300" s="52"/>
      <c r="P300" s="111">
        <f t="shared" si="41"/>
        <v>0</v>
      </c>
      <c r="Q300" s="111">
        <v>0</v>
      </c>
      <c r="R300" s="111">
        <f t="shared" si="42"/>
        <v>0</v>
      </c>
      <c r="S300" s="111">
        <v>0</v>
      </c>
      <c r="T300" s="112">
        <f t="shared" si="43"/>
        <v>0</v>
      </c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R300" s="113" t="s">
        <v>490</v>
      </c>
      <c r="AT300" s="113" t="s">
        <v>242</v>
      </c>
      <c r="AU300" s="113" t="s">
        <v>85</v>
      </c>
      <c r="AY300" s="14" t="s">
        <v>237</v>
      </c>
      <c r="BE300" s="114">
        <f t="shared" si="44"/>
        <v>0</v>
      </c>
      <c r="BF300" s="114">
        <f t="shared" si="45"/>
        <v>0</v>
      </c>
      <c r="BG300" s="114">
        <f t="shared" si="46"/>
        <v>0</v>
      </c>
      <c r="BH300" s="114">
        <f t="shared" si="47"/>
        <v>0</v>
      </c>
      <c r="BI300" s="114">
        <f t="shared" si="48"/>
        <v>0</v>
      </c>
      <c r="BJ300" s="14" t="s">
        <v>85</v>
      </c>
      <c r="BK300" s="114">
        <f t="shared" si="49"/>
        <v>0</v>
      </c>
      <c r="BL300" s="14" t="s">
        <v>490</v>
      </c>
      <c r="BM300" s="113" t="s">
        <v>3152</v>
      </c>
    </row>
    <row r="301" spans="1:65" s="2" customFormat="1" ht="16.5" customHeight="1">
      <c r="A301" s="28"/>
      <c r="B301" s="138"/>
      <c r="C301" s="205" t="s">
        <v>886</v>
      </c>
      <c r="D301" s="205" t="s">
        <v>290</v>
      </c>
      <c r="E301" s="206" t="s">
        <v>3153</v>
      </c>
      <c r="F301" s="207" t="s">
        <v>3154</v>
      </c>
      <c r="G301" s="208" t="s">
        <v>2072</v>
      </c>
      <c r="H301" s="209">
        <v>2</v>
      </c>
      <c r="I301" s="115"/>
      <c r="J301" s="210">
        <f t="shared" si="40"/>
        <v>0</v>
      </c>
      <c r="K301" s="207" t="s">
        <v>1709</v>
      </c>
      <c r="L301" s="116"/>
      <c r="M301" s="117" t="s">
        <v>1</v>
      </c>
      <c r="N301" s="118" t="s">
        <v>42</v>
      </c>
      <c r="O301" s="52"/>
      <c r="P301" s="111">
        <f t="shared" si="41"/>
        <v>0</v>
      </c>
      <c r="Q301" s="111">
        <v>0</v>
      </c>
      <c r="R301" s="111">
        <f t="shared" si="42"/>
        <v>0</v>
      </c>
      <c r="S301" s="111">
        <v>0</v>
      </c>
      <c r="T301" s="112">
        <f t="shared" si="43"/>
        <v>0</v>
      </c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R301" s="113" t="s">
        <v>1303</v>
      </c>
      <c r="AT301" s="113" t="s">
        <v>290</v>
      </c>
      <c r="AU301" s="113" t="s">
        <v>85</v>
      </c>
      <c r="AY301" s="14" t="s">
        <v>237</v>
      </c>
      <c r="BE301" s="114">
        <f t="shared" si="44"/>
        <v>0</v>
      </c>
      <c r="BF301" s="114">
        <f t="shared" si="45"/>
        <v>0</v>
      </c>
      <c r="BG301" s="114">
        <f t="shared" si="46"/>
        <v>0</v>
      </c>
      <c r="BH301" s="114">
        <f t="shared" si="47"/>
        <v>0</v>
      </c>
      <c r="BI301" s="114">
        <f t="shared" si="48"/>
        <v>0</v>
      </c>
      <c r="BJ301" s="14" t="s">
        <v>85</v>
      </c>
      <c r="BK301" s="114">
        <f t="shared" si="49"/>
        <v>0</v>
      </c>
      <c r="BL301" s="14" t="s">
        <v>490</v>
      </c>
      <c r="BM301" s="113" t="s">
        <v>3155</v>
      </c>
    </row>
    <row r="302" spans="1:65" s="2" customFormat="1" ht="16.5" customHeight="1">
      <c r="A302" s="28"/>
      <c r="B302" s="138"/>
      <c r="C302" s="199" t="s">
        <v>890</v>
      </c>
      <c r="D302" s="199" t="s">
        <v>242</v>
      </c>
      <c r="E302" s="200" t="s">
        <v>3156</v>
      </c>
      <c r="F302" s="201" t="s">
        <v>3157</v>
      </c>
      <c r="G302" s="202" t="s">
        <v>2072</v>
      </c>
      <c r="H302" s="203">
        <v>80</v>
      </c>
      <c r="I302" s="108"/>
      <c r="J302" s="204">
        <f t="shared" si="40"/>
        <v>0</v>
      </c>
      <c r="K302" s="201" t="s">
        <v>1709</v>
      </c>
      <c r="L302" s="29"/>
      <c r="M302" s="109" t="s">
        <v>1</v>
      </c>
      <c r="N302" s="110" t="s">
        <v>42</v>
      </c>
      <c r="O302" s="52"/>
      <c r="P302" s="111">
        <f t="shared" si="41"/>
        <v>0</v>
      </c>
      <c r="Q302" s="111">
        <v>0</v>
      </c>
      <c r="R302" s="111">
        <f t="shared" si="42"/>
        <v>0</v>
      </c>
      <c r="S302" s="111">
        <v>0</v>
      </c>
      <c r="T302" s="112">
        <f t="shared" si="43"/>
        <v>0</v>
      </c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R302" s="113" t="s">
        <v>490</v>
      </c>
      <c r="AT302" s="113" t="s">
        <v>242</v>
      </c>
      <c r="AU302" s="113" t="s">
        <v>85</v>
      </c>
      <c r="AY302" s="14" t="s">
        <v>237</v>
      </c>
      <c r="BE302" s="114">
        <f t="shared" si="44"/>
        <v>0</v>
      </c>
      <c r="BF302" s="114">
        <f t="shared" si="45"/>
        <v>0</v>
      </c>
      <c r="BG302" s="114">
        <f t="shared" si="46"/>
        <v>0</v>
      </c>
      <c r="BH302" s="114">
        <f t="shared" si="47"/>
        <v>0</v>
      </c>
      <c r="BI302" s="114">
        <f t="shared" si="48"/>
        <v>0</v>
      </c>
      <c r="BJ302" s="14" t="s">
        <v>85</v>
      </c>
      <c r="BK302" s="114">
        <f t="shared" si="49"/>
        <v>0</v>
      </c>
      <c r="BL302" s="14" t="s">
        <v>490</v>
      </c>
      <c r="BM302" s="113" t="s">
        <v>3158</v>
      </c>
    </row>
    <row r="303" spans="1:65" s="2" customFormat="1" ht="16.5" customHeight="1">
      <c r="A303" s="28"/>
      <c r="B303" s="138"/>
      <c r="C303" s="205" t="s">
        <v>894</v>
      </c>
      <c r="D303" s="205" t="s">
        <v>290</v>
      </c>
      <c r="E303" s="206" t="s">
        <v>3159</v>
      </c>
      <c r="F303" s="207" t="s">
        <v>3160</v>
      </c>
      <c r="G303" s="208" t="s">
        <v>2072</v>
      </c>
      <c r="H303" s="209">
        <v>80</v>
      </c>
      <c r="I303" s="115"/>
      <c r="J303" s="210">
        <f t="shared" si="40"/>
        <v>0</v>
      </c>
      <c r="K303" s="207" t="s">
        <v>1709</v>
      </c>
      <c r="L303" s="116"/>
      <c r="M303" s="117" t="s">
        <v>1</v>
      </c>
      <c r="N303" s="118" t="s">
        <v>42</v>
      </c>
      <c r="O303" s="52"/>
      <c r="P303" s="111">
        <f t="shared" si="41"/>
        <v>0</v>
      </c>
      <c r="Q303" s="111">
        <v>0</v>
      </c>
      <c r="R303" s="111">
        <f t="shared" si="42"/>
        <v>0</v>
      </c>
      <c r="S303" s="111">
        <v>0</v>
      </c>
      <c r="T303" s="112">
        <f t="shared" si="43"/>
        <v>0</v>
      </c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R303" s="113" t="s">
        <v>1303</v>
      </c>
      <c r="AT303" s="113" t="s">
        <v>290</v>
      </c>
      <c r="AU303" s="113" t="s">
        <v>85</v>
      </c>
      <c r="AY303" s="14" t="s">
        <v>237</v>
      </c>
      <c r="BE303" s="114">
        <f t="shared" si="44"/>
        <v>0</v>
      </c>
      <c r="BF303" s="114">
        <f t="shared" si="45"/>
        <v>0</v>
      </c>
      <c r="BG303" s="114">
        <f t="shared" si="46"/>
        <v>0</v>
      </c>
      <c r="BH303" s="114">
        <f t="shared" si="47"/>
        <v>0</v>
      </c>
      <c r="BI303" s="114">
        <f t="shared" si="48"/>
        <v>0</v>
      </c>
      <c r="BJ303" s="14" t="s">
        <v>85</v>
      </c>
      <c r="BK303" s="114">
        <f t="shared" si="49"/>
        <v>0</v>
      </c>
      <c r="BL303" s="14" t="s">
        <v>490</v>
      </c>
      <c r="BM303" s="113" t="s">
        <v>3161</v>
      </c>
    </row>
    <row r="304" spans="1:65" s="2" customFormat="1" ht="16.5" customHeight="1">
      <c r="A304" s="28"/>
      <c r="B304" s="138"/>
      <c r="C304" s="199" t="s">
        <v>898</v>
      </c>
      <c r="D304" s="199" t="s">
        <v>242</v>
      </c>
      <c r="E304" s="200" t="s">
        <v>3162</v>
      </c>
      <c r="F304" s="201" t="s">
        <v>3163</v>
      </c>
      <c r="G304" s="202" t="s">
        <v>2072</v>
      </c>
      <c r="H304" s="203">
        <v>678</v>
      </c>
      <c r="I304" s="108"/>
      <c r="J304" s="204">
        <f t="shared" si="40"/>
        <v>0</v>
      </c>
      <c r="K304" s="201" t="s">
        <v>1709</v>
      </c>
      <c r="L304" s="29"/>
      <c r="M304" s="109" t="s">
        <v>1</v>
      </c>
      <c r="N304" s="110" t="s">
        <v>42</v>
      </c>
      <c r="O304" s="52"/>
      <c r="P304" s="111">
        <f t="shared" si="41"/>
        <v>0</v>
      </c>
      <c r="Q304" s="111">
        <v>0</v>
      </c>
      <c r="R304" s="111">
        <f t="shared" si="42"/>
        <v>0</v>
      </c>
      <c r="S304" s="111">
        <v>0</v>
      </c>
      <c r="T304" s="112">
        <f t="shared" si="43"/>
        <v>0</v>
      </c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R304" s="113" t="s">
        <v>490</v>
      </c>
      <c r="AT304" s="113" t="s">
        <v>242</v>
      </c>
      <c r="AU304" s="113" t="s">
        <v>85</v>
      </c>
      <c r="AY304" s="14" t="s">
        <v>237</v>
      </c>
      <c r="BE304" s="114">
        <f t="shared" si="44"/>
        <v>0</v>
      </c>
      <c r="BF304" s="114">
        <f t="shared" si="45"/>
        <v>0</v>
      </c>
      <c r="BG304" s="114">
        <f t="shared" si="46"/>
        <v>0</v>
      </c>
      <c r="BH304" s="114">
        <f t="shared" si="47"/>
        <v>0</v>
      </c>
      <c r="BI304" s="114">
        <f t="shared" si="48"/>
        <v>0</v>
      </c>
      <c r="BJ304" s="14" t="s">
        <v>85</v>
      </c>
      <c r="BK304" s="114">
        <f t="shared" si="49"/>
        <v>0</v>
      </c>
      <c r="BL304" s="14" t="s">
        <v>490</v>
      </c>
      <c r="BM304" s="113" t="s">
        <v>3164</v>
      </c>
    </row>
    <row r="305" spans="1:65" s="2" customFormat="1" ht="16.5" customHeight="1">
      <c r="A305" s="28"/>
      <c r="B305" s="138"/>
      <c r="C305" s="205" t="s">
        <v>902</v>
      </c>
      <c r="D305" s="205" t="s">
        <v>290</v>
      </c>
      <c r="E305" s="206" t="s">
        <v>3165</v>
      </c>
      <c r="F305" s="207" t="s">
        <v>3166</v>
      </c>
      <c r="G305" s="208" t="s">
        <v>3167</v>
      </c>
      <c r="H305" s="209">
        <v>678</v>
      </c>
      <c r="I305" s="115"/>
      <c r="J305" s="210">
        <f t="shared" si="40"/>
        <v>0</v>
      </c>
      <c r="K305" s="207" t="s">
        <v>1709</v>
      </c>
      <c r="L305" s="116"/>
      <c r="M305" s="117" t="s">
        <v>1</v>
      </c>
      <c r="N305" s="118" t="s">
        <v>42</v>
      </c>
      <c r="O305" s="52"/>
      <c r="P305" s="111">
        <f t="shared" si="41"/>
        <v>0</v>
      </c>
      <c r="Q305" s="111">
        <v>0</v>
      </c>
      <c r="R305" s="111">
        <f t="shared" si="42"/>
        <v>0</v>
      </c>
      <c r="S305" s="111">
        <v>0</v>
      </c>
      <c r="T305" s="112">
        <f t="shared" si="43"/>
        <v>0</v>
      </c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R305" s="113" t="s">
        <v>1303</v>
      </c>
      <c r="AT305" s="113" t="s">
        <v>290</v>
      </c>
      <c r="AU305" s="113" t="s">
        <v>85</v>
      </c>
      <c r="AY305" s="14" t="s">
        <v>237</v>
      </c>
      <c r="BE305" s="114">
        <f t="shared" si="44"/>
        <v>0</v>
      </c>
      <c r="BF305" s="114">
        <f t="shared" si="45"/>
        <v>0</v>
      </c>
      <c r="BG305" s="114">
        <f t="shared" si="46"/>
        <v>0</v>
      </c>
      <c r="BH305" s="114">
        <f t="shared" si="47"/>
        <v>0</v>
      </c>
      <c r="BI305" s="114">
        <f t="shared" si="48"/>
        <v>0</v>
      </c>
      <c r="BJ305" s="14" t="s">
        <v>85</v>
      </c>
      <c r="BK305" s="114">
        <f t="shared" si="49"/>
        <v>0</v>
      </c>
      <c r="BL305" s="14" t="s">
        <v>490</v>
      </c>
      <c r="BM305" s="113" t="s">
        <v>3168</v>
      </c>
    </row>
    <row r="306" spans="1:65" s="2" customFormat="1" ht="16.5" customHeight="1">
      <c r="A306" s="28"/>
      <c r="B306" s="138"/>
      <c r="C306" s="199" t="s">
        <v>906</v>
      </c>
      <c r="D306" s="199" t="s">
        <v>242</v>
      </c>
      <c r="E306" s="200" t="s">
        <v>3169</v>
      </c>
      <c r="F306" s="201" t="s">
        <v>3170</v>
      </c>
      <c r="G306" s="202" t="s">
        <v>2072</v>
      </c>
      <c r="H306" s="203">
        <v>59</v>
      </c>
      <c r="I306" s="108"/>
      <c r="J306" s="204">
        <f t="shared" si="40"/>
        <v>0</v>
      </c>
      <c r="K306" s="201" t="s">
        <v>1709</v>
      </c>
      <c r="L306" s="29"/>
      <c r="M306" s="109" t="s">
        <v>1</v>
      </c>
      <c r="N306" s="110" t="s">
        <v>42</v>
      </c>
      <c r="O306" s="52"/>
      <c r="P306" s="111">
        <f t="shared" si="41"/>
        <v>0</v>
      </c>
      <c r="Q306" s="111">
        <v>0</v>
      </c>
      <c r="R306" s="111">
        <f t="shared" si="42"/>
        <v>0</v>
      </c>
      <c r="S306" s="111">
        <v>0</v>
      </c>
      <c r="T306" s="112">
        <f t="shared" si="43"/>
        <v>0</v>
      </c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R306" s="113" t="s">
        <v>490</v>
      </c>
      <c r="AT306" s="113" t="s">
        <v>242</v>
      </c>
      <c r="AU306" s="113" t="s">
        <v>85</v>
      </c>
      <c r="AY306" s="14" t="s">
        <v>237</v>
      </c>
      <c r="BE306" s="114">
        <f t="shared" si="44"/>
        <v>0</v>
      </c>
      <c r="BF306" s="114">
        <f t="shared" si="45"/>
        <v>0</v>
      </c>
      <c r="BG306" s="114">
        <f t="shared" si="46"/>
        <v>0</v>
      </c>
      <c r="BH306" s="114">
        <f t="shared" si="47"/>
        <v>0</v>
      </c>
      <c r="BI306" s="114">
        <f t="shared" si="48"/>
        <v>0</v>
      </c>
      <c r="BJ306" s="14" t="s">
        <v>85</v>
      </c>
      <c r="BK306" s="114">
        <f t="shared" si="49"/>
        <v>0</v>
      </c>
      <c r="BL306" s="14" t="s">
        <v>490</v>
      </c>
      <c r="BM306" s="113" t="s">
        <v>3171</v>
      </c>
    </row>
    <row r="307" spans="1:65" s="2" customFormat="1" ht="16.5" customHeight="1">
      <c r="A307" s="28"/>
      <c r="B307" s="138"/>
      <c r="C307" s="205" t="s">
        <v>910</v>
      </c>
      <c r="D307" s="205" t="s">
        <v>290</v>
      </c>
      <c r="E307" s="206" t="s">
        <v>3172</v>
      </c>
      <c r="F307" s="207" t="s">
        <v>3173</v>
      </c>
      <c r="G307" s="208" t="s">
        <v>2072</v>
      </c>
      <c r="H307" s="209">
        <v>59</v>
      </c>
      <c r="I307" s="115"/>
      <c r="J307" s="210">
        <f t="shared" si="40"/>
        <v>0</v>
      </c>
      <c r="K307" s="207" t="s">
        <v>1709</v>
      </c>
      <c r="L307" s="116"/>
      <c r="M307" s="117" t="s">
        <v>1</v>
      </c>
      <c r="N307" s="118" t="s">
        <v>42</v>
      </c>
      <c r="O307" s="52"/>
      <c r="P307" s="111">
        <f t="shared" si="41"/>
        <v>0</v>
      </c>
      <c r="Q307" s="111">
        <v>0</v>
      </c>
      <c r="R307" s="111">
        <f t="shared" si="42"/>
        <v>0</v>
      </c>
      <c r="S307" s="111">
        <v>0</v>
      </c>
      <c r="T307" s="112">
        <f t="shared" si="43"/>
        <v>0</v>
      </c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R307" s="113" t="s">
        <v>1303</v>
      </c>
      <c r="AT307" s="113" t="s">
        <v>290</v>
      </c>
      <c r="AU307" s="113" t="s">
        <v>85</v>
      </c>
      <c r="AY307" s="14" t="s">
        <v>237</v>
      </c>
      <c r="BE307" s="114">
        <f t="shared" si="44"/>
        <v>0</v>
      </c>
      <c r="BF307" s="114">
        <f t="shared" si="45"/>
        <v>0</v>
      </c>
      <c r="BG307" s="114">
        <f t="shared" si="46"/>
        <v>0</v>
      </c>
      <c r="BH307" s="114">
        <f t="shared" si="47"/>
        <v>0</v>
      </c>
      <c r="BI307" s="114">
        <f t="shared" si="48"/>
        <v>0</v>
      </c>
      <c r="BJ307" s="14" t="s">
        <v>85</v>
      </c>
      <c r="BK307" s="114">
        <f t="shared" si="49"/>
        <v>0</v>
      </c>
      <c r="BL307" s="14" t="s">
        <v>490</v>
      </c>
      <c r="BM307" s="113" t="s">
        <v>3174</v>
      </c>
    </row>
    <row r="308" spans="1:65" s="2" customFormat="1" ht="16.5" customHeight="1">
      <c r="A308" s="28"/>
      <c r="B308" s="138"/>
      <c r="C308" s="199" t="s">
        <v>914</v>
      </c>
      <c r="D308" s="199" t="s">
        <v>242</v>
      </c>
      <c r="E308" s="200" t="s">
        <v>3175</v>
      </c>
      <c r="F308" s="201" t="s">
        <v>3176</v>
      </c>
      <c r="G308" s="202" t="s">
        <v>2072</v>
      </c>
      <c r="H308" s="203">
        <v>139</v>
      </c>
      <c r="I308" s="108"/>
      <c r="J308" s="204">
        <f t="shared" si="40"/>
        <v>0</v>
      </c>
      <c r="K308" s="201" t="s">
        <v>1709</v>
      </c>
      <c r="L308" s="29"/>
      <c r="M308" s="109" t="s">
        <v>1</v>
      </c>
      <c r="N308" s="110" t="s">
        <v>42</v>
      </c>
      <c r="O308" s="52"/>
      <c r="P308" s="111">
        <f t="shared" si="41"/>
        <v>0</v>
      </c>
      <c r="Q308" s="111">
        <v>0</v>
      </c>
      <c r="R308" s="111">
        <f t="shared" si="42"/>
        <v>0</v>
      </c>
      <c r="S308" s="111">
        <v>0</v>
      </c>
      <c r="T308" s="112">
        <f t="shared" si="43"/>
        <v>0</v>
      </c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R308" s="113" t="s">
        <v>490</v>
      </c>
      <c r="AT308" s="113" t="s">
        <v>242</v>
      </c>
      <c r="AU308" s="113" t="s">
        <v>85</v>
      </c>
      <c r="AY308" s="14" t="s">
        <v>237</v>
      </c>
      <c r="BE308" s="114">
        <f t="shared" si="44"/>
        <v>0</v>
      </c>
      <c r="BF308" s="114">
        <f t="shared" si="45"/>
        <v>0</v>
      </c>
      <c r="BG308" s="114">
        <f t="shared" si="46"/>
        <v>0</v>
      </c>
      <c r="BH308" s="114">
        <f t="shared" si="47"/>
        <v>0</v>
      </c>
      <c r="BI308" s="114">
        <f t="shared" si="48"/>
        <v>0</v>
      </c>
      <c r="BJ308" s="14" t="s">
        <v>85</v>
      </c>
      <c r="BK308" s="114">
        <f t="shared" si="49"/>
        <v>0</v>
      </c>
      <c r="BL308" s="14" t="s">
        <v>490</v>
      </c>
      <c r="BM308" s="113" t="s">
        <v>3177</v>
      </c>
    </row>
    <row r="309" spans="1:65" s="2" customFormat="1" ht="16.5" customHeight="1">
      <c r="A309" s="28"/>
      <c r="B309" s="138"/>
      <c r="C309" s="205" t="s">
        <v>918</v>
      </c>
      <c r="D309" s="205" t="s">
        <v>290</v>
      </c>
      <c r="E309" s="206" t="s">
        <v>3178</v>
      </c>
      <c r="F309" s="207" t="s">
        <v>3179</v>
      </c>
      <c r="G309" s="208" t="s">
        <v>2072</v>
      </c>
      <c r="H309" s="209">
        <v>139</v>
      </c>
      <c r="I309" s="115"/>
      <c r="J309" s="210">
        <f t="shared" si="40"/>
        <v>0</v>
      </c>
      <c r="K309" s="207" t="s">
        <v>1709</v>
      </c>
      <c r="L309" s="116"/>
      <c r="M309" s="117" t="s">
        <v>1</v>
      </c>
      <c r="N309" s="118" t="s">
        <v>42</v>
      </c>
      <c r="O309" s="52"/>
      <c r="P309" s="111">
        <f t="shared" si="41"/>
        <v>0</v>
      </c>
      <c r="Q309" s="111">
        <v>0</v>
      </c>
      <c r="R309" s="111">
        <f t="shared" si="42"/>
        <v>0</v>
      </c>
      <c r="S309" s="111">
        <v>0</v>
      </c>
      <c r="T309" s="112">
        <f t="shared" si="43"/>
        <v>0</v>
      </c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R309" s="113" t="s">
        <v>1303</v>
      </c>
      <c r="AT309" s="113" t="s">
        <v>290</v>
      </c>
      <c r="AU309" s="113" t="s">
        <v>85</v>
      </c>
      <c r="AY309" s="14" t="s">
        <v>237</v>
      </c>
      <c r="BE309" s="114">
        <f t="shared" si="44"/>
        <v>0</v>
      </c>
      <c r="BF309" s="114">
        <f t="shared" si="45"/>
        <v>0</v>
      </c>
      <c r="BG309" s="114">
        <f t="shared" si="46"/>
        <v>0</v>
      </c>
      <c r="BH309" s="114">
        <f t="shared" si="47"/>
        <v>0</v>
      </c>
      <c r="BI309" s="114">
        <f t="shared" si="48"/>
        <v>0</v>
      </c>
      <c r="BJ309" s="14" t="s">
        <v>85</v>
      </c>
      <c r="BK309" s="114">
        <f t="shared" si="49"/>
        <v>0</v>
      </c>
      <c r="BL309" s="14" t="s">
        <v>490</v>
      </c>
      <c r="BM309" s="113" t="s">
        <v>3180</v>
      </c>
    </row>
    <row r="310" spans="1:65" s="2" customFormat="1" ht="16.5" customHeight="1">
      <c r="A310" s="28"/>
      <c r="B310" s="138"/>
      <c r="C310" s="199" t="s">
        <v>922</v>
      </c>
      <c r="D310" s="199" t="s">
        <v>242</v>
      </c>
      <c r="E310" s="200" t="s">
        <v>3181</v>
      </c>
      <c r="F310" s="201" t="s">
        <v>3182</v>
      </c>
      <c r="G310" s="202" t="s">
        <v>2072</v>
      </c>
      <c r="H310" s="203">
        <v>1</v>
      </c>
      <c r="I310" s="108"/>
      <c r="J310" s="204">
        <f t="shared" si="40"/>
        <v>0</v>
      </c>
      <c r="K310" s="201" t="s">
        <v>1709</v>
      </c>
      <c r="L310" s="29"/>
      <c r="M310" s="109" t="s">
        <v>1</v>
      </c>
      <c r="N310" s="110" t="s">
        <v>42</v>
      </c>
      <c r="O310" s="52"/>
      <c r="P310" s="111">
        <f t="shared" si="41"/>
        <v>0</v>
      </c>
      <c r="Q310" s="111">
        <v>0</v>
      </c>
      <c r="R310" s="111">
        <f t="shared" si="42"/>
        <v>0</v>
      </c>
      <c r="S310" s="111">
        <v>0</v>
      </c>
      <c r="T310" s="112">
        <f t="shared" si="43"/>
        <v>0</v>
      </c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R310" s="113" t="s">
        <v>490</v>
      </c>
      <c r="AT310" s="113" t="s">
        <v>242</v>
      </c>
      <c r="AU310" s="113" t="s">
        <v>85</v>
      </c>
      <c r="AY310" s="14" t="s">
        <v>237</v>
      </c>
      <c r="BE310" s="114">
        <f t="shared" si="44"/>
        <v>0</v>
      </c>
      <c r="BF310" s="114">
        <f t="shared" si="45"/>
        <v>0</v>
      </c>
      <c r="BG310" s="114">
        <f t="shared" si="46"/>
        <v>0</v>
      </c>
      <c r="BH310" s="114">
        <f t="shared" si="47"/>
        <v>0</v>
      </c>
      <c r="BI310" s="114">
        <f t="shared" si="48"/>
        <v>0</v>
      </c>
      <c r="BJ310" s="14" t="s">
        <v>85</v>
      </c>
      <c r="BK310" s="114">
        <f t="shared" si="49"/>
        <v>0</v>
      </c>
      <c r="BL310" s="14" t="s">
        <v>490</v>
      </c>
      <c r="BM310" s="113" t="s">
        <v>3183</v>
      </c>
    </row>
    <row r="311" spans="1:65" s="2" customFormat="1" ht="16.5" customHeight="1">
      <c r="A311" s="28"/>
      <c r="B311" s="138"/>
      <c r="C311" s="205" t="s">
        <v>926</v>
      </c>
      <c r="D311" s="205" t="s">
        <v>290</v>
      </c>
      <c r="E311" s="206" t="s">
        <v>3184</v>
      </c>
      <c r="F311" s="207" t="s">
        <v>3182</v>
      </c>
      <c r="G311" s="208" t="s">
        <v>2072</v>
      </c>
      <c r="H311" s="209">
        <v>1</v>
      </c>
      <c r="I311" s="115"/>
      <c r="J311" s="210">
        <f t="shared" si="40"/>
        <v>0</v>
      </c>
      <c r="K311" s="207" t="s">
        <v>1709</v>
      </c>
      <c r="L311" s="116"/>
      <c r="M311" s="117" t="s">
        <v>1</v>
      </c>
      <c r="N311" s="118" t="s">
        <v>42</v>
      </c>
      <c r="O311" s="52"/>
      <c r="P311" s="111">
        <f t="shared" si="41"/>
        <v>0</v>
      </c>
      <c r="Q311" s="111">
        <v>0</v>
      </c>
      <c r="R311" s="111">
        <f t="shared" si="42"/>
        <v>0</v>
      </c>
      <c r="S311" s="111">
        <v>0</v>
      </c>
      <c r="T311" s="112">
        <f t="shared" si="43"/>
        <v>0</v>
      </c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R311" s="113" t="s">
        <v>1303</v>
      </c>
      <c r="AT311" s="113" t="s">
        <v>290</v>
      </c>
      <c r="AU311" s="113" t="s">
        <v>85</v>
      </c>
      <c r="AY311" s="14" t="s">
        <v>237</v>
      </c>
      <c r="BE311" s="114">
        <f t="shared" si="44"/>
        <v>0</v>
      </c>
      <c r="BF311" s="114">
        <f t="shared" si="45"/>
        <v>0</v>
      </c>
      <c r="BG311" s="114">
        <f t="shared" si="46"/>
        <v>0</v>
      </c>
      <c r="BH311" s="114">
        <f t="shared" si="47"/>
        <v>0</v>
      </c>
      <c r="BI311" s="114">
        <f t="shared" si="48"/>
        <v>0</v>
      </c>
      <c r="BJ311" s="14" t="s">
        <v>85</v>
      </c>
      <c r="BK311" s="114">
        <f t="shared" si="49"/>
        <v>0</v>
      </c>
      <c r="BL311" s="14" t="s">
        <v>490</v>
      </c>
      <c r="BM311" s="113" t="s">
        <v>3185</v>
      </c>
    </row>
    <row r="312" spans="1:65" s="2" customFormat="1" ht="16.5" customHeight="1">
      <c r="A312" s="28"/>
      <c r="B312" s="138"/>
      <c r="C312" s="199" t="s">
        <v>930</v>
      </c>
      <c r="D312" s="199" t="s">
        <v>242</v>
      </c>
      <c r="E312" s="200" t="s">
        <v>3186</v>
      </c>
      <c r="F312" s="201" t="s">
        <v>3187</v>
      </c>
      <c r="G312" s="202" t="s">
        <v>2072</v>
      </c>
      <c r="H312" s="203">
        <v>1</v>
      </c>
      <c r="I312" s="108"/>
      <c r="J312" s="204">
        <f t="shared" si="40"/>
        <v>0</v>
      </c>
      <c r="K312" s="201" t="s">
        <v>1709</v>
      </c>
      <c r="L312" s="29"/>
      <c r="M312" s="109" t="s">
        <v>1</v>
      </c>
      <c r="N312" s="110" t="s">
        <v>42</v>
      </c>
      <c r="O312" s="52"/>
      <c r="P312" s="111">
        <f t="shared" si="41"/>
        <v>0</v>
      </c>
      <c r="Q312" s="111">
        <v>0</v>
      </c>
      <c r="R312" s="111">
        <f t="shared" si="42"/>
        <v>0</v>
      </c>
      <c r="S312" s="111">
        <v>0</v>
      </c>
      <c r="T312" s="112">
        <f t="shared" si="43"/>
        <v>0</v>
      </c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R312" s="113" t="s">
        <v>490</v>
      </c>
      <c r="AT312" s="113" t="s">
        <v>242</v>
      </c>
      <c r="AU312" s="113" t="s">
        <v>85</v>
      </c>
      <c r="AY312" s="14" t="s">
        <v>237</v>
      </c>
      <c r="BE312" s="114">
        <f t="shared" si="44"/>
        <v>0</v>
      </c>
      <c r="BF312" s="114">
        <f t="shared" si="45"/>
        <v>0</v>
      </c>
      <c r="BG312" s="114">
        <f t="shared" si="46"/>
        <v>0</v>
      </c>
      <c r="BH312" s="114">
        <f t="shared" si="47"/>
        <v>0</v>
      </c>
      <c r="BI312" s="114">
        <f t="shared" si="48"/>
        <v>0</v>
      </c>
      <c r="BJ312" s="14" t="s">
        <v>85</v>
      </c>
      <c r="BK312" s="114">
        <f t="shared" si="49"/>
        <v>0</v>
      </c>
      <c r="BL312" s="14" t="s">
        <v>490</v>
      </c>
      <c r="BM312" s="113" t="s">
        <v>3188</v>
      </c>
    </row>
    <row r="313" spans="1:65" s="2" customFormat="1" ht="16.5" customHeight="1">
      <c r="A313" s="28"/>
      <c r="B313" s="138"/>
      <c r="C313" s="205" t="s">
        <v>934</v>
      </c>
      <c r="D313" s="205" t="s">
        <v>290</v>
      </c>
      <c r="E313" s="206" t="s">
        <v>3189</v>
      </c>
      <c r="F313" s="207" t="s">
        <v>3190</v>
      </c>
      <c r="G313" s="208" t="s">
        <v>2072</v>
      </c>
      <c r="H313" s="209">
        <v>1</v>
      </c>
      <c r="I313" s="115"/>
      <c r="J313" s="210">
        <f t="shared" si="40"/>
        <v>0</v>
      </c>
      <c r="K313" s="207" t="s">
        <v>1709</v>
      </c>
      <c r="L313" s="116"/>
      <c r="M313" s="117" t="s">
        <v>1</v>
      </c>
      <c r="N313" s="118" t="s">
        <v>42</v>
      </c>
      <c r="O313" s="52"/>
      <c r="P313" s="111">
        <f t="shared" si="41"/>
        <v>0</v>
      </c>
      <c r="Q313" s="111">
        <v>0</v>
      </c>
      <c r="R313" s="111">
        <f t="shared" si="42"/>
        <v>0</v>
      </c>
      <c r="S313" s="111">
        <v>0</v>
      </c>
      <c r="T313" s="112">
        <f t="shared" si="43"/>
        <v>0</v>
      </c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R313" s="113" t="s">
        <v>1303</v>
      </c>
      <c r="AT313" s="113" t="s">
        <v>290</v>
      </c>
      <c r="AU313" s="113" t="s">
        <v>85</v>
      </c>
      <c r="AY313" s="14" t="s">
        <v>237</v>
      </c>
      <c r="BE313" s="114">
        <f t="shared" si="44"/>
        <v>0</v>
      </c>
      <c r="BF313" s="114">
        <f t="shared" si="45"/>
        <v>0</v>
      </c>
      <c r="BG313" s="114">
        <f t="shared" si="46"/>
        <v>0</v>
      </c>
      <c r="BH313" s="114">
        <f t="shared" si="47"/>
        <v>0</v>
      </c>
      <c r="BI313" s="114">
        <f t="shared" si="48"/>
        <v>0</v>
      </c>
      <c r="BJ313" s="14" t="s">
        <v>85</v>
      </c>
      <c r="BK313" s="114">
        <f t="shared" si="49"/>
        <v>0</v>
      </c>
      <c r="BL313" s="14" t="s">
        <v>490</v>
      </c>
      <c r="BM313" s="113" t="s">
        <v>3191</v>
      </c>
    </row>
    <row r="314" spans="1:65" s="2" customFormat="1" ht="21.75" customHeight="1">
      <c r="A314" s="28"/>
      <c r="B314" s="138"/>
      <c r="C314" s="199" t="s">
        <v>938</v>
      </c>
      <c r="D314" s="199" t="s">
        <v>242</v>
      </c>
      <c r="E314" s="200" t="s">
        <v>3192</v>
      </c>
      <c r="F314" s="201" t="s">
        <v>3193</v>
      </c>
      <c r="G314" s="202" t="s">
        <v>2072</v>
      </c>
      <c r="H314" s="203">
        <v>10</v>
      </c>
      <c r="I314" s="108"/>
      <c r="J314" s="204">
        <f t="shared" si="40"/>
        <v>0</v>
      </c>
      <c r="K314" s="201" t="s">
        <v>1709</v>
      </c>
      <c r="L314" s="29"/>
      <c r="M314" s="109" t="s">
        <v>1</v>
      </c>
      <c r="N314" s="110" t="s">
        <v>42</v>
      </c>
      <c r="O314" s="52"/>
      <c r="P314" s="111">
        <f t="shared" si="41"/>
        <v>0</v>
      </c>
      <c r="Q314" s="111">
        <v>0</v>
      </c>
      <c r="R314" s="111">
        <f t="shared" si="42"/>
        <v>0</v>
      </c>
      <c r="S314" s="111">
        <v>0</v>
      </c>
      <c r="T314" s="112">
        <f t="shared" si="43"/>
        <v>0</v>
      </c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R314" s="113" t="s">
        <v>490</v>
      </c>
      <c r="AT314" s="113" t="s">
        <v>242</v>
      </c>
      <c r="AU314" s="113" t="s">
        <v>85</v>
      </c>
      <c r="AY314" s="14" t="s">
        <v>237</v>
      </c>
      <c r="BE314" s="114">
        <f t="shared" si="44"/>
        <v>0</v>
      </c>
      <c r="BF314" s="114">
        <f t="shared" si="45"/>
        <v>0</v>
      </c>
      <c r="BG314" s="114">
        <f t="shared" si="46"/>
        <v>0</v>
      </c>
      <c r="BH314" s="114">
        <f t="shared" si="47"/>
        <v>0</v>
      </c>
      <c r="BI314" s="114">
        <f t="shared" si="48"/>
        <v>0</v>
      </c>
      <c r="BJ314" s="14" t="s">
        <v>85</v>
      </c>
      <c r="BK314" s="114">
        <f t="shared" si="49"/>
        <v>0</v>
      </c>
      <c r="BL314" s="14" t="s">
        <v>490</v>
      </c>
      <c r="BM314" s="113" t="s">
        <v>3194</v>
      </c>
    </row>
    <row r="315" spans="1:65" s="2" customFormat="1" ht="16.5" customHeight="1">
      <c r="A315" s="28"/>
      <c r="B315" s="138"/>
      <c r="C315" s="205" t="s">
        <v>942</v>
      </c>
      <c r="D315" s="205" t="s">
        <v>290</v>
      </c>
      <c r="E315" s="206" t="s">
        <v>3195</v>
      </c>
      <c r="F315" s="207" t="s">
        <v>3196</v>
      </c>
      <c r="G315" s="208" t="s">
        <v>2072</v>
      </c>
      <c r="H315" s="209">
        <v>10</v>
      </c>
      <c r="I315" s="115"/>
      <c r="J315" s="210">
        <f t="shared" si="40"/>
        <v>0</v>
      </c>
      <c r="K315" s="207" t="s">
        <v>1709</v>
      </c>
      <c r="L315" s="116"/>
      <c r="M315" s="117" t="s">
        <v>1</v>
      </c>
      <c r="N315" s="118" t="s">
        <v>42</v>
      </c>
      <c r="O315" s="52"/>
      <c r="P315" s="111">
        <f t="shared" si="41"/>
        <v>0</v>
      </c>
      <c r="Q315" s="111">
        <v>0</v>
      </c>
      <c r="R315" s="111">
        <f t="shared" si="42"/>
        <v>0</v>
      </c>
      <c r="S315" s="111">
        <v>0</v>
      </c>
      <c r="T315" s="112">
        <f t="shared" si="43"/>
        <v>0</v>
      </c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R315" s="113" t="s">
        <v>1303</v>
      </c>
      <c r="AT315" s="113" t="s">
        <v>290</v>
      </c>
      <c r="AU315" s="113" t="s">
        <v>85</v>
      </c>
      <c r="AY315" s="14" t="s">
        <v>237</v>
      </c>
      <c r="BE315" s="114">
        <f t="shared" si="44"/>
        <v>0</v>
      </c>
      <c r="BF315" s="114">
        <f t="shared" si="45"/>
        <v>0</v>
      </c>
      <c r="BG315" s="114">
        <f t="shared" si="46"/>
        <v>0</v>
      </c>
      <c r="BH315" s="114">
        <f t="shared" si="47"/>
        <v>0</v>
      </c>
      <c r="BI315" s="114">
        <f t="shared" si="48"/>
        <v>0</v>
      </c>
      <c r="BJ315" s="14" t="s">
        <v>85</v>
      </c>
      <c r="BK315" s="114">
        <f t="shared" si="49"/>
        <v>0</v>
      </c>
      <c r="BL315" s="14" t="s">
        <v>490</v>
      </c>
      <c r="BM315" s="113" t="s">
        <v>3197</v>
      </c>
    </row>
    <row r="316" spans="1:65" s="2" customFormat="1" ht="16.5" customHeight="1">
      <c r="A316" s="28"/>
      <c r="B316" s="138"/>
      <c r="C316" s="199" t="s">
        <v>946</v>
      </c>
      <c r="D316" s="199" t="s">
        <v>242</v>
      </c>
      <c r="E316" s="200" t="s">
        <v>3198</v>
      </c>
      <c r="F316" s="201" t="s">
        <v>3199</v>
      </c>
      <c r="G316" s="202" t="s">
        <v>2072</v>
      </c>
      <c r="H316" s="203">
        <v>2750</v>
      </c>
      <c r="I316" s="108"/>
      <c r="J316" s="204">
        <f t="shared" si="40"/>
        <v>0</v>
      </c>
      <c r="K316" s="201" t="s">
        <v>1709</v>
      </c>
      <c r="L316" s="29"/>
      <c r="M316" s="109" t="s">
        <v>1</v>
      </c>
      <c r="N316" s="110" t="s">
        <v>42</v>
      </c>
      <c r="O316" s="52"/>
      <c r="P316" s="111">
        <f t="shared" si="41"/>
        <v>0</v>
      </c>
      <c r="Q316" s="111">
        <v>0</v>
      </c>
      <c r="R316" s="111">
        <f t="shared" si="42"/>
        <v>0</v>
      </c>
      <c r="S316" s="111">
        <v>0</v>
      </c>
      <c r="T316" s="112">
        <f t="shared" si="43"/>
        <v>0</v>
      </c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R316" s="113" t="s">
        <v>490</v>
      </c>
      <c r="AT316" s="113" t="s">
        <v>242</v>
      </c>
      <c r="AU316" s="113" t="s">
        <v>85</v>
      </c>
      <c r="AY316" s="14" t="s">
        <v>237</v>
      </c>
      <c r="BE316" s="114">
        <f t="shared" si="44"/>
        <v>0</v>
      </c>
      <c r="BF316" s="114">
        <f t="shared" si="45"/>
        <v>0</v>
      </c>
      <c r="BG316" s="114">
        <f t="shared" si="46"/>
        <v>0</v>
      </c>
      <c r="BH316" s="114">
        <f t="shared" si="47"/>
        <v>0</v>
      </c>
      <c r="BI316" s="114">
        <f t="shared" si="48"/>
        <v>0</v>
      </c>
      <c r="BJ316" s="14" t="s">
        <v>85</v>
      </c>
      <c r="BK316" s="114">
        <f t="shared" si="49"/>
        <v>0</v>
      </c>
      <c r="BL316" s="14" t="s">
        <v>490</v>
      </c>
      <c r="BM316" s="113" t="s">
        <v>3200</v>
      </c>
    </row>
    <row r="317" spans="1:65" s="2" customFormat="1" ht="16.5" customHeight="1">
      <c r="A317" s="28"/>
      <c r="B317" s="138"/>
      <c r="C317" s="205" t="s">
        <v>952</v>
      </c>
      <c r="D317" s="205" t="s">
        <v>290</v>
      </c>
      <c r="E317" s="206" t="s">
        <v>3201</v>
      </c>
      <c r="F317" s="207" t="s">
        <v>3202</v>
      </c>
      <c r="G317" s="208" t="s">
        <v>2072</v>
      </c>
      <c r="H317" s="209">
        <v>2750</v>
      </c>
      <c r="I317" s="115"/>
      <c r="J317" s="210">
        <f t="shared" si="40"/>
        <v>0</v>
      </c>
      <c r="K317" s="207" t="s">
        <v>1709</v>
      </c>
      <c r="L317" s="116"/>
      <c r="M317" s="117" t="s">
        <v>1</v>
      </c>
      <c r="N317" s="118" t="s">
        <v>42</v>
      </c>
      <c r="O317" s="52"/>
      <c r="P317" s="111">
        <f t="shared" si="41"/>
        <v>0</v>
      </c>
      <c r="Q317" s="111">
        <v>0</v>
      </c>
      <c r="R317" s="111">
        <f t="shared" si="42"/>
        <v>0</v>
      </c>
      <c r="S317" s="111">
        <v>0</v>
      </c>
      <c r="T317" s="112">
        <f t="shared" si="43"/>
        <v>0</v>
      </c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R317" s="113" t="s">
        <v>1303</v>
      </c>
      <c r="AT317" s="113" t="s">
        <v>290</v>
      </c>
      <c r="AU317" s="113" t="s">
        <v>85</v>
      </c>
      <c r="AY317" s="14" t="s">
        <v>237</v>
      </c>
      <c r="BE317" s="114">
        <f t="shared" si="44"/>
        <v>0</v>
      </c>
      <c r="BF317" s="114">
        <f t="shared" si="45"/>
        <v>0</v>
      </c>
      <c r="BG317" s="114">
        <f t="shared" si="46"/>
        <v>0</v>
      </c>
      <c r="BH317" s="114">
        <f t="shared" si="47"/>
        <v>0</v>
      </c>
      <c r="BI317" s="114">
        <f t="shared" si="48"/>
        <v>0</v>
      </c>
      <c r="BJ317" s="14" t="s">
        <v>85</v>
      </c>
      <c r="BK317" s="114">
        <f t="shared" si="49"/>
        <v>0</v>
      </c>
      <c r="BL317" s="14" t="s">
        <v>490</v>
      </c>
      <c r="BM317" s="113" t="s">
        <v>3203</v>
      </c>
    </row>
    <row r="318" spans="1:65" s="2" customFormat="1" ht="16.5" customHeight="1">
      <c r="A318" s="28"/>
      <c r="B318" s="138"/>
      <c r="C318" s="199" t="s">
        <v>956</v>
      </c>
      <c r="D318" s="199" t="s">
        <v>242</v>
      </c>
      <c r="E318" s="200" t="s">
        <v>3204</v>
      </c>
      <c r="F318" s="201" t="s">
        <v>3205</v>
      </c>
      <c r="G318" s="202" t="s">
        <v>2072</v>
      </c>
      <c r="H318" s="203">
        <v>3500</v>
      </c>
      <c r="I318" s="108"/>
      <c r="J318" s="204">
        <f t="shared" si="40"/>
        <v>0</v>
      </c>
      <c r="K318" s="201" t="s">
        <v>1709</v>
      </c>
      <c r="L318" s="29"/>
      <c r="M318" s="109" t="s">
        <v>1</v>
      </c>
      <c r="N318" s="110" t="s">
        <v>42</v>
      </c>
      <c r="O318" s="52"/>
      <c r="P318" s="111">
        <f t="shared" si="41"/>
        <v>0</v>
      </c>
      <c r="Q318" s="111">
        <v>0</v>
      </c>
      <c r="R318" s="111">
        <f t="shared" si="42"/>
        <v>0</v>
      </c>
      <c r="S318" s="111">
        <v>0</v>
      </c>
      <c r="T318" s="112">
        <f t="shared" si="43"/>
        <v>0</v>
      </c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R318" s="113" t="s">
        <v>490</v>
      </c>
      <c r="AT318" s="113" t="s">
        <v>242</v>
      </c>
      <c r="AU318" s="113" t="s">
        <v>85</v>
      </c>
      <c r="AY318" s="14" t="s">
        <v>237</v>
      </c>
      <c r="BE318" s="114">
        <f t="shared" si="44"/>
        <v>0</v>
      </c>
      <c r="BF318" s="114">
        <f t="shared" si="45"/>
        <v>0</v>
      </c>
      <c r="BG318" s="114">
        <f t="shared" si="46"/>
        <v>0</v>
      </c>
      <c r="BH318" s="114">
        <f t="shared" si="47"/>
        <v>0</v>
      </c>
      <c r="BI318" s="114">
        <f t="shared" si="48"/>
        <v>0</v>
      </c>
      <c r="BJ318" s="14" t="s">
        <v>85</v>
      </c>
      <c r="BK318" s="114">
        <f t="shared" si="49"/>
        <v>0</v>
      </c>
      <c r="BL318" s="14" t="s">
        <v>490</v>
      </c>
      <c r="BM318" s="113" t="s">
        <v>3206</v>
      </c>
    </row>
    <row r="319" spans="1:65" s="2" customFormat="1" ht="16.5" customHeight="1">
      <c r="A319" s="28"/>
      <c r="B319" s="138"/>
      <c r="C319" s="205" t="s">
        <v>960</v>
      </c>
      <c r="D319" s="205" t="s">
        <v>290</v>
      </c>
      <c r="E319" s="206" t="s">
        <v>3207</v>
      </c>
      <c r="F319" s="207" t="s">
        <v>3208</v>
      </c>
      <c r="G319" s="208" t="s">
        <v>2072</v>
      </c>
      <c r="H319" s="209">
        <v>3500</v>
      </c>
      <c r="I319" s="115"/>
      <c r="J319" s="210">
        <f t="shared" si="40"/>
        <v>0</v>
      </c>
      <c r="K319" s="207" t="s">
        <v>1709</v>
      </c>
      <c r="L319" s="116"/>
      <c r="M319" s="117" t="s">
        <v>1</v>
      </c>
      <c r="N319" s="118" t="s">
        <v>42</v>
      </c>
      <c r="O319" s="52"/>
      <c r="P319" s="111">
        <f t="shared" si="41"/>
        <v>0</v>
      </c>
      <c r="Q319" s="111">
        <v>0</v>
      </c>
      <c r="R319" s="111">
        <f t="shared" si="42"/>
        <v>0</v>
      </c>
      <c r="S319" s="111">
        <v>0</v>
      </c>
      <c r="T319" s="112">
        <f t="shared" si="43"/>
        <v>0</v>
      </c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R319" s="113" t="s">
        <v>1303</v>
      </c>
      <c r="AT319" s="113" t="s">
        <v>290</v>
      </c>
      <c r="AU319" s="113" t="s">
        <v>85</v>
      </c>
      <c r="AY319" s="14" t="s">
        <v>237</v>
      </c>
      <c r="BE319" s="114">
        <f t="shared" si="44"/>
        <v>0</v>
      </c>
      <c r="BF319" s="114">
        <f t="shared" si="45"/>
        <v>0</v>
      </c>
      <c r="BG319" s="114">
        <f t="shared" si="46"/>
        <v>0</v>
      </c>
      <c r="BH319" s="114">
        <f t="shared" si="47"/>
        <v>0</v>
      </c>
      <c r="BI319" s="114">
        <f t="shared" si="48"/>
        <v>0</v>
      </c>
      <c r="BJ319" s="14" t="s">
        <v>85</v>
      </c>
      <c r="BK319" s="114">
        <f t="shared" si="49"/>
        <v>0</v>
      </c>
      <c r="BL319" s="14" t="s">
        <v>490</v>
      </c>
      <c r="BM319" s="113" t="s">
        <v>3209</v>
      </c>
    </row>
    <row r="320" spans="1:65" s="2" customFormat="1" ht="16.5" customHeight="1">
      <c r="A320" s="28"/>
      <c r="B320" s="138"/>
      <c r="C320" s="199" t="s">
        <v>964</v>
      </c>
      <c r="D320" s="199" t="s">
        <v>242</v>
      </c>
      <c r="E320" s="200" t="s">
        <v>3210</v>
      </c>
      <c r="F320" s="201" t="s">
        <v>3211</v>
      </c>
      <c r="G320" s="202" t="s">
        <v>2072</v>
      </c>
      <c r="H320" s="203">
        <v>850</v>
      </c>
      <c r="I320" s="108"/>
      <c r="J320" s="204">
        <f t="shared" si="40"/>
        <v>0</v>
      </c>
      <c r="K320" s="201" t="s">
        <v>1709</v>
      </c>
      <c r="L320" s="29"/>
      <c r="M320" s="109" t="s">
        <v>1</v>
      </c>
      <c r="N320" s="110" t="s">
        <v>42</v>
      </c>
      <c r="O320" s="52"/>
      <c r="P320" s="111">
        <f t="shared" si="41"/>
        <v>0</v>
      </c>
      <c r="Q320" s="111">
        <v>0</v>
      </c>
      <c r="R320" s="111">
        <f t="shared" si="42"/>
        <v>0</v>
      </c>
      <c r="S320" s="111">
        <v>0</v>
      </c>
      <c r="T320" s="112">
        <f t="shared" si="43"/>
        <v>0</v>
      </c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R320" s="113" t="s">
        <v>490</v>
      </c>
      <c r="AT320" s="113" t="s">
        <v>242</v>
      </c>
      <c r="AU320" s="113" t="s">
        <v>85</v>
      </c>
      <c r="AY320" s="14" t="s">
        <v>237</v>
      </c>
      <c r="BE320" s="114">
        <f t="shared" si="44"/>
        <v>0</v>
      </c>
      <c r="BF320" s="114">
        <f t="shared" si="45"/>
        <v>0</v>
      </c>
      <c r="BG320" s="114">
        <f t="shared" si="46"/>
        <v>0</v>
      </c>
      <c r="BH320" s="114">
        <f t="shared" si="47"/>
        <v>0</v>
      </c>
      <c r="BI320" s="114">
        <f t="shared" si="48"/>
        <v>0</v>
      </c>
      <c r="BJ320" s="14" t="s">
        <v>85</v>
      </c>
      <c r="BK320" s="114">
        <f t="shared" si="49"/>
        <v>0</v>
      </c>
      <c r="BL320" s="14" t="s">
        <v>490</v>
      </c>
      <c r="BM320" s="113" t="s">
        <v>3212</v>
      </c>
    </row>
    <row r="321" spans="1:65" s="2" customFormat="1" ht="16.5" customHeight="1">
      <c r="A321" s="28"/>
      <c r="B321" s="138"/>
      <c r="C321" s="205" t="s">
        <v>968</v>
      </c>
      <c r="D321" s="205" t="s">
        <v>290</v>
      </c>
      <c r="E321" s="206" t="s">
        <v>3213</v>
      </c>
      <c r="F321" s="207" t="s">
        <v>3214</v>
      </c>
      <c r="G321" s="208" t="s">
        <v>2072</v>
      </c>
      <c r="H321" s="209">
        <v>850</v>
      </c>
      <c r="I321" s="115"/>
      <c r="J321" s="210">
        <f t="shared" si="40"/>
        <v>0</v>
      </c>
      <c r="K321" s="207" t="s">
        <v>1709</v>
      </c>
      <c r="L321" s="116"/>
      <c r="M321" s="117" t="s">
        <v>1</v>
      </c>
      <c r="N321" s="118" t="s">
        <v>42</v>
      </c>
      <c r="O321" s="52"/>
      <c r="P321" s="111">
        <f t="shared" si="41"/>
        <v>0</v>
      </c>
      <c r="Q321" s="111">
        <v>0</v>
      </c>
      <c r="R321" s="111">
        <f t="shared" si="42"/>
        <v>0</v>
      </c>
      <c r="S321" s="111">
        <v>0</v>
      </c>
      <c r="T321" s="112">
        <f t="shared" si="43"/>
        <v>0</v>
      </c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R321" s="113" t="s">
        <v>1303</v>
      </c>
      <c r="AT321" s="113" t="s">
        <v>290</v>
      </c>
      <c r="AU321" s="113" t="s">
        <v>85</v>
      </c>
      <c r="AY321" s="14" t="s">
        <v>237</v>
      </c>
      <c r="BE321" s="114">
        <f t="shared" si="44"/>
        <v>0</v>
      </c>
      <c r="BF321" s="114">
        <f t="shared" si="45"/>
        <v>0</v>
      </c>
      <c r="BG321" s="114">
        <f t="shared" si="46"/>
        <v>0</v>
      </c>
      <c r="BH321" s="114">
        <f t="shared" si="47"/>
        <v>0</v>
      </c>
      <c r="BI321" s="114">
        <f t="shared" si="48"/>
        <v>0</v>
      </c>
      <c r="BJ321" s="14" t="s">
        <v>85</v>
      </c>
      <c r="BK321" s="114">
        <f t="shared" si="49"/>
        <v>0</v>
      </c>
      <c r="BL321" s="14" t="s">
        <v>490</v>
      </c>
      <c r="BM321" s="113" t="s">
        <v>3215</v>
      </c>
    </row>
    <row r="322" spans="1:65" s="2" customFormat="1" ht="16.5" customHeight="1">
      <c r="A322" s="28"/>
      <c r="B322" s="138"/>
      <c r="C322" s="199" t="s">
        <v>972</v>
      </c>
      <c r="D322" s="199" t="s">
        <v>242</v>
      </c>
      <c r="E322" s="200" t="s">
        <v>3216</v>
      </c>
      <c r="F322" s="201" t="s">
        <v>3217</v>
      </c>
      <c r="G322" s="202" t="s">
        <v>2072</v>
      </c>
      <c r="H322" s="203">
        <v>250</v>
      </c>
      <c r="I322" s="108"/>
      <c r="J322" s="204">
        <f t="shared" si="40"/>
        <v>0</v>
      </c>
      <c r="K322" s="201" t="s">
        <v>1709</v>
      </c>
      <c r="L322" s="29"/>
      <c r="M322" s="109" t="s">
        <v>1</v>
      </c>
      <c r="N322" s="110" t="s">
        <v>42</v>
      </c>
      <c r="O322" s="52"/>
      <c r="P322" s="111">
        <f t="shared" si="41"/>
        <v>0</v>
      </c>
      <c r="Q322" s="111">
        <v>0</v>
      </c>
      <c r="R322" s="111">
        <f t="shared" si="42"/>
        <v>0</v>
      </c>
      <c r="S322" s="111">
        <v>0</v>
      </c>
      <c r="T322" s="112">
        <f t="shared" si="43"/>
        <v>0</v>
      </c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R322" s="113" t="s">
        <v>490</v>
      </c>
      <c r="AT322" s="113" t="s">
        <v>242</v>
      </c>
      <c r="AU322" s="113" t="s">
        <v>85</v>
      </c>
      <c r="AY322" s="14" t="s">
        <v>237</v>
      </c>
      <c r="BE322" s="114">
        <f t="shared" si="44"/>
        <v>0</v>
      </c>
      <c r="BF322" s="114">
        <f t="shared" si="45"/>
        <v>0</v>
      </c>
      <c r="BG322" s="114">
        <f t="shared" si="46"/>
        <v>0</v>
      </c>
      <c r="BH322" s="114">
        <f t="shared" si="47"/>
        <v>0</v>
      </c>
      <c r="BI322" s="114">
        <f t="shared" si="48"/>
        <v>0</v>
      </c>
      <c r="BJ322" s="14" t="s">
        <v>85</v>
      </c>
      <c r="BK322" s="114">
        <f t="shared" si="49"/>
        <v>0</v>
      </c>
      <c r="BL322" s="14" t="s">
        <v>490</v>
      </c>
      <c r="BM322" s="113" t="s">
        <v>3218</v>
      </c>
    </row>
    <row r="323" spans="1:65" s="2" customFormat="1" ht="16.5" customHeight="1">
      <c r="A323" s="28"/>
      <c r="B323" s="138"/>
      <c r="C323" s="205" t="s">
        <v>976</v>
      </c>
      <c r="D323" s="205" t="s">
        <v>290</v>
      </c>
      <c r="E323" s="206" t="s">
        <v>3219</v>
      </c>
      <c r="F323" s="207" t="s">
        <v>3217</v>
      </c>
      <c r="G323" s="208" t="s">
        <v>2072</v>
      </c>
      <c r="H323" s="209">
        <v>250</v>
      </c>
      <c r="I323" s="115"/>
      <c r="J323" s="210">
        <f t="shared" si="40"/>
        <v>0</v>
      </c>
      <c r="K323" s="207" t="s">
        <v>1709</v>
      </c>
      <c r="L323" s="116"/>
      <c r="M323" s="117" t="s">
        <v>1</v>
      </c>
      <c r="N323" s="118" t="s">
        <v>42</v>
      </c>
      <c r="O323" s="52"/>
      <c r="P323" s="111">
        <f t="shared" si="41"/>
        <v>0</v>
      </c>
      <c r="Q323" s="111">
        <v>0</v>
      </c>
      <c r="R323" s="111">
        <f t="shared" si="42"/>
        <v>0</v>
      </c>
      <c r="S323" s="111">
        <v>0</v>
      </c>
      <c r="T323" s="112">
        <f t="shared" si="43"/>
        <v>0</v>
      </c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R323" s="113" t="s">
        <v>1303</v>
      </c>
      <c r="AT323" s="113" t="s">
        <v>290</v>
      </c>
      <c r="AU323" s="113" t="s">
        <v>85</v>
      </c>
      <c r="AY323" s="14" t="s">
        <v>237</v>
      </c>
      <c r="BE323" s="114">
        <f t="shared" si="44"/>
        <v>0</v>
      </c>
      <c r="BF323" s="114">
        <f t="shared" si="45"/>
        <v>0</v>
      </c>
      <c r="BG323" s="114">
        <f t="shared" si="46"/>
        <v>0</v>
      </c>
      <c r="BH323" s="114">
        <f t="shared" si="47"/>
        <v>0</v>
      </c>
      <c r="BI323" s="114">
        <f t="shared" si="48"/>
        <v>0</v>
      </c>
      <c r="BJ323" s="14" t="s">
        <v>85</v>
      </c>
      <c r="BK323" s="114">
        <f t="shared" si="49"/>
        <v>0</v>
      </c>
      <c r="BL323" s="14" t="s">
        <v>490</v>
      </c>
      <c r="BM323" s="113" t="s">
        <v>3220</v>
      </c>
    </row>
    <row r="324" spans="1:65" s="2" customFormat="1" ht="16.5" customHeight="1">
      <c r="A324" s="28"/>
      <c r="B324" s="138"/>
      <c r="C324" s="199" t="s">
        <v>980</v>
      </c>
      <c r="D324" s="199" t="s">
        <v>242</v>
      </c>
      <c r="E324" s="200" t="s">
        <v>3221</v>
      </c>
      <c r="F324" s="201" t="s">
        <v>3222</v>
      </c>
      <c r="G324" s="202" t="s">
        <v>2072</v>
      </c>
      <c r="H324" s="203">
        <v>76</v>
      </c>
      <c r="I324" s="108"/>
      <c r="J324" s="204">
        <f t="shared" si="40"/>
        <v>0</v>
      </c>
      <c r="K324" s="201" t="s">
        <v>1709</v>
      </c>
      <c r="L324" s="29"/>
      <c r="M324" s="109" t="s">
        <v>1</v>
      </c>
      <c r="N324" s="110" t="s">
        <v>42</v>
      </c>
      <c r="O324" s="52"/>
      <c r="P324" s="111">
        <f t="shared" si="41"/>
        <v>0</v>
      </c>
      <c r="Q324" s="111">
        <v>0</v>
      </c>
      <c r="R324" s="111">
        <f t="shared" si="42"/>
        <v>0</v>
      </c>
      <c r="S324" s="111">
        <v>0</v>
      </c>
      <c r="T324" s="112">
        <f t="shared" si="43"/>
        <v>0</v>
      </c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R324" s="113" t="s">
        <v>490</v>
      </c>
      <c r="AT324" s="113" t="s">
        <v>242</v>
      </c>
      <c r="AU324" s="113" t="s">
        <v>85</v>
      </c>
      <c r="AY324" s="14" t="s">
        <v>237</v>
      </c>
      <c r="BE324" s="114">
        <f t="shared" si="44"/>
        <v>0</v>
      </c>
      <c r="BF324" s="114">
        <f t="shared" si="45"/>
        <v>0</v>
      </c>
      <c r="BG324" s="114">
        <f t="shared" si="46"/>
        <v>0</v>
      </c>
      <c r="BH324" s="114">
        <f t="shared" si="47"/>
        <v>0</v>
      </c>
      <c r="BI324" s="114">
        <f t="shared" si="48"/>
        <v>0</v>
      </c>
      <c r="BJ324" s="14" t="s">
        <v>85</v>
      </c>
      <c r="BK324" s="114">
        <f t="shared" si="49"/>
        <v>0</v>
      </c>
      <c r="BL324" s="14" t="s">
        <v>490</v>
      </c>
      <c r="BM324" s="113" t="s">
        <v>3223</v>
      </c>
    </row>
    <row r="325" spans="1:65" s="2" customFormat="1" ht="16.5" customHeight="1">
      <c r="A325" s="28"/>
      <c r="B325" s="138"/>
      <c r="C325" s="205" t="s">
        <v>984</v>
      </c>
      <c r="D325" s="205" t="s">
        <v>290</v>
      </c>
      <c r="E325" s="206" t="s">
        <v>3224</v>
      </c>
      <c r="F325" s="207" t="s">
        <v>3225</v>
      </c>
      <c r="G325" s="208" t="s">
        <v>2072</v>
      </c>
      <c r="H325" s="209">
        <v>76</v>
      </c>
      <c r="I325" s="115"/>
      <c r="J325" s="210">
        <f t="shared" si="40"/>
        <v>0</v>
      </c>
      <c r="K325" s="207" t="s">
        <v>1709</v>
      </c>
      <c r="L325" s="116"/>
      <c r="M325" s="117" t="s">
        <v>1</v>
      </c>
      <c r="N325" s="118" t="s">
        <v>42</v>
      </c>
      <c r="O325" s="52"/>
      <c r="P325" s="111">
        <f t="shared" si="41"/>
        <v>0</v>
      </c>
      <c r="Q325" s="111">
        <v>0</v>
      </c>
      <c r="R325" s="111">
        <f t="shared" si="42"/>
        <v>0</v>
      </c>
      <c r="S325" s="111">
        <v>0</v>
      </c>
      <c r="T325" s="112">
        <f t="shared" si="43"/>
        <v>0</v>
      </c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R325" s="113" t="s">
        <v>1303</v>
      </c>
      <c r="AT325" s="113" t="s">
        <v>290</v>
      </c>
      <c r="AU325" s="113" t="s">
        <v>85</v>
      </c>
      <c r="AY325" s="14" t="s">
        <v>237</v>
      </c>
      <c r="BE325" s="114">
        <f t="shared" si="44"/>
        <v>0</v>
      </c>
      <c r="BF325" s="114">
        <f t="shared" si="45"/>
        <v>0</v>
      </c>
      <c r="BG325" s="114">
        <f t="shared" si="46"/>
        <v>0</v>
      </c>
      <c r="BH325" s="114">
        <f t="shared" si="47"/>
        <v>0</v>
      </c>
      <c r="BI325" s="114">
        <f t="shared" si="48"/>
        <v>0</v>
      </c>
      <c r="BJ325" s="14" t="s">
        <v>85</v>
      </c>
      <c r="BK325" s="114">
        <f t="shared" si="49"/>
        <v>0</v>
      </c>
      <c r="BL325" s="14" t="s">
        <v>490</v>
      </c>
      <c r="BM325" s="113" t="s">
        <v>3226</v>
      </c>
    </row>
    <row r="326" spans="1:65" s="2" customFormat="1" ht="16.5" customHeight="1">
      <c r="A326" s="28"/>
      <c r="B326" s="138"/>
      <c r="C326" s="199" t="s">
        <v>988</v>
      </c>
      <c r="D326" s="199" t="s">
        <v>242</v>
      </c>
      <c r="E326" s="200" t="s">
        <v>3227</v>
      </c>
      <c r="F326" s="201" t="s">
        <v>3228</v>
      </c>
      <c r="G326" s="202" t="s">
        <v>2072</v>
      </c>
      <c r="H326" s="203">
        <v>2</v>
      </c>
      <c r="I326" s="108"/>
      <c r="J326" s="204">
        <f t="shared" si="40"/>
        <v>0</v>
      </c>
      <c r="K326" s="201" t="s">
        <v>1709</v>
      </c>
      <c r="L326" s="29"/>
      <c r="M326" s="109" t="s">
        <v>1</v>
      </c>
      <c r="N326" s="110" t="s">
        <v>42</v>
      </c>
      <c r="O326" s="52"/>
      <c r="P326" s="111">
        <f t="shared" si="41"/>
        <v>0</v>
      </c>
      <c r="Q326" s="111">
        <v>0</v>
      </c>
      <c r="R326" s="111">
        <f t="shared" si="42"/>
        <v>0</v>
      </c>
      <c r="S326" s="111">
        <v>0</v>
      </c>
      <c r="T326" s="112">
        <f t="shared" si="43"/>
        <v>0</v>
      </c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R326" s="113" t="s">
        <v>490</v>
      </c>
      <c r="AT326" s="113" t="s">
        <v>242</v>
      </c>
      <c r="AU326" s="113" t="s">
        <v>85</v>
      </c>
      <c r="AY326" s="14" t="s">
        <v>237</v>
      </c>
      <c r="BE326" s="114">
        <f t="shared" si="44"/>
        <v>0</v>
      </c>
      <c r="BF326" s="114">
        <f t="shared" si="45"/>
        <v>0</v>
      </c>
      <c r="BG326" s="114">
        <f t="shared" si="46"/>
        <v>0</v>
      </c>
      <c r="BH326" s="114">
        <f t="shared" si="47"/>
        <v>0</v>
      </c>
      <c r="BI326" s="114">
        <f t="shared" si="48"/>
        <v>0</v>
      </c>
      <c r="BJ326" s="14" t="s">
        <v>85</v>
      </c>
      <c r="BK326" s="114">
        <f t="shared" si="49"/>
        <v>0</v>
      </c>
      <c r="BL326" s="14" t="s">
        <v>490</v>
      </c>
      <c r="BM326" s="113" t="s">
        <v>3229</v>
      </c>
    </row>
    <row r="327" spans="1:65" s="12" customFormat="1" ht="25.9" customHeight="1">
      <c r="B327" s="192"/>
      <c r="C327" s="193"/>
      <c r="D327" s="194" t="s">
        <v>76</v>
      </c>
      <c r="E327" s="195" t="s">
        <v>3230</v>
      </c>
      <c r="F327" s="195" t="s">
        <v>3231</v>
      </c>
      <c r="G327" s="193"/>
      <c r="H327" s="193"/>
      <c r="I327" s="101"/>
      <c r="J327" s="196">
        <f>BK327</f>
        <v>0</v>
      </c>
      <c r="K327" s="193"/>
      <c r="L327" s="99"/>
      <c r="M327" s="102"/>
      <c r="N327" s="103"/>
      <c r="O327" s="103"/>
      <c r="P327" s="104">
        <f>SUM(P328:P343)</f>
        <v>0</v>
      </c>
      <c r="Q327" s="103"/>
      <c r="R327" s="104">
        <f>SUM(R328:R343)</f>
        <v>0</v>
      </c>
      <c r="S327" s="103"/>
      <c r="T327" s="105">
        <f>SUM(T328:T343)</f>
        <v>0</v>
      </c>
      <c r="AR327" s="100" t="s">
        <v>247</v>
      </c>
      <c r="AT327" s="106" t="s">
        <v>76</v>
      </c>
      <c r="AU327" s="106" t="s">
        <v>77</v>
      </c>
      <c r="AY327" s="100" t="s">
        <v>237</v>
      </c>
      <c r="BK327" s="107">
        <f>SUM(BK328:BK343)</f>
        <v>0</v>
      </c>
    </row>
    <row r="328" spans="1:65" s="2" customFormat="1" ht="16.5" customHeight="1">
      <c r="A328" s="28"/>
      <c r="B328" s="138"/>
      <c r="C328" s="199" t="s">
        <v>992</v>
      </c>
      <c r="D328" s="199" t="s">
        <v>242</v>
      </c>
      <c r="E328" s="200" t="s">
        <v>3232</v>
      </c>
      <c r="F328" s="201" t="s">
        <v>3233</v>
      </c>
      <c r="G328" s="202" t="s">
        <v>1716</v>
      </c>
      <c r="H328" s="203">
        <v>300</v>
      </c>
      <c r="I328" s="108"/>
      <c r="J328" s="204">
        <f t="shared" ref="J328:J343" si="50">ROUND(I328*H328,2)</f>
        <v>0</v>
      </c>
      <c r="K328" s="201" t="s">
        <v>1709</v>
      </c>
      <c r="L328" s="29"/>
      <c r="M328" s="109" t="s">
        <v>1</v>
      </c>
      <c r="N328" s="110" t="s">
        <v>42</v>
      </c>
      <c r="O328" s="52"/>
      <c r="P328" s="111">
        <f t="shared" ref="P328:P343" si="51">O328*H328</f>
        <v>0</v>
      </c>
      <c r="Q328" s="111">
        <v>0</v>
      </c>
      <c r="R328" s="111">
        <f t="shared" ref="R328:R343" si="52">Q328*H328</f>
        <v>0</v>
      </c>
      <c r="S328" s="111">
        <v>0</v>
      </c>
      <c r="T328" s="112">
        <f t="shared" ref="T328:T343" si="53">S328*H328</f>
        <v>0</v>
      </c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R328" s="113" t="s">
        <v>490</v>
      </c>
      <c r="AT328" s="113" t="s">
        <v>242</v>
      </c>
      <c r="AU328" s="113" t="s">
        <v>85</v>
      </c>
      <c r="AY328" s="14" t="s">
        <v>237</v>
      </c>
      <c r="BE328" s="114">
        <f t="shared" ref="BE328:BE343" si="54">IF(N328="základní",J328,0)</f>
        <v>0</v>
      </c>
      <c r="BF328" s="114">
        <f t="shared" ref="BF328:BF343" si="55">IF(N328="snížená",J328,0)</f>
        <v>0</v>
      </c>
      <c r="BG328" s="114">
        <f t="shared" ref="BG328:BG343" si="56">IF(N328="zákl. přenesená",J328,0)</f>
        <v>0</v>
      </c>
      <c r="BH328" s="114">
        <f t="shared" ref="BH328:BH343" si="57">IF(N328="sníž. přenesená",J328,0)</f>
        <v>0</v>
      </c>
      <c r="BI328" s="114">
        <f t="shared" ref="BI328:BI343" si="58">IF(N328="nulová",J328,0)</f>
        <v>0</v>
      </c>
      <c r="BJ328" s="14" t="s">
        <v>85</v>
      </c>
      <c r="BK328" s="114">
        <f t="shared" ref="BK328:BK343" si="59">ROUND(I328*H328,2)</f>
        <v>0</v>
      </c>
      <c r="BL328" s="14" t="s">
        <v>490</v>
      </c>
      <c r="BM328" s="113" t="s">
        <v>3234</v>
      </c>
    </row>
    <row r="329" spans="1:65" s="2" customFormat="1" ht="16.5" customHeight="1">
      <c r="A329" s="28"/>
      <c r="B329" s="138"/>
      <c r="C329" s="205" t="s">
        <v>996</v>
      </c>
      <c r="D329" s="205" t="s">
        <v>290</v>
      </c>
      <c r="E329" s="206" t="s">
        <v>3235</v>
      </c>
      <c r="F329" s="207" t="s">
        <v>3236</v>
      </c>
      <c r="G329" s="208" t="s">
        <v>1716</v>
      </c>
      <c r="H329" s="209">
        <v>300</v>
      </c>
      <c r="I329" s="115"/>
      <c r="J329" s="210">
        <f t="shared" si="50"/>
        <v>0</v>
      </c>
      <c r="K329" s="207" t="s">
        <v>1709</v>
      </c>
      <c r="L329" s="116"/>
      <c r="M329" s="117" t="s">
        <v>1</v>
      </c>
      <c r="N329" s="118" t="s">
        <v>42</v>
      </c>
      <c r="O329" s="52"/>
      <c r="P329" s="111">
        <f t="shared" si="51"/>
        <v>0</v>
      </c>
      <c r="Q329" s="111">
        <v>0</v>
      </c>
      <c r="R329" s="111">
        <f t="shared" si="52"/>
        <v>0</v>
      </c>
      <c r="S329" s="111">
        <v>0</v>
      </c>
      <c r="T329" s="112">
        <f t="shared" si="53"/>
        <v>0</v>
      </c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R329" s="113" t="s">
        <v>1303</v>
      </c>
      <c r="AT329" s="113" t="s">
        <v>290</v>
      </c>
      <c r="AU329" s="113" t="s">
        <v>85</v>
      </c>
      <c r="AY329" s="14" t="s">
        <v>237</v>
      </c>
      <c r="BE329" s="114">
        <f t="shared" si="54"/>
        <v>0</v>
      </c>
      <c r="BF329" s="114">
        <f t="shared" si="55"/>
        <v>0</v>
      </c>
      <c r="BG329" s="114">
        <f t="shared" si="56"/>
        <v>0</v>
      </c>
      <c r="BH329" s="114">
        <f t="shared" si="57"/>
        <v>0</v>
      </c>
      <c r="BI329" s="114">
        <f t="shared" si="58"/>
        <v>0</v>
      </c>
      <c r="BJ329" s="14" t="s">
        <v>85</v>
      </c>
      <c r="BK329" s="114">
        <f t="shared" si="59"/>
        <v>0</v>
      </c>
      <c r="BL329" s="14" t="s">
        <v>490</v>
      </c>
      <c r="BM329" s="113" t="s">
        <v>3237</v>
      </c>
    </row>
    <row r="330" spans="1:65" s="2" customFormat="1" ht="16.5" customHeight="1">
      <c r="A330" s="28"/>
      <c r="B330" s="138"/>
      <c r="C330" s="199" t="s">
        <v>1000</v>
      </c>
      <c r="D330" s="199" t="s">
        <v>242</v>
      </c>
      <c r="E330" s="200" t="s">
        <v>3238</v>
      </c>
      <c r="F330" s="201" t="s">
        <v>3239</v>
      </c>
      <c r="G330" s="202" t="s">
        <v>1716</v>
      </c>
      <c r="H330" s="203">
        <v>550</v>
      </c>
      <c r="I330" s="108"/>
      <c r="J330" s="204">
        <f t="shared" si="50"/>
        <v>0</v>
      </c>
      <c r="K330" s="201" t="s">
        <v>1709</v>
      </c>
      <c r="L330" s="29"/>
      <c r="M330" s="109" t="s">
        <v>1</v>
      </c>
      <c r="N330" s="110" t="s">
        <v>42</v>
      </c>
      <c r="O330" s="52"/>
      <c r="P330" s="111">
        <f t="shared" si="51"/>
        <v>0</v>
      </c>
      <c r="Q330" s="111">
        <v>0</v>
      </c>
      <c r="R330" s="111">
        <f t="shared" si="52"/>
        <v>0</v>
      </c>
      <c r="S330" s="111">
        <v>0</v>
      </c>
      <c r="T330" s="112">
        <f t="shared" si="53"/>
        <v>0</v>
      </c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R330" s="113" t="s">
        <v>490</v>
      </c>
      <c r="AT330" s="113" t="s">
        <v>242</v>
      </c>
      <c r="AU330" s="113" t="s">
        <v>85</v>
      </c>
      <c r="AY330" s="14" t="s">
        <v>237</v>
      </c>
      <c r="BE330" s="114">
        <f t="shared" si="54"/>
        <v>0</v>
      </c>
      <c r="BF330" s="114">
        <f t="shared" si="55"/>
        <v>0</v>
      </c>
      <c r="BG330" s="114">
        <f t="shared" si="56"/>
        <v>0</v>
      </c>
      <c r="BH330" s="114">
        <f t="shared" si="57"/>
        <v>0</v>
      </c>
      <c r="BI330" s="114">
        <f t="shared" si="58"/>
        <v>0</v>
      </c>
      <c r="BJ330" s="14" t="s">
        <v>85</v>
      </c>
      <c r="BK330" s="114">
        <f t="shared" si="59"/>
        <v>0</v>
      </c>
      <c r="BL330" s="14" t="s">
        <v>490</v>
      </c>
      <c r="BM330" s="113" t="s">
        <v>3240</v>
      </c>
    </row>
    <row r="331" spans="1:65" s="2" customFormat="1" ht="16.5" customHeight="1">
      <c r="A331" s="28"/>
      <c r="B331" s="138"/>
      <c r="C331" s="205" t="s">
        <v>1004</v>
      </c>
      <c r="D331" s="205" t="s">
        <v>290</v>
      </c>
      <c r="E331" s="206" t="s">
        <v>3241</v>
      </c>
      <c r="F331" s="207" t="s">
        <v>3242</v>
      </c>
      <c r="G331" s="208" t="s">
        <v>1716</v>
      </c>
      <c r="H331" s="209">
        <v>550</v>
      </c>
      <c r="I331" s="115"/>
      <c r="J331" s="210">
        <f t="shared" si="50"/>
        <v>0</v>
      </c>
      <c r="K331" s="207" t="s">
        <v>1709</v>
      </c>
      <c r="L331" s="116"/>
      <c r="M331" s="117" t="s">
        <v>1</v>
      </c>
      <c r="N331" s="118" t="s">
        <v>42</v>
      </c>
      <c r="O331" s="52"/>
      <c r="P331" s="111">
        <f t="shared" si="51"/>
        <v>0</v>
      </c>
      <c r="Q331" s="111">
        <v>0</v>
      </c>
      <c r="R331" s="111">
        <f t="shared" si="52"/>
        <v>0</v>
      </c>
      <c r="S331" s="111">
        <v>0</v>
      </c>
      <c r="T331" s="112">
        <f t="shared" si="53"/>
        <v>0</v>
      </c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R331" s="113" t="s">
        <v>1303</v>
      </c>
      <c r="AT331" s="113" t="s">
        <v>290</v>
      </c>
      <c r="AU331" s="113" t="s">
        <v>85</v>
      </c>
      <c r="AY331" s="14" t="s">
        <v>237</v>
      </c>
      <c r="BE331" s="114">
        <f t="shared" si="54"/>
        <v>0</v>
      </c>
      <c r="BF331" s="114">
        <f t="shared" si="55"/>
        <v>0</v>
      </c>
      <c r="BG331" s="114">
        <f t="shared" si="56"/>
        <v>0</v>
      </c>
      <c r="BH331" s="114">
        <f t="shared" si="57"/>
        <v>0</v>
      </c>
      <c r="BI331" s="114">
        <f t="shared" si="58"/>
        <v>0</v>
      </c>
      <c r="BJ331" s="14" t="s">
        <v>85</v>
      </c>
      <c r="BK331" s="114">
        <f t="shared" si="59"/>
        <v>0</v>
      </c>
      <c r="BL331" s="14" t="s">
        <v>490</v>
      </c>
      <c r="BM331" s="113" t="s">
        <v>3243</v>
      </c>
    </row>
    <row r="332" spans="1:65" s="2" customFormat="1" ht="16.5" customHeight="1">
      <c r="A332" s="28"/>
      <c r="B332" s="138"/>
      <c r="C332" s="199" t="s">
        <v>1008</v>
      </c>
      <c r="D332" s="199" t="s">
        <v>242</v>
      </c>
      <c r="E332" s="200" t="s">
        <v>3244</v>
      </c>
      <c r="F332" s="201" t="s">
        <v>3245</v>
      </c>
      <c r="G332" s="202" t="s">
        <v>1716</v>
      </c>
      <c r="H332" s="203">
        <v>80</v>
      </c>
      <c r="I332" s="108"/>
      <c r="J332" s="204">
        <f t="shared" si="50"/>
        <v>0</v>
      </c>
      <c r="K332" s="201" t="s">
        <v>1709</v>
      </c>
      <c r="L332" s="29"/>
      <c r="M332" s="109" t="s">
        <v>1</v>
      </c>
      <c r="N332" s="110" t="s">
        <v>42</v>
      </c>
      <c r="O332" s="52"/>
      <c r="P332" s="111">
        <f t="shared" si="51"/>
        <v>0</v>
      </c>
      <c r="Q332" s="111">
        <v>0</v>
      </c>
      <c r="R332" s="111">
        <f t="shared" si="52"/>
        <v>0</v>
      </c>
      <c r="S332" s="111">
        <v>0</v>
      </c>
      <c r="T332" s="112">
        <f t="shared" si="53"/>
        <v>0</v>
      </c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R332" s="113" t="s">
        <v>490</v>
      </c>
      <c r="AT332" s="113" t="s">
        <v>242</v>
      </c>
      <c r="AU332" s="113" t="s">
        <v>85</v>
      </c>
      <c r="AY332" s="14" t="s">
        <v>237</v>
      </c>
      <c r="BE332" s="114">
        <f t="shared" si="54"/>
        <v>0</v>
      </c>
      <c r="BF332" s="114">
        <f t="shared" si="55"/>
        <v>0</v>
      </c>
      <c r="BG332" s="114">
        <f t="shared" si="56"/>
        <v>0</v>
      </c>
      <c r="BH332" s="114">
        <f t="shared" si="57"/>
        <v>0</v>
      </c>
      <c r="BI332" s="114">
        <f t="shared" si="58"/>
        <v>0</v>
      </c>
      <c r="BJ332" s="14" t="s">
        <v>85</v>
      </c>
      <c r="BK332" s="114">
        <f t="shared" si="59"/>
        <v>0</v>
      </c>
      <c r="BL332" s="14" t="s">
        <v>490</v>
      </c>
      <c r="BM332" s="113" t="s">
        <v>3246</v>
      </c>
    </row>
    <row r="333" spans="1:65" s="2" customFormat="1" ht="16.5" customHeight="1">
      <c r="A333" s="28"/>
      <c r="B333" s="138"/>
      <c r="C333" s="205" t="s">
        <v>1012</v>
      </c>
      <c r="D333" s="205" t="s">
        <v>290</v>
      </c>
      <c r="E333" s="206" t="s">
        <v>3247</v>
      </c>
      <c r="F333" s="207" t="s">
        <v>3248</v>
      </c>
      <c r="G333" s="208" t="s">
        <v>1716</v>
      </c>
      <c r="H333" s="209">
        <v>80</v>
      </c>
      <c r="I333" s="115"/>
      <c r="J333" s="210">
        <f t="shared" si="50"/>
        <v>0</v>
      </c>
      <c r="K333" s="207" t="s">
        <v>1709</v>
      </c>
      <c r="L333" s="116"/>
      <c r="M333" s="117" t="s">
        <v>1</v>
      </c>
      <c r="N333" s="118" t="s">
        <v>42</v>
      </c>
      <c r="O333" s="52"/>
      <c r="P333" s="111">
        <f t="shared" si="51"/>
        <v>0</v>
      </c>
      <c r="Q333" s="111">
        <v>0</v>
      </c>
      <c r="R333" s="111">
        <f t="shared" si="52"/>
        <v>0</v>
      </c>
      <c r="S333" s="111">
        <v>0</v>
      </c>
      <c r="T333" s="112">
        <f t="shared" si="53"/>
        <v>0</v>
      </c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R333" s="113" t="s">
        <v>1303</v>
      </c>
      <c r="AT333" s="113" t="s">
        <v>290</v>
      </c>
      <c r="AU333" s="113" t="s">
        <v>85</v>
      </c>
      <c r="AY333" s="14" t="s">
        <v>237</v>
      </c>
      <c r="BE333" s="114">
        <f t="shared" si="54"/>
        <v>0</v>
      </c>
      <c r="BF333" s="114">
        <f t="shared" si="55"/>
        <v>0</v>
      </c>
      <c r="BG333" s="114">
        <f t="shared" si="56"/>
        <v>0</v>
      </c>
      <c r="BH333" s="114">
        <f t="shared" si="57"/>
        <v>0</v>
      </c>
      <c r="BI333" s="114">
        <f t="shared" si="58"/>
        <v>0</v>
      </c>
      <c r="BJ333" s="14" t="s">
        <v>85</v>
      </c>
      <c r="BK333" s="114">
        <f t="shared" si="59"/>
        <v>0</v>
      </c>
      <c r="BL333" s="14" t="s">
        <v>490</v>
      </c>
      <c r="BM333" s="113" t="s">
        <v>3249</v>
      </c>
    </row>
    <row r="334" spans="1:65" s="2" customFormat="1" ht="16.5" customHeight="1">
      <c r="A334" s="28"/>
      <c r="B334" s="138"/>
      <c r="C334" s="199" t="s">
        <v>1016</v>
      </c>
      <c r="D334" s="199" t="s">
        <v>242</v>
      </c>
      <c r="E334" s="200" t="s">
        <v>3250</v>
      </c>
      <c r="F334" s="201" t="s">
        <v>3251</v>
      </c>
      <c r="G334" s="202" t="s">
        <v>2072</v>
      </c>
      <c r="H334" s="203">
        <v>850</v>
      </c>
      <c r="I334" s="108"/>
      <c r="J334" s="204">
        <f t="shared" si="50"/>
        <v>0</v>
      </c>
      <c r="K334" s="201" t="s">
        <v>1709</v>
      </c>
      <c r="L334" s="29"/>
      <c r="M334" s="109" t="s">
        <v>1</v>
      </c>
      <c r="N334" s="110" t="s">
        <v>42</v>
      </c>
      <c r="O334" s="52"/>
      <c r="P334" s="111">
        <f t="shared" si="51"/>
        <v>0</v>
      </c>
      <c r="Q334" s="111">
        <v>0</v>
      </c>
      <c r="R334" s="111">
        <f t="shared" si="52"/>
        <v>0</v>
      </c>
      <c r="S334" s="111">
        <v>0</v>
      </c>
      <c r="T334" s="112">
        <f t="shared" si="53"/>
        <v>0</v>
      </c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R334" s="113" t="s">
        <v>490</v>
      </c>
      <c r="AT334" s="113" t="s">
        <v>242</v>
      </c>
      <c r="AU334" s="113" t="s">
        <v>85</v>
      </c>
      <c r="AY334" s="14" t="s">
        <v>237</v>
      </c>
      <c r="BE334" s="114">
        <f t="shared" si="54"/>
        <v>0</v>
      </c>
      <c r="BF334" s="114">
        <f t="shared" si="55"/>
        <v>0</v>
      </c>
      <c r="BG334" s="114">
        <f t="shared" si="56"/>
        <v>0</v>
      </c>
      <c r="BH334" s="114">
        <f t="shared" si="57"/>
        <v>0</v>
      </c>
      <c r="BI334" s="114">
        <f t="shared" si="58"/>
        <v>0</v>
      </c>
      <c r="BJ334" s="14" t="s">
        <v>85</v>
      </c>
      <c r="BK334" s="114">
        <f t="shared" si="59"/>
        <v>0</v>
      </c>
      <c r="BL334" s="14" t="s">
        <v>490</v>
      </c>
      <c r="BM334" s="113" t="s">
        <v>3252</v>
      </c>
    </row>
    <row r="335" spans="1:65" s="2" customFormat="1" ht="16.5" customHeight="1">
      <c r="A335" s="28"/>
      <c r="B335" s="138"/>
      <c r="C335" s="205" t="s">
        <v>1020</v>
      </c>
      <c r="D335" s="205" t="s">
        <v>290</v>
      </c>
      <c r="E335" s="206" t="s">
        <v>3253</v>
      </c>
      <c r="F335" s="207" t="s">
        <v>3254</v>
      </c>
      <c r="G335" s="208" t="s">
        <v>2072</v>
      </c>
      <c r="H335" s="209">
        <v>850</v>
      </c>
      <c r="I335" s="115"/>
      <c r="J335" s="210">
        <f t="shared" si="50"/>
        <v>0</v>
      </c>
      <c r="K335" s="207" t="s">
        <v>1709</v>
      </c>
      <c r="L335" s="116"/>
      <c r="M335" s="117" t="s">
        <v>1</v>
      </c>
      <c r="N335" s="118" t="s">
        <v>42</v>
      </c>
      <c r="O335" s="52"/>
      <c r="P335" s="111">
        <f t="shared" si="51"/>
        <v>0</v>
      </c>
      <c r="Q335" s="111">
        <v>0</v>
      </c>
      <c r="R335" s="111">
        <f t="shared" si="52"/>
        <v>0</v>
      </c>
      <c r="S335" s="111">
        <v>0</v>
      </c>
      <c r="T335" s="112">
        <f t="shared" si="53"/>
        <v>0</v>
      </c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R335" s="113" t="s">
        <v>1303</v>
      </c>
      <c r="AT335" s="113" t="s">
        <v>290</v>
      </c>
      <c r="AU335" s="113" t="s">
        <v>85</v>
      </c>
      <c r="AY335" s="14" t="s">
        <v>237</v>
      </c>
      <c r="BE335" s="114">
        <f t="shared" si="54"/>
        <v>0</v>
      </c>
      <c r="BF335" s="114">
        <f t="shared" si="55"/>
        <v>0</v>
      </c>
      <c r="BG335" s="114">
        <f t="shared" si="56"/>
        <v>0</v>
      </c>
      <c r="BH335" s="114">
        <f t="shared" si="57"/>
        <v>0</v>
      </c>
      <c r="BI335" s="114">
        <f t="shared" si="58"/>
        <v>0</v>
      </c>
      <c r="BJ335" s="14" t="s">
        <v>85</v>
      </c>
      <c r="BK335" s="114">
        <f t="shared" si="59"/>
        <v>0</v>
      </c>
      <c r="BL335" s="14" t="s">
        <v>490</v>
      </c>
      <c r="BM335" s="113" t="s">
        <v>3255</v>
      </c>
    </row>
    <row r="336" spans="1:65" s="2" customFormat="1" ht="16.5" customHeight="1">
      <c r="A336" s="28"/>
      <c r="B336" s="138"/>
      <c r="C336" s="199" t="s">
        <v>1024</v>
      </c>
      <c r="D336" s="199" t="s">
        <v>242</v>
      </c>
      <c r="E336" s="200" t="s">
        <v>3256</v>
      </c>
      <c r="F336" s="201" t="s">
        <v>3257</v>
      </c>
      <c r="G336" s="202" t="s">
        <v>2072</v>
      </c>
      <c r="H336" s="203">
        <v>75</v>
      </c>
      <c r="I336" s="108"/>
      <c r="J336" s="204">
        <f t="shared" si="50"/>
        <v>0</v>
      </c>
      <c r="K336" s="201" t="s">
        <v>1709</v>
      </c>
      <c r="L336" s="29"/>
      <c r="M336" s="109" t="s">
        <v>1</v>
      </c>
      <c r="N336" s="110" t="s">
        <v>42</v>
      </c>
      <c r="O336" s="52"/>
      <c r="P336" s="111">
        <f t="shared" si="51"/>
        <v>0</v>
      </c>
      <c r="Q336" s="111">
        <v>0</v>
      </c>
      <c r="R336" s="111">
        <f t="shared" si="52"/>
        <v>0</v>
      </c>
      <c r="S336" s="111">
        <v>0</v>
      </c>
      <c r="T336" s="112">
        <f t="shared" si="53"/>
        <v>0</v>
      </c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R336" s="113" t="s">
        <v>490</v>
      </c>
      <c r="AT336" s="113" t="s">
        <v>242</v>
      </c>
      <c r="AU336" s="113" t="s">
        <v>85</v>
      </c>
      <c r="AY336" s="14" t="s">
        <v>237</v>
      </c>
      <c r="BE336" s="114">
        <f t="shared" si="54"/>
        <v>0</v>
      </c>
      <c r="BF336" s="114">
        <f t="shared" si="55"/>
        <v>0</v>
      </c>
      <c r="BG336" s="114">
        <f t="shared" si="56"/>
        <v>0</v>
      </c>
      <c r="BH336" s="114">
        <f t="shared" si="57"/>
        <v>0</v>
      </c>
      <c r="BI336" s="114">
        <f t="shared" si="58"/>
        <v>0</v>
      </c>
      <c r="BJ336" s="14" t="s">
        <v>85</v>
      </c>
      <c r="BK336" s="114">
        <f t="shared" si="59"/>
        <v>0</v>
      </c>
      <c r="BL336" s="14" t="s">
        <v>490</v>
      </c>
      <c r="BM336" s="113" t="s">
        <v>3258</v>
      </c>
    </row>
    <row r="337" spans="1:65" s="2" customFormat="1" ht="16.5" customHeight="1">
      <c r="A337" s="28"/>
      <c r="B337" s="138"/>
      <c r="C337" s="205" t="s">
        <v>1028</v>
      </c>
      <c r="D337" s="205" t="s">
        <v>290</v>
      </c>
      <c r="E337" s="206" t="s">
        <v>3259</v>
      </c>
      <c r="F337" s="207" t="s">
        <v>3260</v>
      </c>
      <c r="G337" s="208" t="s">
        <v>2072</v>
      </c>
      <c r="H337" s="209">
        <v>75</v>
      </c>
      <c r="I337" s="115"/>
      <c r="J337" s="210">
        <f t="shared" si="50"/>
        <v>0</v>
      </c>
      <c r="K337" s="207" t="s">
        <v>1709</v>
      </c>
      <c r="L337" s="116"/>
      <c r="M337" s="117" t="s">
        <v>1</v>
      </c>
      <c r="N337" s="118" t="s">
        <v>42</v>
      </c>
      <c r="O337" s="52"/>
      <c r="P337" s="111">
        <f t="shared" si="51"/>
        <v>0</v>
      </c>
      <c r="Q337" s="111">
        <v>0</v>
      </c>
      <c r="R337" s="111">
        <f t="shared" si="52"/>
        <v>0</v>
      </c>
      <c r="S337" s="111">
        <v>0</v>
      </c>
      <c r="T337" s="112">
        <f t="shared" si="53"/>
        <v>0</v>
      </c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R337" s="113" t="s">
        <v>1303</v>
      </c>
      <c r="AT337" s="113" t="s">
        <v>290</v>
      </c>
      <c r="AU337" s="113" t="s">
        <v>85</v>
      </c>
      <c r="AY337" s="14" t="s">
        <v>237</v>
      </c>
      <c r="BE337" s="114">
        <f t="shared" si="54"/>
        <v>0</v>
      </c>
      <c r="BF337" s="114">
        <f t="shared" si="55"/>
        <v>0</v>
      </c>
      <c r="BG337" s="114">
        <f t="shared" si="56"/>
        <v>0</v>
      </c>
      <c r="BH337" s="114">
        <f t="shared" si="57"/>
        <v>0</v>
      </c>
      <c r="BI337" s="114">
        <f t="shared" si="58"/>
        <v>0</v>
      </c>
      <c r="BJ337" s="14" t="s">
        <v>85</v>
      </c>
      <c r="BK337" s="114">
        <f t="shared" si="59"/>
        <v>0</v>
      </c>
      <c r="BL337" s="14" t="s">
        <v>490</v>
      </c>
      <c r="BM337" s="113" t="s">
        <v>3261</v>
      </c>
    </row>
    <row r="338" spans="1:65" s="2" customFormat="1" ht="16.5" customHeight="1">
      <c r="A338" s="28"/>
      <c r="B338" s="138"/>
      <c r="C338" s="199" t="s">
        <v>1032</v>
      </c>
      <c r="D338" s="199" t="s">
        <v>242</v>
      </c>
      <c r="E338" s="200" t="s">
        <v>3262</v>
      </c>
      <c r="F338" s="201" t="s">
        <v>3263</v>
      </c>
      <c r="G338" s="202" t="s">
        <v>2072</v>
      </c>
      <c r="H338" s="203">
        <v>40</v>
      </c>
      <c r="I338" s="108"/>
      <c r="J338" s="204">
        <f t="shared" si="50"/>
        <v>0</v>
      </c>
      <c r="K338" s="201" t="s">
        <v>1709</v>
      </c>
      <c r="L338" s="29"/>
      <c r="M338" s="109" t="s">
        <v>1</v>
      </c>
      <c r="N338" s="110" t="s">
        <v>42</v>
      </c>
      <c r="O338" s="52"/>
      <c r="P338" s="111">
        <f t="shared" si="51"/>
        <v>0</v>
      </c>
      <c r="Q338" s="111">
        <v>0</v>
      </c>
      <c r="R338" s="111">
        <f t="shared" si="52"/>
        <v>0</v>
      </c>
      <c r="S338" s="111">
        <v>0</v>
      </c>
      <c r="T338" s="112">
        <f t="shared" si="53"/>
        <v>0</v>
      </c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R338" s="113" t="s">
        <v>490</v>
      </c>
      <c r="AT338" s="113" t="s">
        <v>242</v>
      </c>
      <c r="AU338" s="113" t="s">
        <v>85</v>
      </c>
      <c r="AY338" s="14" t="s">
        <v>237</v>
      </c>
      <c r="BE338" s="114">
        <f t="shared" si="54"/>
        <v>0</v>
      </c>
      <c r="BF338" s="114">
        <f t="shared" si="55"/>
        <v>0</v>
      </c>
      <c r="BG338" s="114">
        <f t="shared" si="56"/>
        <v>0</v>
      </c>
      <c r="BH338" s="114">
        <f t="shared" si="57"/>
        <v>0</v>
      </c>
      <c r="BI338" s="114">
        <f t="shared" si="58"/>
        <v>0</v>
      </c>
      <c r="BJ338" s="14" t="s">
        <v>85</v>
      </c>
      <c r="BK338" s="114">
        <f t="shared" si="59"/>
        <v>0</v>
      </c>
      <c r="BL338" s="14" t="s">
        <v>490</v>
      </c>
      <c r="BM338" s="113" t="s">
        <v>3264</v>
      </c>
    </row>
    <row r="339" spans="1:65" s="2" customFormat="1" ht="16.5" customHeight="1">
      <c r="A339" s="28"/>
      <c r="B339" s="138"/>
      <c r="C339" s="205" t="s">
        <v>1036</v>
      </c>
      <c r="D339" s="205" t="s">
        <v>290</v>
      </c>
      <c r="E339" s="206" t="s">
        <v>3265</v>
      </c>
      <c r="F339" s="207" t="s">
        <v>3263</v>
      </c>
      <c r="G339" s="208" t="s">
        <v>2072</v>
      </c>
      <c r="H339" s="209">
        <v>40</v>
      </c>
      <c r="I339" s="115"/>
      <c r="J339" s="210">
        <f t="shared" si="50"/>
        <v>0</v>
      </c>
      <c r="K339" s="207" t="s">
        <v>1709</v>
      </c>
      <c r="L339" s="116"/>
      <c r="M339" s="117" t="s">
        <v>1</v>
      </c>
      <c r="N339" s="118" t="s">
        <v>42</v>
      </c>
      <c r="O339" s="52"/>
      <c r="P339" s="111">
        <f t="shared" si="51"/>
        <v>0</v>
      </c>
      <c r="Q339" s="111">
        <v>0</v>
      </c>
      <c r="R339" s="111">
        <f t="shared" si="52"/>
        <v>0</v>
      </c>
      <c r="S339" s="111">
        <v>0</v>
      </c>
      <c r="T339" s="112">
        <f t="shared" si="53"/>
        <v>0</v>
      </c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R339" s="113" t="s">
        <v>1303</v>
      </c>
      <c r="AT339" s="113" t="s">
        <v>290</v>
      </c>
      <c r="AU339" s="113" t="s">
        <v>85</v>
      </c>
      <c r="AY339" s="14" t="s">
        <v>237</v>
      </c>
      <c r="BE339" s="114">
        <f t="shared" si="54"/>
        <v>0</v>
      </c>
      <c r="BF339" s="114">
        <f t="shared" si="55"/>
        <v>0</v>
      </c>
      <c r="BG339" s="114">
        <f t="shared" si="56"/>
        <v>0</v>
      </c>
      <c r="BH339" s="114">
        <f t="shared" si="57"/>
        <v>0</v>
      </c>
      <c r="BI339" s="114">
        <f t="shared" si="58"/>
        <v>0</v>
      </c>
      <c r="BJ339" s="14" t="s">
        <v>85</v>
      </c>
      <c r="BK339" s="114">
        <f t="shared" si="59"/>
        <v>0</v>
      </c>
      <c r="BL339" s="14" t="s">
        <v>490</v>
      </c>
      <c r="BM339" s="113" t="s">
        <v>3266</v>
      </c>
    </row>
    <row r="340" spans="1:65" s="2" customFormat="1" ht="16.5" customHeight="1">
      <c r="A340" s="28"/>
      <c r="B340" s="138"/>
      <c r="C340" s="199" t="s">
        <v>1040</v>
      </c>
      <c r="D340" s="199" t="s">
        <v>242</v>
      </c>
      <c r="E340" s="200" t="s">
        <v>3267</v>
      </c>
      <c r="F340" s="201" t="s">
        <v>3268</v>
      </c>
      <c r="G340" s="202" t="s">
        <v>2072</v>
      </c>
      <c r="H340" s="203">
        <v>1</v>
      </c>
      <c r="I340" s="108"/>
      <c r="J340" s="204">
        <f t="shared" si="50"/>
        <v>0</v>
      </c>
      <c r="K340" s="201" t="s">
        <v>1709</v>
      </c>
      <c r="L340" s="29"/>
      <c r="M340" s="109" t="s">
        <v>1</v>
      </c>
      <c r="N340" s="110" t="s">
        <v>42</v>
      </c>
      <c r="O340" s="52"/>
      <c r="P340" s="111">
        <f t="shared" si="51"/>
        <v>0</v>
      </c>
      <c r="Q340" s="111">
        <v>0</v>
      </c>
      <c r="R340" s="111">
        <f t="shared" si="52"/>
        <v>0</v>
      </c>
      <c r="S340" s="111">
        <v>0</v>
      </c>
      <c r="T340" s="112">
        <f t="shared" si="53"/>
        <v>0</v>
      </c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R340" s="113" t="s">
        <v>490</v>
      </c>
      <c r="AT340" s="113" t="s">
        <v>242</v>
      </c>
      <c r="AU340" s="113" t="s">
        <v>85</v>
      </c>
      <c r="AY340" s="14" t="s">
        <v>237</v>
      </c>
      <c r="BE340" s="114">
        <f t="shared" si="54"/>
        <v>0</v>
      </c>
      <c r="BF340" s="114">
        <f t="shared" si="55"/>
        <v>0</v>
      </c>
      <c r="BG340" s="114">
        <f t="shared" si="56"/>
        <v>0</v>
      </c>
      <c r="BH340" s="114">
        <f t="shared" si="57"/>
        <v>0</v>
      </c>
      <c r="BI340" s="114">
        <f t="shared" si="58"/>
        <v>0</v>
      </c>
      <c r="BJ340" s="14" t="s">
        <v>85</v>
      </c>
      <c r="BK340" s="114">
        <f t="shared" si="59"/>
        <v>0</v>
      </c>
      <c r="BL340" s="14" t="s">
        <v>490</v>
      </c>
      <c r="BM340" s="113" t="s">
        <v>3269</v>
      </c>
    </row>
    <row r="341" spans="1:65" s="2" customFormat="1" ht="16.5" customHeight="1">
      <c r="A341" s="28"/>
      <c r="B341" s="138"/>
      <c r="C341" s="205" t="s">
        <v>1044</v>
      </c>
      <c r="D341" s="205" t="s">
        <v>290</v>
      </c>
      <c r="E341" s="206" t="s">
        <v>3270</v>
      </c>
      <c r="F341" s="207" t="s">
        <v>3268</v>
      </c>
      <c r="G341" s="208" t="s">
        <v>2072</v>
      </c>
      <c r="H341" s="209">
        <v>1</v>
      </c>
      <c r="I341" s="115"/>
      <c r="J341" s="210">
        <f t="shared" si="50"/>
        <v>0</v>
      </c>
      <c r="K341" s="207" t="s">
        <v>1709</v>
      </c>
      <c r="L341" s="116"/>
      <c r="M341" s="117" t="s">
        <v>1</v>
      </c>
      <c r="N341" s="118" t="s">
        <v>42</v>
      </c>
      <c r="O341" s="52"/>
      <c r="P341" s="111">
        <f t="shared" si="51"/>
        <v>0</v>
      </c>
      <c r="Q341" s="111">
        <v>0</v>
      </c>
      <c r="R341" s="111">
        <f t="shared" si="52"/>
        <v>0</v>
      </c>
      <c r="S341" s="111">
        <v>0</v>
      </c>
      <c r="T341" s="112">
        <f t="shared" si="53"/>
        <v>0</v>
      </c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R341" s="113" t="s">
        <v>1303</v>
      </c>
      <c r="AT341" s="113" t="s">
        <v>290</v>
      </c>
      <c r="AU341" s="113" t="s">
        <v>85</v>
      </c>
      <c r="AY341" s="14" t="s">
        <v>237</v>
      </c>
      <c r="BE341" s="114">
        <f t="shared" si="54"/>
        <v>0</v>
      </c>
      <c r="BF341" s="114">
        <f t="shared" si="55"/>
        <v>0</v>
      </c>
      <c r="BG341" s="114">
        <f t="shared" si="56"/>
        <v>0</v>
      </c>
      <c r="BH341" s="114">
        <f t="shared" si="57"/>
        <v>0</v>
      </c>
      <c r="BI341" s="114">
        <f t="shared" si="58"/>
        <v>0</v>
      </c>
      <c r="BJ341" s="14" t="s">
        <v>85</v>
      </c>
      <c r="BK341" s="114">
        <f t="shared" si="59"/>
        <v>0</v>
      </c>
      <c r="BL341" s="14" t="s">
        <v>490</v>
      </c>
      <c r="BM341" s="113" t="s">
        <v>3271</v>
      </c>
    </row>
    <row r="342" spans="1:65" s="2" customFormat="1" ht="16.5" customHeight="1">
      <c r="A342" s="28"/>
      <c r="B342" s="138"/>
      <c r="C342" s="199" t="s">
        <v>1049</v>
      </c>
      <c r="D342" s="199" t="s">
        <v>242</v>
      </c>
      <c r="E342" s="200" t="s">
        <v>3272</v>
      </c>
      <c r="F342" s="201" t="s">
        <v>3273</v>
      </c>
      <c r="G342" s="202" t="s">
        <v>2072</v>
      </c>
      <c r="H342" s="203">
        <v>8</v>
      </c>
      <c r="I342" s="108"/>
      <c r="J342" s="204">
        <f t="shared" si="50"/>
        <v>0</v>
      </c>
      <c r="K342" s="201" t="s">
        <v>1709</v>
      </c>
      <c r="L342" s="29"/>
      <c r="M342" s="109" t="s">
        <v>1</v>
      </c>
      <c r="N342" s="110" t="s">
        <v>42</v>
      </c>
      <c r="O342" s="52"/>
      <c r="P342" s="111">
        <f t="shared" si="51"/>
        <v>0</v>
      </c>
      <c r="Q342" s="111">
        <v>0</v>
      </c>
      <c r="R342" s="111">
        <f t="shared" si="52"/>
        <v>0</v>
      </c>
      <c r="S342" s="111">
        <v>0</v>
      </c>
      <c r="T342" s="112">
        <f t="shared" si="53"/>
        <v>0</v>
      </c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R342" s="113" t="s">
        <v>490</v>
      </c>
      <c r="AT342" s="113" t="s">
        <v>242</v>
      </c>
      <c r="AU342" s="113" t="s">
        <v>85</v>
      </c>
      <c r="AY342" s="14" t="s">
        <v>237</v>
      </c>
      <c r="BE342" s="114">
        <f t="shared" si="54"/>
        <v>0</v>
      </c>
      <c r="BF342" s="114">
        <f t="shared" si="55"/>
        <v>0</v>
      </c>
      <c r="BG342" s="114">
        <f t="shared" si="56"/>
        <v>0</v>
      </c>
      <c r="BH342" s="114">
        <f t="shared" si="57"/>
        <v>0</v>
      </c>
      <c r="BI342" s="114">
        <f t="shared" si="58"/>
        <v>0</v>
      </c>
      <c r="BJ342" s="14" t="s">
        <v>85</v>
      </c>
      <c r="BK342" s="114">
        <f t="shared" si="59"/>
        <v>0</v>
      </c>
      <c r="BL342" s="14" t="s">
        <v>490</v>
      </c>
      <c r="BM342" s="113" t="s">
        <v>3274</v>
      </c>
    </row>
    <row r="343" spans="1:65" s="2" customFormat="1" ht="16.5" customHeight="1">
      <c r="A343" s="28"/>
      <c r="B343" s="138"/>
      <c r="C343" s="205" t="s">
        <v>1053</v>
      </c>
      <c r="D343" s="205" t="s">
        <v>290</v>
      </c>
      <c r="E343" s="206" t="s">
        <v>3275</v>
      </c>
      <c r="F343" s="207" t="s">
        <v>3273</v>
      </c>
      <c r="G343" s="208" t="s">
        <v>2072</v>
      </c>
      <c r="H343" s="209">
        <v>8</v>
      </c>
      <c r="I343" s="115"/>
      <c r="J343" s="210">
        <f t="shared" si="50"/>
        <v>0</v>
      </c>
      <c r="K343" s="207" t="s">
        <v>1709</v>
      </c>
      <c r="L343" s="116"/>
      <c r="M343" s="117" t="s">
        <v>1</v>
      </c>
      <c r="N343" s="118" t="s">
        <v>42</v>
      </c>
      <c r="O343" s="52"/>
      <c r="P343" s="111">
        <f t="shared" si="51"/>
        <v>0</v>
      </c>
      <c r="Q343" s="111">
        <v>0</v>
      </c>
      <c r="R343" s="111">
        <f t="shared" si="52"/>
        <v>0</v>
      </c>
      <c r="S343" s="111">
        <v>0</v>
      </c>
      <c r="T343" s="112">
        <f t="shared" si="53"/>
        <v>0</v>
      </c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R343" s="113" t="s">
        <v>1303</v>
      </c>
      <c r="AT343" s="113" t="s">
        <v>290</v>
      </c>
      <c r="AU343" s="113" t="s">
        <v>85</v>
      </c>
      <c r="AY343" s="14" t="s">
        <v>237</v>
      </c>
      <c r="BE343" s="114">
        <f t="shared" si="54"/>
        <v>0</v>
      </c>
      <c r="BF343" s="114">
        <f t="shared" si="55"/>
        <v>0</v>
      </c>
      <c r="BG343" s="114">
        <f t="shared" si="56"/>
        <v>0</v>
      </c>
      <c r="BH343" s="114">
        <f t="shared" si="57"/>
        <v>0</v>
      </c>
      <c r="BI343" s="114">
        <f t="shared" si="58"/>
        <v>0</v>
      </c>
      <c r="BJ343" s="14" t="s">
        <v>85</v>
      </c>
      <c r="BK343" s="114">
        <f t="shared" si="59"/>
        <v>0</v>
      </c>
      <c r="BL343" s="14" t="s">
        <v>490</v>
      </c>
      <c r="BM343" s="113" t="s">
        <v>3276</v>
      </c>
    </row>
    <row r="344" spans="1:65" s="12" customFormat="1" ht="25.9" customHeight="1">
      <c r="B344" s="192"/>
      <c r="C344" s="193"/>
      <c r="D344" s="194" t="s">
        <v>76</v>
      </c>
      <c r="E344" s="195" t="s">
        <v>3277</v>
      </c>
      <c r="F344" s="195" t="s">
        <v>3278</v>
      </c>
      <c r="G344" s="193"/>
      <c r="H344" s="193"/>
      <c r="I344" s="101"/>
      <c r="J344" s="196">
        <f>BK344</f>
        <v>0</v>
      </c>
      <c r="K344" s="193"/>
      <c r="L344" s="99"/>
      <c r="M344" s="102"/>
      <c r="N344" s="103"/>
      <c r="O344" s="103"/>
      <c r="P344" s="104">
        <f>SUM(P345:P358)</f>
        <v>0</v>
      </c>
      <c r="Q344" s="103"/>
      <c r="R344" s="104">
        <f>SUM(R345:R358)</f>
        <v>0</v>
      </c>
      <c r="S344" s="103"/>
      <c r="T344" s="105">
        <f>SUM(T345:T358)</f>
        <v>0</v>
      </c>
      <c r="AR344" s="100" t="s">
        <v>247</v>
      </c>
      <c r="AT344" s="106" t="s">
        <v>76</v>
      </c>
      <c r="AU344" s="106" t="s">
        <v>77</v>
      </c>
      <c r="AY344" s="100" t="s">
        <v>237</v>
      </c>
      <c r="BK344" s="107">
        <f>SUM(BK345:BK358)</f>
        <v>0</v>
      </c>
    </row>
    <row r="345" spans="1:65" s="2" customFormat="1" ht="33" customHeight="1">
      <c r="A345" s="28"/>
      <c r="B345" s="138"/>
      <c r="C345" s="199" t="s">
        <v>1057</v>
      </c>
      <c r="D345" s="199" t="s">
        <v>242</v>
      </c>
      <c r="E345" s="200" t="s">
        <v>3279</v>
      </c>
      <c r="F345" s="201" t="s">
        <v>3280</v>
      </c>
      <c r="G345" s="202" t="s">
        <v>2072</v>
      </c>
      <c r="H345" s="203">
        <v>1</v>
      </c>
      <c r="I345" s="108"/>
      <c r="J345" s="204">
        <f t="shared" ref="J345:J358" si="60">ROUND(I345*H345,2)</f>
        <v>0</v>
      </c>
      <c r="K345" s="201" t="s">
        <v>1709</v>
      </c>
      <c r="L345" s="29"/>
      <c r="M345" s="109" t="s">
        <v>1</v>
      </c>
      <c r="N345" s="110" t="s">
        <v>42</v>
      </c>
      <c r="O345" s="52"/>
      <c r="P345" s="111">
        <f t="shared" ref="P345:P358" si="61">O345*H345</f>
        <v>0</v>
      </c>
      <c r="Q345" s="111">
        <v>0</v>
      </c>
      <c r="R345" s="111">
        <f t="shared" ref="R345:R358" si="62">Q345*H345</f>
        <v>0</v>
      </c>
      <c r="S345" s="111">
        <v>0</v>
      </c>
      <c r="T345" s="112">
        <f t="shared" ref="T345:T358" si="63">S345*H345</f>
        <v>0</v>
      </c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R345" s="113" t="s">
        <v>490</v>
      </c>
      <c r="AT345" s="113" t="s">
        <v>242</v>
      </c>
      <c r="AU345" s="113" t="s">
        <v>85</v>
      </c>
      <c r="AY345" s="14" t="s">
        <v>237</v>
      </c>
      <c r="BE345" s="114">
        <f t="shared" ref="BE345:BE358" si="64">IF(N345="základní",J345,0)</f>
        <v>0</v>
      </c>
      <c r="BF345" s="114">
        <f t="shared" ref="BF345:BF358" si="65">IF(N345="snížená",J345,0)</f>
        <v>0</v>
      </c>
      <c r="BG345" s="114">
        <f t="shared" ref="BG345:BG358" si="66">IF(N345="zákl. přenesená",J345,0)</f>
        <v>0</v>
      </c>
      <c r="BH345" s="114">
        <f t="shared" ref="BH345:BH358" si="67">IF(N345="sníž. přenesená",J345,0)</f>
        <v>0</v>
      </c>
      <c r="BI345" s="114">
        <f t="shared" ref="BI345:BI358" si="68">IF(N345="nulová",J345,0)</f>
        <v>0</v>
      </c>
      <c r="BJ345" s="14" t="s">
        <v>85</v>
      </c>
      <c r="BK345" s="114">
        <f t="shared" ref="BK345:BK358" si="69">ROUND(I345*H345,2)</f>
        <v>0</v>
      </c>
      <c r="BL345" s="14" t="s">
        <v>490</v>
      </c>
      <c r="BM345" s="113" t="s">
        <v>3281</v>
      </c>
    </row>
    <row r="346" spans="1:65" s="2" customFormat="1" ht="16.5" customHeight="1">
      <c r="A346" s="28"/>
      <c r="B346" s="138"/>
      <c r="C346" s="205" t="s">
        <v>1061</v>
      </c>
      <c r="D346" s="205" t="s">
        <v>290</v>
      </c>
      <c r="E346" s="206" t="s">
        <v>3282</v>
      </c>
      <c r="F346" s="207" t="s">
        <v>3283</v>
      </c>
      <c r="G346" s="208" t="s">
        <v>2072</v>
      </c>
      <c r="H346" s="209">
        <v>1</v>
      </c>
      <c r="I346" s="115"/>
      <c r="J346" s="210">
        <f t="shared" si="60"/>
        <v>0</v>
      </c>
      <c r="K346" s="207" t="s">
        <v>1709</v>
      </c>
      <c r="L346" s="116"/>
      <c r="M346" s="117" t="s">
        <v>1</v>
      </c>
      <c r="N346" s="118" t="s">
        <v>42</v>
      </c>
      <c r="O346" s="52"/>
      <c r="P346" s="111">
        <f t="shared" si="61"/>
        <v>0</v>
      </c>
      <c r="Q346" s="111">
        <v>0</v>
      </c>
      <c r="R346" s="111">
        <f t="shared" si="62"/>
        <v>0</v>
      </c>
      <c r="S346" s="111">
        <v>0</v>
      </c>
      <c r="T346" s="112">
        <f t="shared" si="63"/>
        <v>0</v>
      </c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R346" s="113" t="s">
        <v>1303</v>
      </c>
      <c r="AT346" s="113" t="s">
        <v>290</v>
      </c>
      <c r="AU346" s="113" t="s">
        <v>85</v>
      </c>
      <c r="AY346" s="14" t="s">
        <v>237</v>
      </c>
      <c r="BE346" s="114">
        <f t="shared" si="64"/>
        <v>0</v>
      </c>
      <c r="BF346" s="114">
        <f t="shared" si="65"/>
        <v>0</v>
      </c>
      <c r="BG346" s="114">
        <f t="shared" si="66"/>
        <v>0</v>
      </c>
      <c r="BH346" s="114">
        <f t="shared" si="67"/>
        <v>0</v>
      </c>
      <c r="BI346" s="114">
        <f t="shared" si="68"/>
        <v>0</v>
      </c>
      <c r="BJ346" s="14" t="s">
        <v>85</v>
      </c>
      <c r="BK346" s="114">
        <f t="shared" si="69"/>
        <v>0</v>
      </c>
      <c r="BL346" s="14" t="s">
        <v>490</v>
      </c>
      <c r="BM346" s="113" t="s">
        <v>3284</v>
      </c>
    </row>
    <row r="347" spans="1:65" s="2" customFormat="1" ht="33" customHeight="1">
      <c r="A347" s="28"/>
      <c r="B347" s="138"/>
      <c r="C347" s="199" t="s">
        <v>1065</v>
      </c>
      <c r="D347" s="199" t="s">
        <v>242</v>
      </c>
      <c r="E347" s="200" t="s">
        <v>3285</v>
      </c>
      <c r="F347" s="201" t="s">
        <v>3286</v>
      </c>
      <c r="G347" s="202" t="s">
        <v>2072</v>
      </c>
      <c r="H347" s="203">
        <v>1</v>
      </c>
      <c r="I347" s="108"/>
      <c r="J347" s="204">
        <f t="shared" si="60"/>
        <v>0</v>
      </c>
      <c r="K347" s="201" t="s">
        <v>1709</v>
      </c>
      <c r="L347" s="29"/>
      <c r="M347" s="109" t="s">
        <v>1</v>
      </c>
      <c r="N347" s="110" t="s">
        <v>42</v>
      </c>
      <c r="O347" s="52"/>
      <c r="P347" s="111">
        <f t="shared" si="61"/>
        <v>0</v>
      </c>
      <c r="Q347" s="111">
        <v>0</v>
      </c>
      <c r="R347" s="111">
        <f t="shared" si="62"/>
        <v>0</v>
      </c>
      <c r="S347" s="111">
        <v>0</v>
      </c>
      <c r="T347" s="112">
        <f t="shared" si="63"/>
        <v>0</v>
      </c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R347" s="113" t="s">
        <v>490</v>
      </c>
      <c r="AT347" s="113" t="s">
        <v>242</v>
      </c>
      <c r="AU347" s="113" t="s">
        <v>85</v>
      </c>
      <c r="AY347" s="14" t="s">
        <v>237</v>
      </c>
      <c r="BE347" s="114">
        <f t="shared" si="64"/>
        <v>0</v>
      </c>
      <c r="BF347" s="114">
        <f t="shared" si="65"/>
        <v>0</v>
      </c>
      <c r="BG347" s="114">
        <f t="shared" si="66"/>
        <v>0</v>
      </c>
      <c r="BH347" s="114">
        <f t="shared" si="67"/>
        <v>0</v>
      </c>
      <c r="BI347" s="114">
        <f t="shared" si="68"/>
        <v>0</v>
      </c>
      <c r="BJ347" s="14" t="s">
        <v>85</v>
      </c>
      <c r="BK347" s="114">
        <f t="shared" si="69"/>
        <v>0</v>
      </c>
      <c r="BL347" s="14" t="s">
        <v>490</v>
      </c>
      <c r="BM347" s="113" t="s">
        <v>3287</v>
      </c>
    </row>
    <row r="348" spans="1:65" s="2" customFormat="1" ht="16.5" customHeight="1">
      <c r="A348" s="28"/>
      <c r="B348" s="138"/>
      <c r="C348" s="205" t="s">
        <v>1069</v>
      </c>
      <c r="D348" s="205" t="s">
        <v>290</v>
      </c>
      <c r="E348" s="206" t="s">
        <v>3288</v>
      </c>
      <c r="F348" s="207" t="s">
        <v>3289</v>
      </c>
      <c r="G348" s="208" t="s">
        <v>2072</v>
      </c>
      <c r="H348" s="209">
        <v>1</v>
      </c>
      <c r="I348" s="115"/>
      <c r="J348" s="210">
        <f t="shared" si="60"/>
        <v>0</v>
      </c>
      <c r="K348" s="207" t="s">
        <v>1709</v>
      </c>
      <c r="L348" s="116"/>
      <c r="M348" s="117" t="s">
        <v>1</v>
      </c>
      <c r="N348" s="118" t="s">
        <v>42</v>
      </c>
      <c r="O348" s="52"/>
      <c r="P348" s="111">
        <f t="shared" si="61"/>
        <v>0</v>
      </c>
      <c r="Q348" s="111">
        <v>0</v>
      </c>
      <c r="R348" s="111">
        <f t="shared" si="62"/>
        <v>0</v>
      </c>
      <c r="S348" s="111">
        <v>0</v>
      </c>
      <c r="T348" s="112">
        <f t="shared" si="63"/>
        <v>0</v>
      </c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R348" s="113" t="s">
        <v>1303</v>
      </c>
      <c r="AT348" s="113" t="s">
        <v>290</v>
      </c>
      <c r="AU348" s="113" t="s">
        <v>85</v>
      </c>
      <c r="AY348" s="14" t="s">
        <v>237</v>
      </c>
      <c r="BE348" s="114">
        <f t="shared" si="64"/>
        <v>0</v>
      </c>
      <c r="BF348" s="114">
        <f t="shared" si="65"/>
        <v>0</v>
      </c>
      <c r="BG348" s="114">
        <f t="shared" si="66"/>
        <v>0</v>
      </c>
      <c r="BH348" s="114">
        <f t="shared" si="67"/>
        <v>0</v>
      </c>
      <c r="BI348" s="114">
        <f t="shared" si="68"/>
        <v>0</v>
      </c>
      <c r="BJ348" s="14" t="s">
        <v>85</v>
      </c>
      <c r="BK348" s="114">
        <f t="shared" si="69"/>
        <v>0</v>
      </c>
      <c r="BL348" s="14" t="s">
        <v>490</v>
      </c>
      <c r="BM348" s="113" t="s">
        <v>3290</v>
      </c>
    </row>
    <row r="349" spans="1:65" s="2" customFormat="1" ht="16.5" customHeight="1">
      <c r="A349" s="28"/>
      <c r="B349" s="138"/>
      <c r="C349" s="199" t="s">
        <v>1073</v>
      </c>
      <c r="D349" s="199" t="s">
        <v>242</v>
      </c>
      <c r="E349" s="200" t="s">
        <v>3291</v>
      </c>
      <c r="F349" s="201" t="s">
        <v>3292</v>
      </c>
      <c r="G349" s="202" t="s">
        <v>2072</v>
      </c>
      <c r="H349" s="203">
        <v>1</v>
      </c>
      <c r="I349" s="108"/>
      <c r="J349" s="204">
        <f t="shared" si="60"/>
        <v>0</v>
      </c>
      <c r="K349" s="201" t="s">
        <v>1709</v>
      </c>
      <c r="L349" s="29"/>
      <c r="M349" s="109" t="s">
        <v>1</v>
      </c>
      <c r="N349" s="110" t="s">
        <v>42</v>
      </c>
      <c r="O349" s="52"/>
      <c r="P349" s="111">
        <f t="shared" si="61"/>
        <v>0</v>
      </c>
      <c r="Q349" s="111">
        <v>0</v>
      </c>
      <c r="R349" s="111">
        <f t="shared" si="62"/>
        <v>0</v>
      </c>
      <c r="S349" s="111">
        <v>0</v>
      </c>
      <c r="T349" s="112">
        <f t="shared" si="63"/>
        <v>0</v>
      </c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R349" s="113" t="s">
        <v>490</v>
      </c>
      <c r="AT349" s="113" t="s">
        <v>242</v>
      </c>
      <c r="AU349" s="113" t="s">
        <v>85</v>
      </c>
      <c r="AY349" s="14" t="s">
        <v>237</v>
      </c>
      <c r="BE349" s="114">
        <f t="shared" si="64"/>
        <v>0</v>
      </c>
      <c r="BF349" s="114">
        <f t="shared" si="65"/>
        <v>0</v>
      </c>
      <c r="BG349" s="114">
        <f t="shared" si="66"/>
        <v>0</v>
      </c>
      <c r="BH349" s="114">
        <f t="shared" si="67"/>
        <v>0</v>
      </c>
      <c r="BI349" s="114">
        <f t="shared" si="68"/>
        <v>0</v>
      </c>
      <c r="BJ349" s="14" t="s">
        <v>85</v>
      </c>
      <c r="BK349" s="114">
        <f t="shared" si="69"/>
        <v>0</v>
      </c>
      <c r="BL349" s="14" t="s">
        <v>490</v>
      </c>
      <c r="BM349" s="113" t="s">
        <v>3293</v>
      </c>
    </row>
    <row r="350" spans="1:65" s="2" customFormat="1" ht="16.5" customHeight="1">
      <c r="A350" s="28"/>
      <c r="B350" s="138"/>
      <c r="C350" s="205" t="s">
        <v>1076</v>
      </c>
      <c r="D350" s="205" t="s">
        <v>290</v>
      </c>
      <c r="E350" s="206" t="s">
        <v>3294</v>
      </c>
      <c r="F350" s="207" t="s">
        <v>3295</v>
      </c>
      <c r="G350" s="208" t="s">
        <v>2072</v>
      </c>
      <c r="H350" s="209">
        <v>1</v>
      </c>
      <c r="I350" s="115"/>
      <c r="J350" s="210">
        <f t="shared" si="60"/>
        <v>0</v>
      </c>
      <c r="K350" s="207" t="s">
        <v>1709</v>
      </c>
      <c r="L350" s="116"/>
      <c r="M350" s="117" t="s">
        <v>1</v>
      </c>
      <c r="N350" s="118" t="s">
        <v>42</v>
      </c>
      <c r="O350" s="52"/>
      <c r="P350" s="111">
        <f t="shared" si="61"/>
        <v>0</v>
      </c>
      <c r="Q350" s="111">
        <v>0</v>
      </c>
      <c r="R350" s="111">
        <f t="shared" si="62"/>
        <v>0</v>
      </c>
      <c r="S350" s="111">
        <v>0</v>
      </c>
      <c r="T350" s="112">
        <f t="shared" si="63"/>
        <v>0</v>
      </c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R350" s="113" t="s">
        <v>1303</v>
      </c>
      <c r="AT350" s="113" t="s">
        <v>290</v>
      </c>
      <c r="AU350" s="113" t="s">
        <v>85</v>
      </c>
      <c r="AY350" s="14" t="s">
        <v>237</v>
      </c>
      <c r="BE350" s="114">
        <f t="shared" si="64"/>
        <v>0</v>
      </c>
      <c r="BF350" s="114">
        <f t="shared" si="65"/>
        <v>0</v>
      </c>
      <c r="BG350" s="114">
        <f t="shared" si="66"/>
        <v>0</v>
      </c>
      <c r="BH350" s="114">
        <f t="shared" si="67"/>
        <v>0</v>
      </c>
      <c r="BI350" s="114">
        <f t="shared" si="68"/>
        <v>0</v>
      </c>
      <c r="BJ350" s="14" t="s">
        <v>85</v>
      </c>
      <c r="BK350" s="114">
        <f t="shared" si="69"/>
        <v>0</v>
      </c>
      <c r="BL350" s="14" t="s">
        <v>490</v>
      </c>
      <c r="BM350" s="113" t="s">
        <v>3296</v>
      </c>
    </row>
    <row r="351" spans="1:65" s="2" customFormat="1" ht="21.75" customHeight="1">
      <c r="A351" s="28"/>
      <c r="B351" s="138"/>
      <c r="C351" s="199" t="s">
        <v>1079</v>
      </c>
      <c r="D351" s="199" t="s">
        <v>242</v>
      </c>
      <c r="E351" s="200" t="s">
        <v>3297</v>
      </c>
      <c r="F351" s="201" t="s">
        <v>3298</v>
      </c>
      <c r="G351" s="202" t="s">
        <v>2072</v>
      </c>
      <c r="H351" s="203">
        <v>15</v>
      </c>
      <c r="I351" s="108"/>
      <c r="J351" s="204">
        <f t="shared" si="60"/>
        <v>0</v>
      </c>
      <c r="K351" s="201" t="s">
        <v>1709</v>
      </c>
      <c r="L351" s="29"/>
      <c r="M351" s="109" t="s">
        <v>1</v>
      </c>
      <c r="N351" s="110" t="s">
        <v>42</v>
      </c>
      <c r="O351" s="52"/>
      <c r="P351" s="111">
        <f t="shared" si="61"/>
        <v>0</v>
      </c>
      <c r="Q351" s="111">
        <v>0</v>
      </c>
      <c r="R351" s="111">
        <f t="shared" si="62"/>
        <v>0</v>
      </c>
      <c r="S351" s="111">
        <v>0</v>
      </c>
      <c r="T351" s="112">
        <f t="shared" si="63"/>
        <v>0</v>
      </c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R351" s="113" t="s">
        <v>490</v>
      </c>
      <c r="AT351" s="113" t="s">
        <v>242</v>
      </c>
      <c r="AU351" s="113" t="s">
        <v>85</v>
      </c>
      <c r="AY351" s="14" t="s">
        <v>237</v>
      </c>
      <c r="BE351" s="114">
        <f t="shared" si="64"/>
        <v>0</v>
      </c>
      <c r="BF351" s="114">
        <f t="shared" si="65"/>
        <v>0</v>
      </c>
      <c r="BG351" s="114">
        <f t="shared" si="66"/>
        <v>0</v>
      </c>
      <c r="BH351" s="114">
        <f t="shared" si="67"/>
        <v>0</v>
      </c>
      <c r="BI351" s="114">
        <f t="shared" si="68"/>
        <v>0</v>
      </c>
      <c r="BJ351" s="14" t="s">
        <v>85</v>
      </c>
      <c r="BK351" s="114">
        <f t="shared" si="69"/>
        <v>0</v>
      </c>
      <c r="BL351" s="14" t="s">
        <v>490</v>
      </c>
      <c r="BM351" s="113" t="s">
        <v>3299</v>
      </c>
    </row>
    <row r="352" spans="1:65" s="2" customFormat="1" ht="16.5" customHeight="1">
      <c r="A352" s="28"/>
      <c r="B352" s="138"/>
      <c r="C352" s="205" t="s">
        <v>1083</v>
      </c>
      <c r="D352" s="205" t="s">
        <v>290</v>
      </c>
      <c r="E352" s="206" t="s">
        <v>3300</v>
      </c>
      <c r="F352" s="207" t="s">
        <v>3301</v>
      </c>
      <c r="G352" s="208" t="s">
        <v>2072</v>
      </c>
      <c r="H352" s="209">
        <v>15</v>
      </c>
      <c r="I352" s="115"/>
      <c r="J352" s="210">
        <f t="shared" si="60"/>
        <v>0</v>
      </c>
      <c r="K352" s="207" t="s">
        <v>1709</v>
      </c>
      <c r="L352" s="116"/>
      <c r="M352" s="117" t="s">
        <v>1</v>
      </c>
      <c r="N352" s="118" t="s">
        <v>42</v>
      </c>
      <c r="O352" s="52"/>
      <c r="P352" s="111">
        <f t="shared" si="61"/>
        <v>0</v>
      </c>
      <c r="Q352" s="111">
        <v>0</v>
      </c>
      <c r="R352" s="111">
        <f t="shared" si="62"/>
        <v>0</v>
      </c>
      <c r="S352" s="111">
        <v>0</v>
      </c>
      <c r="T352" s="112">
        <f t="shared" si="63"/>
        <v>0</v>
      </c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R352" s="113" t="s">
        <v>1303</v>
      </c>
      <c r="AT352" s="113" t="s">
        <v>290</v>
      </c>
      <c r="AU352" s="113" t="s">
        <v>85</v>
      </c>
      <c r="AY352" s="14" t="s">
        <v>237</v>
      </c>
      <c r="BE352" s="114">
        <f t="shared" si="64"/>
        <v>0</v>
      </c>
      <c r="BF352" s="114">
        <f t="shared" si="65"/>
        <v>0</v>
      </c>
      <c r="BG352" s="114">
        <f t="shared" si="66"/>
        <v>0</v>
      </c>
      <c r="BH352" s="114">
        <f t="shared" si="67"/>
        <v>0</v>
      </c>
      <c r="BI352" s="114">
        <f t="shared" si="68"/>
        <v>0</v>
      </c>
      <c r="BJ352" s="14" t="s">
        <v>85</v>
      </c>
      <c r="BK352" s="114">
        <f t="shared" si="69"/>
        <v>0</v>
      </c>
      <c r="BL352" s="14" t="s">
        <v>490</v>
      </c>
      <c r="BM352" s="113" t="s">
        <v>3302</v>
      </c>
    </row>
    <row r="353" spans="1:65" s="2" customFormat="1" ht="16.5" customHeight="1">
      <c r="A353" s="28"/>
      <c r="B353" s="138"/>
      <c r="C353" s="199" t="s">
        <v>1087</v>
      </c>
      <c r="D353" s="199" t="s">
        <v>242</v>
      </c>
      <c r="E353" s="200" t="s">
        <v>3303</v>
      </c>
      <c r="F353" s="201" t="s">
        <v>3304</v>
      </c>
      <c r="G353" s="202" t="s">
        <v>2072</v>
      </c>
      <c r="H353" s="203">
        <v>1</v>
      </c>
      <c r="I353" s="108"/>
      <c r="J353" s="204">
        <f t="shared" si="60"/>
        <v>0</v>
      </c>
      <c r="K353" s="201" t="s">
        <v>1709</v>
      </c>
      <c r="L353" s="29"/>
      <c r="M353" s="109" t="s">
        <v>1</v>
      </c>
      <c r="N353" s="110" t="s">
        <v>42</v>
      </c>
      <c r="O353" s="52"/>
      <c r="P353" s="111">
        <f t="shared" si="61"/>
        <v>0</v>
      </c>
      <c r="Q353" s="111">
        <v>0</v>
      </c>
      <c r="R353" s="111">
        <f t="shared" si="62"/>
        <v>0</v>
      </c>
      <c r="S353" s="111">
        <v>0</v>
      </c>
      <c r="T353" s="112">
        <f t="shared" si="63"/>
        <v>0</v>
      </c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R353" s="113" t="s">
        <v>490</v>
      </c>
      <c r="AT353" s="113" t="s">
        <v>242</v>
      </c>
      <c r="AU353" s="113" t="s">
        <v>85</v>
      </c>
      <c r="AY353" s="14" t="s">
        <v>237</v>
      </c>
      <c r="BE353" s="114">
        <f t="shared" si="64"/>
        <v>0</v>
      </c>
      <c r="BF353" s="114">
        <f t="shared" si="65"/>
        <v>0</v>
      </c>
      <c r="BG353" s="114">
        <f t="shared" si="66"/>
        <v>0</v>
      </c>
      <c r="BH353" s="114">
        <f t="shared" si="67"/>
        <v>0</v>
      </c>
      <c r="BI353" s="114">
        <f t="shared" si="68"/>
        <v>0</v>
      </c>
      <c r="BJ353" s="14" t="s">
        <v>85</v>
      </c>
      <c r="BK353" s="114">
        <f t="shared" si="69"/>
        <v>0</v>
      </c>
      <c r="BL353" s="14" t="s">
        <v>490</v>
      </c>
      <c r="BM353" s="113" t="s">
        <v>3305</v>
      </c>
    </row>
    <row r="354" spans="1:65" s="2" customFormat="1" ht="16.5" customHeight="1">
      <c r="A354" s="28"/>
      <c r="B354" s="138"/>
      <c r="C354" s="205" t="s">
        <v>1091</v>
      </c>
      <c r="D354" s="205" t="s">
        <v>290</v>
      </c>
      <c r="E354" s="206" t="s">
        <v>3306</v>
      </c>
      <c r="F354" s="207" t="s">
        <v>3304</v>
      </c>
      <c r="G354" s="208" t="s">
        <v>2072</v>
      </c>
      <c r="H354" s="209">
        <v>1</v>
      </c>
      <c r="I354" s="115"/>
      <c r="J354" s="210">
        <f t="shared" si="60"/>
        <v>0</v>
      </c>
      <c r="K354" s="207" t="s">
        <v>1709</v>
      </c>
      <c r="L354" s="116"/>
      <c r="M354" s="117" t="s">
        <v>1</v>
      </c>
      <c r="N354" s="118" t="s">
        <v>42</v>
      </c>
      <c r="O354" s="52"/>
      <c r="P354" s="111">
        <f t="shared" si="61"/>
        <v>0</v>
      </c>
      <c r="Q354" s="111">
        <v>0</v>
      </c>
      <c r="R354" s="111">
        <f t="shared" si="62"/>
        <v>0</v>
      </c>
      <c r="S354" s="111">
        <v>0</v>
      </c>
      <c r="T354" s="112">
        <f t="shared" si="63"/>
        <v>0</v>
      </c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R354" s="113" t="s">
        <v>1303</v>
      </c>
      <c r="AT354" s="113" t="s">
        <v>290</v>
      </c>
      <c r="AU354" s="113" t="s">
        <v>85</v>
      </c>
      <c r="AY354" s="14" t="s">
        <v>237</v>
      </c>
      <c r="BE354" s="114">
        <f t="shared" si="64"/>
        <v>0</v>
      </c>
      <c r="BF354" s="114">
        <f t="shared" si="65"/>
        <v>0</v>
      </c>
      <c r="BG354" s="114">
        <f t="shared" si="66"/>
        <v>0</v>
      </c>
      <c r="BH354" s="114">
        <f t="shared" si="67"/>
        <v>0</v>
      </c>
      <c r="BI354" s="114">
        <f t="shared" si="68"/>
        <v>0</v>
      </c>
      <c r="BJ354" s="14" t="s">
        <v>85</v>
      </c>
      <c r="BK354" s="114">
        <f t="shared" si="69"/>
        <v>0</v>
      </c>
      <c r="BL354" s="14" t="s">
        <v>490</v>
      </c>
      <c r="BM354" s="113" t="s">
        <v>3307</v>
      </c>
    </row>
    <row r="355" spans="1:65" s="2" customFormat="1" ht="16.5" customHeight="1">
      <c r="A355" s="28"/>
      <c r="B355" s="138"/>
      <c r="C355" s="199" t="s">
        <v>1095</v>
      </c>
      <c r="D355" s="199" t="s">
        <v>242</v>
      </c>
      <c r="E355" s="200" t="s">
        <v>3308</v>
      </c>
      <c r="F355" s="201" t="s">
        <v>3309</v>
      </c>
      <c r="G355" s="202" t="s">
        <v>2072</v>
      </c>
      <c r="H355" s="203">
        <v>1</v>
      </c>
      <c r="I355" s="108"/>
      <c r="J355" s="204">
        <f t="shared" si="60"/>
        <v>0</v>
      </c>
      <c r="K355" s="201" t="s">
        <v>1709</v>
      </c>
      <c r="L355" s="29"/>
      <c r="M355" s="109" t="s">
        <v>1</v>
      </c>
      <c r="N355" s="110" t="s">
        <v>42</v>
      </c>
      <c r="O355" s="52"/>
      <c r="P355" s="111">
        <f t="shared" si="61"/>
        <v>0</v>
      </c>
      <c r="Q355" s="111">
        <v>0</v>
      </c>
      <c r="R355" s="111">
        <f t="shared" si="62"/>
        <v>0</v>
      </c>
      <c r="S355" s="111">
        <v>0</v>
      </c>
      <c r="T355" s="112">
        <f t="shared" si="63"/>
        <v>0</v>
      </c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R355" s="113" t="s">
        <v>490</v>
      </c>
      <c r="AT355" s="113" t="s">
        <v>242</v>
      </c>
      <c r="AU355" s="113" t="s">
        <v>85</v>
      </c>
      <c r="AY355" s="14" t="s">
        <v>237</v>
      </c>
      <c r="BE355" s="114">
        <f t="shared" si="64"/>
        <v>0</v>
      </c>
      <c r="BF355" s="114">
        <f t="shared" si="65"/>
        <v>0</v>
      </c>
      <c r="BG355" s="114">
        <f t="shared" si="66"/>
        <v>0</v>
      </c>
      <c r="BH355" s="114">
        <f t="shared" si="67"/>
        <v>0</v>
      </c>
      <c r="BI355" s="114">
        <f t="shared" si="68"/>
        <v>0</v>
      </c>
      <c r="BJ355" s="14" t="s">
        <v>85</v>
      </c>
      <c r="BK355" s="114">
        <f t="shared" si="69"/>
        <v>0</v>
      </c>
      <c r="BL355" s="14" t="s">
        <v>490</v>
      </c>
      <c r="BM355" s="113" t="s">
        <v>3310</v>
      </c>
    </row>
    <row r="356" spans="1:65" s="2" customFormat="1" ht="16.5" customHeight="1">
      <c r="A356" s="28"/>
      <c r="B356" s="138"/>
      <c r="C356" s="205" t="s">
        <v>1099</v>
      </c>
      <c r="D356" s="205" t="s">
        <v>290</v>
      </c>
      <c r="E356" s="206" t="s">
        <v>3311</v>
      </c>
      <c r="F356" s="207" t="s">
        <v>3309</v>
      </c>
      <c r="G356" s="208" t="s">
        <v>2072</v>
      </c>
      <c r="H356" s="209">
        <v>1</v>
      </c>
      <c r="I356" s="115"/>
      <c r="J356" s="210">
        <f t="shared" si="60"/>
        <v>0</v>
      </c>
      <c r="K356" s="207" t="s">
        <v>1709</v>
      </c>
      <c r="L356" s="116"/>
      <c r="M356" s="117" t="s">
        <v>1</v>
      </c>
      <c r="N356" s="118" t="s">
        <v>42</v>
      </c>
      <c r="O356" s="52"/>
      <c r="P356" s="111">
        <f t="shared" si="61"/>
        <v>0</v>
      </c>
      <c r="Q356" s="111">
        <v>0</v>
      </c>
      <c r="R356" s="111">
        <f t="shared" si="62"/>
        <v>0</v>
      </c>
      <c r="S356" s="111">
        <v>0</v>
      </c>
      <c r="T356" s="112">
        <f t="shared" si="63"/>
        <v>0</v>
      </c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R356" s="113" t="s">
        <v>1303</v>
      </c>
      <c r="AT356" s="113" t="s">
        <v>290</v>
      </c>
      <c r="AU356" s="113" t="s">
        <v>85</v>
      </c>
      <c r="AY356" s="14" t="s">
        <v>237</v>
      </c>
      <c r="BE356" s="114">
        <f t="shared" si="64"/>
        <v>0</v>
      </c>
      <c r="BF356" s="114">
        <f t="shared" si="65"/>
        <v>0</v>
      </c>
      <c r="BG356" s="114">
        <f t="shared" si="66"/>
        <v>0</v>
      </c>
      <c r="BH356" s="114">
        <f t="shared" si="67"/>
        <v>0</v>
      </c>
      <c r="BI356" s="114">
        <f t="shared" si="68"/>
        <v>0</v>
      </c>
      <c r="BJ356" s="14" t="s">
        <v>85</v>
      </c>
      <c r="BK356" s="114">
        <f t="shared" si="69"/>
        <v>0</v>
      </c>
      <c r="BL356" s="14" t="s">
        <v>490</v>
      </c>
      <c r="BM356" s="113" t="s">
        <v>3312</v>
      </c>
    </row>
    <row r="357" spans="1:65" s="2" customFormat="1" ht="16.5" customHeight="1">
      <c r="A357" s="28"/>
      <c r="B357" s="138"/>
      <c r="C357" s="199" t="s">
        <v>1103</v>
      </c>
      <c r="D357" s="199" t="s">
        <v>242</v>
      </c>
      <c r="E357" s="200" t="s">
        <v>3313</v>
      </c>
      <c r="F357" s="201" t="s">
        <v>3314</v>
      </c>
      <c r="G357" s="202" t="s">
        <v>2072</v>
      </c>
      <c r="H357" s="203">
        <v>1</v>
      </c>
      <c r="I357" s="108"/>
      <c r="J357" s="204">
        <f t="shared" si="60"/>
        <v>0</v>
      </c>
      <c r="K357" s="201" t="s">
        <v>1709</v>
      </c>
      <c r="L357" s="29"/>
      <c r="M357" s="109" t="s">
        <v>1</v>
      </c>
      <c r="N357" s="110" t="s">
        <v>42</v>
      </c>
      <c r="O357" s="52"/>
      <c r="P357" s="111">
        <f t="shared" si="61"/>
        <v>0</v>
      </c>
      <c r="Q357" s="111">
        <v>0</v>
      </c>
      <c r="R357" s="111">
        <f t="shared" si="62"/>
        <v>0</v>
      </c>
      <c r="S357" s="111">
        <v>0</v>
      </c>
      <c r="T357" s="112">
        <f t="shared" si="63"/>
        <v>0</v>
      </c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R357" s="113" t="s">
        <v>490</v>
      </c>
      <c r="AT357" s="113" t="s">
        <v>242</v>
      </c>
      <c r="AU357" s="113" t="s">
        <v>85</v>
      </c>
      <c r="AY357" s="14" t="s">
        <v>237</v>
      </c>
      <c r="BE357" s="114">
        <f t="shared" si="64"/>
        <v>0</v>
      </c>
      <c r="BF357" s="114">
        <f t="shared" si="65"/>
        <v>0</v>
      </c>
      <c r="BG357" s="114">
        <f t="shared" si="66"/>
        <v>0</v>
      </c>
      <c r="BH357" s="114">
        <f t="shared" si="67"/>
        <v>0</v>
      </c>
      <c r="BI357" s="114">
        <f t="shared" si="68"/>
        <v>0</v>
      </c>
      <c r="BJ357" s="14" t="s">
        <v>85</v>
      </c>
      <c r="BK357" s="114">
        <f t="shared" si="69"/>
        <v>0</v>
      </c>
      <c r="BL357" s="14" t="s">
        <v>490</v>
      </c>
      <c r="BM357" s="113" t="s">
        <v>3315</v>
      </c>
    </row>
    <row r="358" spans="1:65" s="2" customFormat="1" ht="16.5" customHeight="1">
      <c r="A358" s="28"/>
      <c r="B358" s="138"/>
      <c r="C358" s="199" t="s">
        <v>1107</v>
      </c>
      <c r="D358" s="199" t="s">
        <v>242</v>
      </c>
      <c r="E358" s="200" t="s">
        <v>3316</v>
      </c>
      <c r="F358" s="201" t="s">
        <v>3317</v>
      </c>
      <c r="G358" s="202" t="s">
        <v>2072</v>
      </c>
      <c r="H358" s="203">
        <v>1</v>
      </c>
      <c r="I358" s="108"/>
      <c r="J358" s="204">
        <f t="shared" si="60"/>
        <v>0</v>
      </c>
      <c r="K358" s="201" t="s">
        <v>1709</v>
      </c>
      <c r="L358" s="29"/>
      <c r="M358" s="109" t="s">
        <v>1</v>
      </c>
      <c r="N358" s="110" t="s">
        <v>42</v>
      </c>
      <c r="O358" s="52"/>
      <c r="P358" s="111">
        <f t="shared" si="61"/>
        <v>0</v>
      </c>
      <c r="Q358" s="111">
        <v>0</v>
      </c>
      <c r="R358" s="111">
        <f t="shared" si="62"/>
        <v>0</v>
      </c>
      <c r="S358" s="111">
        <v>0</v>
      </c>
      <c r="T358" s="112">
        <f t="shared" si="63"/>
        <v>0</v>
      </c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R358" s="113" t="s">
        <v>490</v>
      </c>
      <c r="AT358" s="113" t="s">
        <v>242</v>
      </c>
      <c r="AU358" s="113" t="s">
        <v>85</v>
      </c>
      <c r="AY358" s="14" t="s">
        <v>237</v>
      </c>
      <c r="BE358" s="114">
        <f t="shared" si="64"/>
        <v>0</v>
      </c>
      <c r="BF358" s="114">
        <f t="shared" si="65"/>
        <v>0</v>
      </c>
      <c r="BG358" s="114">
        <f t="shared" si="66"/>
        <v>0</v>
      </c>
      <c r="BH358" s="114">
        <f t="shared" si="67"/>
        <v>0</v>
      </c>
      <c r="BI358" s="114">
        <f t="shared" si="68"/>
        <v>0</v>
      </c>
      <c r="BJ358" s="14" t="s">
        <v>85</v>
      </c>
      <c r="BK358" s="114">
        <f t="shared" si="69"/>
        <v>0</v>
      </c>
      <c r="BL358" s="14" t="s">
        <v>490</v>
      </c>
      <c r="BM358" s="113" t="s">
        <v>3318</v>
      </c>
    </row>
    <row r="359" spans="1:65" s="12" customFormat="1" ht="25.9" customHeight="1">
      <c r="B359" s="192"/>
      <c r="C359" s="193"/>
      <c r="D359" s="194" t="s">
        <v>76</v>
      </c>
      <c r="E359" s="195" t="s">
        <v>3319</v>
      </c>
      <c r="F359" s="195" t="s">
        <v>3320</v>
      </c>
      <c r="G359" s="193"/>
      <c r="H359" s="193"/>
      <c r="I359" s="101"/>
      <c r="J359" s="196">
        <f>BK359</f>
        <v>0</v>
      </c>
      <c r="K359" s="193"/>
      <c r="L359" s="99"/>
      <c r="M359" s="102"/>
      <c r="N359" s="103"/>
      <c r="O359" s="103"/>
      <c r="P359" s="104">
        <f>SUM(P360:P389)</f>
        <v>0</v>
      </c>
      <c r="Q359" s="103"/>
      <c r="R359" s="104">
        <f>SUM(R360:R389)</f>
        <v>0</v>
      </c>
      <c r="S359" s="103"/>
      <c r="T359" s="105">
        <f>SUM(T360:T389)</f>
        <v>0</v>
      </c>
      <c r="AR359" s="100" t="s">
        <v>247</v>
      </c>
      <c r="AT359" s="106" t="s">
        <v>76</v>
      </c>
      <c r="AU359" s="106" t="s">
        <v>77</v>
      </c>
      <c r="AY359" s="100" t="s">
        <v>237</v>
      </c>
      <c r="BK359" s="107">
        <f>SUM(BK360:BK389)</f>
        <v>0</v>
      </c>
    </row>
    <row r="360" spans="1:65" s="2" customFormat="1" ht="16.5" customHeight="1">
      <c r="A360" s="28"/>
      <c r="B360" s="138"/>
      <c r="C360" s="199" t="s">
        <v>1111</v>
      </c>
      <c r="D360" s="199" t="s">
        <v>242</v>
      </c>
      <c r="E360" s="200" t="s">
        <v>3321</v>
      </c>
      <c r="F360" s="201" t="s">
        <v>3322</v>
      </c>
      <c r="G360" s="202" t="s">
        <v>2676</v>
      </c>
      <c r="H360" s="203">
        <v>45</v>
      </c>
      <c r="I360" s="108"/>
      <c r="J360" s="204">
        <f t="shared" ref="J360:J389" si="70">ROUND(I360*H360,2)</f>
        <v>0</v>
      </c>
      <c r="K360" s="201" t="s">
        <v>1709</v>
      </c>
      <c r="L360" s="29"/>
      <c r="M360" s="109" t="s">
        <v>1</v>
      </c>
      <c r="N360" s="110" t="s">
        <v>42</v>
      </c>
      <c r="O360" s="52"/>
      <c r="P360" s="111">
        <f t="shared" ref="P360:P389" si="71">O360*H360</f>
        <v>0</v>
      </c>
      <c r="Q360" s="111">
        <v>0</v>
      </c>
      <c r="R360" s="111">
        <f t="shared" ref="R360:R389" si="72">Q360*H360</f>
        <v>0</v>
      </c>
      <c r="S360" s="111">
        <v>0</v>
      </c>
      <c r="T360" s="112">
        <f t="shared" ref="T360:T389" si="73">S360*H360</f>
        <v>0</v>
      </c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R360" s="113" t="s">
        <v>490</v>
      </c>
      <c r="AT360" s="113" t="s">
        <v>242</v>
      </c>
      <c r="AU360" s="113" t="s">
        <v>85</v>
      </c>
      <c r="AY360" s="14" t="s">
        <v>237</v>
      </c>
      <c r="BE360" s="114">
        <f t="shared" ref="BE360:BE389" si="74">IF(N360="základní",J360,0)</f>
        <v>0</v>
      </c>
      <c r="BF360" s="114">
        <f t="shared" ref="BF360:BF389" si="75">IF(N360="snížená",J360,0)</f>
        <v>0</v>
      </c>
      <c r="BG360" s="114">
        <f t="shared" ref="BG360:BG389" si="76">IF(N360="zákl. přenesená",J360,0)</f>
        <v>0</v>
      </c>
      <c r="BH360" s="114">
        <f t="shared" ref="BH360:BH389" si="77">IF(N360="sníž. přenesená",J360,0)</f>
        <v>0</v>
      </c>
      <c r="BI360" s="114">
        <f t="shared" ref="BI360:BI389" si="78">IF(N360="nulová",J360,0)</f>
        <v>0</v>
      </c>
      <c r="BJ360" s="14" t="s">
        <v>85</v>
      </c>
      <c r="BK360" s="114">
        <f t="shared" ref="BK360:BK389" si="79">ROUND(I360*H360,2)</f>
        <v>0</v>
      </c>
      <c r="BL360" s="14" t="s">
        <v>490</v>
      </c>
      <c r="BM360" s="113" t="s">
        <v>3323</v>
      </c>
    </row>
    <row r="361" spans="1:65" s="2" customFormat="1" ht="16.5" customHeight="1">
      <c r="A361" s="28"/>
      <c r="B361" s="138"/>
      <c r="C361" s="199" t="s">
        <v>1115</v>
      </c>
      <c r="D361" s="199" t="s">
        <v>242</v>
      </c>
      <c r="E361" s="200" t="s">
        <v>3324</v>
      </c>
      <c r="F361" s="201" t="s">
        <v>3325</v>
      </c>
      <c r="G361" s="202" t="s">
        <v>2676</v>
      </c>
      <c r="H361" s="203">
        <v>225</v>
      </c>
      <c r="I361" s="108"/>
      <c r="J361" s="204">
        <f t="shared" si="70"/>
        <v>0</v>
      </c>
      <c r="K361" s="201" t="s">
        <v>1709</v>
      </c>
      <c r="L361" s="29"/>
      <c r="M361" s="109" t="s">
        <v>1</v>
      </c>
      <c r="N361" s="110" t="s">
        <v>42</v>
      </c>
      <c r="O361" s="52"/>
      <c r="P361" s="111">
        <f t="shared" si="71"/>
        <v>0</v>
      </c>
      <c r="Q361" s="111">
        <v>0</v>
      </c>
      <c r="R361" s="111">
        <f t="shared" si="72"/>
        <v>0</v>
      </c>
      <c r="S361" s="111">
        <v>0</v>
      </c>
      <c r="T361" s="112">
        <f t="shared" si="73"/>
        <v>0</v>
      </c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R361" s="113" t="s">
        <v>490</v>
      </c>
      <c r="AT361" s="113" t="s">
        <v>242</v>
      </c>
      <c r="AU361" s="113" t="s">
        <v>85</v>
      </c>
      <c r="AY361" s="14" t="s">
        <v>237</v>
      </c>
      <c r="BE361" s="114">
        <f t="shared" si="74"/>
        <v>0</v>
      </c>
      <c r="BF361" s="114">
        <f t="shared" si="75"/>
        <v>0</v>
      </c>
      <c r="BG361" s="114">
        <f t="shared" si="76"/>
        <v>0</v>
      </c>
      <c r="BH361" s="114">
        <f t="shared" si="77"/>
        <v>0</v>
      </c>
      <c r="BI361" s="114">
        <f t="shared" si="78"/>
        <v>0</v>
      </c>
      <c r="BJ361" s="14" t="s">
        <v>85</v>
      </c>
      <c r="BK361" s="114">
        <f t="shared" si="79"/>
        <v>0</v>
      </c>
      <c r="BL361" s="14" t="s">
        <v>490</v>
      </c>
      <c r="BM361" s="113" t="s">
        <v>3326</v>
      </c>
    </row>
    <row r="362" spans="1:65" s="2" customFormat="1" ht="16.5" customHeight="1">
      <c r="A362" s="28"/>
      <c r="B362" s="138"/>
      <c r="C362" s="199" t="s">
        <v>1119</v>
      </c>
      <c r="D362" s="199" t="s">
        <v>242</v>
      </c>
      <c r="E362" s="200" t="s">
        <v>3327</v>
      </c>
      <c r="F362" s="201" t="s">
        <v>3328</v>
      </c>
      <c r="G362" s="202" t="s">
        <v>2676</v>
      </c>
      <c r="H362" s="203">
        <v>620</v>
      </c>
      <c r="I362" s="108"/>
      <c r="J362" s="204">
        <f t="shared" si="70"/>
        <v>0</v>
      </c>
      <c r="K362" s="201" t="s">
        <v>1709</v>
      </c>
      <c r="L362" s="29"/>
      <c r="M362" s="109" t="s">
        <v>1</v>
      </c>
      <c r="N362" s="110" t="s">
        <v>42</v>
      </c>
      <c r="O362" s="52"/>
      <c r="P362" s="111">
        <f t="shared" si="71"/>
        <v>0</v>
      </c>
      <c r="Q362" s="111">
        <v>0</v>
      </c>
      <c r="R362" s="111">
        <f t="shared" si="72"/>
        <v>0</v>
      </c>
      <c r="S362" s="111">
        <v>0</v>
      </c>
      <c r="T362" s="112">
        <f t="shared" si="73"/>
        <v>0</v>
      </c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R362" s="113" t="s">
        <v>490</v>
      </c>
      <c r="AT362" s="113" t="s">
        <v>242</v>
      </c>
      <c r="AU362" s="113" t="s">
        <v>85</v>
      </c>
      <c r="AY362" s="14" t="s">
        <v>237</v>
      </c>
      <c r="BE362" s="114">
        <f t="shared" si="74"/>
        <v>0</v>
      </c>
      <c r="BF362" s="114">
        <f t="shared" si="75"/>
        <v>0</v>
      </c>
      <c r="BG362" s="114">
        <f t="shared" si="76"/>
        <v>0</v>
      </c>
      <c r="BH362" s="114">
        <f t="shared" si="77"/>
        <v>0</v>
      </c>
      <c r="BI362" s="114">
        <f t="shared" si="78"/>
        <v>0</v>
      </c>
      <c r="BJ362" s="14" t="s">
        <v>85</v>
      </c>
      <c r="BK362" s="114">
        <f t="shared" si="79"/>
        <v>0</v>
      </c>
      <c r="BL362" s="14" t="s">
        <v>490</v>
      </c>
      <c r="BM362" s="113" t="s">
        <v>3329</v>
      </c>
    </row>
    <row r="363" spans="1:65" s="2" customFormat="1" ht="16.5" customHeight="1">
      <c r="A363" s="28"/>
      <c r="B363" s="138"/>
      <c r="C363" s="199" t="s">
        <v>1123</v>
      </c>
      <c r="D363" s="199" t="s">
        <v>242</v>
      </c>
      <c r="E363" s="200" t="s">
        <v>3330</v>
      </c>
      <c r="F363" s="201" t="s">
        <v>3331</v>
      </c>
      <c r="G363" s="202" t="s">
        <v>2072</v>
      </c>
      <c r="H363" s="203">
        <v>6250</v>
      </c>
      <c r="I363" s="108"/>
      <c r="J363" s="204">
        <f t="shared" si="70"/>
        <v>0</v>
      </c>
      <c r="K363" s="201" t="s">
        <v>1709</v>
      </c>
      <c r="L363" s="29"/>
      <c r="M363" s="109" t="s">
        <v>1</v>
      </c>
      <c r="N363" s="110" t="s">
        <v>42</v>
      </c>
      <c r="O363" s="52"/>
      <c r="P363" s="111">
        <f t="shared" si="71"/>
        <v>0</v>
      </c>
      <c r="Q363" s="111">
        <v>0</v>
      </c>
      <c r="R363" s="111">
        <f t="shared" si="72"/>
        <v>0</v>
      </c>
      <c r="S363" s="111">
        <v>0</v>
      </c>
      <c r="T363" s="112">
        <f t="shared" si="73"/>
        <v>0</v>
      </c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R363" s="113" t="s">
        <v>490</v>
      </c>
      <c r="AT363" s="113" t="s">
        <v>242</v>
      </c>
      <c r="AU363" s="113" t="s">
        <v>85</v>
      </c>
      <c r="AY363" s="14" t="s">
        <v>237</v>
      </c>
      <c r="BE363" s="114">
        <f t="shared" si="74"/>
        <v>0</v>
      </c>
      <c r="BF363" s="114">
        <f t="shared" si="75"/>
        <v>0</v>
      </c>
      <c r="BG363" s="114">
        <f t="shared" si="76"/>
        <v>0</v>
      </c>
      <c r="BH363" s="114">
        <f t="shared" si="77"/>
        <v>0</v>
      </c>
      <c r="BI363" s="114">
        <f t="shared" si="78"/>
        <v>0</v>
      </c>
      <c r="BJ363" s="14" t="s">
        <v>85</v>
      </c>
      <c r="BK363" s="114">
        <f t="shared" si="79"/>
        <v>0</v>
      </c>
      <c r="BL363" s="14" t="s">
        <v>490</v>
      </c>
      <c r="BM363" s="113" t="s">
        <v>3332</v>
      </c>
    </row>
    <row r="364" spans="1:65" s="2" customFormat="1" ht="16.5" customHeight="1">
      <c r="A364" s="28"/>
      <c r="B364" s="138"/>
      <c r="C364" s="199" t="s">
        <v>1127</v>
      </c>
      <c r="D364" s="199" t="s">
        <v>242</v>
      </c>
      <c r="E364" s="200" t="s">
        <v>3333</v>
      </c>
      <c r="F364" s="201" t="s">
        <v>3334</v>
      </c>
      <c r="G364" s="202" t="s">
        <v>1716</v>
      </c>
      <c r="H364" s="203">
        <v>215</v>
      </c>
      <c r="I364" s="108"/>
      <c r="J364" s="204">
        <f t="shared" si="70"/>
        <v>0</v>
      </c>
      <c r="K364" s="201" t="s">
        <v>1709</v>
      </c>
      <c r="L364" s="29"/>
      <c r="M364" s="109" t="s">
        <v>1</v>
      </c>
      <c r="N364" s="110" t="s">
        <v>42</v>
      </c>
      <c r="O364" s="52"/>
      <c r="P364" s="111">
        <f t="shared" si="71"/>
        <v>0</v>
      </c>
      <c r="Q364" s="111">
        <v>0</v>
      </c>
      <c r="R364" s="111">
        <f t="shared" si="72"/>
        <v>0</v>
      </c>
      <c r="S364" s="111">
        <v>0</v>
      </c>
      <c r="T364" s="112">
        <f t="shared" si="73"/>
        <v>0</v>
      </c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R364" s="113" t="s">
        <v>490</v>
      </c>
      <c r="AT364" s="113" t="s">
        <v>242</v>
      </c>
      <c r="AU364" s="113" t="s">
        <v>85</v>
      </c>
      <c r="AY364" s="14" t="s">
        <v>237</v>
      </c>
      <c r="BE364" s="114">
        <f t="shared" si="74"/>
        <v>0</v>
      </c>
      <c r="BF364" s="114">
        <f t="shared" si="75"/>
        <v>0</v>
      </c>
      <c r="BG364" s="114">
        <f t="shared" si="76"/>
        <v>0</v>
      </c>
      <c r="BH364" s="114">
        <f t="shared" si="77"/>
        <v>0</v>
      </c>
      <c r="BI364" s="114">
        <f t="shared" si="78"/>
        <v>0</v>
      </c>
      <c r="BJ364" s="14" t="s">
        <v>85</v>
      </c>
      <c r="BK364" s="114">
        <f t="shared" si="79"/>
        <v>0</v>
      </c>
      <c r="BL364" s="14" t="s">
        <v>490</v>
      </c>
      <c r="BM364" s="113" t="s">
        <v>3335</v>
      </c>
    </row>
    <row r="365" spans="1:65" s="2" customFormat="1" ht="16.5" customHeight="1">
      <c r="A365" s="28"/>
      <c r="B365" s="138"/>
      <c r="C365" s="199" t="s">
        <v>1131</v>
      </c>
      <c r="D365" s="199" t="s">
        <v>242</v>
      </c>
      <c r="E365" s="200" t="s">
        <v>3336</v>
      </c>
      <c r="F365" s="201" t="s">
        <v>3337</v>
      </c>
      <c r="G365" s="202" t="s">
        <v>1716</v>
      </c>
      <c r="H365" s="203">
        <v>850</v>
      </c>
      <c r="I365" s="108"/>
      <c r="J365" s="204">
        <f t="shared" si="70"/>
        <v>0</v>
      </c>
      <c r="K365" s="201" t="s">
        <v>1709</v>
      </c>
      <c r="L365" s="29"/>
      <c r="M365" s="109" t="s">
        <v>1</v>
      </c>
      <c r="N365" s="110" t="s">
        <v>42</v>
      </c>
      <c r="O365" s="52"/>
      <c r="P365" s="111">
        <f t="shared" si="71"/>
        <v>0</v>
      </c>
      <c r="Q365" s="111">
        <v>0</v>
      </c>
      <c r="R365" s="111">
        <f t="shared" si="72"/>
        <v>0</v>
      </c>
      <c r="S365" s="111">
        <v>0</v>
      </c>
      <c r="T365" s="112">
        <f t="shared" si="73"/>
        <v>0</v>
      </c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R365" s="113" t="s">
        <v>490</v>
      </c>
      <c r="AT365" s="113" t="s">
        <v>242</v>
      </c>
      <c r="AU365" s="113" t="s">
        <v>85</v>
      </c>
      <c r="AY365" s="14" t="s">
        <v>237</v>
      </c>
      <c r="BE365" s="114">
        <f t="shared" si="74"/>
        <v>0</v>
      </c>
      <c r="BF365" s="114">
        <f t="shared" si="75"/>
        <v>0</v>
      </c>
      <c r="BG365" s="114">
        <f t="shared" si="76"/>
        <v>0</v>
      </c>
      <c r="BH365" s="114">
        <f t="shared" si="77"/>
        <v>0</v>
      </c>
      <c r="BI365" s="114">
        <f t="shared" si="78"/>
        <v>0</v>
      </c>
      <c r="BJ365" s="14" t="s">
        <v>85</v>
      </c>
      <c r="BK365" s="114">
        <f t="shared" si="79"/>
        <v>0</v>
      </c>
      <c r="BL365" s="14" t="s">
        <v>490</v>
      </c>
      <c r="BM365" s="113" t="s">
        <v>3338</v>
      </c>
    </row>
    <row r="366" spans="1:65" s="2" customFormat="1" ht="16.5" customHeight="1">
      <c r="A366" s="28"/>
      <c r="B366" s="138"/>
      <c r="C366" s="199" t="s">
        <v>1135</v>
      </c>
      <c r="D366" s="199" t="s">
        <v>242</v>
      </c>
      <c r="E366" s="200" t="s">
        <v>3339</v>
      </c>
      <c r="F366" s="201" t="s">
        <v>3340</v>
      </c>
      <c r="G366" s="202" t="s">
        <v>1716</v>
      </c>
      <c r="H366" s="203">
        <v>8500</v>
      </c>
      <c r="I366" s="108"/>
      <c r="J366" s="204">
        <f t="shared" si="70"/>
        <v>0</v>
      </c>
      <c r="K366" s="201" t="s">
        <v>1709</v>
      </c>
      <c r="L366" s="29"/>
      <c r="M366" s="109" t="s">
        <v>1</v>
      </c>
      <c r="N366" s="110" t="s">
        <v>42</v>
      </c>
      <c r="O366" s="52"/>
      <c r="P366" s="111">
        <f t="shared" si="71"/>
        <v>0</v>
      </c>
      <c r="Q366" s="111">
        <v>0</v>
      </c>
      <c r="R366" s="111">
        <f t="shared" si="72"/>
        <v>0</v>
      </c>
      <c r="S366" s="111">
        <v>0</v>
      </c>
      <c r="T366" s="112">
        <f t="shared" si="73"/>
        <v>0</v>
      </c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R366" s="113" t="s">
        <v>490</v>
      </c>
      <c r="AT366" s="113" t="s">
        <v>242</v>
      </c>
      <c r="AU366" s="113" t="s">
        <v>85</v>
      </c>
      <c r="AY366" s="14" t="s">
        <v>237</v>
      </c>
      <c r="BE366" s="114">
        <f t="shared" si="74"/>
        <v>0</v>
      </c>
      <c r="BF366" s="114">
        <f t="shared" si="75"/>
        <v>0</v>
      </c>
      <c r="BG366" s="114">
        <f t="shared" si="76"/>
        <v>0</v>
      </c>
      <c r="BH366" s="114">
        <f t="shared" si="77"/>
        <v>0</v>
      </c>
      <c r="BI366" s="114">
        <f t="shared" si="78"/>
        <v>0</v>
      </c>
      <c r="BJ366" s="14" t="s">
        <v>85</v>
      </c>
      <c r="BK366" s="114">
        <f t="shared" si="79"/>
        <v>0</v>
      </c>
      <c r="BL366" s="14" t="s">
        <v>490</v>
      </c>
      <c r="BM366" s="113" t="s">
        <v>3341</v>
      </c>
    </row>
    <row r="367" spans="1:65" s="2" customFormat="1" ht="16.5" customHeight="1">
      <c r="A367" s="28"/>
      <c r="B367" s="138"/>
      <c r="C367" s="199" t="s">
        <v>1139</v>
      </c>
      <c r="D367" s="199" t="s">
        <v>242</v>
      </c>
      <c r="E367" s="200" t="s">
        <v>3342</v>
      </c>
      <c r="F367" s="201" t="s">
        <v>3343</v>
      </c>
      <c r="G367" s="202" t="s">
        <v>2072</v>
      </c>
      <c r="H367" s="203">
        <v>1450</v>
      </c>
      <c r="I367" s="108"/>
      <c r="J367" s="204">
        <f t="shared" si="70"/>
        <v>0</v>
      </c>
      <c r="K367" s="201" t="s">
        <v>1709</v>
      </c>
      <c r="L367" s="29"/>
      <c r="M367" s="109" t="s">
        <v>1</v>
      </c>
      <c r="N367" s="110" t="s">
        <v>42</v>
      </c>
      <c r="O367" s="52"/>
      <c r="P367" s="111">
        <f t="shared" si="71"/>
        <v>0</v>
      </c>
      <c r="Q367" s="111">
        <v>0</v>
      </c>
      <c r="R367" s="111">
        <f t="shared" si="72"/>
        <v>0</v>
      </c>
      <c r="S367" s="111">
        <v>0</v>
      </c>
      <c r="T367" s="112">
        <f t="shared" si="73"/>
        <v>0</v>
      </c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R367" s="113" t="s">
        <v>490</v>
      </c>
      <c r="AT367" s="113" t="s">
        <v>242</v>
      </c>
      <c r="AU367" s="113" t="s">
        <v>85</v>
      </c>
      <c r="AY367" s="14" t="s">
        <v>237</v>
      </c>
      <c r="BE367" s="114">
        <f t="shared" si="74"/>
        <v>0</v>
      </c>
      <c r="BF367" s="114">
        <f t="shared" si="75"/>
        <v>0</v>
      </c>
      <c r="BG367" s="114">
        <f t="shared" si="76"/>
        <v>0</v>
      </c>
      <c r="BH367" s="114">
        <f t="shared" si="77"/>
        <v>0</v>
      </c>
      <c r="BI367" s="114">
        <f t="shared" si="78"/>
        <v>0</v>
      </c>
      <c r="BJ367" s="14" t="s">
        <v>85</v>
      </c>
      <c r="BK367" s="114">
        <f t="shared" si="79"/>
        <v>0</v>
      </c>
      <c r="BL367" s="14" t="s">
        <v>490</v>
      </c>
      <c r="BM367" s="113" t="s">
        <v>3344</v>
      </c>
    </row>
    <row r="368" spans="1:65" s="2" customFormat="1" ht="16.5" customHeight="1">
      <c r="A368" s="28"/>
      <c r="B368" s="138"/>
      <c r="C368" s="199" t="s">
        <v>1143</v>
      </c>
      <c r="D368" s="199" t="s">
        <v>242</v>
      </c>
      <c r="E368" s="200" t="s">
        <v>3345</v>
      </c>
      <c r="F368" s="201" t="s">
        <v>3346</v>
      </c>
      <c r="G368" s="202" t="s">
        <v>2072</v>
      </c>
      <c r="H368" s="203">
        <v>750</v>
      </c>
      <c r="I368" s="108"/>
      <c r="J368" s="204">
        <f t="shared" si="70"/>
        <v>0</v>
      </c>
      <c r="K368" s="201" t="s">
        <v>1709</v>
      </c>
      <c r="L368" s="29"/>
      <c r="M368" s="109" t="s">
        <v>1</v>
      </c>
      <c r="N368" s="110" t="s">
        <v>42</v>
      </c>
      <c r="O368" s="52"/>
      <c r="P368" s="111">
        <f t="shared" si="71"/>
        <v>0</v>
      </c>
      <c r="Q368" s="111">
        <v>0</v>
      </c>
      <c r="R368" s="111">
        <f t="shared" si="72"/>
        <v>0</v>
      </c>
      <c r="S368" s="111">
        <v>0</v>
      </c>
      <c r="T368" s="112">
        <f t="shared" si="73"/>
        <v>0</v>
      </c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R368" s="113" t="s">
        <v>490</v>
      </c>
      <c r="AT368" s="113" t="s">
        <v>242</v>
      </c>
      <c r="AU368" s="113" t="s">
        <v>85</v>
      </c>
      <c r="AY368" s="14" t="s">
        <v>237</v>
      </c>
      <c r="BE368" s="114">
        <f t="shared" si="74"/>
        <v>0</v>
      </c>
      <c r="BF368" s="114">
        <f t="shared" si="75"/>
        <v>0</v>
      </c>
      <c r="BG368" s="114">
        <f t="shared" si="76"/>
        <v>0</v>
      </c>
      <c r="BH368" s="114">
        <f t="shared" si="77"/>
        <v>0</v>
      </c>
      <c r="BI368" s="114">
        <f t="shared" si="78"/>
        <v>0</v>
      </c>
      <c r="BJ368" s="14" t="s">
        <v>85</v>
      </c>
      <c r="BK368" s="114">
        <f t="shared" si="79"/>
        <v>0</v>
      </c>
      <c r="BL368" s="14" t="s">
        <v>490</v>
      </c>
      <c r="BM368" s="113" t="s">
        <v>3347</v>
      </c>
    </row>
    <row r="369" spans="1:65" s="2" customFormat="1" ht="16.5" customHeight="1">
      <c r="A369" s="28"/>
      <c r="B369" s="138"/>
      <c r="C369" s="199" t="s">
        <v>1146</v>
      </c>
      <c r="D369" s="199" t="s">
        <v>242</v>
      </c>
      <c r="E369" s="200" t="s">
        <v>3348</v>
      </c>
      <c r="F369" s="201" t="s">
        <v>3349</v>
      </c>
      <c r="G369" s="202" t="s">
        <v>2072</v>
      </c>
      <c r="H369" s="203">
        <v>150</v>
      </c>
      <c r="I369" s="108"/>
      <c r="J369" s="204">
        <f t="shared" si="70"/>
        <v>0</v>
      </c>
      <c r="K369" s="201" t="s">
        <v>1709</v>
      </c>
      <c r="L369" s="29"/>
      <c r="M369" s="109" t="s">
        <v>1</v>
      </c>
      <c r="N369" s="110" t="s">
        <v>42</v>
      </c>
      <c r="O369" s="52"/>
      <c r="P369" s="111">
        <f t="shared" si="71"/>
        <v>0</v>
      </c>
      <c r="Q369" s="111">
        <v>0</v>
      </c>
      <c r="R369" s="111">
        <f t="shared" si="72"/>
        <v>0</v>
      </c>
      <c r="S369" s="111">
        <v>0</v>
      </c>
      <c r="T369" s="112">
        <f t="shared" si="73"/>
        <v>0</v>
      </c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R369" s="113" t="s">
        <v>490</v>
      </c>
      <c r="AT369" s="113" t="s">
        <v>242</v>
      </c>
      <c r="AU369" s="113" t="s">
        <v>85</v>
      </c>
      <c r="AY369" s="14" t="s">
        <v>237</v>
      </c>
      <c r="BE369" s="114">
        <f t="shared" si="74"/>
        <v>0</v>
      </c>
      <c r="BF369" s="114">
        <f t="shared" si="75"/>
        <v>0</v>
      </c>
      <c r="BG369" s="114">
        <f t="shared" si="76"/>
        <v>0</v>
      </c>
      <c r="BH369" s="114">
        <f t="shared" si="77"/>
        <v>0</v>
      </c>
      <c r="BI369" s="114">
        <f t="shared" si="78"/>
        <v>0</v>
      </c>
      <c r="BJ369" s="14" t="s">
        <v>85</v>
      </c>
      <c r="BK369" s="114">
        <f t="shared" si="79"/>
        <v>0</v>
      </c>
      <c r="BL369" s="14" t="s">
        <v>490</v>
      </c>
      <c r="BM369" s="113" t="s">
        <v>3350</v>
      </c>
    </row>
    <row r="370" spans="1:65" s="2" customFormat="1" ht="16.5" customHeight="1">
      <c r="A370" s="28"/>
      <c r="B370" s="138"/>
      <c r="C370" s="199" t="s">
        <v>1150</v>
      </c>
      <c r="D370" s="199" t="s">
        <v>242</v>
      </c>
      <c r="E370" s="200" t="s">
        <v>3351</v>
      </c>
      <c r="F370" s="201" t="s">
        <v>3352</v>
      </c>
      <c r="G370" s="202" t="s">
        <v>2072</v>
      </c>
      <c r="H370" s="203">
        <v>100</v>
      </c>
      <c r="I370" s="108"/>
      <c r="J370" s="204">
        <f t="shared" si="70"/>
        <v>0</v>
      </c>
      <c r="K370" s="201" t="s">
        <v>1709</v>
      </c>
      <c r="L370" s="29"/>
      <c r="M370" s="109" t="s">
        <v>1</v>
      </c>
      <c r="N370" s="110" t="s">
        <v>42</v>
      </c>
      <c r="O370" s="52"/>
      <c r="P370" s="111">
        <f t="shared" si="71"/>
        <v>0</v>
      </c>
      <c r="Q370" s="111">
        <v>0</v>
      </c>
      <c r="R370" s="111">
        <f t="shared" si="72"/>
        <v>0</v>
      </c>
      <c r="S370" s="111">
        <v>0</v>
      </c>
      <c r="T370" s="112">
        <f t="shared" si="73"/>
        <v>0</v>
      </c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R370" s="113" t="s">
        <v>490</v>
      </c>
      <c r="AT370" s="113" t="s">
        <v>242</v>
      </c>
      <c r="AU370" s="113" t="s">
        <v>85</v>
      </c>
      <c r="AY370" s="14" t="s">
        <v>237</v>
      </c>
      <c r="BE370" s="114">
        <f t="shared" si="74"/>
        <v>0</v>
      </c>
      <c r="BF370" s="114">
        <f t="shared" si="75"/>
        <v>0</v>
      </c>
      <c r="BG370" s="114">
        <f t="shared" si="76"/>
        <v>0</v>
      </c>
      <c r="BH370" s="114">
        <f t="shared" si="77"/>
        <v>0</v>
      </c>
      <c r="BI370" s="114">
        <f t="shared" si="78"/>
        <v>0</v>
      </c>
      <c r="BJ370" s="14" t="s">
        <v>85</v>
      </c>
      <c r="BK370" s="114">
        <f t="shared" si="79"/>
        <v>0</v>
      </c>
      <c r="BL370" s="14" t="s">
        <v>490</v>
      </c>
      <c r="BM370" s="113" t="s">
        <v>3353</v>
      </c>
    </row>
    <row r="371" spans="1:65" s="2" customFormat="1" ht="16.5" customHeight="1">
      <c r="A371" s="28"/>
      <c r="B371" s="138"/>
      <c r="C371" s="199" t="s">
        <v>1154</v>
      </c>
      <c r="D371" s="199" t="s">
        <v>242</v>
      </c>
      <c r="E371" s="200" t="s">
        <v>3354</v>
      </c>
      <c r="F371" s="201" t="s">
        <v>3355</v>
      </c>
      <c r="G371" s="202" t="s">
        <v>2072</v>
      </c>
      <c r="H371" s="203">
        <v>50</v>
      </c>
      <c r="I371" s="108"/>
      <c r="J371" s="204">
        <f t="shared" si="70"/>
        <v>0</v>
      </c>
      <c r="K371" s="201" t="s">
        <v>1709</v>
      </c>
      <c r="L371" s="29"/>
      <c r="M371" s="109" t="s">
        <v>1</v>
      </c>
      <c r="N371" s="110" t="s">
        <v>42</v>
      </c>
      <c r="O371" s="52"/>
      <c r="P371" s="111">
        <f t="shared" si="71"/>
        <v>0</v>
      </c>
      <c r="Q371" s="111">
        <v>0</v>
      </c>
      <c r="R371" s="111">
        <f t="shared" si="72"/>
        <v>0</v>
      </c>
      <c r="S371" s="111">
        <v>0</v>
      </c>
      <c r="T371" s="112">
        <f t="shared" si="73"/>
        <v>0</v>
      </c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R371" s="113" t="s">
        <v>490</v>
      </c>
      <c r="AT371" s="113" t="s">
        <v>242</v>
      </c>
      <c r="AU371" s="113" t="s">
        <v>85</v>
      </c>
      <c r="AY371" s="14" t="s">
        <v>237</v>
      </c>
      <c r="BE371" s="114">
        <f t="shared" si="74"/>
        <v>0</v>
      </c>
      <c r="BF371" s="114">
        <f t="shared" si="75"/>
        <v>0</v>
      </c>
      <c r="BG371" s="114">
        <f t="shared" si="76"/>
        <v>0</v>
      </c>
      <c r="BH371" s="114">
        <f t="shared" si="77"/>
        <v>0</v>
      </c>
      <c r="BI371" s="114">
        <f t="shared" si="78"/>
        <v>0</v>
      </c>
      <c r="BJ371" s="14" t="s">
        <v>85</v>
      </c>
      <c r="BK371" s="114">
        <f t="shared" si="79"/>
        <v>0</v>
      </c>
      <c r="BL371" s="14" t="s">
        <v>490</v>
      </c>
      <c r="BM371" s="113" t="s">
        <v>3356</v>
      </c>
    </row>
    <row r="372" spans="1:65" s="2" customFormat="1" ht="16.5" customHeight="1">
      <c r="A372" s="28"/>
      <c r="B372" s="138"/>
      <c r="C372" s="199" t="s">
        <v>1158</v>
      </c>
      <c r="D372" s="199" t="s">
        <v>242</v>
      </c>
      <c r="E372" s="200" t="s">
        <v>3357</v>
      </c>
      <c r="F372" s="201" t="s">
        <v>3358</v>
      </c>
      <c r="G372" s="202" t="s">
        <v>2072</v>
      </c>
      <c r="H372" s="203">
        <v>18</v>
      </c>
      <c r="I372" s="108"/>
      <c r="J372" s="204">
        <f t="shared" si="70"/>
        <v>0</v>
      </c>
      <c r="K372" s="201" t="s">
        <v>1709</v>
      </c>
      <c r="L372" s="29"/>
      <c r="M372" s="109" t="s">
        <v>1</v>
      </c>
      <c r="N372" s="110" t="s">
        <v>42</v>
      </c>
      <c r="O372" s="52"/>
      <c r="P372" s="111">
        <f t="shared" si="71"/>
        <v>0</v>
      </c>
      <c r="Q372" s="111">
        <v>0</v>
      </c>
      <c r="R372" s="111">
        <f t="shared" si="72"/>
        <v>0</v>
      </c>
      <c r="S372" s="111">
        <v>0</v>
      </c>
      <c r="T372" s="112">
        <f t="shared" si="73"/>
        <v>0</v>
      </c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R372" s="113" t="s">
        <v>490</v>
      </c>
      <c r="AT372" s="113" t="s">
        <v>242</v>
      </c>
      <c r="AU372" s="113" t="s">
        <v>85</v>
      </c>
      <c r="AY372" s="14" t="s">
        <v>237</v>
      </c>
      <c r="BE372" s="114">
        <f t="shared" si="74"/>
        <v>0</v>
      </c>
      <c r="BF372" s="114">
        <f t="shared" si="75"/>
        <v>0</v>
      </c>
      <c r="BG372" s="114">
        <f t="shared" si="76"/>
        <v>0</v>
      </c>
      <c r="BH372" s="114">
        <f t="shared" si="77"/>
        <v>0</v>
      </c>
      <c r="BI372" s="114">
        <f t="shared" si="78"/>
        <v>0</v>
      </c>
      <c r="BJ372" s="14" t="s">
        <v>85</v>
      </c>
      <c r="BK372" s="114">
        <f t="shared" si="79"/>
        <v>0</v>
      </c>
      <c r="BL372" s="14" t="s">
        <v>490</v>
      </c>
      <c r="BM372" s="113" t="s">
        <v>3359</v>
      </c>
    </row>
    <row r="373" spans="1:65" s="2" customFormat="1" ht="16.5" customHeight="1">
      <c r="A373" s="28"/>
      <c r="B373" s="138"/>
      <c r="C373" s="199" t="s">
        <v>1162</v>
      </c>
      <c r="D373" s="199" t="s">
        <v>242</v>
      </c>
      <c r="E373" s="200" t="s">
        <v>3360</v>
      </c>
      <c r="F373" s="201" t="s">
        <v>3361</v>
      </c>
      <c r="G373" s="202" t="s">
        <v>2137</v>
      </c>
      <c r="H373" s="203">
        <v>336</v>
      </c>
      <c r="I373" s="108"/>
      <c r="J373" s="204">
        <f t="shared" si="70"/>
        <v>0</v>
      </c>
      <c r="K373" s="201" t="s">
        <v>1709</v>
      </c>
      <c r="L373" s="29"/>
      <c r="M373" s="109" t="s">
        <v>1</v>
      </c>
      <c r="N373" s="110" t="s">
        <v>42</v>
      </c>
      <c r="O373" s="52"/>
      <c r="P373" s="111">
        <f t="shared" si="71"/>
        <v>0</v>
      </c>
      <c r="Q373" s="111">
        <v>0</v>
      </c>
      <c r="R373" s="111">
        <f t="shared" si="72"/>
        <v>0</v>
      </c>
      <c r="S373" s="111">
        <v>0</v>
      </c>
      <c r="T373" s="112">
        <f t="shared" si="73"/>
        <v>0</v>
      </c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R373" s="113" t="s">
        <v>490</v>
      </c>
      <c r="AT373" s="113" t="s">
        <v>242</v>
      </c>
      <c r="AU373" s="113" t="s">
        <v>85</v>
      </c>
      <c r="AY373" s="14" t="s">
        <v>237</v>
      </c>
      <c r="BE373" s="114">
        <f t="shared" si="74"/>
        <v>0</v>
      </c>
      <c r="BF373" s="114">
        <f t="shared" si="75"/>
        <v>0</v>
      </c>
      <c r="BG373" s="114">
        <f t="shared" si="76"/>
        <v>0</v>
      </c>
      <c r="BH373" s="114">
        <f t="shared" si="77"/>
        <v>0</v>
      </c>
      <c r="BI373" s="114">
        <f t="shared" si="78"/>
        <v>0</v>
      </c>
      <c r="BJ373" s="14" t="s">
        <v>85</v>
      </c>
      <c r="BK373" s="114">
        <f t="shared" si="79"/>
        <v>0</v>
      </c>
      <c r="BL373" s="14" t="s">
        <v>490</v>
      </c>
      <c r="BM373" s="113" t="s">
        <v>3362</v>
      </c>
    </row>
    <row r="374" spans="1:65" s="2" customFormat="1" ht="16.5" customHeight="1">
      <c r="A374" s="28"/>
      <c r="B374" s="138"/>
      <c r="C374" s="205" t="s">
        <v>1166</v>
      </c>
      <c r="D374" s="205" t="s">
        <v>290</v>
      </c>
      <c r="E374" s="206" t="s">
        <v>3363</v>
      </c>
      <c r="F374" s="207" t="s">
        <v>3361</v>
      </c>
      <c r="G374" s="208" t="s">
        <v>2137</v>
      </c>
      <c r="H374" s="209">
        <v>336</v>
      </c>
      <c r="I374" s="115"/>
      <c r="J374" s="210">
        <f t="shared" si="70"/>
        <v>0</v>
      </c>
      <c r="K374" s="207" t="s">
        <v>1709</v>
      </c>
      <c r="L374" s="116"/>
      <c r="M374" s="117" t="s">
        <v>1</v>
      </c>
      <c r="N374" s="118" t="s">
        <v>42</v>
      </c>
      <c r="O374" s="52"/>
      <c r="P374" s="111">
        <f t="shared" si="71"/>
        <v>0</v>
      </c>
      <c r="Q374" s="111">
        <v>0</v>
      </c>
      <c r="R374" s="111">
        <f t="shared" si="72"/>
        <v>0</v>
      </c>
      <c r="S374" s="111">
        <v>0</v>
      </c>
      <c r="T374" s="112">
        <f t="shared" si="73"/>
        <v>0</v>
      </c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R374" s="113" t="s">
        <v>1303</v>
      </c>
      <c r="AT374" s="113" t="s">
        <v>290</v>
      </c>
      <c r="AU374" s="113" t="s">
        <v>85</v>
      </c>
      <c r="AY374" s="14" t="s">
        <v>237</v>
      </c>
      <c r="BE374" s="114">
        <f t="shared" si="74"/>
        <v>0</v>
      </c>
      <c r="BF374" s="114">
        <f t="shared" si="75"/>
        <v>0</v>
      </c>
      <c r="BG374" s="114">
        <f t="shared" si="76"/>
        <v>0</v>
      </c>
      <c r="BH374" s="114">
        <f t="shared" si="77"/>
        <v>0</v>
      </c>
      <c r="BI374" s="114">
        <f t="shared" si="78"/>
        <v>0</v>
      </c>
      <c r="BJ374" s="14" t="s">
        <v>85</v>
      </c>
      <c r="BK374" s="114">
        <f t="shared" si="79"/>
        <v>0</v>
      </c>
      <c r="BL374" s="14" t="s">
        <v>490</v>
      </c>
      <c r="BM374" s="113" t="s">
        <v>3364</v>
      </c>
    </row>
    <row r="375" spans="1:65" s="2" customFormat="1" ht="16.5" customHeight="1">
      <c r="A375" s="28"/>
      <c r="B375" s="138"/>
      <c r="C375" s="199" t="s">
        <v>1172</v>
      </c>
      <c r="D375" s="199" t="s">
        <v>242</v>
      </c>
      <c r="E375" s="200" t="s">
        <v>3365</v>
      </c>
      <c r="F375" s="201" t="s">
        <v>3366</v>
      </c>
      <c r="G375" s="202" t="s">
        <v>2072</v>
      </c>
      <c r="H375" s="203">
        <v>2250</v>
      </c>
      <c r="I375" s="108"/>
      <c r="J375" s="204">
        <f t="shared" si="70"/>
        <v>0</v>
      </c>
      <c r="K375" s="201" t="s">
        <v>1709</v>
      </c>
      <c r="L375" s="29"/>
      <c r="M375" s="109" t="s">
        <v>1</v>
      </c>
      <c r="N375" s="110" t="s">
        <v>42</v>
      </c>
      <c r="O375" s="52"/>
      <c r="P375" s="111">
        <f t="shared" si="71"/>
        <v>0</v>
      </c>
      <c r="Q375" s="111">
        <v>0</v>
      </c>
      <c r="R375" s="111">
        <f t="shared" si="72"/>
        <v>0</v>
      </c>
      <c r="S375" s="111">
        <v>0</v>
      </c>
      <c r="T375" s="112">
        <f t="shared" si="73"/>
        <v>0</v>
      </c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R375" s="113" t="s">
        <v>490</v>
      </c>
      <c r="AT375" s="113" t="s">
        <v>242</v>
      </c>
      <c r="AU375" s="113" t="s">
        <v>85</v>
      </c>
      <c r="AY375" s="14" t="s">
        <v>237</v>
      </c>
      <c r="BE375" s="114">
        <f t="shared" si="74"/>
        <v>0</v>
      </c>
      <c r="BF375" s="114">
        <f t="shared" si="75"/>
        <v>0</v>
      </c>
      <c r="BG375" s="114">
        <f t="shared" si="76"/>
        <v>0</v>
      </c>
      <c r="BH375" s="114">
        <f t="shared" si="77"/>
        <v>0</v>
      </c>
      <c r="BI375" s="114">
        <f t="shared" si="78"/>
        <v>0</v>
      </c>
      <c r="BJ375" s="14" t="s">
        <v>85</v>
      </c>
      <c r="BK375" s="114">
        <f t="shared" si="79"/>
        <v>0</v>
      </c>
      <c r="BL375" s="14" t="s">
        <v>490</v>
      </c>
      <c r="BM375" s="113" t="s">
        <v>3367</v>
      </c>
    </row>
    <row r="376" spans="1:65" s="2" customFormat="1" ht="16.5" customHeight="1">
      <c r="A376" s="28"/>
      <c r="B376" s="138"/>
      <c r="C376" s="199" t="s">
        <v>1176</v>
      </c>
      <c r="D376" s="199" t="s">
        <v>242</v>
      </c>
      <c r="E376" s="200" t="s">
        <v>3368</v>
      </c>
      <c r="F376" s="201" t="s">
        <v>3369</v>
      </c>
      <c r="G376" s="202" t="s">
        <v>3370</v>
      </c>
      <c r="H376" s="203">
        <v>15</v>
      </c>
      <c r="I376" s="108"/>
      <c r="J376" s="204">
        <f t="shared" si="70"/>
        <v>0</v>
      </c>
      <c r="K376" s="201" t="s">
        <v>1709</v>
      </c>
      <c r="L376" s="29"/>
      <c r="M376" s="109" t="s">
        <v>1</v>
      </c>
      <c r="N376" s="110" t="s">
        <v>42</v>
      </c>
      <c r="O376" s="52"/>
      <c r="P376" s="111">
        <f t="shared" si="71"/>
        <v>0</v>
      </c>
      <c r="Q376" s="111">
        <v>0</v>
      </c>
      <c r="R376" s="111">
        <f t="shared" si="72"/>
        <v>0</v>
      </c>
      <c r="S376" s="111">
        <v>0</v>
      </c>
      <c r="T376" s="112">
        <f t="shared" si="73"/>
        <v>0</v>
      </c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R376" s="113" t="s">
        <v>490</v>
      </c>
      <c r="AT376" s="113" t="s">
        <v>242</v>
      </c>
      <c r="AU376" s="113" t="s">
        <v>85</v>
      </c>
      <c r="AY376" s="14" t="s">
        <v>237</v>
      </c>
      <c r="BE376" s="114">
        <f t="shared" si="74"/>
        <v>0</v>
      </c>
      <c r="BF376" s="114">
        <f t="shared" si="75"/>
        <v>0</v>
      </c>
      <c r="BG376" s="114">
        <f t="shared" si="76"/>
        <v>0</v>
      </c>
      <c r="BH376" s="114">
        <f t="shared" si="77"/>
        <v>0</v>
      </c>
      <c r="BI376" s="114">
        <f t="shared" si="78"/>
        <v>0</v>
      </c>
      <c r="BJ376" s="14" t="s">
        <v>85</v>
      </c>
      <c r="BK376" s="114">
        <f t="shared" si="79"/>
        <v>0</v>
      </c>
      <c r="BL376" s="14" t="s">
        <v>490</v>
      </c>
      <c r="BM376" s="113" t="s">
        <v>3371</v>
      </c>
    </row>
    <row r="377" spans="1:65" s="2" customFormat="1" ht="16.5" customHeight="1">
      <c r="A377" s="28"/>
      <c r="B377" s="138"/>
      <c r="C377" s="199" t="s">
        <v>1180</v>
      </c>
      <c r="D377" s="199" t="s">
        <v>242</v>
      </c>
      <c r="E377" s="200" t="s">
        <v>3372</v>
      </c>
      <c r="F377" s="201" t="s">
        <v>3373</v>
      </c>
      <c r="G377" s="202" t="s">
        <v>2137</v>
      </c>
      <c r="H377" s="203">
        <v>10</v>
      </c>
      <c r="I377" s="108"/>
      <c r="J377" s="204">
        <f t="shared" si="70"/>
        <v>0</v>
      </c>
      <c r="K377" s="201" t="s">
        <v>1709</v>
      </c>
      <c r="L377" s="29"/>
      <c r="M377" s="109" t="s">
        <v>1</v>
      </c>
      <c r="N377" s="110" t="s">
        <v>42</v>
      </c>
      <c r="O377" s="52"/>
      <c r="P377" s="111">
        <f t="shared" si="71"/>
        <v>0</v>
      </c>
      <c r="Q377" s="111">
        <v>0</v>
      </c>
      <c r="R377" s="111">
        <f t="shared" si="72"/>
        <v>0</v>
      </c>
      <c r="S377" s="111">
        <v>0</v>
      </c>
      <c r="T377" s="112">
        <f t="shared" si="73"/>
        <v>0</v>
      </c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R377" s="113" t="s">
        <v>490</v>
      </c>
      <c r="AT377" s="113" t="s">
        <v>242</v>
      </c>
      <c r="AU377" s="113" t="s">
        <v>85</v>
      </c>
      <c r="AY377" s="14" t="s">
        <v>237</v>
      </c>
      <c r="BE377" s="114">
        <f t="shared" si="74"/>
        <v>0</v>
      </c>
      <c r="BF377" s="114">
        <f t="shared" si="75"/>
        <v>0</v>
      </c>
      <c r="BG377" s="114">
        <f t="shared" si="76"/>
        <v>0</v>
      </c>
      <c r="BH377" s="114">
        <f t="shared" si="77"/>
        <v>0</v>
      </c>
      <c r="BI377" s="114">
        <f t="shared" si="78"/>
        <v>0</v>
      </c>
      <c r="BJ377" s="14" t="s">
        <v>85</v>
      </c>
      <c r="BK377" s="114">
        <f t="shared" si="79"/>
        <v>0</v>
      </c>
      <c r="BL377" s="14" t="s">
        <v>490</v>
      </c>
      <c r="BM377" s="113" t="s">
        <v>3374</v>
      </c>
    </row>
    <row r="378" spans="1:65" s="2" customFormat="1" ht="16.5" customHeight="1">
      <c r="A378" s="28"/>
      <c r="B378" s="138"/>
      <c r="C378" s="205" t="s">
        <v>1184</v>
      </c>
      <c r="D378" s="205" t="s">
        <v>290</v>
      </c>
      <c r="E378" s="206" t="s">
        <v>3375</v>
      </c>
      <c r="F378" s="207" t="s">
        <v>3373</v>
      </c>
      <c r="G378" s="208" t="s">
        <v>2137</v>
      </c>
      <c r="H378" s="209">
        <v>10</v>
      </c>
      <c r="I378" s="115"/>
      <c r="J378" s="210">
        <f t="shared" si="70"/>
        <v>0</v>
      </c>
      <c r="K378" s="207" t="s">
        <v>1709</v>
      </c>
      <c r="L378" s="116"/>
      <c r="M378" s="117" t="s">
        <v>1</v>
      </c>
      <c r="N378" s="118" t="s">
        <v>42</v>
      </c>
      <c r="O378" s="52"/>
      <c r="P378" s="111">
        <f t="shared" si="71"/>
        <v>0</v>
      </c>
      <c r="Q378" s="111">
        <v>0</v>
      </c>
      <c r="R378" s="111">
        <f t="shared" si="72"/>
        <v>0</v>
      </c>
      <c r="S378" s="111">
        <v>0</v>
      </c>
      <c r="T378" s="112">
        <f t="shared" si="73"/>
        <v>0</v>
      </c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R378" s="113" t="s">
        <v>1303</v>
      </c>
      <c r="AT378" s="113" t="s">
        <v>290</v>
      </c>
      <c r="AU378" s="113" t="s">
        <v>85</v>
      </c>
      <c r="AY378" s="14" t="s">
        <v>237</v>
      </c>
      <c r="BE378" s="114">
        <f t="shared" si="74"/>
        <v>0</v>
      </c>
      <c r="BF378" s="114">
        <f t="shared" si="75"/>
        <v>0</v>
      </c>
      <c r="BG378" s="114">
        <f t="shared" si="76"/>
        <v>0</v>
      </c>
      <c r="BH378" s="114">
        <f t="shared" si="77"/>
        <v>0</v>
      </c>
      <c r="BI378" s="114">
        <f t="shared" si="78"/>
        <v>0</v>
      </c>
      <c r="BJ378" s="14" t="s">
        <v>85</v>
      </c>
      <c r="BK378" s="114">
        <f t="shared" si="79"/>
        <v>0</v>
      </c>
      <c r="BL378" s="14" t="s">
        <v>490</v>
      </c>
      <c r="BM378" s="113" t="s">
        <v>3376</v>
      </c>
    </row>
    <row r="379" spans="1:65" s="2" customFormat="1" ht="16.5" customHeight="1">
      <c r="A379" s="28"/>
      <c r="B379" s="138"/>
      <c r="C379" s="199" t="s">
        <v>1188</v>
      </c>
      <c r="D379" s="199" t="s">
        <v>242</v>
      </c>
      <c r="E379" s="200" t="s">
        <v>3377</v>
      </c>
      <c r="F379" s="201" t="s">
        <v>3378</v>
      </c>
      <c r="G379" s="202" t="s">
        <v>2676</v>
      </c>
      <c r="H379" s="203">
        <v>250</v>
      </c>
      <c r="I379" s="108"/>
      <c r="J379" s="204">
        <f t="shared" si="70"/>
        <v>0</v>
      </c>
      <c r="K379" s="201" t="s">
        <v>1709</v>
      </c>
      <c r="L379" s="29"/>
      <c r="M379" s="109" t="s">
        <v>1</v>
      </c>
      <c r="N379" s="110" t="s">
        <v>42</v>
      </c>
      <c r="O379" s="52"/>
      <c r="P379" s="111">
        <f t="shared" si="71"/>
        <v>0</v>
      </c>
      <c r="Q379" s="111">
        <v>0</v>
      </c>
      <c r="R379" s="111">
        <f t="shared" si="72"/>
        <v>0</v>
      </c>
      <c r="S379" s="111">
        <v>0</v>
      </c>
      <c r="T379" s="112">
        <f t="shared" si="73"/>
        <v>0</v>
      </c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R379" s="113" t="s">
        <v>490</v>
      </c>
      <c r="AT379" s="113" t="s">
        <v>242</v>
      </c>
      <c r="AU379" s="113" t="s">
        <v>85</v>
      </c>
      <c r="AY379" s="14" t="s">
        <v>237</v>
      </c>
      <c r="BE379" s="114">
        <f t="shared" si="74"/>
        <v>0</v>
      </c>
      <c r="BF379" s="114">
        <f t="shared" si="75"/>
        <v>0</v>
      </c>
      <c r="BG379" s="114">
        <f t="shared" si="76"/>
        <v>0</v>
      </c>
      <c r="BH379" s="114">
        <f t="shared" si="77"/>
        <v>0</v>
      </c>
      <c r="BI379" s="114">
        <f t="shared" si="78"/>
        <v>0</v>
      </c>
      <c r="BJ379" s="14" t="s">
        <v>85</v>
      </c>
      <c r="BK379" s="114">
        <f t="shared" si="79"/>
        <v>0</v>
      </c>
      <c r="BL379" s="14" t="s">
        <v>490</v>
      </c>
      <c r="BM379" s="113" t="s">
        <v>3379</v>
      </c>
    </row>
    <row r="380" spans="1:65" s="2" customFormat="1" ht="21.75" customHeight="1">
      <c r="A380" s="28"/>
      <c r="B380" s="138"/>
      <c r="C380" s="199" t="s">
        <v>1192</v>
      </c>
      <c r="D380" s="199" t="s">
        <v>242</v>
      </c>
      <c r="E380" s="200" t="s">
        <v>3380</v>
      </c>
      <c r="F380" s="201" t="s">
        <v>3381</v>
      </c>
      <c r="G380" s="202" t="s">
        <v>2072</v>
      </c>
      <c r="H380" s="203">
        <v>12500</v>
      </c>
      <c r="I380" s="108"/>
      <c r="J380" s="204">
        <f t="shared" si="70"/>
        <v>0</v>
      </c>
      <c r="K380" s="201" t="s">
        <v>1709</v>
      </c>
      <c r="L380" s="29"/>
      <c r="M380" s="109" t="s">
        <v>1</v>
      </c>
      <c r="N380" s="110" t="s">
        <v>42</v>
      </c>
      <c r="O380" s="52"/>
      <c r="P380" s="111">
        <f t="shared" si="71"/>
        <v>0</v>
      </c>
      <c r="Q380" s="111">
        <v>0</v>
      </c>
      <c r="R380" s="111">
        <f t="shared" si="72"/>
        <v>0</v>
      </c>
      <c r="S380" s="111">
        <v>0</v>
      </c>
      <c r="T380" s="112">
        <f t="shared" si="73"/>
        <v>0</v>
      </c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R380" s="113" t="s">
        <v>490</v>
      </c>
      <c r="AT380" s="113" t="s">
        <v>242</v>
      </c>
      <c r="AU380" s="113" t="s">
        <v>85</v>
      </c>
      <c r="AY380" s="14" t="s">
        <v>237</v>
      </c>
      <c r="BE380" s="114">
        <f t="shared" si="74"/>
        <v>0</v>
      </c>
      <c r="BF380" s="114">
        <f t="shared" si="75"/>
        <v>0</v>
      </c>
      <c r="BG380" s="114">
        <f t="shared" si="76"/>
        <v>0</v>
      </c>
      <c r="BH380" s="114">
        <f t="shared" si="77"/>
        <v>0</v>
      </c>
      <c r="BI380" s="114">
        <f t="shared" si="78"/>
        <v>0</v>
      </c>
      <c r="BJ380" s="14" t="s">
        <v>85</v>
      </c>
      <c r="BK380" s="114">
        <f t="shared" si="79"/>
        <v>0</v>
      </c>
      <c r="BL380" s="14" t="s">
        <v>490</v>
      </c>
      <c r="BM380" s="113" t="s">
        <v>3382</v>
      </c>
    </row>
    <row r="381" spans="1:65" s="2" customFormat="1" ht="16.5" customHeight="1">
      <c r="A381" s="28"/>
      <c r="B381" s="138"/>
      <c r="C381" s="205" t="s">
        <v>1196</v>
      </c>
      <c r="D381" s="205" t="s">
        <v>290</v>
      </c>
      <c r="E381" s="206" t="s">
        <v>3383</v>
      </c>
      <c r="F381" s="207" t="s">
        <v>3384</v>
      </c>
      <c r="G381" s="208" t="s">
        <v>2072</v>
      </c>
      <c r="H381" s="209">
        <v>12500</v>
      </c>
      <c r="I381" s="115"/>
      <c r="J381" s="210">
        <f t="shared" si="70"/>
        <v>0</v>
      </c>
      <c r="K381" s="207" t="s">
        <v>1709</v>
      </c>
      <c r="L381" s="116"/>
      <c r="M381" s="117" t="s">
        <v>1</v>
      </c>
      <c r="N381" s="118" t="s">
        <v>42</v>
      </c>
      <c r="O381" s="52"/>
      <c r="P381" s="111">
        <f t="shared" si="71"/>
        <v>0</v>
      </c>
      <c r="Q381" s="111">
        <v>0</v>
      </c>
      <c r="R381" s="111">
        <f t="shared" si="72"/>
        <v>0</v>
      </c>
      <c r="S381" s="111">
        <v>0</v>
      </c>
      <c r="T381" s="112">
        <f t="shared" si="73"/>
        <v>0</v>
      </c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R381" s="113" t="s">
        <v>1303</v>
      </c>
      <c r="AT381" s="113" t="s">
        <v>290</v>
      </c>
      <c r="AU381" s="113" t="s">
        <v>85</v>
      </c>
      <c r="AY381" s="14" t="s">
        <v>237</v>
      </c>
      <c r="BE381" s="114">
        <f t="shared" si="74"/>
        <v>0</v>
      </c>
      <c r="BF381" s="114">
        <f t="shared" si="75"/>
        <v>0</v>
      </c>
      <c r="BG381" s="114">
        <f t="shared" si="76"/>
        <v>0</v>
      </c>
      <c r="BH381" s="114">
        <f t="shared" si="77"/>
        <v>0</v>
      </c>
      <c r="BI381" s="114">
        <f t="shared" si="78"/>
        <v>0</v>
      </c>
      <c r="BJ381" s="14" t="s">
        <v>85</v>
      </c>
      <c r="BK381" s="114">
        <f t="shared" si="79"/>
        <v>0</v>
      </c>
      <c r="BL381" s="14" t="s">
        <v>490</v>
      </c>
      <c r="BM381" s="113" t="s">
        <v>3385</v>
      </c>
    </row>
    <row r="382" spans="1:65" s="2" customFormat="1" ht="33" customHeight="1">
      <c r="A382" s="28"/>
      <c r="B382" s="138"/>
      <c r="C382" s="199" t="s">
        <v>1200</v>
      </c>
      <c r="D382" s="199" t="s">
        <v>242</v>
      </c>
      <c r="E382" s="200" t="s">
        <v>3386</v>
      </c>
      <c r="F382" s="201" t="s">
        <v>3387</v>
      </c>
      <c r="G382" s="202" t="s">
        <v>1716</v>
      </c>
      <c r="H382" s="203">
        <v>326</v>
      </c>
      <c r="I382" s="108"/>
      <c r="J382" s="204">
        <f t="shared" si="70"/>
        <v>0</v>
      </c>
      <c r="K382" s="201" t="s">
        <v>1709</v>
      </c>
      <c r="L382" s="29"/>
      <c r="M382" s="109" t="s">
        <v>1</v>
      </c>
      <c r="N382" s="110" t="s">
        <v>42</v>
      </c>
      <c r="O382" s="52"/>
      <c r="P382" s="111">
        <f t="shared" si="71"/>
        <v>0</v>
      </c>
      <c r="Q382" s="111">
        <v>0</v>
      </c>
      <c r="R382" s="111">
        <f t="shared" si="72"/>
        <v>0</v>
      </c>
      <c r="S382" s="111">
        <v>0</v>
      </c>
      <c r="T382" s="112">
        <f t="shared" si="73"/>
        <v>0</v>
      </c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R382" s="113" t="s">
        <v>490</v>
      </c>
      <c r="AT382" s="113" t="s">
        <v>242</v>
      </c>
      <c r="AU382" s="113" t="s">
        <v>85</v>
      </c>
      <c r="AY382" s="14" t="s">
        <v>237</v>
      </c>
      <c r="BE382" s="114">
        <f t="shared" si="74"/>
        <v>0</v>
      </c>
      <c r="BF382" s="114">
        <f t="shared" si="75"/>
        <v>0</v>
      </c>
      <c r="BG382" s="114">
        <f t="shared" si="76"/>
        <v>0</v>
      </c>
      <c r="BH382" s="114">
        <f t="shared" si="77"/>
        <v>0</v>
      </c>
      <c r="BI382" s="114">
        <f t="shared" si="78"/>
        <v>0</v>
      </c>
      <c r="BJ382" s="14" t="s">
        <v>85</v>
      </c>
      <c r="BK382" s="114">
        <f t="shared" si="79"/>
        <v>0</v>
      </c>
      <c r="BL382" s="14" t="s">
        <v>490</v>
      </c>
      <c r="BM382" s="113" t="s">
        <v>3388</v>
      </c>
    </row>
    <row r="383" spans="1:65" s="2" customFormat="1" ht="16.5" customHeight="1">
      <c r="A383" s="28"/>
      <c r="B383" s="138"/>
      <c r="C383" s="205" t="s">
        <v>1203</v>
      </c>
      <c r="D383" s="205" t="s">
        <v>290</v>
      </c>
      <c r="E383" s="206" t="s">
        <v>3389</v>
      </c>
      <c r="F383" s="207" t="s">
        <v>3390</v>
      </c>
      <c r="G383" s="208" t="s">
        <v>1716</v>
      </c>
      <c r="H383" s="209">
        <v>326</v>
      </c>
      <c r="I383" s="115"/>
      <c r="J383" s="210">
        <f t="shared" si="70"/>
        <v>0</v>
      </c>
      <c r="K383" s="207" t="s">
        <v>1709</v>
      </c>
      <c r="L383" s="116"/>
      <c r="M383" s="117" t="s">
        <v>1</v>
      </c>
      <c r="N383" s="118" t="s">
        <v>42</v>
      </c>
      <c r="O383" s="52"/>
      <c r="P383" s="111">
        <f t="shared" si="71"/>
        <v>0</v>
      </c>
      <c r="Q383" s="111">
        <v>0</v>
      </c>
      <c r="R383" s="111">
        <f t="shared" si="72"/>
        <v>0</v>
      </c>
      <c r="S383" s="111">
        <v>0</v>
      </c>
      <c r="T383" s="112">
        <f t="shared" si="73"/>
        <v>0</v>
      </c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R383" s="113" t="s">
        <v>1303</v>
      </c>
      <c r="AT383" s="113" t="s">
        <v>290</v>
      </c>
      <c r="AU383" s="113" t="s">
        <v>85</v>
      </c>
      <c r="AY383" s="14" t="s">
        <v>237</v>
      </c>
      <c r="BE383" s="114">
        <f t="shared" si="74"/>
        <v>0</v>
      </c>
      <c r="BF383" s="114">
        <f t="shared" si="75"/>
        <v>0</v>
      </c>
      <c r="BG383" s="114">
        <f t="shared" si="76"/>
        <v>0</v>
      </c>
      <c r="BH383" s="114">
        <f t="shared" si="77"/>
        <v>0</v>
      </c>
      <c r="BI383" s="114">
        <f t="shared" si="78"/>
        <v>0</v>
      </c>
      <c r="BJ383" s="14" t="s">
        <v>85</v>
      </c>
      <c r="BK383" s="114">
        <f t="shared" si="79"/>
        <v>0</v>
      </c>
      <c r="BL383" s="14" t="s">
        <v>490</v>
      </c>
      <c r="BM383" s="113" t="s">
        <v>3391</v>
      </c>
    </row>
    <row r="384" spans="1:65" s="2" customFormat="1" ht="21.75" customHeight="1">
      <c r="A384" s="28"/>
      <c r="B384" s="138"/>
      <c r="C384" s="199" t="s">
        <v>1207</v>
      </c>
      <c r="D384" s="199" t="s">
        <v>242</v>
      </c>
      <c r="E384" s="200" t="s">
        <v>3392</v>
      </c>
      <c r="F384" s="201" t="s">
        <v>3393</v>
      </c>
      <c r="G384" s="202" t="s">
        <v>2072</v>
      </c>
      <c r="H384" s="203">
        <v>4</v>
      </c>
      <c r="I384" s="108"/>
      <c r="J384" s="204">
        <f t="shared" si="70"/>
        <v>0</v>
      </c>
      <c r="K384" s="201" t="s">
        <v>1709</v>
      </c>
      <c r="L384" s="29"/>
      <c r="M384" s="109" t="s">
        <v>1</v>
      </c>
      <c r="N384" s="110" t="s">
        <v>42</v>
      </c>
      <c r="O384" s="52"/>
      <c r="P384" s="111">
        <f t="shared" si="71"/>
        <v>0</v>
      </c>
      <c r="Q384" s="111">
        <v>0</v>
      </c>
      <c r="R384" s="111">
        <f t="shared" si="72"/>
        <v>0</v>
      </c>
      <c r="S384" s="111">
        <v>0</v>
      </c>
      <c r="T384" s="112">
        <f t="shared" si="73"/>
        <v>0</v>
      </c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R384" s="113" t="s">
        <v>490</v>
      </c>
      <c r="AT384" s="113" t="s">
        <v>242</v>
      </c>
      <c r="AU384" s="113" t="s">
        <v>85</v>
      </c>
      <c r="AY384" s="14" t="s">
        <v>237</v>
      </c>
      <c r="BE384" s="114">
        <f t="shared" si="74"/>
        <v>0</v>
      </c>
      <c r="BF384" s="114">
        <f t="shared" si="75"/>
        <v>0</v>
      </c>
      <c r="BG384" s="114">
        <f t="shared" si="76"/>
        <v>0</v>
      </c>
      <c r="BH384" s="114">
        <f t="shared" si="77"/>
        <v>0</v>
      </c>
      <c r="BI384" s="114">
        <f t="shared" si="78"/>
        <v>0</v>
      </c>
      <c r="BJ384" s="14" t="s">
        <v>85</v>
      </c>
      <c r="BK384" s="114">
        <f t="shared" si="79"/>
        <v>0</v>
      </c>
      <c r="BL384" s="14" t="s">
        <v>490</v>
      </c>
      <c r="BM384" s="113" t="s">
        <v>3394</v>
      </c>
    </row>
    <row r="385" spans="1:65" s="2" customFormat="1" ht="16.5" customHeight="1">
      <c r="A385" s="28"/>
      <c r="B385" s="138"/>
      <c r="C385" s="205" t="s">
        <v>1211</v>
      </c>
      <c r="D385" s="205" t="s">
        <v>290</v>
      </c>
      <c r="E385" s="206" t="s">
        <v>3395</v>
      </c>
      <c r="F385" s="207" t="s">
        <v>3396</v>
      </c>
      <c r="G385" s="208" t="s">
        <v>2072</v>
      </c>
      <c r="H385" s="209">
        <v>4</v>
      </c>
      <c r="I385" s="115"/>
      <c r="J385" s="210">
        <f t="shared" si="70"/>
        <v>0</v>
      </c>
      <c r="K385" s="207" t="s">
        <v>1709</v>
      </c>
      <c r="L385" s="116"/>
      <c r="M385" s="117" t="s">
        <v>1</v>
      </c>
      <c r="N385" s="118" t="s">
        <v>42</v>
      </c>
      <c r="O385" s="52"/>
      <c r="P385" s="111">
        <f t="shared" si="71"/>
        <v>0</v>
      </c>
      <c r="Q385" s="111">
        <v>0</v>
      </c>
      <c r="R385" s="111">
        <f t="shared" si="72"/>
        <v>0</v>
      </c>
      <c r="S385" s="111">
        <v>0</v>
      </c>
      <c r="T385" s="112">
        <f t="shared" si="73"/>
        <v>0</v>
      </c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R385" s="113" t="s">
        <v>1303</v>
      </c>
      <c r="AT385" s="113" t="s">
        <v>290</v>
      </c>
      <c r="AU385" s="113" t="s">
        <v>85</v>
      </c>
      <c r="AY385" s="14" t="s">
        <v>237</v>
      </c>
      <c r="BE385" s="114">
        <f t="shared" si="74"/>
        <v>0</v>
      </c>
      <c r="BF385" s="114">
        <f t="shared" si="75"/>
        <v>0</v>
      </c>
      <c r="BG385" s="114">
        <f t="shared" si="76"/>
        <v>0</v>
      </c>
      <c r="BH385" s="114">
        <f t="shared" si="77"/>
        <v>0</v>
      </c>
      <c r="BI385" s="114">
        <f t="shared" si="78"/>
        <v>0</v>
      </c>
      <c r="BJ385" s="14" t="s">
        <v>85</v>
      </c>
      <c r="BK385" s="114">
        <f t="shared" si="79"/>
        <v>0</v>
      </c>
      <c r="BL385" s="14" t="s">
        <v>490</v>
      </c>
      <c r="BM385" s="113" t="s">
        <v>3397</v>
      </c>
    </row>
    <row r="386" spans="1:65" s="2" customFormat="1" ht="33" customHeight="1">
      <c r="A386" s="28"/>
      <c r="B386" s="138"/>
      <c r="C386" s="199" t="s">
        <v>1215</v>
      </c>
      <c r="D386" s="199" t="s">
        <v>242</v>
      </c>
      <c r="E386" s="200" t="s">
        <v>3398</v>
      </c>
      <c r="F386" s="201" t="s">
        <v>3399</v>
      </c>
      <c r="G386" s="202" t="s">
        <v>2072</v>
      </c>
      <c r="H386" s="203">
        <v>56</v>
      </c>
      <c r="I386" s="108"/>
      <c r="J386" s="204">
        <f t="shared" si="70"/>
        <v>0</v>
      </c>
      <c r="K386" s="201" t="s">
        <v>1709</v>
      </c>
      <c r="L386" s="29"/>
      <c r="M386" s="109" t="s">
        <v>1</v>
      </c>
      <c r="N386" s="110" t="s">
        <v>42</v>
      </c>
      <c r="O386" s="52"/>
      <c r="P386" s="111">
        <f t="shared" si="71"/>
        <v>0</v>
      </c>
      <c r="Q386" s="111">
        <v>0</v>
      </c>
      <c r="R386" s="111">
        <f t="shared" si="72"/>
        <v>0</v>
      </c>
      <c r="S386" s="111">
        <v>0</v>
      </c>
      <c r="T386" s="112">
        <f t="shared" si="73"/>
        <v>0</v>
      </c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R386" s="113" t="s">
        <v>490</v>
      </c>
      <c r="AT386" s="113" t="s">
        <v>242</v>
      </c>
      <c r="AU386" s="113" t="s">
        <v>85</v>
      </c>
      <c r="AY386" s="14" t="s">
        <v>237</v>
      </c>
      <c r="BE386" s="114">
        <f t="shared" si="74"/>
        <v>0</v>
      </c>
      <c r="BF386" s="114">
        <f t="shared" si="75"/>
        <v>0</v>
      </c>
      <c r="BG386" s="114">
        <f t="shared" si="76"/>
        <v>0</v>
      </c>
      <c r="BH386" s="114">
        <f t="shared" si="77"/>
        <v>0</v>
      </c>
      <c r="BI386" s="114">
        <f t="shared" si="78"/>
        <v>0</v>
      </c>
      <c r="BJ386" s="14" t="s">
        <v>85</v>
      </c>
      <c r="BK386" s="114">
        <f t="shared" si="79"/>
        <v>0</v>
      </c>
      <c r="BL386" s="14" t="s">
        <v>490</v>
      </c>
      <c r="BM386" s="113" t="s">
        <v>3400</v>
      </c>
    </row>
    <row r="387" spans="1:65" s="2" customFormat="1" ht="16.5" customHeight="1">
      <c r="A387" s="28"/>
      <c r="B387" s="138"/>
      <c r="C387" s="205" t="s">
        <v>1221</v>
      </c>
      <c r="D387" s="205" t="s">
        <v>290</v>
      </c>
      <c r="E387" s="206" t="s">
        <v>3401</v>
      </c>
      <c r="F387" s="207" t="s">
        <v>3402</v>
      </c>
      <c r="G387" s="208" t="s">
        <v>2072</v>
      </c>
      <c r="H387" s="209">
        <v>56</v>
      </c>
      <c r="I387" s="115"/>
      <c r="J387" s="210">
        <f t="shared" si="70"/>
        <v>0</v>
      </c>
      <c r="K387" s="207" t="s">
        <v>1709</v>
      </c>
      <c r="L387" s="116"/>
      <c r="M387" s="117" t="s">
        <v>1</v>
      </c>
      <c r="N387" s="118" t="s">
        <v>42</v>
      </c>
      <c r="O387" s="52"/>
      <c r="P387" s="111">
        <f t="shared" si="71"/>
        <v>0</v>
      </c>
      <c r="Q387" s="111">
        <v>0</v>
      </c>
      <c r="R387" s="111">
        <f t="shared" si="72"/>
        <v>0</v>
      </c>
      <c r="S387" s="111">
        <v>0</v>
      </c>
      <c r="T387" s="112">
        <f t="shared" si="73"/>
        <v>0</v>
      </c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R387" s="113" t="s">
        <v>1303</v>
      </c>
      <c r="AT387" s="113" t="s">
        <v>290</v>
      </c>
      <c r="AU387" s="113" t="s">
        <v>85</v>
      </c>
      <c r="AY387" s="14" t="s">
        <v>237</v>
      </c>
      <c r="BE387" s="114">
        <f t="shared" si="74"/>
        <v>0</v>
      </c>
      <c r="BF387" s="114">
        <f t="shared" si="75"/>
        <v>0</v>
      </c>
      <c r="BG387" s="114">
        <f t="shared" si="76"/>
        <v>0</v>
      </c>
      <c r="BH387" s="114">
        <f t="shared" si="77"/>
        <v>0</v>
      </c>
      <c r="BI387" s="114">
        <f t="shared" si="78"/>
        <v>0</v>
      </c>
      <c r="BJ387" s="14" t="s">
        <v>85</v>
      </c>
      <c r="BK387" s="114">
        <f t="shared" si="79"/>
        <v>0</v>
      </c>
      <c r="BL387" s="14" t="s">
        <v>490</v>
      </c>
      <c r="BM387" s="113" t="s">
        <v>3403</v>
      </c>
    </row>
    <row r="388" spans="1:65" s="2" customFormat="1" ht="33" customHeight="1">
      <c r="A388" s="28"/>
      <c r="B388" s="138"/>
      <c r="C388" s="199" t="s">
        <v>1225</v>
      </c>
      <c r="D388" s="199" t="s">
        <v>242</v>
      </c>
      <c r="E388" s="200" t="s">
        <v>3404</v>
      </c>
      <c r="F388" s="201" t="s">
        <v>3405</v>
      </c>
      <c r="G388" s="202" t="s">
        <v>2072</v>
      </c>
      <c r="H388" s="203">
        <v>26</v>
      </c>
      <c r="I388" s="108"/>
      <c r="J388" s="204">
        <f t="shared" si="70"/>
        <v>0</v>
      </c>
      <c r="K388" s="201" t="s">
        <v>1709</v>
      </c>
      <c r="L388" s="29"/>
      <c r="M388" s="109" t="s">
        <v>1</v>
      </c>
      <c r="N388" s="110" t="s">
        <v>42</v>
      </c>
      <c r="O388" s="52"/>
      <c r="P388" s="111">
        <f t="shared" si="71"/>
        <v>0</v>
      </c>
      <c r="Q388" s="111">
        <v>0</v>
      </c>
      <c r="R388" s="111">
        <f t="shared" si="72"/>
        <v>0</v>
      </c>
      <c r="S388" s="111">
        <v>0</v>
      </c>
      <c r="T388" s="112">
        <f t="shared" si="73"/>
        <v>0</v>
      </c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R388" s="113" t="s">
        <v>490</v>
      </c>
      <c r="AT388" s="113" t="s">
        <v>242</v>
      </c>
      <c r="AU388" s="113" t="s">
        <v>85</v>
      </c>
      <c r="AY388" s="14" t="s">
        <v>237</v>
      </c>
      <c r="BE388" s="114">
        <f t="shared" si="74"/>
        <v>0</v>
      </c>
      <c r="BF388" s="114">
        <f t="shared" si="75"/>
        <v>0</v>
      </c>
      <c r="BG388" s="114">
        <f t="shared" si="76"/>
        <v>0</v>
      </c>
      <c r="BH388" s="114">
        <f t="shared" si="77"/>
        <v>0</v>
      </c>
      <c r="BI388" s="114">
        <f t="shared" si="78"/>
        <v>0</v>
      </c>
      <c r="BJ388" s="14" t="s">
        <v>85</v>
      </c>
      <c r="BK388" s="114">
        <f t="shared" si="79"/>
        <v>0</v>
      </c>
      <c r="BL388" s="14" t="s">
        <v>490</v>
      </c>
      <c r="BM388" s="113" t="s">
        <v>3406</v>
      </c>
    </row>
    <row r="389" spans="1:65" s="2" customFormat="1" ht="16.5" customHeight="1">
      <c r="A389" s="28"/>
      <c r="B389" s="138"/>
      <c r="C389" s="205" t="s">
        <v>1229</v>
      </c>
      <c r="D389" s="205" t="s">
        <v>290</v>
      </c>
      <c r="E389" s="206" t="s">
        <v>3407</v>
      </c>
      <c r="F389" s="207" t="s">
        <v>3408</v>
      </c>
      <c r="G389" s="208" t="s">
        <v>2072</v>
      </c>
      <c r="H389" s="209">
        <v>26</v>
      </c>
      <c r="I389" s="115"/>
      <c r="J389" s="210">
        <f t="shared" si="70"/>
        <v>0</v>
      </c>
      <c r="K389" s="207" t="s">
        <v>1709</v>
      </c>
      <c r="L389" s="116"/>
      <c r="M389" s="117" t="s">
        <v>1</v>
      </c>
      <c r="N389" s="118" t="s">
        <v>42</v>
      </c>
      <c r="O389" s="52"/>
      <c r="P389" s="111">
        <f t="shared" si="71"/>
        <v>0</v>
      </c>
      <c r="Q389" s="111">
        <v>0</v>
      </c>
      <c r="R389" s="111">
        <f t="shared" si="72"/>
        <v>0</v>
      </c>
      <c r="S389" s="111">
        <v>0</v>
      </c>
      <c r="T389" s="112">
        <f t="shared" si="73"/>
        <v>0</v>
      </c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R389" s="113" t="s">
        <v>1303</v>
      </c>
      <c r="AT389" s="113" t="s">
        <v>290</v>
      </c>
      <c r="AU389" s="113" t="s">
        <v>85</v>
      </c>
      <c r="AY389" s="14" t="s">
        <v>237</v>
      </c>
      <c r="BE389" s="114">
        <f t="shared" si="74"/>
        <v>0</v>
      </c>
      <c r="BF389" s="114">
        <f t="shared" si="75"/>
        <v>0</v>
      </c>
      <c r="BG389" s="114">
        <f t="shared" si="76"/>
        <v>0</v>
      </c>
      <c r="BH389" s="114">
        <f t="shared" si="77"/>
        <v>0</v>
      </c>
      <c r="BI389" s="114">
        <f t="shared" si="78"/>
        <v>0</v>
      </c>
      <c r="BJ389" s="14" t="s">
        <v>85</v>
      </c>
      <c r="BK389" s="114">
        <f t="shared" si="79"/>
        <v>0</v>
      </c>
      <c r="BL389" s="14" t="s">
        <v>490</v>
      </c>
      <c r="BM389" s="113" t="s">
        <v>3409</v>
      </c>
    </row>
    <row r="390" spans="1:65" s="12" customFormat="1" ht="25.9" customHeight="1">
      <c r="B390" s="192"/>
      <c r="C390" s="193"/>
      <c r="D390" s="194" t="s">
        <v>76</v>
      </c>
      <c r="E390" s="195" t="s">
        <v>3410</v>
      </c>
      <c r="F390" s="195" t="s">
        <v>3411</v>
      </c>
      <c r="G390" s="193"/>
      <c r="H390" s="193"/>
      <c r="I390" s="101"/>
      <c r="J390" s="196">
        <f>BK390</f>
        <v>0</v>
      </c>
      <c r="K390" s="193"/>
      <c r="L390" s="99"/>
      <c r="M390" s="102"/>
      <c r="N390" s="103"/>
      <c r="O390" s="103"/>
      <c r="P390" s="104">
        <f>SUM(P391:P396)</f>
        <v>0</v>
      </c>
      <c r="Q390" s="103"/>
      <c r="R390" s="104">
        <f>SUM(R391:R396)</f>
        <v>0</v>
      </c>
      <c r="S390" s="103"/>
      <c r="T390" s="105">
        <f>SUM(T391:T396)</f>
        <v>0</v>
      </c>
      <c r="AR390" s="100" t="s">
        <v>247</v>
      </c>
      <c r="AT390" s="106" t="s">
        <v>76</v>
      </c>
      <c r="AU390" s="106" t="s">
        <v>77</v>
      </c>
      <c r="AY390" s="100" t="s">
        <v>237</v>
      </c>
      <c r="BK390" s="107">
        <f>SUM(BK391:BK396)</f>
        <v>0</v>
      </c>
    </row>
    <row r="391" spans="1:65" s="2" customFormat="1" ht="16.5" customHeight="1">
      <c r="A391" s="28"/>
      <c r="B391" s="138"/>
      <c r="C391" s="199" t="s">
        <v>1234</v>
      </c>
      <c r="D391" s="199" t="s">
        <v>242</v>
      </c>
      <c r="E391" s="200" t="s">
        <v>3412</v>
      </c>
      <c r="F391" s="201" t="s">
        <v>3413</v>
      </c>
      <c r="G391" s="202" t="s">
        <v>1930</v>
      </c>
      <c r="H391" s="203">
        <v>1</v>
      </c>
      <c r="I391" s="108"/>
      <c r="J391" s="204">
        <f t="shared" ref="J391:J396" si="80">ROUND(I391*H391,2)</f>
        <v>0</v>
      </c>
      <c r="K391" s="201" t="s">
        <v>1709</v>
      </c>
      <c r="L391" s="29"/>
      <c r="M391" s="109" t="s">
        <v>1</v>
      </c>
      <c r="N391" s="110" t="s">
        <v>42</v>
      </c>
      <c r="O391" s="52"/>
      <c r="P391" s="111">
        <f t="shared" ref="P391:P396" si="81">O391*H391</f>
        <v>0</v>
      </c>
      <c r="Q391" s="111">
        <v>0</v>
      </c>
      <c r="R391" s="111">
        <f t="shared" ref="R391:R396" si="82">Q391*H391</f>
        <v>0</v>
      </c>
      <c r="S391" s="111">
        <v>0</v>
      </c>
      <c r="T391" s="112">
        <f t="shared" ref="T391:T396" si="83">S391*H391</f>
        <v>0</v>
      </c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R391" s="113" t="s">
        <v>490</v>
      </c>
      <c r="AT391" s="113" t="s">
        <v>242</v>
      </c>
      <c r="AU391" s="113" t="s">
        <v>85</v>
      </c>
      <c r="AY391" s="14" t="s">
        <v>237</v>
      </c>
      <c r="BE391" s="114">
        <f t="shared" ref="BE391:BE396" si="84">IF(N391="základní",J391,0)</f>
        <v>0</v>
      </c>
      <c r="BF391" s="114">
        <f t="shared" ref="BF391:BF396" si="85">IF(N391="snížená",J391,0)</f>
        <v>0</v>
      </c>
      <c r="BG391" s="114">
        <f t="shared" ref="BG391:BG396" si="86">IF(N391="zákl. přenesená",J391,0)</f>
        <v>0</v>
      </c>
      <c r="BH391" s="114">
        <f t="shared" ref="BH391:BH396" si="87">IF(N391="sníž. přenesená",J391,0)</f>
        <v>0</v>
      </c>
      <c r="BI391" s="114">
        <f t="shared" ref="BI391:BI396" si="88">IF(N391="nulová",J391,0)</f>
        <v>0</v>
      </c>
      <c r="BJ391" s="14" t="s">
        <v>85</v>
      </c>
      <c r="BK391" s="114">
        <f t="shared" ref="BK391:BK396" si="89">ROUND(I391*H391,2)</f>
        <v>0</v>
      </c>
      <c r="BL391" s="14" t="s">
        <v>490</v>
      </c>
      <c r="BM391" s="113" t="s">
        <v>3414</v>
      </c>
    </row>
    <row r="392" spans="1:65" s="2" customFormat="1" ht="16.5" customHeight="1">
      <c r="A392" s="28"/>
      <c r="B392" s="138"/>
      <c r="C392" s="199" t="s">
        <v>1239</v>
      </c>
      <c r="D392" s="199" t="s">
        <v>242</v>
      </c>
      <c r="E392" s="200" t="s">
        <v>3415</v>
      </c>
      <c r="F392" s="201" t="s">
        <v>3416</v>
      </c>
      <c r="G392" s="202" t="s">
        <v>1930</v>
      </c>
      <c r="H392" s="203">
        <v>1</v>
      </c>
      <c r="I392" s="108"/>
      <c r="J392" s="204">
        <f t="shared" si="80"/>
        <v>0</v>
      </c>
      <c r="K392" s="201" t="s">
        <v>1709</v>
      </c>
      <c r="L392" s="29"/>
      <c r="M392" s="109" t="s">
        <v>1</v>
      </c>
      <c r="N392" s="110" t="s">
        <v>42</v>
      </c>
      <c r="O392" s="52"/>
      <c r="P392" s="111">
        <f t="shared" si="81"/>
        <v>0</v>
      </c>
      <c r="Q392" s="111">
        <v>0</v>
      </c>
      <c r="R392" s="111">
        <f t="shared" si="82"/>
        <v>0</v>
      </c>
      <c r="S392" s="111">
        <v>0</v>
      </c>
      <c r="T392" s="112">
        <f t="shared" si="83"/>
        <v>0</v>
      </c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R392" s="113" t="s">
        <v>490</v>
      </c>
      <c r="AT392" s="113" t="s">
        <v>242</v>
      </c>
      <c r="AU392" s="113" t="s">
        <v>85</v>
      </c>
      <c r="AY392" s="14" t="s">
        <v>237</v>
      </c>
      <c r="BE392" s="114">
        <f t="shared" si="84"/>
        <v>0</v>
      </c>
      <c r="BF392" s="114">
        <f t="shared" si="85"/>
        <v>0</v>
      </c>
      <c r="BG392" s="114">
        <f t="shared" si="86"/>
        <v>0</v>
      </c>
      <c r="BH392" s="114">
        <f t="shared" si="87"/>
        <v>0</v>
      </c>
      <c r="BI392" s="114">
        <f t="shared" si="88"/>
        <v>0</v>
      </c>
      <c r="BJ392" s="14" t="s">
        <v>85</v>
      </c>
      <c r="BK392" s="114">
        <f t="shared" si="89"/>
        <v>0</v>
      </c>
      <c r="BL392" s="14" t="s">
        <v>490</v>
      </c>
      <c r="BM392" s="113" t="s">
        <v>3417</v>
      </c>
    </row>
    <row r="393" spans="1:65" s="2" customFormat="1" ht="16.5" customHeight="1">
      <c r="A393" s="28"/>
      <c r="B393" s="138"/>
      <c r="C393" s="199" t="s">
        <v>1245</v>
      </c>
      <c r="D393" s="199" t="s">
        <v>242</v>
      </c>
      <c r="E393" s="200" t="s">
        <v>3418</v>
      </c>
      <c r="F393" s="201" t="s">
        <v>3419</v>
      </c>
      <c r="G393" s="202" t="s">
        <v>1930</v>
      </c>
      <c r="H393" s="203">
        <v>1</v>
      </c>
      <c r="I393" s="108"/>
      <c r="J393" s="204">
        <f t="shared" si="80"/>
        <v>0</v>
      </c>
      <c r="K393" s="201" t="s">
        <v>1709</v>
      </c>
      <c r="L393" s="29"/>
      <c r="M393" s="109" t="s">
        <v>1</v>
      </c>
      <c r="N393" s="110" t="s">
        <v>42</v>
      </c>
      <c r="O393" s="52"/>
      <c r="P393" s="111">
        <f t="shared" si="81"/>
        <v>0</v>
      </c>
      <c r="Q393" s="111">
        <v>0</v>
      </c>
      <c r="R393" s="111">
        <f t="shared" si="82"/>
        <v>0</v>
      </c>
      <c r="S393" s="111">
        <v>0</v>
      </c>
      <c r="T393" s="112">
        <f t="shared" si="83"/>
        <v>0</v>
      </c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R393" s="113" t="s">
        <v>490</v>
      </c>
      <c r="AT393" s="113" t="s">
        <v>242</v>
      </c>
      <c r="AU393" s="113" t="s">
        <v>85</v>
      </c>
      <c r="AY393" s="14" t="s">
        <v>237</v>
      </c>
      <c r="BE393" s="114">
        <f t="shared" si="84"/>
        <v>0</v>
      </c>
      <c r="BF393" s="114">
        <f t="shared" si="85"/>
        <v>0</v>
      </c>
      <c r="BG393" s="114">
        <f t="shared" si="86"/>
        <v>0</v>
      </c>
      <c r="BH393" s="114">
        <f t="shared" si="87"/>
        <v>0</v>
      </c>
      <c r="BI393" s="114">
        <f t="shared" si="88"/>
        <v>0</v>
      </c>
      <c r="BJ393" s="14" t="s">
        <v>85</v>
      </c>
      <c r="BK393" s="114">
        <f t="shared" si="89"/>
        <v>0</v>
      </c>
      <c r="BL393" s="14" t="s">
        <v>490</v>
      </c>
      <c r="BM393" s="113" t="s">
        <v>3420</v>
      </c>
    </row>
    <row r="394" spans="1:65" s="2" customFormat="1" ht="16.5" customHeight="1">
      <c r="A394" s="28"/>
      <c r="B394" s="138"/>
      <c r="C394" s="199" t="s">
        <v>1249</v>
      </c>
      <c r="D394" s="199" t="s">
        <v>242</v>
      </c>
      <c r="E394" s="200" t="s">
        <v>3421</v>
      </c>
      <c r="F394" s="201" t="s">
        <v>3422</v>
      </c>
      <c r="G394" s="202" t="s">
        <v>3423</v>
      </c>
      <c r="H394" s="203">
        <v>1</v>
      </c>
      <c r="I394" s="108"/>
      <c r="J394" s="204">
        <f t="shared" si="80"/>
        <v>0</v>
      </c>
      <c r="K394" s="201" t="s">
        <v>1709</v>
      </c>
      <c r="L394" s="29"/>
      <c r="M394" s="109" t="s">
        <v>1</v>
      </c>
      <c r="N394" s="110" t="s">
        <v>42</v>
      </c>
      <c r="O394" s="52"/>
      <c r="P394" s="111">
        <f t="shared" si="81"/>
        <v>0</v>
      </c>
      <c r="Q394" s="111">
        <v>0</v>
      </c>
      <c r="R394" s="111">
        <f t="shared" si="82"/>
        <v>0</v>
      </c>
      <c r="S394" s="111">
        <v>0</v>
      </c>
      <c r="T394" s="112">
        <f t="shared" si="83"/>
        <v>0</v>
      </c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R394" s="113" t="s">
        <v>490</v>
      </c>
      <c r="AT394" s="113" t="s">
        <v>242</v>
      </c>
      <c r="AU394" s="113" t="s">
        <v>85</v>
      </c>
      <c r="AY394" s="14" t="s">
        <v>237</v>
      </c>
      <c r="BE394" s="114">
        <f t="shared" si="84"/>
        <v>0</v>
      </c>
      <c r="BF394" s="114">
        <f t="shared" si="85"/>
        <v>0</v>
      </c>
      <c r="BG394" s="114">
        <f t="shared" si="86"/>
        <v>0</v>
      </c>
      <c r="BH394" s="114">
        <f t="shared" si="87"/>
        <v>0</v>
      </c>
      <c r="BI394" s="114">
        <f t="shared" si="88"/>
        <v>0</v>
      </c>
      <c r="BJ394" s="14" t="s">
        <v>85</v>
      </c>
      <c r="BK394" s="114">
        <f t="shared" si="89"/>
        <v>0</v>
      </c>
      <c r="BL394" s="14" t="s">
        <v>490</v>
      </c>
      <c r="BM394" s="113" t="s">
        <v>3424</v>
      </c>
    </row>
    <row r="395" spans="1:65" s="2" customFormat="1" ht="16.5" customHeight="1">
      <c r="A395" s="28"/>
      <c r="B395" s="138"/>
      <c r="C395" s="199" t="s">
        <v>1253</v>
      </c>
      <c r="D395" s="199" t="s">
        <v>242</v>
      </c>
      <c r="E395" s="200" t="s">
        <v>3425</v>
      </c>
      <c r="F395" s="201" t="s">
        <v>3426</v>
      </c>
      <c r="G395" s="202" t="s">
        <v>3370</v>
      </c>
      <c r="H395" s="203">
        <v>35</v>
      </c>
      <c r="I395" s="108"/>
      <c r="J395" s="204">
        <f t="shared" si="80"/>
        <v>0</v>
      </c>
      <c r="K395" s="201" t="s">
        <v>1709</v>
      </c>
      <c r="L395" s="29"/>
      <c r="M395" s="109" t="s">
        <v>1</v>
      </c>
      <c r="N395" s="110" t="s">
        <v>42</v>
      </c>
      <c r="O395" s="52"/>
      <c r="P395" s="111">
        <f t="shared" si="81"/>
        <v>0</v>
      </c>
      <c r="Q395" s="111">
        <v>0</v>
      </c>
      <c r="R395" s="111">
        <f t="shared" si="82"/>
        <v>0</v>
      </c>
      <c r="S395" s="111">
        <v>0</v>
      </c>
      <c r="T395" s="112">
        <f t="shared" si="83"/>
        <v>0</v>
      </c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R395" s="113" t="s">
        <v>490</v>
      </c>
      <c r="AT395" s="113" t="s">
        <v>242</v>
      </c>
      <c r="AU395" s="113" t="s">
        <v>85</v>
      </c>
      <c r="AY395" s="14" t="s">
        <v>237</v>
      </c>
      <c r="BE395" s="114">
        <f t="shared" si="84"/>
        <v>0</v>
      </c>
      <c r="BF395" s="114">
        <f t="shared" si="85"/>
        <v>0</v>
      </c>
      <c r="BG395" s="114">
        <f t="shared" si="86"/>
        <v>0</v>
      </c>
      <c r="BH395" s="114">
        <f t="shared" si="87"/>
        <v>0</v>
      </c>
      <c r="BI395" s="114">
        <f t="shared" si="88"/>
        <v>0</v>
      </c>
      <c r="BJ395" s="14" t="s">
        <v>85</v>
      </c>
      <c r="BK395" s="114">
        <f t="shared" si="89"/>
        <v>0</v>
      </c>
      <c r="BL395" s="14" t="s">
        <v>490</v>
      </c>
      <c r="BM395" s="113" t="s">
        <v>3427</v>
      </c>
    </row>
    <row r="396" spans="1:65" s="2" customFormat="1" ht="16.5" customHeight="1">
      <c r="A396" s="28"/>
      <c r="B396" s="138"/>
      <c r="C396" s="199" t="s">
        <v>1259</v>
      </c>
      <c r="D396" s="199" t="s">
        <v>242</v>
      </c>
      <c r="E396" s="200" t="s">
        <v>3428</v>
      </c>
      <c r="F396" s="201" t="s">
        <v>3429</v>
      </c>
      <c r="G396" s="202" t="s">
        <v>3370</v>
      </c>
      <c r="H396" s="203">
        <v>10</v>
      </c>
      <c r="I396" s="108"/>
      <c r="J396" s="204">
        <f t="shared" si="80"/>
        <v>0</v>
      </c>
      <c r="K396" s="201" t="s">
        <v>1709</v>
      </c>
      <c r="L396" s="29"/>
      <c r="M396" s="121" t="s">
        <v>1</v>
      </c>
      <c r="N396" s="122" t="s">
        <v>42</v>
      </c>
      <c r="O396" s="123"/>
      <c r="P396" s="124">
        <f t="shared" si="81"/>
        <v>0</v>
      </c>
      <c r="Q396" s="124">
        <v>0</v>
      </c>
      <c r="R396" s="124">
        <f t="shared" si="82"/>
        <v>0</v>
      </c>
      <c r="S396" s="124">
        <v>0</v>
      </c>
      <c r="T396" s="125">
        <f t="shared" si="83"/>
        <v>0</v>
      </c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R396" s="113" t="s">
        <v>490</v>
      </c>
      <c r="AT396" s="113" t="s">
        <v>242</v>
      </c>
      <c r="AU396" s="113" t="s">
        <v>85</v>
      </c>
      <c r="AY396" s="14" t="s">
        <v>237</v>
      </c>
      <c r="BE396" s="114">
        <f t="shared" si="84"/>
        <v>0</v>
      </c>
      <c r="BF396" s="114">
        <f t="shared" si="85"/>
        <v>0</v>
      </c>
      <c r="BG396" s="114">
        <f t="shared" si="86"/>
        <v>0</v>
      </c>
      <c r="BH396" s="114">
        <f t="shared" si="87"/>
        <v>0</v>
      </c>
      <c r="BI396" s="114">
        <f t="shared" si="88"/>
        <v>0</v>
      </c>
      <c r="BJ396" s="14" t="s">
        <v>85</v>
      </c>
      <c r="BK396" s="114">
        <f t="shared" si="89"/>
        <v>0</v>
      </c>
      <c r="BL396" s="14" t="s">
        <v>490</v>
      </c>
      <c r="BM396" s="113" t="s">
        <v>3430</v>
      </c>
    </row>
    <row r="397" spans="1:65" s="2" customFormat="1" ht="6.95" customHeight="1">
      <c r="A397" s="28"/>
      <c r="B397" s="168"/>
      <c r="C397" s="169"/>
      <c r="D397" s="169"/>
      <c r="E397" s="169"/>
      <c r="F397" s="169"/>
      <c r="G397" s="169"/>
      <c r="H397" s="169"/>
      <c r="I397" s="169"/>
      <c r="J397" s="169"/>
      <c r="K397" s="169"/>
      <c r="L397" s="29"/>
      <c r="M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</row>
  </sheetData>
  <sheetProtection algorithmName="SHA-512" hashValue="UUjm69qQtWJUR6d2fchl9nYfe9r0gwC2FP7iHvrOh+8mzTfqtCIc7/x4b7qDL8xXhyKfUf4sX4zG2u0778/eBg==" saltValue="K4eHlm1TlmhSsEx6a2P4iw==" spinCount="100000" sheet="1" objects="1" scenarios="1"/>
  <autoFilter ref="C123:K396" xr:uid="{00000000-0009-0000-0000-000005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223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102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3431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ROUND(J122,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ROUND((SUM(BE122:BE222)),  2)</f>
        <v>0</v>
      </c>
      <c r="G33" s="139"/>
      <c r="H33" s="139"/>
      <c r="I33" s="151">
        <v>0.21</v>
      </c>
      <c r="J33" s="150">
        <f>ROUND(((SUM(BE122:BE222))*I33),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ROUND((SUM(BF122:BF222)),  2)</f>
        <v>0</v>
      </c>
      <c r="G34" s="139"/>
      <c r="H34" s="139"/>
      <c r="I34" s="151">
        <v>0.15</v>
      </c>
      <c r="J34" s="150">
        <f>ROUND(((SUM(BF122:BF222))*I34),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ROUND((SUM(BG122:BG222)),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ROUND((SUM(BH122:BH222)),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ROUND((SUM(BI122:BI222)),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06 - SLABOPROUD - SK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J122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3432</v>
      </c>
      <c r="E97" s="179"/>
      <c r="F97" s="179"/>
      <c r="G97" s="179"/>
      <c r="H97" s="179"/>
      <c r="I97" s="179"/>
      <c r="J97" s="180">
        <f>J123</f>
        <v>0</v>
      </c>
      <c r="K97" s="177"/>
      <c r="L97" s="92"/>
    </row>
    <row r="98" spans="1:31" s="9" customFormat="1" ht="24.95" customHeight="1">
      <c r="B98" s="176"/>
      <c r="C98" s="177"/>
      <c r="D98" s="178" t="s">
        <v>3433</v>
      </c>
      <c r="E98" s="179"/>
      <c r="F98" s="179"/>
      <c r="G98" s="179"/>
      <c r="H98" s="179"/>
      <c r="I98" s="179"/>
      <c r="J98" s="180">
        <f>J124</f>
        <v>0</v>
      </c>
      <c r="K98" s="177"/>
      <c r="L98" s="92"/>
    </row>
    <row r="99" spans="1:31" s="9" customFormat="1" ht="24.95" customHeight="1">
      <c r="B99" s="176"/>
      <c r="C99" s="177"/>
      <c r="D99" s="178" t="s">
        <v>3434</v>
      </c>
      <c r="E99" s="179"/>
      <c r="F99" s="179"/>
      <c r="G99" s="179"/>
      <c r="H99" s="179"/>
      <c r="I99" s="179"/>
      <c r="J99" s="180">
        <f>J156</f>
        <v>0</v>
      </c>
      <c r="K99" s="177"/>
      <c r="L99" s="92"/>
    </row>
    <row r="100" spans="1:31" s="9" customFormat="1" ht="24.95" customHeight="1">
      <c r="B100" s="176"/>
      <c r="C100" s="177"/>
      <c r="D100" s="178" t="s">
        <v>3435</v>
      </c>
      <c r="E100" s="179"/>
      <c r="F100" s="179"/>
      <c r="G100" s="179"/>
      <c r="H100" s="179"/>
      <c r="I100" s="179"/>
      <c r="J100" s="180">
        <f>J185</f>
        <v>0</v>
      </c>
      <c r="K100" s="177"/>
      <c r="L100" s="92"/>
    </row>
    <row r="101" spans="1:31" s="9" customFormat="1" ht="24.95" customHeight="1">
      <c r="B101" s="176"/>
      <c r="C101" s="177"/>
      <c r="D101" s="178" t="s">
        <v>3436</v>
      </c>
      <c r="E101" s="179"/>
      <c r="F101" s="179"/>
      <c r="G101" s="179"/>
      <c r="H101" s="179"/>
      <c r="I101" s="179"/>
      <c r="J101" s="180">
        <f>J205</f>
        <v>0</v>
      </c>
      <c r="K101" s="177"/>
      <c r="L101" s="92"/>
    </row>
    <row r="102" spans="1:31" s="9" customFormat="1" ht="24.95" customHeight="1">
      <c r="B102" s="176"/>
      <c r="C102" s="177"/>
      <c r="D102" s="178" t="s">
        <v>3437</v>
      </c>
      <c r="E102" s="179"/>
      <c r="F102" s="179"/>
      <c r="G102" s="179"/>
      <c r="H102" s="179"/>
      <c r="I102" s="179"/>
      <c r="J102" s="180">
        <f>J220</f>
        <v>0</v>
      </c>
      <c r="K102" s="177"/>
      <c r="L102" s="92"/>
    </row>
    <row r="103" spans="1:31" s="2" customFormat="1" ht="21.75" customHeight="1">
      <c r="A103" s="28"/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3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6.95" customHeight="1">
      <c r="A104" s="28"/>
      <c r="B104" s="168"/>
      <c r="C104" s="169"/>
      <c r="D104" s="169"/>
      <c r="E104" s="169"/>
      <c r="F104" s="169"/>
      <c r="G104" s="169"/>
      <c r="H104" s="169"/>
      <c r="I104" s="169"/>
      <c r="J104" s="169"/>
      <c r="K104" s="169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</row>
    <row r="106" spans="1:31"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</row>
    <row r="107" spans="1:31"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</row>
    <row r="108" spans="1:31" s="2" customFormat="1" ht="6.95" customHeight="1">
      <c r="A108" s="28"/>
      <c r="B108" s="170"/>
      <c r="C108" s="171"/>
      <c r="D108" s="171"/>
      <c r="E108" s="171"/>
      <c r="F108" s="171"/>
      <c r="G108" s="171"/>
      <c r="H108" s="171"/>
      <c r="I108" s="171"/>
      <c r="J108" s="171"/>
      <c r="K108" s="171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24.95" customHeight="1">
      <c r="A109" s="28"/>
      <c r="B109" s="138"/>
      <c r="C109" s="136" t="s">
        <v>222</v>
      </c>
      <c r="D109" s="139"/>
      <c r="E109" s="139"/>
      <c r="F109" s="139"/>
      <c r="G109" s="139"/>
      <c r="H109" s="139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138"/>
      <c r="C111" s="137" t="s">
        <v>16</v>
      </c>
      <c r="D111" s="139"/>
      <c r="E111" s="139"/>
      <c r="F111" s="139"/>
      <c r="G111" s="139"/>
      <c r="H111" s="139"/>
      <c r="I111" s="139"/>
      <c r="J111" s="139"/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6.5" customHeight="1">
      <c r="A112" s="28"/>
      <c r="B112" s="138"/>
      <c r="C112" s="139"/>
      <c r="D112" s="139"/>
      <c r="E112" s="254" t="str">
        <f>E7</f>
        <v>STAVEBNÍ ÚPRAVY OBJEKTU PODNIKOVÉHO ŘEDITELSTVÍ DOPRAVNÍHO PODNIKU OSTRAVA a.s</v>
      </c>
      <c r="F112" s="255"/>
      <c r="G112" s="255"/>
      <c r="H112" s="255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138"/>
      <c r="C113" s="137" t="s">
        <v>171</v>
      </c>
      <c r="D113" s="139"/>
      <c r="E113" s="139"/>
      <c r="F113" s="139"/>
      <c r="G113" s="139"/>
      <c r="H113" s="139"/>
      <c r="I113" s="139"/>
      <c r="J113" s="139"/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138"/>
      <c r="C114" s="139"/>
      <c r="D114" s="139"/>
      <c r="E114" s="252" t="str">
        <f>E9</f>
        <v>06 - SLABOPROUD - SK</v>
      </c>
      <c r="F114" s="253"/>
      <c r="G114" s="253"/>
      <c r="H114" s="253"/>
      <c r="I114" s="139"/>
      <c r="J114" s="139"/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5" customHeight="1">
      <c r="A115" s="28"/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2" customHeight="1">
      <c r="A116" s="28"/>
      <c r="B116" s="138"/>
      <c r="C116" s="137" t="s">
        <v>20</v>
      </c>
      <c r="D116" s="139"/>
      <c r="E116" s="139"/>
      <c r="F116" s="140" t="str">
        <f>F12</f>
        <v xml:space="preserve"> </v>
      </c>
      <c r="G116" s="139"/>
      <c r="H116" s="139"/>
      <c r="I116" s="137" t="s">
        <v>22</v>
      </c>
      <c r="J116" s="141" t="str">
        <f>IF(J12="","",J12)</f>
        <v>15. 1. 2020</v>
      </c>
      <c r="K116" s="139"/>
      <c r="L116" s="37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.95" customHeight="1">
      <c r="A117" s="28"/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37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2" customHeight="1">
      <c r="A118" s="28"/>
      <c r="B118" s="138"/>
      <c r="C118" s="137" t="s">
        <v>24</v>
      </c>
      <c r="D118" s="139"/>
      <c r="E118" s="139"/>
      <c r="F118" s="140" t="str">
        <f>E15</f>
        <v>Dopravní podnik Ostrava a.s.</v>
      </c>
      <c r="G118" s="139"/>
      <c r="H118" s="139"/>
      <c r="I118" s="137" t="s">
        <v>30</v>
      </c>
      <c r="J118" s="172" t="str">
        <f>E21</f>
        <v>SPAN s.r.o.</v>
      </c>
      <c r="K118" s="139"/>
      <c r="L118" s="37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" customHeight="1">
      <c r="A119" s="28"/>
      <c r="B119" s="138"/>
      <c r="C119" s="137" t="s">
        <v>28</v>
      </c>
      <c r="D119" s="139"/>
      <c r="E119" s="139"/>
      <c r="F119" s="140" t="str">
        <f>IF(E18="","",E18)</f>
        <v>Vyplň údaj</v>
      </c>
      <c r="G119" s="139"/>
      <c r="H119" s="139"/>
      <c r="I119" s="137" t="s">
        <v>33</v>
      </c>
      <c r="J119" s="172" t="str">
        <f>E24</f>
        <v>SPAN s.r.o.</v>
      </c>
      <c r="K119" s="139"/>
      <c r="L119" s="37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0.35" customHeight="1">
      <c r="A120" s="28"/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37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11" customFormat="1" ht="29.25" customHeight="1">
      <c r="A121" s="94"/>
      <c r="B121" s="186"/>
      <c r="C121" s="187" t="s">
        <v>223</v>
      </c>
      <c r="D121" s="188" t="s">
        <v>62</v>
      </c>
      <c r="E121" s="188" t="s">
        <v>58</v>
      </c>
      <c r="F121" s="188" t="s">
        <v>59</v>
      </c>
      <c r="G121" s="188" t="s">
        <v>224</v>
      </c>
      <c r="H121" s="188" t="s">
        <v>225</v>
      </c>
      <c r="I121" s="188" t="s">
        <v>226</v>
      </c>
      <c r="J121" s="188" t="s">
        <v>175</v>
      </c>
      <c r="K121" s="189" t="s">
        <v>227</v>
      </c>
      <c r="L121" s="95"/>
      <c r="M121" s="56" t="s">
        <v>1</v>
      </c>
      <c r="N121" s="57" t="s">
        <v>41</v>
      </c>
      <c r="O121" s="57" t="s">
        <v>228</v>
      </c>
      <c r="P121" s="57" t="s">
        <v>229</v>
      </c>
      <c r="Q121" s="57" t="s">
        <v>230</v>
      </c>
      <c r="R121" s="57" t="s">
        <v>231</v>
      </c>
      <c r="S121" s="57" t="s">
        <v>232</v>
      </c>
      <c r="T121" s="58" t="s">
        <v>233</v>
      </c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</row>
    <row r="122" spans="1:65" s="2" customFormat="1" ht="22.9" customHeight="1">
      <c r="A122" s="28"/>
      <c r="B122" s="138"/>
      <c r="C122" s="190" t="s">
        <v>234</v>
      </c>
      <c r="D122" s="139"/>
      <c r="E122" s="139"/>
      <c r="F122" s="139"/>
      <c r="G122" s="139"/>
      <c r="H122" s="139"/>
      <c r="I122" s="139"/>
      <c r="J122" s="191">
        <f>BK122</f>
        <v>0</v>
      </c>
      <c r="K122" s="139"/>
      <c r="L122" s="29"/>
      <c r="M122" s="59"/>
      <c r="N122" s="50"/>
      <c r="O122" s="60"/>
      <c r="P122" s="96">
        <f>P123+P124+P156+P185+P205+P220</f>
        <v>0</v>
      </c>
      <c r="Q122" s="60"/>
      <c r="R122" s="96">
        <f>R123+R124+R156+R185+R205+R220</f>
        <v>0</v>
      </c>
      <c r="S122" s="60"/>
      <c r="T122" s="97">
        <f>T123+T124+T156+T185+T205+T220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T122" s="14" t="s">
        <v>76</v>
      </c>
      <c r="AU122" s="14" t="s">
        <v>177</v>
      </c>
      <c r="BK122" s="98">
        <f>BK123+BK124+BK156+BK185+BK205+BK220</f>
        <v>0</v>
      </c>
    </row>
    <row r="123" spans="1:65" s="12" customFormat="1" ht="25.9" customHeight="1">
      <c r="B123" s="192"/>
      <c r="C123" s="193"/>
      <c r="D123" s="194" t="s">
        <v>76</v>
      </c>
      <c r="E123" s="195" t="s">
        <v>238</v>
      </c>
      <c r="F123" s="195" t="s">
        <v>1</v>
      </c>
      <c r="G123" s="193"/>
      <c r="H123" s="193"/>
      <c r="I123" s="193"/>
      <c r="J123" s="196">
        <f>BK123</f>
        <v>0</v>
      </c>
      <c r="K123" s="193"/>
      <c r="L123" s="99"/>
      <c r="M123" s="102"/>
      <c r="N123" s="103"/>
      <c r="O123" s="103"/>
      <c r="P123" s="104">
        <v>0</v>
      </c>
      <c r="Q123" s="103"/>
      <c r="R123" s="104">
        <v>0</v>
      </c>
      <c r="S123" s="103"/>
      <c r="T123" s="105">
        <v>0</v>
      </c>
      <c r="AR123" s="100" t="s">
        <v>247</v>
      </c>
      <c r="AT123" s="106" t="s">
        <v>76</v>
      </c>
      <c r="AU123" s="106" t="s">
        <v>77</v>
      </c>
      <c r="AY123" s="100" t="s">
        <v>237</v>
      </c>
      <c r="BK123" s="107">
        <v>0</v>
      </c>
    </row>
    <row r="124" spans="1:65" s="12" customFormat="1" ht="25.9" customHeight="1">
      <c r="B124" s="192"/>
      <c r="C124" s="193"/>
      <c r="D124" s="194" t="s">
        <v>76</v>
      </c>
      <c r="E124" s="195" t="s">
        <v>663</v>
      </c>
      <c r="F124" s="195" t="s">
        <v>3438</v>
      </c>
      <c r="G124" s="193"/>
      <c r="H124" s="193"/>
      <c r="I124" s="193"/>
      <c r="J124" s="196">
        <f>BK124</f>
        <v>0</v>
      </c>
      <c r="K124" s="193"/>
      <c r="L124" s="99"/>
      <c r="M124" s="102"/>
      <c r="N124" s="103"/>
      <c r="O124" s="103"/>
      <c r="P124" s="104">
        <f>SUM(P125:P155)</f>
        <v>0</v>
      </c>
      <c r="Q124" s="103"/>
      <c r="R124" s="104">
        <f>SUM(R125:R155)</f>
        <v>0</v>
      </c>
      <c r="S124" s="103"/>
      <c r="T124" s="105">
        <f>SUM(T125:T155)</f>
        <v>0</v>
      </c>
      <c r="AR124" s="100" t="s">
        <v>247</v>
      </c>
      <c r="AT124" s="106" t="s">
        <v>76</v>
      </c>
      <c r="AU124" s="106" t="s">
        <v>77</v>
      </c>
      <c r="AY124" s="100" t="s">
        <v>237</v>
      </c>
      <c r="BK124" s="107">
        <f>SUM(BK125:BK155)</f>
        <v>0</v>
      </c>
    </row>
    <row r="125" spans="1:65" s="2" customFormat="1" ht="16.5" customHeight="1">
      <c r="A125" s="28"/>
      <c r="B125" s="138"/>
      <c r="C125" s="199" t="s">
        <v>85</v>
      </c>
      <c r="D125" s="199" t="s">
        <v>242</v>
      </c>
      <c r="E125" s="200" t="s">
        <v>3439</v>
      </c>
      <c r="F125" s="201" t="s">
        <v>3440</v>
      </c>
      <c r="G125" s="202" t="s">
        <v>1716</v>
      </c>
      <c r="H125" s="203">
        <v>69940</v>
      </c>
      <c r="I125" s="108"/>
      <c r="J125" s="204">
        <f t="shared" ref="J125:J155" si="0">ROUND(I125*H125,2)</f>
        <v>0</v>
      </c>
      <c r="K125" s="201" t="s">
        <v>1709</v>
      </c>
      <c r="L125" s="29"/>
      <c r="M125" s="109" t="s">
        <v>1</v>
      </c>
      <c r="N125" s="110" t="s">
        <v>42</v>
      </c>
      <c r="O125" s="52"/>
      <c r="P125" s="111">
        <f t="shared" ref="P125:P155" si="1">O125*H125</f>
        <v>0</v>
      </c>
      <c r="Q125" s="111">
        <v>0</v>
      </c>
      <c r="R125" s="111">
        <f t="shared" ref="R125:R155" si="2">Q125*H125</f>
        <v>0</v>
      </c>
      <c r="S125" s="111">
        <v>0</v>
      </c>
      <c r="T125" s="112">
        <f t="shared" ref="T125:T155" si="3"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490</v>
      </c>
      <c r="AT125" s="113" t="s">
        <v>242</v>
      </c>
      <c r="AU125" s="113" t="s">
        <v>85</v>
      </c>
      <c r="AY125" s="14" t="s">
        <v>237</v>
      </c>
      <c r="BE125" s="114">
        <f t="shared" ref="BE125:BE155" si="4">IF(N125="základní",J125,0)</f>
        <v>0</v>
      </c>
      <c r="BF125" s="114">
        <f t="shared" ref="BF125:BF155" si="5">IF(N125="snížená",J125,0)</f>
        <v>0</v>
      </c>
      <c r="BG125" s="114">
        <f t="shared" ref="BG125:BG155" si="6">IF(N125="zákl. přenesená",J125,0)</f>
        <v>0</v>
      </c>
      <c r="BH125" s="114">
        <f t="shared" ref="BH125:BH155" si="7">IF(N125="sníž. přenesená",J125,0)</f>
        <v>0</v>
      </c>
      <c r="BI125" s="114">
        <f t="shared" ref="BI125:BI155" si="8">IF(N125="nulová",J125,0)</f>
        <v>0</v>
      </c>
      <c r="BJ125" s="14" t="s">
        <v>85</v>
      </c>
      <c r="BK125" s="114">
        <f t="shared" ref="BK125:BK155" si="9">ROUND(I125*H125,2)</f>
        <v>0</v>
      </c>
      <c r="BL125" s="14" t="s">
        <v>490</v>
      </c>
      <c r="BM125" s="113" t="s">
        <v>3441</v>
      </c>
    </row>
    <row r="126" spans="1:65" s="2" customFormat="1" ht="16.5" customHeight="1">
      <c r="A126" s="28"/>
      <c r="B126" s="138"/>
      <c r="C126" s="199" t="s">
        <v>87</v>
      </c>
      <c r="D126" s="199" t="s">
        <v>242</v>
      </c>
      <c r="E126" s="200" t="s">
        <v>3442</v>
      </c>
      <c r="F126" s="201" t="s">
        <v>3440</v>
      </c>
      <c r="G126" s="202" t="s">
        <v>1716</v>
      </c>
      <c r="H126" s="203">
        <v>69940</v>
      </c>
      <c r="I126" s="108"/>
      <c r="J126" s="204">
        <f t="shared" si="0"/>
        <v>0</v>
      </c>
      <c r="K126" s="201" t="s">
        <v>1709</v>
      </c>
      <c r="L126" s="29"/>
      <c r="M126" s="109" t="s">
        <v>1</v>
      </c>
      <c r="N126" s="110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490</v>
      </c>
      <c r="AT126" s="113" t="s">
        <v>242</v>
      </c>
      <c r="AU126" s="113" t="s">
        <v>85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490</v>
      </c>
      <c r="BM126" s="113" t="s">
        <v>3443</v>
      </c>
    </row>
    <row r="127" spans="1:65" s="2" customFormat="1" ht="16.5" customHeight="1">
      <c r="A127" s="28"/>
      <c r="B127" s="138"/>
      <c r="C127" s="199" t="s">
        <v>247</v>
      </c>
      <c r="D127" s="199" t="s">
        <v>242</v>
      </c>
      <c r="E127" s="200" t="s">
        <v>3444</v>
      </c>
      <c r="F127" s="201" t="s">
        <v>3445</v>
      </c>
      <c r="G127" s="202" t="s">
        <v>2072</v>
      </c>
      <c r="H127" s="203">
        <v>51</v>
      </c>
      <c r="I127" s="108"/>
      <c r="J127" s="204">
        <f t="shared" si="0"/>
        <v>0</v>
      </c>
      <c r="K127" s="201" t="s">
        <v>1709</v>
      </c>
      <c r="L127" s="29"/>
      <c r="M127" s="109" t="s">
        <v>1</v>
      </c>
      <c r="N127" s="110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490</v>
      </c>
      <c r="AT127" s="113" t="s">
        <v>242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490</v>
      </c>
      <c r="BM127" s="113" t="s">
        <v>3446</v>
      </c>
    </row>
    <row r="128" spans="1:65" s="2" customFormat="1" ht="16.5" customHeight="1">
      <c r="A128" s="28"/>
      <c r="B128" s="138"/>
      <c r="C128" s="205" t="s">
        <v>246</v>
      </c>
      <c r="D128" s="205" t="s">
        <v>290</v>
      </c>
      <c r="E128" s="206" t="s">
        <v>3447</v>
      </c>
      <c r="F128" s="207" t="s">
        <v>3448</v>
      </c>
      <c r="G128" s="208" t="s">
        <v>2072</v>
      </c>
      <c r="H128" s="209">
        <v>51</v>
      </c>
      <c r="I128" s="115"/>
      <c r="J128" s="210">
        <f t="shared" si="0"/>
        <v>0</v>
      </c>
      <c r="K128" s="207" t="s">
        <v>1709</v>
      </c>
      <c r="L128" s="116"/>
      <c r="M128" s="117" t="s">
        <v>1</v>
      </c>
      <c r="N128" s="118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1303</v>
      </c>
      <c r="AT128" s="113" t="s">
        <v>290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3449</v>
      </c>
    </row>
    <row r="129" spans="1:65" s="2" customFormat="1" ht="16.5" customHeight="1">
      <c r="A129" s="28"/>
      <c r="B129" s="138"/>
      <c r="C129" s="199" t="s">
        <v>259</v>
      </c>
      <c r="D129" s="199" t="s">
        <v>242</v>
      </c>
      <c r="E129" s="200" t="s">
        <v>3450</v>
      </c>
      <c r="F129" s="201" t="s">
        <v>3451</v>
      </c>
      <c r="G129" s="202" t="s">
        <v>1716</v>
      </c>
      <c r="H129" s="203">
        <v>640</v>
      </c>
      <c r="I129" s="108"/>
      <c r="J129" s="204">
        <f t="shared" si="0"/>
        <v>0</v>
      </c>
      <c r="K129" s="201" t="s">
        <v>1709</v>
      </c>
      <c r="L129" s="29"/>
      <c r="M129" s="109" t="s">
        <v>1</v>
      </c>
      <c r="N129" s="110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490</v>
      </c>
      <c r="AT129" s="113" t="s">
        <v>242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3452</v>
      </c>
    </row>
    <row r="130" spans="1:65" s="2" customFormat="1" ht="16.5" customHeight="1">
      <c r="A130" s="28"/>
      <c r="B130" s="138"/>
      <c r="C130" s="205" t="s">
        <v>263</v>
      </c>
      <c r="D130" s="205" t="s">
        <v>290</v>
      </c>
      <c r="E130" s="206" t="s">
        <v>3453</v>
      </c>
      <c r="F130" s="207" t="s">
        <v>3454</v>
      </c>
      <c r="G130" s="208" t="s">
        <v>1716</v>
      </c>
      <c r="H130" s="209">
        <v>640</v>
      </c>
      <c r="I130" s="115"/>
      <c r="J130" s="210">
        <f t="shared" si="0"/>
        <v>0</v>
      </c>
      <c r="K130" s="207" t="s">
        <v>1709</v>
      </c>
      <c r="L130" s="116"/>
      <c r="M130" s="117" t="s">
        <v>1</v>
      </c>
      <c r="N130" s="118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1303</v>
      </c>
      <c r="AT130" s="113" t="s">
        <v>290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3455</v>
      </c>
    </row>
    <row r="131" spans="1:65" s="2" customFormat="1" ht="16.5" customHeight="1">
      <c r="A131" s="28"/>
      <c r="B131" s="138"/>
      <c r="C131" s="199" t="s">
        <v>267</v>
      </c>
      <c r="D131" s="199" t="s">
        <v>242</v>
      </c>
      <c r="E131" s="200" t="s">
        <v>3456</v>
      </c>
      <c r="F131" s="201" t="s">
        <v>3457</v>
      </c>
      <c r="G131" s="202" t="s">
        <v>1716</v>
      </c>
      <c r="H131" s="203">
        <v>180</v>
      </c>
      <c r="I131" s="108"/>
      <c r="J131" s="204">
        <f t="shared" si="0"/>
        <v>0</v>
      </c>
      <c r="K131" s="201" t="s">
        <v>1709</v>
      </c>
      <c r="L131" s="29"/>
      <c r="M131" s="109" t="s">
        <v>1</v>
      </c>
      <c r="N131" s="110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490</v>
      </c>
      <c r="AT131" s="113" t="s">
        <v>242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3458</v>
      </c>
    </row>
    <row r="132" spans="1:65" s="2" customFormat="1" ht="16.5" customHeight="1">
      <c r="A132" s="28"/>
      <c r="B132" s="138"/>
      <c r="C132" s="205" t="s">
        <v>271</v>
      </c>
      <c r="D132" s="205" t="s">
        <v>290</v>
      </c>
      <c r="E132" s="206" t="s">
        <v>3459</v>
      </c>
      <c r="F132" s="207" t="s">
        <v>3460</v>
      </c>
      <c r="G132" s="208" t="s">
        <v>1716</v>
      </c>
      <c r="H132" s="209">
        <v>180</v>
      </c>
      <c r="I132" s="115"/>
      <c r="J132" s="210">
        <f t="shared" si="0"/>
        <v>0</v>
      </c>
      <c r="K132" s="207" t="s">
        <v>1709</v>
      </c>
      <c r="L132" s="116"/>
      <c r="M132" s="117" t="s">
        <v>1</v>
      </c>
      <c r="N132" s="118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1303</v>
      </c>
      <c r="AT132" s="113" t="s">
        <v>290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3461</v>
      </c>
    </row>
    <row r="133" spans="1:65" s="2" customFormat="1" ht="16.5" customHeight="1">
      <c r="A133" s="28"/>
      <c r="B133" s="138"/>
      <c r="C133" s="199" t="s">
        <v>275</v>
      </c>
      <c r="D133" s="199" t="s">
        <v>242</v>
      </c>
      <c r="E133" s="200" t="s">
        <v>3462</v>
      </c>
      <c r="F133" s="201" t="s">
        <v>3463</v>
      </c>
      <c r="G133" s="202" t="s">
        <v>2072</v>
      </c>
      <c r="H133" s="203">
        <v>1</v>
      </c>
      <c r="I133" s="108"/>
      <c r="J133" s="204">
        <f t="shared" si="0"/>
        <v>0</v>
      </c>
      <c r="K133" s="201" t="s">
        <v>1709</v>
      </c>
      <c r="L133" s="29"/>
      <c r="M133" s="109" t="s">
        <v>1</v>
      </c>
      <c r="N133" s="110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490</v>
      </c>
      <c r="AT133" s="113" t="s">
        <v>242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3464</v>
      </c>
    </row>
    <row r="134" spans="1:65" s="2" customFormat="1" ht="16.5" customHeight="1">
      <c r="A134" s="28"/>
      <c r="B134" s="138"/>
      <c r="C134" s="205" t="s">
        <v>112</v>
      </c>
      <c r="D134" s="205" t="s">
        <v>290</v>
      </c>
      <c r="E134" s="206" t="s">
        <v>3465</v>
      </c>
      <c r="F134" s="207" t="s">
        <v>3466</v>
      </c>
      <c r="G134" s="208" t="s">
        <v>2072</v>
      </c>
      <c r="H134" s="209">
        <v>1</v>
      </c>
      <c r="I134" s="115"/>
      <c r="J134" s="210">
        <f t="shared" si="0"/>
        <v>0</v>
      </c>
      <c r="K134" s="207" t="s">
        <v>1709</v>
      </c>
      <c r="L134" s="116"/>
      <c r="M134" s="117" t="s">
        <v>1</v>
      </c>
      <c r="N134" s="118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1303</v>
      </c>
      <c r="AT134" s="113" t="s">
        <v>290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3467</v>
      </c>
    </row>
    <row r="135" spans="1:65" s="2" customFormat="1" ht="16.5" customHeight="1">
      <c r="A135" s="28"/>
      <c r="B135" s="138"/>
      <c r="C135" s="199" t="s">
        <v>115</v>
      </c>
      <c r="D135" s="199" t="s">
        <v>242</v>
      </c>
      <c r="E135" s="200" t="s">
        <v>3468</v>
      </c>
      <c r="F135" s="201" t="s">
        <v>3469</v>
      </c>
      <c r="G135" s="202" t="s">
        <v>2072</v>
      </c>
      <c r="H135" s="203">
        <v>350</v>
      </c>
      <c r="I135" s="108"/>
      <c r="J135" s="204">
        <f t="shared" si="0"/>
        <v>0</v>
      </c>
      <c r="K135" s="201" t="s">
        <v>1709</v>
      </c>
      <c r="L135" s="29"/>
      <c r="M135" s="109" t="s">
        <v>1</v>
      </c>
      <c r="N135" s="110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490</v>
      </c>
      <c r="AT135" s="113" t="s">
        <v>242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3470</v>
      </c>
    </row>
    <row r="136" spans="1:65" s="2" customFormat="1" ht="16.5" customHeight="1">
      <c r="A136" s="28"/>
      <c r="B136" s="138"/>
      <c r="C136" s="205" t="s">
        <v>118</v>
      </c>
      <c r="D136" s="205" t="s">
        <v>290</v>
      </c>
      <c r="E136" s="206" t="s">
        <v>3471</v>
      </c>
      <c r="F136" s="207" t="s">
        <v>3472</v>
      </c>
      <c r="G136" s="208" t="s">
        <v>2072</v>
      </c>
      <c r="H136" s="209">
        <v>350</v>
      </c>
      <c r="I136" s="115"/>
      <c r="J136" s="210">
        <f t="shared" si="0"/>
        <v>0</v>
      </c>
      <c r="K136" s="207" t="s">
        <v>1709</v>
      </c>
      <c r="L136" s="116"/>
      <c r="M136" s="117" t="s">
        <v>1</v>
      </c>
      <c r="N136" s="118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1303</v>
      </c>
      <c r="AT136" s="113" t="s">
        <v>290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3473</v>
      </c>
    </row>
    <row r="137" spans="1:65" s="2" customFormat="1" ht="16.5" customHeight="1">
      <c r="A137" s="28"/>
      <c r="B137" s="138"/>
      <c r="C137" s="199" t="s">
        <v>121</v>
      </c>
      <c r="D137" s="199" t="s">
        <v>242</v>
      </c>
      <c r="E137" s="200" t="s">
        <v>3474</v>
      </c>
      <c r="F137" s="201" t="s">
        <v>3475</v>
      </c>
      <c r="G137" s="202" t="s">
        <v>2072</v>
      </c>
      <c r="H137" s="203">
        <v>200</v>
      </c>
      <c r="I137" s="108"/>
      <c r="J137" s="204">
        <f t="shared" si="0"/>
        <v>0</v>
      </c>
      <c r="K137" s="201" t="s">
        <v>1709</v>
      </c>
      <c r="L137" s="29"/>
      <c r="M137" s="109" t="s">
        <v>1</v>
      </c>
      <c r="N137" s="110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490</v>
      </c>
      <c r="AT137" s="113" t="s">
        <v>242</v>
      </c>
      <c r="AU137" s="113" t="s">
        <v>85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490</v>
      </c>
      <c r="BM137" s="113" t="s">
        <v>3476</v>
      </c>
    </row>
    <row r="138" spans="1:65" s="2" customFormat="1" ht="16.5" customHeight="1">
      <c r="A138" s="28"/>
      <c r="B138" s="138"/>
      <c r="C138" s="205" t="s">
        <v>124</v>
      </c>
      <c r="D138" s="205" t="s">
        <v>290</v>
      </c>
      <c r="E138" s="206" t="s">
        <v>3477</v>
      </c>
      <c r="F138" s="207" t="s">
        <v>3478</v>
      </c>
      <c r="G138" s="208" t="s">
        <v>2072</v>
      </c>
      <c r="H138" s="209">
        <v>200</v>
      </c>
      <c r="I138" s="115"/>
      <c r="J138" s="210">
        <f t="shared" si="0"/>
        <v>0</v>
      </c>
      <c r="K138" s="207" t="s">
        <v>1709</v>
      </c>
      <c r="L138" s="116"/>
      <c r="M138" s="117" t="s">
        <v>1</v>
      </c>
      <c r="N138" s="118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1303</v>
      </c>
      <c r="AT138" s="113" t="s">
        <v>290</v>
      </c>
      <c r="AU138" s="113" t="s">
        <v>85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490</v>
      </c>
      <c r="BM138" s="113" t="s">
        <v>3479</v>
      </c>
    </row>
    <row r="139" spans="1:65" s="2" customFormat="1" ht="16.5" customHeight="1">
      <c r="A139" s="28"/>
      <c r="B139" s="138"/>
      <c r="C139" s="199" t="s">
        <v>8</v>
      </c>
      <c r="D139" s="199" t="s">
        <v>242</v>
      </c>
      <c r="E139" s="200" t="s">
        <v>3480</v>
      </c>
      <c r="F139" s="201" t="s">
        <v>3481</v>
      </c>
      <c r="G139" s="202" t="s">
        <v>2072</v>
      </c>
      <c r="H139" s="203">
        <v>150</v>
      </c>
      <c r="I139" s="108"/>
      <c r="J139" s="204">
        <f t="shared" si="0"/>
        <v>0</v>
      </c>
      <c r="K139" s="201" t="s">
        <v>1709</v>
      </c>
      <c r="L139" s="29"/>
      <c r="M139" s="109" t="s">
        <v>1</v>
      </c>
      <c r="N139" s="110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490</v>
      </c>
      <c r="AT139" s="113" t="s">
        <v>242</v>
      </c>
      <c r="AU139" s="113" t="s">
        <v>85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490</v>
      </c>
      <c r="BM139" s="113" t="s">
        <v>3482</v>
      </c>
    </row>
    <row r="140" spans="1:65" s="2" customFormat="1" ht="16.5" customHeight="1">
      <c r="A140" s="28"/>
      <c r="B140" s="138"/>
      <c r="C140" s="205" t="s">
        <v>129</v>
      </c>
      <c r="D140" s="205" t="s">
        <v>290</v>
      </c>
      <c r="E140" s="206" t="s">
        <v>3483</v>
      </c>
      <c r="F140" s="207" t="s">
        <v>3484</v>
      </c>
      <c r="G140" s="208" t="s">
        <v>2072</v>
      </c>
      <c r="H140" s="209">
        <v>150</v>
      </c>
      <c r="I140" s="115"/>
      <c r="J140" s="210">
        <f t="shared" si="0"/>
        <v>0</v>
      </c>
      <c r="K140" s="207" t="s">
        <v>1709</v>
      </c>
      <c r="L140" s="116"/>
      <c r="M140" s="117" t="s">
        <v>1</v>
      </c>
      <c r="N140" s="118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1303</v>
      </c>
      <c r="AT140" s="113" t="s">
        <v>290</v>
      </c>
      <c r="AU140" s="113" t="s">
        <v>85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490</v>
      </c>
      <c r="BM140" s="113" t="s">
        <v>3485</v>
      </c>
    </row>
    <row r="141" spans="1:65" s="2" customFormat="1" ht="16.5" customHeight="1">
      <c r="A141" s="28"/>
      <c r="B141" s="138"/>
      <c r="C141" s="199" t="s">
        <v>132</v>
      </c>
      <c r="D141" s="199" t="s">
        <v>242</v>
      </c>
      <c r="E141" s="200" t="s">
        <v>3486</v>
      </c>
      <c r="F141" s="201" t="s">
        <v>3487</v>
      </c>
      <c r="G141" s="202" t="s">
        <v>2072</v>
      </c>
      <c r="H141" s="203">
        <v>50</v>
      </c>
      <c r="I141" s="108"/>
      <c r="J141" s="204">
        <f t="shared" si="0"/>
        <v>0</v>
      </c>
      <c r="K141" s="201" t="s">
        <v>1709</v>
      </c>
      <c r="L141" s="29"/>
      <c r="M141" s="109" t="s">
        <v>1</v>
      </c>
      <c r="N141" s="110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490</v>
      </c>
      <c r="AT141" s="113" t="s">
        <v>242</v>
      </c>
      <c r="AU141" s="113" t="s">
        <v>85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490</v>
      </c>
      <c r="BM141" s="113" t="s">
        <v>3488</v>
      </c>
    </row>
    <row r="142" spans="1:65" s="2" customFormat="1" ht="16.5" customHeight="1">
      <c r="A142" s="28"/>
      <c r="B142" s="138"/>
      <c r="C142" s="205" t="s">
        <v>135</v>
      </c>
      <c r="D142" s="205" t="s">
        <v>290</v>
      </c>
      <c r="E142" s="206" t="s">
        <v>3489</v>
      </c>
      <c r="F142" s="207" t="s">
        <v>3490</v>
      </c>
      <c r="G142" s="208" t="s">
        <v>2072</v>
      </c>
      <c r="H142" s="209">
        <v>50</v>
      </c>
      <c r="I142" s="115"/>
      <c r="J142" s="210">
        <f t="shared" si="0"/>
        <v>0</v>
      </c>
      <c r="K142" s="207" t="s">
        <v>1709</v>
      </c>
      <c r="L142" s="116"/>
      <c r="M142" s="117" t="s">
        <v>1</v>
      </c>
      <c r="N142" s="118" t="s">
        <v>42</v>
      </c>
      <c r="O142" s="52"/>
      <c r="P142" s="111">
        <f t="shared" si="1"/>
        <v>0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1303</v>
      </c>
      <c r="AT142" s="113" t="s">
        <v>290</v>
      </c>
      <c r="AU142" s="113" t="s">
        <v>85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490</v>
      </c>
      <c r="BM142" s="113" t="s">
        <v>3491</v>
      </c>
    </row>
    <row r="143" spans="1:65" s="2" customFormat="1" ht="16.5" customHeight="1">
      <c r="A143" s="28"/>
      <c r="B143" s="138"/>
      <c r="C143" s="199" t="s">
        <v>138</v>
      </c>
      <c r="D143" s="199" t="s">
        <v>242</v>
      </c>
      <c r="E143" s="200" t="s">
        <v>3492</v>
      </c>
      <c r="F143" s="201" t="s">
        <v>3493</v>
      </c>
      <c r="G143" s="202" t="s">
        <v>2072</v>
      </c>
      <c r="H143" s="203">
        <v>461</v>
      </c>
      <c r="I143" s="108"/>
      <c r="J143" s="204">
        <f t="shared" si="0"/>
        <v>0</v>
      </c>
      <c r="K143" s="201" t="s">
        <v>1709</v>
      </c>
      <c r="L143" s="29"/>
      <c r="M143" s="109" t="s">
        <v>1</v>
      </c>
      <c r="N143" s="110" t="s">
        <v>42</v>
      </c>
      <c r="O143" s="52"/>
      <c r="P143" s="111">
        <f t="shared" si="1"/>
        <v>0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490</v>
      </c>
      <c r="AT143" s="113" t="s">
        <v>242</v>
      </c>
      <c r="AU143" s="113" t="s">
        <v>85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490</v>
      </c>
      <c r="BM143" s="113" t="s">
        <v>3494</v>
      </c>
    </row>
    <row r="144" spans="1:65" s="2" customFormat="1" ht="16.5" customHeight="1">
      <c r="A144" s="28"/>
      <c r="B144" s="138"/>
      <c r="C144" s="205" t="s">
        <v>141</v>
      </c>
      <c r="D144" s="205" t="s">
        <v>290</v>
      </c>
      <c r="E144" s="206" t="s">
        <v>3495</v>
      </c>
      <c r="F144" s="207" t="s">
        <v>3496</v>
      </c>
      <c r="G144" s="208" t="s">
        <v>2072</v>
      </c>
      <c r="H144" s="209">
        <v>461</v>
      </c>
      <c r="I144" s="115"/>
      <c r="J144" s="210">
        <f t="shared" si="0"/>
        <v>0</v>
      </c>
      <c r="K144" s="207" t="s">
        <v>1709</v>
      </c>
      <c r="L144" s="116"/>
      <c r="M144" s="117" t="s">
        <v>1</v>
      </c>
      <c r="N144" s="118" t="s">
        <v>42</v>
      </c>
      <c r="O144" s="52"/>
      <c r="P144" s="111">
        <f t="shared" si="1"/>
        <v>0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1303</v>
      </c>
      <c r="AT144" s="113" t="s">
        <v>290</v>
      </c>
      <c r="AU144" s="113" t="s">
        <v>85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490</v>
      </c>
      <c r="BM144" s="113" t="s">
        <v>3497</v>
      </c>
    </row>
    <row r="145" spans="1:65" s="2" customFormat="1" ht="16.5" customHeight="1">
      <c r="A145" s="28"/>
      <c r="B145" s="138"/>
      <c r="C145" s="199" t="s">
        <v>7</v>
      </c>
      <c r="D145" s="199" t="s">
        <v>242</v>
      </c>
      <c r="E145" s="200" t="s">
        <v>3498</v>
      </c>
      <c r="F145" s="201" t="s">
        <v>3499</v>
      </c>
      <c r="G145" s="202" t="s">
        <v>2072</v>
      </c>
      <c r="H145" s="203">
        <v>12</v>
      </c>
      <c r="I145" s="108"/>
      <c r="J145" s="204">
        <f t="shared" si="0"/>
        <v>0</v>
      </c>
      <c r="K145" s="201" t="s">
        <v>1709</v>
      </c>
      <c r="L145" s="29"/>
      <c r="M145" s="109" t="s">
        <v>1</v>
      </c>
      <c r="N145" s="110" t="s">
        <v>42</v>
      </c>
      <c r="O145" s="52"/>
      <c r="P145" s="111">
        <f t="shared" si="1"/>
        <v>0</v>
      </c>
      <c r="Q145" s="111">
        <v>0</v>
      </c>
      <c r="R145" s="111">
        <f t="shared" si="2"/>
        <v>0</v>
      </c>
      <c r="S145" s="111">
        <v>0</v>
      </c>
      <c r="T145" s="11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490</v>
      </c>
      <c r="AT145" s="113" t="s">
        <v>242</v>
      </c>
      <c r="AU145" s="113" t="s">
        <v>85</v>
      </c>
      <c r="AY145" s="14" t="s">
        <v>237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4" t="s">
        <v>85</v>
      </c>
      <c r="BK145" s="114">
        <f t="shared" si="9"/>
        <v>0</v>
      </c>
      <c r="BL145" s="14" t="s">
        <v>490</v>
      </c>
      <c r="BM145" s="113" t="s">
        <v>3500</v>
      </c>
    </row>
    <row r="146" spans="1:65" s="2" customFormat="1" ht="16.5" customHeight="1">
      <c r="A146" s="28"/>
      <c r="B146" s="138"/>
      <c r="C146" s="205" t="s">
        <v>146</v>
      </c>
      <c r="D146" s="205" t="s">
        <v>290</v>
      </c>
      <c r="E146" s="206" t="s">
        <v>3501</v>
      </c>
      <c r="F146" s="207" t="s">
        <v>3502</v>
      </c>
      <c r="G146" s="208" t="s">
        <v>2072</v>
      </c>
      <c r="H146" s="209">
        <v>12</v>
      </c>
      <c r="I146" s="115"/>
      <c r="J146" s="210">
        <f t="shared" si="0"/>
        <v>0</v>
      </c>
      <c r="K146" s="207" t="s">
        <v>1709</v>
      </c>
      <c r="L146" s="116"/>
      <c r="M146" s="117" t="s">
        <v>1</v>
      </c>
      <c r="N146" s="118" t="s">
        <v>42</v>
      </c>
      <c r="O146" s="52"/>
      <c r="P146" s="111">
        <f t="shared" si="1"/>
        <v>0</v>
      </c>
      <c r="Q146" s="111">
        <v>0</v>
      </c>
      <c r="R146" s="111">
        <f t="shared" si="2"/>
        <v>0</v>
      </c>
      <c r="S146" s="111">
        <v>0</v>
      </c>
      <c r="T146" s="11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1303</v>
      </c>
      <c r="AT146" s="113" t="s">
        <v>290</v>
      </c>
      <c r="AU146" s="113" t="s">
        <v>85</v>
      </c>
      <c r="AY146" s="14" t="s">
        <v>237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4" t="s">
        <v>85</v>
      </c>
      <c r="BK146" s="114">
        <f t="shared" si="9"/>
        <v>0</v>
      </c>
      <c r="BL146" s="14" t="s">
        <v>490</v>
      </c>
      <c r="BM146" s="113" t="s">
        <v>3503</v>
      </c>
    </row>
    <row r="147" spans="1:65" s="2" customFormat="1" ht="16.5" customHeight="1">
      <c r="A147" s="28"/>
      <c r="B147" s="138"/>
      <c r="C147" s="199" t="s">
        <v>149</v>
      </c>
      <c r="D147" s="199" t="s">
        <v>242</v>
      </c>
      <c r="E147" s="200" t="s">
        <v>3504</v>
      </c>
      <c r="F147" s="201" t="s">
        <v>3505</v>
      </c>
      <c r="G147" s="202" t="s">
        <v>2072</v>
      </c>
      <c r="H147" s="203">
        <v>5</v>
      </c>
      <c r="I147" s="108"/>
      <c r="J147" s="204">
        <f t="shared" si="0"/>
        <v>0</v>
      </c>
      <c r="K147" s="201" t="s">
        <v>1709</v>
      </c>
      <c r="L147" s="29"/>
      <c r="M147" s="109" t="s">
        <v>1</v>
      </c>
      <c r="N147" s="110" t="s">
        <v>42</v>
      </c>
      <c r="O147" s="52"/>
      <c r="P147" s="111">
        <f t="shared" si="1"/>
        <v>0</v>
      </c>
      <c r="Q147" s="111">
        <v>0</v>
      </c>
      <c r="R147" s="111">
        <f t="shared" si="2"/>
        <v>0</v>
      </c>
      <c r="S147" s="111">
        <v>0</v>
      </c>
      <c r="T147" s="11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490</v>
      </c>
      <c r="AT147" s="113" t="s">
        <v>242</v>
      </c>
      <c r="AU147" s="113" t="s">
        <v>85</v>
      </c>
      <c r="AY147" s="14" t="s">
        <v>237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4" t="s">
        <v>85</v>
      </c>
      <c r="BK147" s="114">
        <f t="shared" si="9"/>
        <v>0</v>
      </c>
      <c r="BL147" s="14" t="s">
        <v>490</v>
      </c>
      <c r="BM147" s="113" t="s">
        <v>3506</v>
      </c>
    </row>
    <row r="148" spans="1:65" s="2" customFormat="1" ht="16.5" customHeight="1">
      <c r="A148" s="28"/>
      <c r="B148" s="138"/>
      <c r="C148" s="205" t="s">
        <v>152</v>
      </c>
      <c r="D148" s="205" t="s">
        <v>290</v>
      </c>
      <c r="E148" s="206" t="s">
        <v>3507</v>
      </c>
      <c r="F148" s="207" t="s">
        <v>3508</v>
      </c>
      <c r="G148" s="208" t="s">
        <v>2072</v>
      </c>
      <c r="H148" s="209">
        <v>5</v>
      </c>
      <c r="I148" s="115"/>
      <c r="J148" s="210">
        <f t="shared" si="0"/>
        <v>0</v>
      </c>
      <c r="K148" s="207" t="s">
        <v>1709</v>
      </c>
      <c r="L148" s="116"/>
      <c r="M148" s="117" t="s">
        <v>1</v>
      </c>
      <c r="N148" s="118" t="s">
        <v>42</v>
      </c>
      <c r="O148" s="52"/>
      <c r="P148" s="111">
        <f t="shared" si="1"/>
        <v>0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1303</v>
      </c>
      <c r="AT148" s="113" t="s">
        <v>290</v>
      </c>
      <c r="AU148" s="113" t="s">
        <v>85</v>
      </c>
      <c r="AY148" s="14" t="s">
        <v>237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4" t="s">
        <v>85</v>
      </c>
      <c r="BK148" s="114">
        <f t="shared" si="9"/>
        <v>0</v>
      </c>
      <c r="BL148" s="14" t="s">
        <v>490</v>
      </c>
      <c r="BM148" s="113" t="s">
        <v>3509</v>
      </c>
    </row>
    <row r="149" spans="1:65" s="2" customFormat="1" ht="16.5" customHeight="1">
      <c r="A149" s="28"/>
      <c r="B149" s="138"/>
      <c r="C149" s="199" t="s">
        <v>155</v>
      </c>
      <c r="D149" s="199" t="s">
        <v>242</v>
      </c>
      <c r="E149" s="200" t="s">
        <v>3510</v>
      </c>
      <c r="F149" s="201" t="s">
        <v>3511</v>
      </c>
      <c r="G149" s="202" t="s">
        <v>2072</v>
      </c>
      <c r="H149" s="203">
        <v>956</v>
      </c>
      <c r="I149" s="108"/>
      <c r="J149" s="204">
        <f t="shared" si="0"/>
        <v>0</v>
      </c>
      <c r="K149" s="201" t="s">
        <v>1709</v>
      </c>
      <c r="L149" s="29"/>
      <c r="M149" s="109" t="s">
        <v>1</v>
      </c>
      <c r="N149" s="110" t="s">
        <v>42</v>
      </c>
      <c r="O149" s="52"/>
      <c r="P149" s="111">
        <f t="shared" si="1"/>
        <v>0</v>
      </c>
      <c r="Q149" s="111">
        <v>0</v>
      </c>
      <c r="R149" s="111">
        <f t="shared" si="2"/>
        <v>0</v>
      </c>
      <c r="S149" s="111">
        <v>0</v>
      </c>
      <c r="T149" s="11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490</v>
      </c>
      <c r="AT149" s="113" t="s">
        <v>242</v>
      </c>
      <c r="AU149" s="113" t="s">
        <v>85</v>
      </c>
      <c r="AY149" s="14" t="s">
        <v>237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4" t="s">
        <v>85</v>
      </c>
      <c r="BK149" s="114">
        <f t="shared" si="9"/>
        <v>0</v>
      </c>
      <c r="BL149" s="14" t="s">
        <v>490</v>
      </c>
      <c r="BM149" s="113" t="s">
        <v>3512</v>
      </c>
    </row>
    <row r="150" spans="1:65" s="2" customFormat="1" ht="16.5" customHeight="1">
      <c r="A150" s="28"/>
      <c r="B150" s="138"/>
      <c r="C150" s="199" t="s">
        <v>158</v>
      </c>
      <c r="D150" s="199" t="s">
        <v>242</v>
      </c>
      <c r="E150" s="200" t="s">
        <v>3513</v>
      </c>
      <c r="F150" s="201" t="s">
        <v>3514</v>
      </c>
      <c r="G150" s="202" t="s">
        <v>2072</v>
      </c>
      <c r="H150" s="203">
        <v>1060</v>
      </c>
      <c r="I150" s="108"/>
      <c r="J150" s="204">
        <f t="shared" si="0"/>
        <v>0</v>
      </c>
      <c r="K150" s="201" t="s">
        <v>1709</v>
      </c>
      <c r="L150" s="29"/>
      <c r="M150" s="109" t="s">
        <v>1</v>
      </c>
      <c r="N150" s="110" t="s">
        <v>42</v>
      </c>
      <c r="O150" s="52"/>
      <c r="P150" s="111">
        <f t="shared" si="1"/>
        <v>0</v>
      </c>
      <c r="Q150" s="111">
        <v>0</v>
      </c>
      <c r="R150" s="111">
        <f t="shared" si="2"/>
        <v>0</v>
      </c>
      <c r="S150" s="111">
        <v>0</v>
      </c>
      <c r="T150" s="11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490</v>
      </c>
      <c r="AT150" s="113" t="s">
        <v>242</v>
      </c>
      <c r="AU150" s="113" t="s">
        <v>85</v>
      </c>
      <c r="AY150" s="14" t="s">
        <v>237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4" t="s">
        <v>85</v>
      </c>
      <c r="BK150" s="114">
        <f t="shared" si="9"/>
        <v>0</v>
      </c>
      <c r="BL150" s="14" t="s">
        <v>490</v>
      </c>
      <c r="BM150" s="113" t="s">
        <v>3515</v>
      </c>
    </row>
    <row r="151" spans="1:65" s="2" customFormat="1" ht="16.5" customHeight="1">
      <c r="A151" s="28"/>
      <c r="B151" s="138"/>
      <c r="C151" s="199" t="s">
        <v>161</v>
      </c>
      <c r="D151" s="199" t="s">
        <v>242</v>
      </c>
      <c r="E151" s="200" t="s">
        <v>3516</v>
      </c>
      <c r="F151" s="201" t="s">
        <v>3517</v>
      </c>
      <c r="G151" s="202" t="s">
        <v>2072</v>
      </c>
      <c r="H151" s="203">
        <v>1060</v>
      </c>
      <c r="I151" s="108"/>
      <c r="J151" s="204">
        <f t="shared" si="0"/>
        <v>0</v>
      </c>
      <c r="K151" s="201" t="s">
        <v>1709</v>
      </c>
      <c r="L151" s="29"/>
      <c r="M151" s="109" t="s">
        <v>1</v>
      </c>
      <c r="N151" s="110" t="s">
        <v>42</v>
      </c>
      <c r="O151" s="52"/>
      <c r="P151" s="111">
        <f t="shared" si="1"/>
        <v>0</v>
      </c>
      <c r="Q151" s="111">
        <v>0</v>
      </c>
      <c r="R151" s="111">
        <f t="shared" si="2"/>
        <v>0</v>
      </c>
      <c r="S151" s="111">
        <v>0</v>
      </c>
      <c r="T151" s="112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490</v>
      </c>
      <c r="AT151" s="113" t="s">
        <v>242</v>
      </c>
      <c r="AU151" s="113" t="s">
        <v>85</v>
      </c>
      <c r="AY151" s="14" t="s">
        <v>237</v>
      </c>
      <c r="BE151" s="114">
        <f t="shared" si="4"/>
        <v>0</v>
      </c>
      <c r="BF151" s="114">
        <f t="shared" si="5"/>
        <v>0</v>
      </c>
      <c r="BG151" s="114">
        <f t="shared" si="6"/>
        <v>0</v>
      </c>
      <c r="BH151" s="114">
        <f t="shared" si="7"/>
        <v>0</v>
      </c>
      <c r="BI151" s="114">
        <f t="shared" si="8"/>
        <v>0</v>
      </c>
      <c r="BJ151" s="14" t="s">
        <v>85</v>
      </c>
      <c r="BK151" s="114">
        <f t="shared" si="9"/>
        <v>0</v>
      </c>
      <c r="BL151" s="14" t="s">
        <v>490</v>
      </c>
      <c r="BM151" s="113" t="s">
        <v>3518</v>
      </c>
    </row>
    <row r="152" spans="1:65" s="2" customFormat="1" ht="16.5" customHeight="1">
      <c r="A152" s="28"/>
      <c r="B152" s="138"/>
      <c r="C152" s="199" t="s">
        <v>164</v>
      </c>
      <c r="D152" s="199" t="s">
        <v>242</v>
      </c>
      <c r="E152" s="200" t="s">
        <v>3519</v>
      </c>
      <c r="F152" s="201" t="s">
        <v>3520</v>
      </c>
      <c r="G152" s="202" t="s">
        <v>3521</v>
      </c>
      <c r="H152" s="203">
        <v>40</v>
      </c>
      <c r="I152" s="108"/>
      <c r="J152" s="204">
        <f t="shared" si="0"/>
        <v>0</v>
      </c>
      <c r="K152" s="201" t="s">
        <v>1709</v>
      </c>
      <c r="L152" s="29"/>
      <c r="M152" s="109" t="s">
        <v>1</v>
      </c>
      <c r="N152" s="110" t="s">
        <v>42</v>
      </c>
      <c r="O152" s="52"/>
      <c r="P152" s="111">
        <f t="shared" si="1"/>
        <v>0</v>
      </c>
      <c r="Q152" s="111">
        <v>0</v>
      </c>
      <c r="R152" s="111">
        <f t="shared" si="2"/>
        <v>0</v>
      </c>
      <c r="S152" s="111">
        <v>0</v>
      </c>
      <c r="T152" s="112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490</v>
      </c>
      <c r="AT152" s="113" t="s">
        <v>242</v>
      </c>
      <c r="AU152" s="113" t="s">
        <v>85</v>
      </c>
      <c r="AY152" s="14" t="s">
        <v>237</v>
      </c>
      <c r="BE152" s="114">
        <f t="shared" si="4"/>
        <v>0</v>
      </c>
      <c r="BF152" s="114">
        <f t="shared" si="5"/>
        <v>0</v>
      </c>
      <c r="BG152" s="114">
        <f t="shared" si="6"/>
        <v>0</v>
      </c>
      <c r="BH152" s="114">
        <f t="shared" si="7"/>
        <v>0</v>
      </c>
      <c r="BI152" s="114">
        <f t="shared" si="8"/>
        <v>0</v>
      </c>
      <c r="BJ152" s="14" t="s">
        <v>85</v>
      </c>
      <c r="BK152" s="114">
        <f t="shared" si="9"/>
        <v>0</v>
      </c>
      <c r="BL152" s="14" t="s">
        <v>490</v>
      </c>
      <c r="BM152" s="113" t="s">
        <v>3522</v>
      </c>
    </row>
    <row r="153" spans="1:65" s="2" customFormat="1" ht="16.5" customHeight="1">
      <c r="A153" s="28"/>
      <c r="B153" s="138"/>
      <c r="C153" s="199" t="s">
        <v>167</v>
      </c>
      <c r="D153" s="199" t="s">
        <v>242</v>
      </c>
      <c r="E153" s="200" t="s">
        <v>3523</v>
      </c>
      <c r="F153" s="201" t="s">
        <v>3524</v>
      </c>
      <c r="G153" s="202" t="s">
        <v>2676</v>
      </c>
      <c r="H153" s="203">
        <v>32</v>
      </c>
      <c r="I153" s="108"/>
      <c r="J153" s="204">
        <f t="shared" si="0"/>
        <v>0</v>
      </c>
      <c r="K153" s="201" t="s">
        <v>1709</v>
      </c>
      <c r="L153" s="29"/>
      <c r="M153" s="109" t="s">
        <v>1</v>
      </c>
      <c r="N153" s="110" t="s">
        <v>42</v>
      </c>
      <c r="O153" s="52"/>
      <c r="P153" s="111">
        <f t="shared" si="1"/>
        <v>0</v>
      </c>
      <c r="Q153" s="111">
        <v>0</v>
      </c>
      <c r="R153" s="111">
        <f t="shared" si="2"/>
        <v>0</v>
      </c>
      <c r="S153" s="111">
        <v>0</v>
      </c>
      <c r="T153" s="112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490</v>
      </c>
      <c r="AT153" s="113" t="s">
        <v>242</v>
      </c>
      <c r="AU153" s="113" t="s">
        <v>85</v>
      </c>
      <c r="AY153" s="14" t="s">
        <v>237</v>
      </c>
      <c r="BE153" s="114">
        <f t="shared" si="4"/>
        <v>0</v>
      </c>
      <c r="BF153" s="114">
        <f t="shared" si="5"/>
        <v>0</v>
      </c>
      <c r="BG153" s="114">
        <f t="shared" si="6"/>
        <v>0</v>
      </c>
      <c r="BH153" s="114">
        <f t="shared" si="7"/>
        <v>0</v>
      </c>
      <c r="BI153" s="114">
        <f t="shared" si="8"/>
        <v>0</v>
      </c>
      <c r="BJ153" s="14" t="s">
        <v>85</v>
      </c>
      <c r="BK153" s="114">
        <f t="shared" si="9"/>
        <v>0</v>
      </c>
      <c r="BL153" s="14" t="s">
        <v>490</v>
      </c>
      <c r="BM153" s="113" t="s">
        <v>3525</v>
      </c>
    </row>
    <row r="154" spans="1:65" s="2" customFormat="1" ht="16.5" customHeight="1">
      <c r="A154" s="28"/>
      <c r="B154" s="138"/>
      <c r="C154" s="199" t="s">
        <v>348</v>
      </c>
      <c r="D154" s="199" t="s">
        <v>242</v>
      </c>
      <c r="E154" s="200" t="s">
        <v>3526</v>
      </c>
      <c r="F154" s="201" t="s">
        <v>3527</v>
      </c>
      <c r="G154" s="202" t="s">
        <v>2676</v>
      </c>
      <c r="H154" s="203">
        <v>16</v>
      </c>
      <c r="I154" s="108"/>
      <c r="J154" s="204">
        <f t="shared" si="0"/>
        <v>0</v>
      </c>
      <c r="K154" s="201" t="s">
        <v>1709</v>
      </c>
      <c r="L154" s="29"/>
      <c r="M154" s="109" t="s">
        <v>1</v>
      </c>
      <c r="N154" s="110" t="s">
        <v>42</v>
      </c>
      <c r="O154" s="52"/>
      <c r="P154" s="111">
        <f t="shared" si="1"/>
        <v>0</v>
      </c>
      <c r="Q154" s="111">
        <v>0</v>
      </c>
      <c r="R154" s="111">
        <f t="shared" si="2"/>
        <v>0</v>
      </c>
      <c r="S154" s="111">
        <v>0</v>
      </c>
      <c r="T154" s="112">
        <f t="shared" si="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490</v>
      </c>
      <c r="AT154" s="113" t="s">
        <v>242</v>
      </c>
      <c r="AU154" s="113" t="s">
        <v>85</v>
      </c>
      <c r="AY154" s="14" t="s">
        <v>237</v>
      </c>
      <c r="BE154" s="114">
        <f t="shared" si="4"/>
        <v>0</v>
      </c>
      <c r="BF154" s="114">
        <f t="shared" si="5"/>
        <v>0</v>
      </c>
      <c r="BG154" s="114">
        <f t="shared" si="6"/>
        <v>0</v>
      </c>
      <c r="BH154" s="114">
        <f t="shared" si="7"/>
        <v>0</v>
      </c>
      <c r="BI154" s="114">
        <f t="shared" si="8"/>
        <v>0</v>
      </c>
      <c r="BJ154" s="14" t="s">
        <v>85</v>
      </c>
      <c r="BK154" s="114">
        <f t="shared" si="9"/>
        <v>0</v>
      </c>
      <c r="BL154" s="14" t="s">
        <v>490</v>
      </c>
      <c r="BM154" s="113" t="s">
        <v>3528</v>
      </c>
    </row>
    <row r="155" spans="1:65" s="2" customFormat="1" ht="16.5" customHeight="1">
      <c r="A155" s="28"/>
      <c r="B155" s="138"/>
      <c r="C155" s="199" t="s">
        <v>352</v>
      </c>
      <c r="D155" s="199" t="s">
        <v>242</v>
      </c>
      <c r="E155" s="200" t="s">
        <v>3529</v>
      </c>
      <c r="F155" s="201" t="s">
        <v>3530</v>
      </c>
      <c r="G155" s="202" t="s">
        <v>2676</v>
      </c>
      <c r="H155" s="203">
        <v>12</v>
      </c>
      <c r="I155" s="108"/>
      <c r="J155" s="204">
        <f t="shared" si="0"/>
        <v>0</v>
      </c>
      <c r="K155" s="201" t="s">
        <v>1709</v>
      </c>
      <c r="L155" s="29"/>
      <c r="M155" s="109" t="s">
        <v>1</v>
      </c>
      <c r="N155" s="110" t="s">
        <v>42</v>
      </c>
      <c r="O155" s="52"/>
      <c r="P155" s="111">
        <f t="shared" si="1"/>
        <v>0</v>
      </c>
      <c r="Q155" s="111">
        <v>0</v>
      </c>
      <c r="R155" s="111">
        <f t="shared" si="2"/>
        <v>0</v>
      </c>
      <c r="S155" s="111">
        <v>0</v>
      </c>
      <c r="T155" s="112">
        <f t="shared" si="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490</v>
      </c>
      <c r="AT155" s="113" t="s">
        <v>242</v>
      </c>
      <c r="AU155" s="113" t="s">
        <v>85</v>
      </c>
      <c r="AY155" s="14" t="s">
        <v>237</v>
      </c>
      <c r="BE155" s="114">
        <f t="shared" si="4"/>
        <v>0</v>
      </c>
      <c r="BF155" s="114">
        <f t="shared" si="5"/>
        <v>0</v>
      </c>
      <c r="BG155" s="114">
        <f t="shared" si="6"/>
        <v>0</v>
      </c>
      <c r="BH155" s="114">
        <f t="shared" si="7"/>
        <v>0</v>
      </c>
      <c r="BI155" s="114">
        <f t="shared" si="8"/>
        <v>0</v>
      </c>
      <c r="BJ155" s="14" t="s">
        <v>85</v>
      </c>
      <c r="BK155" s="114">
        <f t="shared" si="9"/>
        <v>0</v>
      </c>
      <c r="BL155" s="14" t="s">
        <v>490</v>
      </c>
      <c r="BM155" s="113" t="s">
        <v>3531</v>
      </c>
    </row>
    <row r="156" spans="1:65" s="12" customFormat="1" ht="25.9" customHeight="1">
      <c r="B156" s="192"/>
      <c r="C156" s="193"/>
      <c r="D156" s="194" t="s">
        <v>76</v>
      </c>
      <c r="E156" s="195" t="s">
        <v>1336</v>
      </c>
      <c r="F156" s="195" t="s">
        <v>3532</v>
      </c>
      <c r="G156" s="193"/>
      <c r="H156" s="193"/>
      <c r="I156" s="101"/>
      <c r="J156" s="196">
        <f>BK156</f>
        <v>0</v>
      </c>
      <c r="K156" s="193"/>
      <c r="L156" s="99"/>
      <c r="M156" s="102"/>
      <c r="N156" s="103"/>
      <c r="O156" s="103"/>
      <c r="P156" s="104">
        <f>SUM(P157:P184)</f>
        <v>0</v>
      </c>
      <c r="Q156" s="103"/>
      <c r="R156" s="104">
        <f>SUM(R157:R184)</f>
        <v>0</v>
      </c>
      <c r="S156" s="103"/>
      <c r="T156" s="105">
        <f>SUM(T157:T184)</f>
        <v>0</v>
      </c>
      <c r="AR156" s="100" t="s">
        <v>247</v>
      </c>
      <c r="AT156" s="106" t="s">
        <v>76</v>
      </c>
      <c r="AU156" s="106" t="s">
        <v>77</v>
      </c>
      <c r="AY156" s="100" t="s">
        <v>237</v>
      </c>
      <c r="BK156" s="107">
        <f>SUM(BK157:BK184)</f>
        <v>0</v>
      </c>
    </row>
    <row r="157" spans="1:65" s="2" customFormat="1" ht="16.5" customHeight="1">
      <c r="A157" s="28"/>
      <c r="B157" s="138"/>
      <c r="C157" s="199" t="s">
        <v>356</v>
      </c>
      <c r="D157" s="199" t="s">
        <v>242</v>
      </c>
      <c r="E157" s="200" t="s">
        <v>3533</v>
      </c>
      <c r="F157" s="201" t="s">
        <v>3534</v>
      </c>
      <c r="G157" s="202" t="s">
        <v>2072</v>
      </c>
      <c r="H157" s="203">
        <v>3</v>
      </c>
      <c r="I157" s="108"/>
      <c r="J157" s="204">
        <f t="shared" ref="J157:J184" si="10">ROUND(I157*H157,2)</f>
        <v>0</v>
      </c>
      <c r="K157" s="201" t="s">
        <v>1709</v>
      </c>
      <c r="L157" s="29"/>
      <c r="M157" s="109" t="s">
        <v>1</v>
      </c>
      <c r="N157" s="110" t="s">
        <v>42</v>
      </c>
      <c r="O157" s="52"/>
      <c r="P157" s="111">
        <f t="shared" ref="P157:P184" si="11">O157*H157</f>
        <v>0</v>
      </c>
      <c r="Q157" s="111">
        <v>0</v>
      </c>
      <c r="R157" s="111">
        <f t="shared" ref="R157:R184" si="12">Q157*H157</f>
        <v>0</v>
      </c>
      <c r="S157" s="111">
        <v>0</v>
      </c>
      <c r="T157" s="112">
        <f t="shared" ref="T157:T184" si="13"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490</v>
      </c>
      <c r="AT157" s="113" t="s">
        <v>242</v>
      </c>
      <c r="AU157" s="113" t="s">
        <v>85</v>
      </c>
      <c r="AY157" s="14" t="s">
        <v>237</v>
      </c>
      <c r="BE157" s="114">
        <f t="shared" ref="BE157:BE184" si="14">IF(N157="základní",J157,0)</f>
        <v>0</v>
      </c>
      <c r="BF157" s="114">
        <f t="shared" ref="BF157:BF184" si="15">IF(N157="snížená",J157,0)</f>
        <v>0</v>
      </c>
      <c r="BG157" s="114">
        <f t="shared" ref="BG157:BG184" si="16">IF(N157="zákl. přenesená",J157,0)</f>
        <v>0</v>
      </c>
      <c r="BH157" s="114">
        <f t="shared" ref="BH157:BH184" si="17">IF(N157="sníž. přenesená",J157,0)</f>
        <v>0</v>
      </c>
      <c r="BI157" s="114">
        <f t="shared" ref="BI157:BI184" si="18">IF(N157="nulová",J157,0)</f>
        <v>0</v>
      </c>
      <c r="BJ157" s="14" t="s">
        <v>85</v>
      </c>
      <c r="BK157" s="114">
        <f t="shared" ref="BK157:BK184" si="19">ROUND(I157*H157,2)</f>
        <v>0</v>
      </c>
      <c r="BL157" s="14" t="s">
        <v>490</v>
      </c>
      <c r="BM157" s="113" t="s">
        <v>3535</v>
      </c>
    </row>
    <row r="158" spans="1:65" s="2" customFormat="1" ht="16.5" customHeight="1">
      <c r="A158" s="28"/>
      <c r="B158" s="138"/>
      <c r="C158" s="205" t="s">
        <v>360</v>
      </c>
      <c r="D158" s="205" t="s">
        <v>290</v>
      </c>
      <c r="E158" s="206" t="s">
        <v>3536</v>
      </c>
      <c r="F158" s="207" t="s">
        <v>3537</v>
      </c>
      <c r="G158" s="208" t="s">
        <v>2072</v>
      </c>
      <c r="H158" s="209">
        <v>3</v>
      </c>
      <c r="I158" s="115"/>
      <c r="J158" s="210">
        <f t="shared" si="10"/>
        <v>0</v>
      </c>
      <c r="K158" s="207" t="s">
        <v>1709</v>
      </c>
      <c r="L158" s="116"/>
      <c r="M158" s="117" t="s">
        <v>1</v>
      </c>
      <c r="N158" s="118" t="s">
        <v>42</v>
      </c>
      <c r="O158" s="52"/>
      <c r="P158" s="111">
        <f t="shared" si="11"/>
        <v>0</v>
      </c>
      <c r="Q158" s="111">
        <v>0</v>
      </c>
      <c r="R158" s="111">
        <f t="shared" si="12"/>
        <v>0</v>
      </c>
      <c r="S158" s="111">
        <v>0</v>
      </c>
      <c r="T158" s="112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1303</v>
      </c>
      <c r="AT158" s="113" t="s">
        <v>290</v>
      </c>
      <c r="AU158" s="113" t="s">
        <v>85</v>
      </c>
      <c r="AY158" s="14" t="s">
        <v>237</v>
      </c>
      <c r="BE158" s="114">
        <f t="shared" si="14"/>
        <v>0</v>
      </c>
      <c r="BF158" s="114">
        <f t="shared" si="15"/>
        <v>0</v>
      </c>
      <c r="BG158" s="114">
        <f t="shared" si="16"/>
        <v>0</v>
      </c>
      <c r="BH158" s="114">
        <f t="shared" si="17"/>
        <v>0</v>
      </c>
      <c r="BI158" s="114">
        <f t="shared" si="18"/>
        <v>0</v>
      </c>
      <c r="BJ158" s="14" t="s">
        <v>85</v>
      </c>
      <c r="BK158" s="114">
        <f t="shared" si="19"/>
        <v>0</v>
      </c>
      <c r="BL158" s="14" t="s">
        <v>490</v>
      </c>
      <c r="BM158" s="113" t="s">
        <v>3538</v>
      </c>
    </row>
    <row r="159" spans="1:65" s="2" customFormat="1" ht="16.5" customHeight="1">
      <c r="A159" s="28"/>
      <c r="B159" s="138"/>
      <c r="C159" s="199" t="s">
        <v>364</v>
      </c>
      <c r="D159" s="199" t="s">
        <v>242</v>
      </c>
      <c r="E159" s="200" t="s">
        <v>3539</v>
      </c>
      <c r="F159" s="201" t="s">
        <v>3540</v>
      </c>
      <c r="G159" s="202" t="s">
        <v>2072</v>
      </c>
      <c r="H159" s="203">
        <v>3</v>
      </c>
      <c r="I159" s="108"/>
      <c r="J159" s="204">
        <f t="shared" si="10"/>
        <v>0</v>
      </c>
      <c r="K159" s="201" t="s">
        <v>1709</v>
      </c>
      <c r="L159" s="29"/>
      <c r="M159" s="109" t="s">
        <v>1</v>
      </c>
      <c r="N159" s="110" t="s">
        <v>42</v>
      </c>
      <c r="O159" s="52"/>
      <c r="P159" s="111">
        <f t="shared" si="11"/>
        <v>0</v>
      </c>
      <c r="Q159" s="111">
        <v>0</v>
      </c>
      <c r="R159" s="111">
        <f t="shared" si="12"/>
        <v>0</v>
      </c>
      <c r="S159" s="111">
        <v>0</v>
      </c>
      <c r="T159" s="112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490</v>
      </c>
      <c r="AT159" s="113" t="s">
        <v>242</v>
      </c>
      <c r="AU159" s="113" t="s">
        <v>85</v>
      </c>
      <c r="AY159" s="14" t="s">
        <v>237</v>
      </c>
      <c r="BE159" s="114">
        <f t="shared" si="14"/>
        <v>0</v>
      </c>
      <c r="BF159" s="114">
        <f t="shared" si="15"/>
        <v>0</v>
      </c>
      <c r="BG159" s="114">
        <f t="shared" si="16"/>
        <v>0</v>
      </c>
      <c r="BH159" s="114">
        <f t="shared" si="17"/>
        <v>0</v>
      </c>
      <c r="BI159" s="114">
        <f t="shared" si="18"/>
        <v>0</v>
      </c>
      <c r="BJ159" s="14" t="s">
        <v>85</v>
      </c>
      <c r="BK159" s="114">
        <f t="shared" si="19"/>
        <v>0</v>
      </c>
      <c r="BL159" s="14" t="s">
        <v>490</v>
      </c>
      <c r="BM159" s="113" t="s">
        <v>3541</v>
      </c>
    </row>
    <row r="160" spans="1:65" s="2" customFormat="1" ht="16.5" customHeight="1">
      <c r="A160" s="28"/>
      <c r="B160" s="138"/>
      <c r="C160" s="205" t="s">
        <v>368</v>
      </c>
      <c r="D160" s="205" t="s">
        <v>290</v>
      </c>
      <c r="E160" s="206" t="s">
        <v>3542</v>
      </c>
      <c r="F160" s="207" t="s">
        <v>3543</v>
      </c>
      <c r="G160" s="208" t="s">
        <v>2072</v>
      </c>
      <c r="H160" s="209">
        <v>3</v>
      </c>
      <c r="I160" s="115"/>
      <c r="J160" s="210">
        <f t="shared" si="10"/>
        <v>0</v>
      </c>
      <c r="K160" s="207" t="s">
        <v>1709</v>
      </c>
      <c r="L160" s="116"/>
      <c r="M160" s="117" t="s">
        <v>1</v>
      </c>
      <c r="N160" s="118" t="s">
        <v>42</v>
      </c>
      <c r="O160" s="52"/>
      <c r="P160" s="111">
        <f t="shared" si="11"/>
        <v>0</v>
      </c>
      <c r="Q160" s="111">
        <v>0</v>
      </c>
      <c r="R160" s="111">
        <f t="shared" si="12"/>
        <v>0</v>
      </c>
      <c r="S160" s="111">
        <v>0</v>
      </c>
      <c r="T160" s="112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1303</v>
      </c>
      <c r="AT160" s="113" t="s">
        <v>290</v>
      </c>
      <c r="AU160" s="113" t="s">
        <v>85</v>
      </c>
      <c r="AY160" s="14" t="s">
        <v>237</v>
      </c>
      <c r="BE160" s="114">
        <f t="shared" si="14"/>
        <v>0</v>
      </c>
      <c r="BF160" s="114">
        <f t="shared" si="15"/>
        <v>0</v>
      </c>
      <c r="BG160" s="114">
        <f t="shared" si="16"/>
        <v>0</v>
      </c>
      <c r="BH160" s="114">
        <f t="shared" si="17"/>
        <v>0</v>
      </c>
      <c r="BI160" s="114">
        <f t="shared" si="18"/>
        <v>0</v>
      </c>
      <c r="BJ160" s="14" t="s">
        <v>85</v>
      </c>
      <c r="BK160" s="114">
        <f t="shared" si="19"/>
        <v>0</v>
      </c>
      <c r="BL160" s="14" t="s">
        <v>490</v>
      </c>
      <c r="BM160" s="113" t="s">
        <v>3544</v>
      </c>
    </row>
    <row r="161" spans="1:65" s="2" customFormat="1" ht="16.5" customHeight="1">
      <c r="A161" s="28"/>
      <c r="B161" s="138"/>
      <c r="C161" s="199" t="s">
        <v>372</v>
      </c>
      <c r="D161" s="199" t="s">
        <v>242</v>
      </c>
      <c r="E161" s="200" t="s">
        <v>3545</v>
      </c>
      <c r="F161" s="201" t="s">
        <v>3546</v>
      </c>
      <c r="G161" s="202" t="s">
        <v>2072</v>
      </c>
      <c r="H161" s="203">
        <v>2</v>
      </c>
      <c r="I161" s="108"/>
      <c r="J161" s="204">
        <f t="shared" si="10"/>
        <v>0</v>
      </c>
      <c r="K161" s="201" t="s">
        <v>1709</v>
      </c>
      <c r="L161" s="29"/>
      <c r="M161" s="109" t="s">
        <v>1</v>
      </c>
      <c r="N161" s="110" t="s">
        <v>42</v>
      </c>
      <c r="O161" s="52"/>
      <c r="P161" s="111">
        <f t="shared" si="11"/>
        <v>0</v>
      </c>
      <c r="Q161" s="111">
        <v>0</v>
      </c>
      <c r="R161" s="111">
        <f t="shared" si="12"/>
        <v>0</v>
      </c>
      <c r="S161" s="111">
        <v>0</v>
      </c>
      <c r="T161" s="112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490</v>
      </c>
      <c r="AT161" s="113" t="s">
        <v>242</v>
      </c>
      <c r="AU161" s="113" t="s">
        <v>85</v>
      </c>
      <c r="AY161" s="14" t="s">
        <v>237</v>
      </c>
      <c r="BE161" s="114">
        <f t="shared" si="14"/>
        <v>0</v>
      </c>
      <c r="BF161" s="114">
        <f t="shared" si="15"/>
        <v>0</v>
      </c>
      <c r="BG161" s="114">
        <f t="shared" si="16"/>
        <v>0</v>
      </c>
      <c r="BH161" s="114">
        <f t="shared" si="17"/>
        <v>0</v>
      </c>
      <c r="BI161" s="114">
        <f t="shared" si="18"/>
        <v>0</v>
      </c>
      <c r="BJ161" s="14" t="s">
        <v>85</v>
      </c>
      <c r="BK161" s="114">
        <f t="shared" si="19"/>
        <v>0</v>
      </c>
      <c r="BL161" s="14" t="s">
        <v>490</v>
      </c>
      <c r="BM161" s="113" t="s">
        <v>3547</v>
      </c>
    </row>
    <row r="162" spans="1:65" s="2" customFormat="1" ht="16.5" customHeight="1">
      <c r="A162" s="28"/>
      <c r="B162" s="138"/>
      <c r="C162" s="205" t="s">
        <v>376</v>
      </c>
      <c r="D162" s="205" t="s">
        <v>290</v>
      </c>
      <c r="E162" s="206" t="s">
        <v>3548</v>
      </c>
      <c r="F162" s="207" t="s">
        <v>3549</v>
      </c>
      <c r="G162" s="208" t="s">
        <v>2072</v>
      </c>
      <c r="H162" s="209">
        <v>2</v>
      </c>
      <c r="I162" s="115"/>
      <c r="J162" s="210">
        <f t="shared" si="10"/>
        <v>0</v>
      </c>
      <c r="K162" s="207" t="s">
        <v>1709</v>
      </c>
      <c r="L162" s="116"/>
      <c r="M162" s="117" t="s">
        <v>1</v>
      </c>
      <c r="N162" s="118" t="s">
        <v>42</v>
      </c>
      <c r="O162" s="52"/>
      <c r="P162" s="111">
        <f t="shared" si="11"/>
        <v>0</v>
      </c>
      <c r="Q162" s="111">
        <v>0</v>
      </c>
      <c r="R162" s="111">
        <f t="shared" si="12"/>
        <v>0</v>
      </c>
      <c r="S162" s="111">
        <v>0</v>
      </c>
      <c r="T162" s="112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1303</v>
      </c>
      <c r="AT162" s="113" t="s">
        <v>290</v>
      </c>
      <c r="AU162" s="113" t="s">
        <v>85</v>
      </c>
      <c r="AY162" s="14" t="s">
        <v>237</v>
      </c>
      <c r="BE162" s="114">
        <f t="shared" si="14"/>
        <v>0</v>
      </c>
      <c r="BF162" s="114">
        <f t="shared" si="15"/>
        <v>0</v>
      </c>
      <c r="BG162" s="114">
        <f t="shared" si="16"/>
        <v>0</v>
      </c>
      <c r="BH162" s="114">
        <f t="shared" si="17"/>
        <v>0</v>
      </c>
      <c r="BI162" s="114">
        <f t="shared" si="18"/>
        <v>0</v>
      </c>
      <c r="BJ162" s="14" t="s">
        <v>85</v>
      </c>
      <c r="BK162" s="114">
        <f t="shared" si="19"/>
        <v>0</v>
      </c>
      <c r="BL162" s="14" t="s">
        <v>490</v>
      </c>
      <c r="BM162" s="113" t="s">
        <v>3550</v>
      </c>
    </row>
    <row r="163" spans="1:65" s="2" customFormat="1" ht="16.5" customHeight="1">
      <c r="A163" s="28"/>
      <c r="B163" s="138"/>
      <c r="C163" s="199" t="s">
        <v>380</v>
      </c>
      <c r="D163" s="199" t="s">
        <v>242</v>
      </c>
      <c r="E163" s="200" t="s">
        <v>3551</v>
      </c>
      <c r="F163" s="201" t="s">
        <v>3546</v>
      </c>
      <c r="G163" s="202" t="s">
        <v>2072</v>
      </c>
      <c r="H163" s="203">
        <v>3</v>
      </c>
      <c r="I163" s="108"/>
      <c r="J163" s="204">
        <f t="shared" si="10"/>
        <v>0</v>
      </c>
      <c r="K163" s="201" t="s">
        <v>1709</v>
      </c>
      <c r="L163" s="29"/>
      <c r="M163" s="109" t="s">
        <v>1</v>
      </c>
      <c r="N163" s="110" t="s">
        <v>42</v>
      </c>
      <c r="O163" s="52"/>
      <c r="P163" s="111">
        <f t="shared" si="11"/>
        <v>0</v>
      </c>
      <c r="Q163" s="111">
        <v>0</v>
      </c>
      <c r="R163" s="111">
        <f t="shared" si="12"/>
        <v>0</v>
      </c>
      <c r="S163" s="111">
        <v>0</v>
      </c>
      <c r="T163" s="112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490</v>
      </c>
      <c r="AT163" s="113" t="s">
        <v>242</v>
      </c>
      <c r="AU163" s="113" t="s">
        <v>85</v>
      </c>
      <c r="AY163" s="14" t="s">
        <v>237</v>
      </c>
      <c r="BE163" s="114">
        <f t="shared" si="14"/>
        <v>0</v>
      </c>
      <c r="BF163" s="114">
        <f t="shared" si="15"/>
        <v>0</v>
      </c>
      <c r="BG163" s="114">
        <f t="shared" si="16"/>
        <v>0</v>
      </c>
      <c r="BH163" s="114">
        <f t="shared" si="17"/>
        <v>0</v>
      </c>
      <c r="BI163" s="114">
        <f t="shared" si="18"/>
        <v>0</v>
      </c>
      <c r="BJ163" s="14" t="s">
        <v>85</v>
      </c>
      <c r="BK163" s="114">
        <f t="shared" si="19"/>
        <v>0</v>
      </c>
      <c r="BL163" s="14" t="s">
        <v>490</v>
      </c>
      <c r="BM163" s="113" t="s">
        <v>3552</v>
      </c>
    </row>
    <row r="164" spans="1:65" s="2" customFormat="1" ht="16.5" customHeight="1">
      <c r="A164" s="28"/>
      <c r="B164" s="138"/>
      <c r="C164" s="205" t="s">
        <v>384</v>
      </c>
      <c r="D164" s="205" t="s">
        <v>290</v>
      </c>
      <c r="E164" s="206" t="s">
        <v>3553</v>
      </c>
      <c r="F164" s="207" t="s">
        <v>3554</v>
      </c>
      <c r="G164" s="208" t="s">
        <v>2072</v>
      </c>
      <c r="H164" s="209">
        <v>3</v>
      </c>
      <c r="I164" s="115"/>
      <c r="J164" s="210">
        <f t="shared" si="10"/>
        <v>0</v>
      </c>
      <c r="K164" s="207" t="s">
        <v>1709</v>
      </c>
      <c r="L164" s="116"/>
      <c r="M164" s="117" t="s">
        <v>1</v>
      </c>
      <c r="N164" s="118" t="s">
        <v>42</v>
      </c>
      <c r="O164" s="52"/>
      <c r="P164" s="111">
        <f t="shared" si="11"/>
        <v>0</v>
      </c>
      <c r="Q164" s="111">
        <v>0</v>
      </c>
      <c r="R164" s="111">
        <f t="shared" si="12"/>
        <v>0</v>
      </c>
      <c r="S164" s="111">
        <v>0</v>
      </c>
      <c r="T164" s="112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1303</v>
      </c>
      <c r="AT164" s="113" t="s">
        <v>290</v>
      </c>
      <c r="AU164" s="113" t="s">
        <v>85</v>
      </c>
      <c r="AY164" s="14" t="s">
        <v>237</v>
      </c>
      <c r="BE164" s="114">
        <f t="shared" si="14"/>
        <v>0</v>
      </c>
      <c r="BF164" s="114">
        <f t="shared" si="15"/>
        <v>0</v>
      </c>
      <c r="BG164" s="114">
        <f t="shared" si="16"/>
        <v>0</v>
      </c>
      <c r="BH164" s="114">
        <f t="shared" si="17"/>
        <v>0</v>
      </c>
      <c r="BI164" s="114">
        <f t="shared" si="18"/>
        <v>0</v>
      </c>
      <c r="BJ164" s="14" t="s">
        <v>85</v>
      </c>
      <c r="BK164" s="114">
        <f t="shared" si="19"/>
        <v>0</v>
      </c>
      <c r="BL164" s="14" t="s">
        <v>490</v>
      </c>
      <c r="BM164" s="113" t="s">
        <v>3555</v>
      </c>
    </row>
    <row r="165" spans="1:65" s="2" customFormat="1" ht="16.5" customHeight="1">
      <c r="A165" s="28"/>
      <c r="B165" s="138"/>
      <c r="C165" s="199" t="s">
        <v>388</v>
      </c>
      <c r="D165" s="199" t="s">
        <v>242</v>
      </c>
      <c r="E165" s="200" t="s">
        <v>3556</v>
      </c>
      <c r="F165" s="201" t="s">
        <v>3557</v>
      </c>
      <c r="G165" s="202" t="s">
        <v>2072</v>
      </c>
      <c r="H165" s="203">
        <v>6</v>
      </c>
      <c r="I165" s="108"/>
      <c r="J165" s="204">
        <f t="shared" si="10"/>
        <v>0</v>
      </c>
      <c r="K165" s="201" t="s">
        <v>1709</v>
      </c>
      <c r="L165" s="29"/>
      <c r="M165" s="109" t="s">
        <v>1</v>
      </c>
      <c r="N165" s="110" t="s">
        <v>42</v>
      </c>
      <c r="O165" s="52"/>
      <c r="P165" s="111">
        <f t="shared" si="11"/>
        <v>0</v>
      </c>
      <c r="Q165" s="111">
        <v>0</v>
      </c>
      <c r="R165" s="111">
        <f t="shared" si="12"/>
        <v>0</v>
      </c>
      <c r="S165" s="111">
        <v>0</v>
      </c>
      <c r="T165" s="112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13" t="s">
        <v>490</v>
      </c>
      <c r="AT165" s="113" t="s">
        <v>242</v>
      </c>
      <c r="AU165" s="113" t="s">
        <v>85</v>
      </c>
      <c r="AY165" s="14" t="s">
        <v>237</v>
      </c>
      <c r="BE165" s="114">
        <f t="shared" si="14"/>
        <v>0</v>
      </c>
      <c r="BF165" s="114">
        <f t="shared" si="15"/>
        <v>0</v>
      </c>
      <c r="BG165" s="114">
        <f t="shared" si="16"/>
        <v>0</v>
      </c>
      <c r="BH165" s="114">
        <f t="shared" si="17"/>
        <v>0</v>
      </c>
      <c r="BI165" s="114">
        <f t="shared" si="18"/>
        <v>0</v>
      </c>
      <c r="BJ165" s="14" t="s">
        <v>85</v>
      </c>
      <c r="BK165" s="114">
        <f t="shared" si="19"/>
        <v>0</v>
      </c>
      <c r="BL165" s="14" t="s">
        <v>490</v>
      </c>
      <c r="BM165" s="113" t="s">
        <v>3558</v>
      </c>
    </row>
    <row r="166" spans="1:65" s="2" customFormat="1" ht="16.5" customHeight="1">
      <c r="A166" s="28"/>
      <c r="B166" s="138"/>
      <c r="C166" s="205" t="s">
        <v>392</v>
      </c>
      <c r="D166" s="205" t="s">
        <v>290</v>
      </c>
      <c r="E166" s="206" t="s">
        <v>3559</v>
      </c>
      <c r="F166" s="207" t="s">
        <v>3560</v>
      </c>
      <c r="G166" s="208" t="s">
        <v>2072</v>
      </c>
      <c r="H166" s="209">
        <v>6</v>
      </c>
      <c r="I166" s="115"/>
      <c r="J166" s="210">
        <f t="shared" si="10"/>
        <v>0</v>
      </c>
      <c r="K166" s="207" t="s">
        <v>1709</v>
      </c>
      <c r="L166" s="116"/>
      <c r="M166" s="117" t="s">
        <v>1</v>
      </c>
      <c r="N166" s="118" t="s">
        <v>42</v>
      </c>
      <c r="O166" s="52"/>
      <c r="P166" s="111">
        <f t="shared" si="11"/>
        <v>0</v>
      </c>
      <c r="Q166" s="111">
        <v>0</v>
      </c>
      <c r="R166" s="111">
        <f t="shared" si="12"/>
        <v>0</v>
      </c>
      <c r="S166" s="111">
        <v>0</v>
      </c>
      <c r="T166" s="112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13" t="s">
        <v>1303</v>
      </c>
      <c r="AT166" s="113" t="s">
        <v>290</v>
      </c>
      <c r="AU166" s="113" t="s">
        <v>85</v>
      </c>
      <c r="AY166" s="14" t="s">
        <v>237</v>
      </c>
      <c r="BE166" s="114">
        <f t="shared" si="14"/>
        <v>0</v>
      </c>
      <c r="BF166" s="114">
        <f t="shared" si="15"/>
        <v>0</v>
      </c>
      <c r="BG166" s="114">
        <f t="shared" si="16"/>
        <v>0</v>
      </c>
      <c r="BH166" s="114">
        <f t="shared" si="17"/>
        <v>0</v>
      </c>
      <c r="BI166" s="114">
        <f t="shared" si="18"/>
        <v>0</v>
      </c>
      <c r="BJ166" s="14" t="s">
        <v>85</v>
      </c>
      <c r="BK166" s="114">
        <f t="shared" si="19"/>
        <v>0</v>
      </c>
      <c r="BL166" s="14" t="s">
        <v>490</v>
      </c>
      <c r="BM166" s="113" t="s">
        <v>3561</v>
      </c>
    </row>
    <row r="167" spans="1:65" s="2" customFormat="1" ht="16.5" customHeight="1">
      <c r="A167" s="28"/>
      <c r="B167" s="138"/>
      <c r="C167" s="199" t="s">
        <v>396</v>
      </c>
      <c r="D167" s="199" t="s">
        <v>242</v>
      </c>
      <c r="E167" s="200" t="s">
        <v>3562</v>
      </c>
      <c r="F167" s="201" t="s">
        <v>3563</v>
      </c>
      <c r="G167" s="202" t="s">
        <v>2072</v>
      </c>
      <c r="H167" s="203">
        <v>3</v>
      </c>
      <c r="I167" s="108"/>
      <c r="J167" s="204">
        <f t="shared" si="10"/>
        <v>0</v>
      </c>
      <c r="K167" s="201" t="s">
        <v>1709</v>
      </c>
      <c r="L167" s="29"/>
      <c r="M167" s="109" t="s">
        <v>1</v>
      </c>
      <c r="N167" s="110" t="s">
        <v>42</v>
      </c>
      <c r="O167" s="52"/>
      <c r="P167" s="111">
        <f t="shared" si="11"/>
        <v>0</v>
      </c>
      <c r="Q167" s="111">
        <v>0</v>
      </c>
      <c r="R167" s="111">
        <f t="shared" si="12"/>
        <v>0</v>
      </c>
      <c r="S167" s="111">
        <v>0</v>
      </c>
      <c r="T167" s="112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13" t="s">
        <v>490</v>
      </c>
      <c r="AT167" s="113" t="s">
        <v>242</v>
      </c>
      <c r="AU167" s="113" t="s">
        <v>85</v>
      </c>
      <c r="AY167" s="14" t="s">
        <v>237</v>
      </c>
      <c r="BE167" s="114">
        <f t="shared" si="14"/>
        <v>0</v>
      </c>
      <c r="BF167" s="114">
        <f t="shared" si="15"/>
        <v>0</v>
      </c>
      <c r="BG167" s="114">
        <f t="shared" si="16"/>
        <v>0</v>
      </c>
      <c r="BH167" s="114">
        <f t="shared" si="17"/>
        <v>0</v>
      </c>
      <c r="BI167" s="114">
        <f t="shared" si="18"/>
        <v>0</v>
      </c>
      <c r="BJ167" s="14" t="s">
        <v>85</v>
      </c>
      <c r="BK167" s="114">
        <f t="shared" si="19"/>
        <v>0</v>
      </c>
      <c r="BL167" s="14" t="s">
        <v>490</v>
      </c>
      <c r="BM167" s="113" t="s">
        <v>3564</v>
      </c>
    </row>
    <row r="168" spans="1:65" s="2" customFormat="1" ht="16.5" customHeight="1">
      <c r="A168" s="28"/>
      <c r="B168" s="138"/>
      <c r="C168" s="205" t="s">
        <v>400</v>
      </c>
      <c r="D168" s="205" t="s">
        <v>290</v>
      </c>
      <c r="E168" s="206" t="s">
        <v>3565</v>
      </c>
      <c r="F168" s="207" t="s">
        <v>3566</v>
      </c>
      <c r="G168" s="208" t="s">
        <v>2072</v>
      </c>
      <c r="H168" s="209">
        <v>3</v>
      </c>
      <c r="I168" s="115"/>
      <c r="J168" s="210">
        <f t="shared" si="10"/>
        <v>0</v>
      </c>
      <c r="K168" s="207" t="s">
        <v>1709</v>
      </c>
      <c r="L168" s="116"/>
      <c r="M168" s="117" t="s">
        <v>1</v>
      </c>
      <c r="N168" s="118" t="s">
        <v>42</v>
      </c>
      <c r="O168" s="52"/>
      <c r="P168" s="111">
        <f t="shared" si="11"/>
        <v>0</v>
      </c>
      <c r="Q168" s="111">
        <v>0</v>
      </c>
      <c r="R168" s="111">
        <f t="shared" si="12"/>
        <v>0</v>
      </c>
      <c r="S168" s="111">
        <v>0</v>
      </c>
      <c r="T168" s="112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13" t="s">
        <v>1303</v>
      </c>
      <c r="AT168" s="113" t="s">
        <v>290</v>
      </c>
      <c r="AU168" s="113" t="s">
        <v>85</v>
      </c>
      <c r="AY168" s="14" t="s">
        <v>237</v>
      </c>
      <c r="BE168" s="114">
        <f t="shared" si="14"/>
        <v>0</v>
      </c>
      <c r="BF168" s="114">
        <f t="shared" si="15"/>
        <v>0</v>
      </c>
      <c r="BG168" s="114">
        <f t="shared" si="16"/>
        <v>0</v>
      </c>
      <c r="BH168" s="114">
        <f t="shared" si="17"/>
        <v>0</v>
      </c>
      <c r="BI168" s="114">
        <f t="shared" si="18"/>
        <v>0</v>
      </c>
      <c r="BJ168" s="14" t="s">
        <v>85</v>
      </c>
      <c r="BK168" s="114">
        <f t="shared" si="19"/>
        <v>0</v>
      </c>
      <c r="BL168" s="14" t="s">
        <v>490</v>
      </c>
      <c r="BM168" s="113" t="s">
        <v>3567</v>
      </c>
    </row>
    <row r="169" spans="1:65" s="2" customFormat="1" ht="16.5" customHeight="1">
      <c r="A169" s="28"/>
      <c r="B169" s="138"/>
      <c r="C169" s="199" t="s">
        <v>404</v>
      </c>
      <c r="D169" s="199" t="s">
        <v>242</v>
      </c>
      <c r="E169" s="200" t="s">
        <v>3568</v>
      </c>
      <c r="F169" s="201" t="s">
        <v>3569</v>
      </c>
      <c r="G169" s="202" t="s">
        <v>2072</v>
      </c>
      <c r="H169" s="203">
        <v>8</v>
      </c>
      <c r="I169" s="108"/>
      <c r="J169" s="204">
        <f t="shared" si="10"/>
        <v>0</v>
      </c>
      <c r="K169" s="201" t="s">
        <v>1709</v>
      </c>
      <c r="L169" s="29"/>
      <c r="M169" s="109" t="s">
        <v>1</v>
      </c>
      <c r="N169" s="110" t="s">
        <v>42</v>
      </c>
      <c r="O169" s="52"/>
      <c r="P169" s="111">
        <f t="shared" si="11"/>
        <v>0</v>
      </c>
      <c r="Q169" s="111">
        <v>0</v>
      </c>
      <c r="R169" s="111">
        <f t="shared" si="12"/>
        <v>0</v>
      </c>
      <c r="S169" s="111">
        <v>0</v>
      </c>
      <c r="T169" s="112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13" t="s">
        <v>490</v>
      </c>
      <c r="AT169" s="113" t="s">
        <v>242</v>
      </c>
      <c r="AU169" s="113" t="s">
        <v>85</v>
      </c>
      <c r="AY169" s="14" t="s">
        <v>237</v>
      </c>
      <c r="BE169" s="114">
        <f t="shared" si="14"/>
        <v>0</v>
      </c>
      <c r="BF169" s="114">
        <f t="shared" si="15"/>
        <v>0</v>
      </c>
      <c r="BG169" s="114">
        <f t="shared" si="16"/>
        <v>0</v>
      </c>
      <c r="BH169" s="114">
        <f t="shared" si="17"/>
        <v>0</v>
      </c>
      <c r="BI169" s="114">
        <f t="shared" si="18"/>
        <v>0</v>
      </c>
      <c r="BJ169" s="14" t="s">
        <v>85</v>
      </c>
      <c r="BK169" s="114">
        <f t="shared" si="19"/>
        <v>0</v>
      </c>
      <c r="BL169" s="14" t="s">
        <v>490</v>
      </c>
      <c r="BM169" s="113" t="s">
        <v>3570</v>
      </c>
    </row>
    <row r="170" spans="1:65" s="2" customFormat="1" ht="16.5" customHeight="1">
      <c r="A170" s="28"/>
      <c r="B170" s="138"/>
      <c r="C170" s="205" t="s">
        <v>408</v>
      </c>
      <c r="D170" s="205" t="s">
        <v>290</v>
      </c>
      <c r="E170" s="206" t="s">
        <v>3571</v>
      </c>
      <c r="F170" s="207" t="s">
        <v>3572</v>
      </c>
      <c r="G170" s="208" t="s">
        <v>2072</v>
      </c>
      <c r="H170" s="209">
        <v>8</v>
      </c>
      <c r="I170" s="115"/>
      <c r="J170" s="210">
        <f t="shared" si="10"/>
        <v>0</v>
      </c>
      <c r="K170" s="207" t="s">
        <v>1709</v>
      </c>
      <c r="L170" s="116"/>
      <c r="M170" s="117" t="s">
        <v>1</v>
      </c>
      <c r="N170" s="118" t="s">
        <v>42</v>
      </c>
      <c r="O170" s="52"/>
      <c r="P170" s="111">
        <f t="shared" si="11"/>
        <v>0</v>
      </c>
      <c r="Q170" s="111">
        <v>0</v>
      </c>
      <c r="R170" s="111">
        <f t="shared" si="12"/>
        <v>0</v>
      </c>
      <c r="S170" s="111">
        <v>0</v>
      </c>
      <c r="T170" s="112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13" t="s">
        <v>1303</v>
      </c>
      <c r="AT170" s="113" t="s">
        <v>290</v>
      </c>
      <c r="AU170" s="113" t="s">
        <v>85</v>
      </c>
      <c r="AY170" s="14" t="s">
        <v>237</v>
      </c>
      <c r="BE170" s="114">
        <f t="shared" si="14"/>
        <v>0</v>
      </c>
      <c r="BF170" s="114">
        <f t="shared" si="15"/>
        <v>0</v>
      </c>
      <c r="BG170" s="114">
        <f t="shared" si="16"/>
        <v>0</v>
      </c>
      <c r="BH170" s="114">
        <f t="shared" si="17"/>
        <v>0</v>
      </c>
      <c r="BI170" s="114">
        <f t="shared" si="18"/>
        <v>0</v>
      </c>
      <c r="BJ170" s="14" t="s">
        <v>85</v>
      </c>
      <c r="BK170" s="114">
        <f t="shared" si="19"/>
        <v>0</v>
      </c>
      <c r="BL170" s="14" t="s">
        <v>490</v>
      </c>
      <c r="BM170" s="113" t="s">
        <v>3573</v>
      </c>
    </row>
    <row r="171" spans="1:65" s="2" customFormat="1" ht="16.5" customHeight="1">
      <c r="A171" s="28"/>
      <c r="B171" s="138"/>
      <c r="C171" s="199" t="s">
        <v>415</v>
      </c>
      <c r="D171" s="199" t="s">
        <v>242</v>
      </c>
      <c r="E171" s="200" t="s">
        <v>3574</v>
      </c>
      <c r="F171" s="201" t="s">
        <v>3575</v>
      </c>
      <c r="G171" s="202" t="s">
        <v>2072</v>
      </c>
      <c r="H171" s="203">
        <v>11</v>
      </c>
      <c r="I171" s="108"/>
      <c r="J171" s="204">
        <f t="shared" si="10"/>
        <v>0</v>
      </c>
      <c r="K171" s="201" t="s">
        <v>1709</v>
      </c>
      <c r="L171" s="29"/>
      <c r="M171" s="109" t="s">
        <v>1</v>
      </c>
      <c r="N171" s="110" t="s">
        <v>42</v>
      </c>
      <c r="O171" s="52"/>
      <c r="P171" s="111">
        <f t="shared" si="11"/>
        <v>0</v>
      </c>
      <c r="Q171" s="111">
        <v>0</v>
      </c>
      <c r="R171" s="111">
        <f t="shared" si="12"/>
        <v>0</v>
      </c>
      <c r="S171" s="111">
        <v>0</v>
      </c>
      <c r="T171" s="112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13" t="s">
        <v>490</v>
      </c>
      <c r="AT171" s="113" t="s">
        <v>242</v>
      </c>
      <c r="AU171" s="113" t="s">
        <v>85</v>
      </c>
      <c r="AY171" s="14" t="s">
        <v>237</v>
      </c>
      <c r="BE171" s="114">
        <f t="shared" si="14"/>
        <v>0</v>
      </c>
      <c r="BF171" s="114">
        <f t="shared" si="15"/>
        <v>0</v>
      </c>
      <c r="BG171" s="114">
        <f t="shared" si="16"/>
        <v>0</v>
      </c>
      <c r="BH171" s="114">
        <f t="shared" si="17"/>
        <v>0</v>
      </c>
      <c r="BI171" s="114">
        <f t="shared" si="18"/>
        <v>0</v>
      </c>
      <c r="BJ171" s="14" t="s">
        <v>85</v>
      </c>
      <c r="BK171" s="114">
        <f t="shared" si="19"/>
        <v>0</v>
      </c>
      <c r="BL171" s="14" t="s">
        <v>490</v>
      </c>
      <c r="BM171" s="113" t="s">
        <v>3576</v>
      </c>
    </row>
    <row r="172" spans="1:65" s="2" customFormat="1" ht="16.5" customHeight="1">
      <c r="A172" s="28"/>
      <c r="B172" s="138"/>
      <c r="C172" s="205" t="s">
        <v>419</v>
      </c>
      <c r="D172" s="205" t="s">
        <v>290</v>
      </c>
      <c r="E172" s="206" t="s">
        <v>3577</v>
      </c>
      <c r="F172" s="207" t="s">
        <v>3578</v>
      </c>
      <c r="G172" s="208" t="s">
        <v>2072</v>
      </c>
      <c r="H172" s="209">
        <v>11</v>
      </c>
      <c r="I172" s="115"/>
      <c r="J172" s="210">
        <f t="shared" si="10"/>
        <v>0</v>
      </c>
      <c r="K172" s="207" t="s">
        <v>1709</v>
      </c>
      <c r="L172" s="116"/>
      <c r="M172" s="117" t="s">
        <v>1</v>
      </c>
      <c r="N172" s="118" t="s">
        <v>42</v>
      </c>
      <c r="O172" s="52"/>
      <c r="P172" s="111">
        <f t="shared" si="11"/>
        <v>0</v>
      </c>
      <c r="Q172" s="111">
        <v>0</v>
      </c>
      <c r="R172" s="111">
        <f t="shared" si="12"/>
        <v>0</v>
      </c>
      <c r="S172" s="111">
        <v>0</v>
      </c>
      <c r="T172" s="112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13" t="s">
        <v>1303</v>
      </c>
      <c r="AT172" s="113" t="s">
        <v>290</v>
      </c>
      <c r="AU172" s="113" t="s">
        <v>85</v>
      </c>
      <c r="AY172" s="14" t="s">
        <v>237</v>
      </c>
      <c r="BE172" s="114">
        <f t="shared" si="14"/>
        <v>0</v>
      </c>
      <c r="BF172" s="114">
        <f t="shared" si="15"/>
        <v>0</v>
      </c>
      <c r="BG172" s="114">
        <f t="shared" si="16"/>
        <v>0</v>
      </c>
      <c r="BH172" s="114">
        <f t="shared" si="17"/>
        <v>0</v>
      </c>
      <c r="BI172" s="114">
        <f t="shared" si="18"/>
        <v>0</v>
      </c>
      <c r="BJ172" s="14" t="s">
        <v>85</v>
      </c>
      <c r="BK172" s="114">
        <f t="shared" si="19"/>
        <v>0</v>
      </c>
      <c r="BL172" s="14" t="s">
        <v>490</v>
      </c>
      <c r="BM172" s="113" t="s">
        <v>3579</v>
      </c>
    </row>
    <row r="173" spans="1:65" s="2" customFormat="1" ht="16.5" customHeight="1">
      <c r="A173" s="28"/>
      <c r="B173" s="138"/>
      <c r="C173" s="199" t="s">
        <v>423</v>
      </c>
      <c r="D173" s="199" t="s">
        <v>242</v>
      </c>
      <c r="E173" s="200" t="s">
        <v>3580</v>
      </c>
      <c r="F173" s="201" t="s">
        <v>3581</v>
      </c>
      <c r="G173" s="202" t="s">
        <v>2072</v>
      </c>
      <c r="H173" s="203">
        <v>3</v>
      </c>
      <c r="I173" s="108"/>
      <c r="J173" s="204">
        <f t="shared" si="10"/>
        <v>0</v>
      </c>
      <c r="K173" s="201" t="s">
        <v>1709</v>
      </c>
      <c r="L173" s="29"/>
      <c r="M173" s="109" t="s">
        <v>1</v>
      </c>
      <c r="N173" s="110" t="s">
        <v>42</v>
      </c>
      <c r="O173" s="52"/>
      <c r="P173" s="111">
        <f t="shared" si="11"/>
        <v>0</v>
      </c>
      <c r="Q173" s="111">
        <v>0</v>
      </c>
      <c r="R173" s="111">
        <f t="shared" si="12"/>
        <v>0</v>
      </c>
      <c r="S173" s="111">
        <v>0</v>
      </c>
      <c r="T173" s="112">
        <f t="shared" si="1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13" t="s">
        <v>490</v>
      </c>
      <c r="AT173" s="113" t="s">
        <v>242</v>
      </c>
      <c r="AU173" s="113" t="s">
        <v>85</v>
      </c>
      <c r="AY173" s="14" t="s">
        <v>237</v>
      </c>
      <c r="BE173" s="114">
        <f t="shared" si="14"/>
        <v>0</v>
      </c>
      <c r="BF173" s="114">
        <f t="shared" si="15"/>
        <v>0</v>
      </c>
      <c r="BG173" s="114">
        <f t="shared" si="16"/>
        <v>0</v>
      </c>
      <c r="BH173" s="114">
        <f t="shared" si="17"/>
        <v>0</v>
      </c>
      <c r="BI173" s="114">
        <f t="shared" si="18"/>
        <v>0</v>
      </c>
      <c r="BJ173" s="14" t="s">
        <v>85</v>
      </c>
      <c r="BK173" s="114">
        <f t="shared" si="19"/>
        <v>0</v>
      </c>
      <c r="BL173" s="14" t="s">
        <v>490</v>
      </c>
      <c r="BM173" s="113" t="s">
        <v>3582</v>
      </c>
    </row>
    <row r="174" spans="1:65" s="2" customFormat="1" ht="16.5" customHeight="1">
      <c r="A174" s="28"/>
      <c r="B174" s="138"/>
      <c r="C174" s="205" t="s">
        <v>427</v>
      </c>
      <c r="D174" s="205" t="s">
        <v>290</v>
      </c>
      <c r="E174" s="206" t="s">
        <v>3583</v>
      </c>
      <c r="F174" s="207" t="s">
        <v>3584</v>
      </c>
      <c r="G174" s="208" t="s">
        <v>2072</v>
      </c>
      <c r="H174" s="209">
        <v>3</v>
      </c>
      <c r="I174" s="115"/>
      <c r="J174" s="210">
        <f t="shared" si="10"/>
        <v>0</v>
      </c>
      <c r="K174" s="207" t="s">
        <v>1709</v>
      </c>
      <c r="L174" s="116"/>
      <c r="M174" s="117" t="s">
        <v>1</v>
      </c>
      <c r="N174" s="118" t="s">
        <v>42</v>
      </c>
      <c r="O174" s="52"/>
      <c r="P174" s="111">
        <f t="shared" si="11"/>
        <v>0</v>
      </c>
      <c r="Q174" s="111">
        <v>0</v>
      </c>
      <c r="R174" s="111">
        <f t="shared" si="12"/>
        <v>0</v>
      </c>
      <c r="S174" s="111">
        <v>0</v>
      </c>
      <c r="T174" s="112">
        <f t="shared" si="1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13" t="s">
        <v>1303</v>
      </c>
      <c r="AT174" s="113" t="s">
        <v>290</v>
      </c>
      <c r="AU174" s="113" t="s">
        <v>85</v>
      </c>
      <c r="AY174" s="14" t="s">
        <v>237</v>
      </c>
      <c r="BE174" s="114">
        <f t="shared" si="14"/>
        <v>0</v>
      </c>
      <c r="BF174" s="114">
        <f t="shared" si="15"/>
        <v>0</v>
      </c>
      <c r="BG174" s="114">
        <f t="shared" si="16"/>
        <v>0</v>
      </c>
      <c r="BH174" s="114">
        <f t="shared" si="17"/>
        <v>0</v>
      </c>
      <c r="BI174" s="114">
        <f t="shared" si="18"/>
        <v>0</v>
      </c>
      <c r="BJ174" s="14" t="s">
        <v>85</v>
      </c>
      <c r="BK174" s="114">
        <f t="shared" si="19"/>
        <v>0</v>
      </c>
      <c r="BL174" s="14" t="s">
        <v>490</v>
      </c>
      <c r="BM174" s="113" t="s">
        <v>3585</v>
      </c>
    </row>
    <row r="175" spans="1:65" s="2" customFormat="1" ht="16.5" customHeight="1">
      <c r="A175" s="28"/>
      <c r="B175" s="138"/>
      <c r="C175" s="199" t="s">
        <v>431</v>
      </c>
      <c r="D175" s="199" t="s">
        <v>242</v>
      </c>
      <c r="E175" s="200" t="s">
        <v>3586</v>
      </c>
      <c r="F175" s="201" t="s">
        <v>3587</v>
      </c>
      <c r="G175" s="202" t="s">
        <v>2072</v>
      </c>
      <c r="H175" s="203">
        <v>120</v>
      </c>
      <c r="I175" s="108"/>
      <c r="J175" s="204">
        <f t="shared" si="10"/>
        <v>0</v>
      </c>
      <c r="K175" s="201" t="s">
        <v>1709</v>
      </c>
      <c r="L175" s="29"/>
      <c r="M175" s="109" t="s">
        <v>1</v>
      </c>
      <c r="N175" s="110" t="s">
        <v>42</v>
      </c>
      <c r="O175" s="52"/>
      <c r="P175" s="111">
        <f t="shared" si="11"/>
        <v>0</v>
      </c>
      <c r="Q175" s="111">
        <v>0</v>
      </c>
      <c r="R175" s="111">
        <f t="shared" si="12"/>
        <v>0</v>
      </c>
      <c r="S175" s="111">
        <v>0</v>
      </c>
      <c r="T175" s="112">
        <f t="shared" si="1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13" t="s">
        <v>490</v>
      </c>
      <c r="AT175" s="113" t="s">
        <v>242</v>
      </c>
      <c r="AU175" s="113" t="s">
        <v>85</v>
      </c>
      <c r="AY175" s="14" t="s">
        <v>237</v>
      </c>
      <c r="BE175" s="114">
        <f t="shared" si="14"/>
        <v>0</v>
      </c>
      <c r="BF175" s="114">
        <f t="shared" si="15"/>
        <v>0</v>
      </c>
      <c r="BG175" s="114">
        <f t="shared" si="16"/>
        <v>0</v>
      </c>
      <c r="BH175" s="114">
        <f t="shared" si="17"/>
        <v>0</v>
      </c>
      <c r="BI175" s="114">
        <f t="shared" si="18"/>
        <v>0</v>
      </c>
      <c r="BJ175" s="14" t="s">
        <v>85</v>
      </c>
      <c r="BK175" s="114">
        <f t="shared" si="19"/>
        <v>0</v>
      </c>
      <c r="BL175" s="14" t="s">
        <v>490</v>
      </c>
      <c r="BM175" s="113" t="s">
        <v>3588</v>
      </c>
    </row>
    <row r="176" spans="1:65" s="2" customFormat="1" ht="16.5" customHeight="1">
      <c r="A176" s="28"/>
      <c r="B176" s="138"/>
      <c r="C176" s="205" t="s">
        <v>435</v>
      </c>
      <c r="D176" s="205" t="s">
        <v>290</v>
      </c>
      <c r="E176" s="206" t="s">
        <v>3589</v>
      </c>
      <c r="F176" s="207" t="s">
        <v>3590</v>
      </c>
      <c r="G176" s="208" t="s">
        <v>2072</v>
      </c>
      <c r="H176" s="209">
        <v>120</v>
      </c>
      <c r="I176" s="115"/>
      <c r="J176" s="210">
        <f t="shared" si="10"/>
        <v>0</v>
      </c>
      <c r="K176" s="207" t="s">
        <v>1709</v>
      </c>
      <c r="L176" s="116"/>
      <c r="M176" s="117" t="s">
        <v>1</v>
      </c>
      <c r="N176" s="118" t="s">
        <v>42</v>
      </c>
      <c r="O176" s="52"/>
      <c r="P176" s="111">
        <f t="shared" si="11"/>
        <v>0</v>
      </c>
      <c r="Q176" s="111">
        <v>0</v>
      </c>
      <c r="R176" s="111">
        <f t="shared" si="12"/>
        <v>0</v>
      </c>
      <c r="S176" s="111">
        <v>0</v>
      </c>
      <c r="T176" s="112">
        <f t="shared" si="1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13" t="s">
        <v>1303</v>
      </c>
      <c r="AT176" s="113" t="s">
        <v>290</v>
      </c>
      <c r="AU176" s="113" t="s">
        <v>85</v>
      </c>
      <c r="AY176" s="14" t="s">
        <v>237</v>
      </c>
      <c r="BE176" s="114">
        <f t="shared" si="14"/>
        <v>0</v>
      </c>
      <c r="BF176" s="114">
        <f t="shared" si="15"/>
        <v>0</v>
      </c>
      <c r="BG176" s="114">
        <f t="shared" si="16"/>
        <v>0</v>
      </c>
      <c r="BH176" s="114">
        <f t="shared" si="17"/>
        <v>0</v>
      </c>
      <c r="BI176" s="114">
        <f t="shared" si="18"/>
        <v>0</v>
      </c>
      <c r="BJ176" s="14" t="s">
        <v>85</v>
      </c>
      <c r="BK176" s="114">
        <f t="shared" si="19"/>
        <v>0</v>
      </c>
      <c r="BL176" s="14" t="s">
        <v>490</v>
      </c>
      <c r="BM176" s="113" t="s">
        <v>3591</v>
      </c>
    </row>
    <row r="177" spans="1:65" s="2" customFormat="1" ht="16.5" customHeight="1">
      <c r="A177" s="28"/>
      <c r="B177" s="138"/>
      <c r="C177" s="199" t="s">
        <v>439</v>
      </c>
      <c r="D177" s="199" t="s">
        <v>242</v>
      </c>
      <c r="E177" s="200" t="s">
        <v>3592</v>
      </c>
      <c r="F177" s="201" t="s">
        <v>3593</v>
      </c>
      <c r="G177" s="202" t="s">
        <v>2072</v>
      </c>
      <c r="H177" s="203">
        <v>2</v>
      </c>
      <c r="I177" s="108"/>
      <c r="J177" s="204">
        <f t="shared" si="10"/>
        <v>0</v>
      </c>
      <c r="K177" s="201" t="s">
        <v>1709</v>
      </c>
      <c r="L177" s="29"/>
      <c r="M177" s="109" t="s">
        <v>1</v>
      </c>
      <c r="N177" s="110" t="s">
        <v>42</v>
      </c>
      <c r="O177" s="52"/>
      <c r="P177" s="111">
        <f t="shared" si="11"/>
        <v>0</v>
      </c>
      <c r="Q177" s="111">
        <v>0</v>
      </c>
      <c r="R177" s="111">
        <f t="shared" si="12"/>
        <v>0</v>
      </c>
      <c r="S177" s="111">
        <v>0</v>
      </c>
      <c r="T177" s="112">
        <f t="shared" si="1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13" t="s">
        <v>490</v>
      </c>
      <c r="AT177" s="113" t="s">
        <v>242</v>
      </c>
      <c r="AU177" s="113" t="s">
        <v>85</v>
      </c>
      <c r="AY177" s="14" t="s">
        <v>237</v>
      </c>
      <c r="BE177" s="114">
        <f t="shared" si="14"/>
        <v>0</v>
      </c>
      <c r="BF177" s="114">
        <f t="shared" si="15"/>
        <v>0</v>
      </c>
      <c r="BG177" s="114">
        <f t="shared" si="16"/>
        <v>0</v>
      </c>
      <c r="BH177" s="114">
        <f t="shared" si="17"/>
        <v>0</v>
      </c>
      <c r="BI177" s="114">
        <f t="shared" si="18"/>
        <v>0</v>
      </c>
      <c r="BJ177" s="14" t="s">
        <v>85</v>
      </c>
      <c r="BK177" s="114">
        <f t="shared" si="19"/>
        <v>0</v>
      </c>
      <c r="BL177" s="14" t="s">
        <v>490</v>
      </c>
      <c r="BM177" s="113" t="s">
        <v>3594</v>
      </c>
    </row>
    <row r="178" spans="1:65" s="2" customFormat="1" ht="16.5" customHeight="1">
      <c r="A178" s="28"/>
      <c r="B178" s="138"/>
      <c r="C178" s="205" t="s">
        <v>443</v>
      </c>
      <c r="D178" s="205" t="s">
        <v>290</v>
      </c>
      <c r="E178" s="206" t="s">
        <v>3595</v>
      </c>
      <c r="F178" s="207" t="s">
        <v>3596</v>
      </c>
      <c r="G178" s="208" t="s">
        <v>2072</v>
      </c>
      <c r="H178" s="209">
        <v>2</v>
      </c>
      <c r="I178" s="115"/>
      <c r="J178" s="210">
        <f t="shared" si="10"/>
        <v>0</v>
      </c>
      <c r="K178" s="207" t="s">
        <v>1709</v>
      </c>
      <c r="L178" s="116"/>
      <c r="M178" s="117" t="s">
        <v>1</v>
      </c>
      <c r="N178" s="118" t="s">
        <v>42</v>
      </c>
      <c r="O178" s="52"/>
      <c r="P178" s="111">
        <f t="shared" si="11"/>
        <v>0</v>
      </c>
      <c r="Q178" s="111">
        <v>0</v>
      </c>
      <c r="R178" s="111">
        <f t="shared" si="12"/>
        <v>0</v>
      </c>
      <c r="S178" s="111">
        <v>0</v>
      </c>
      <c r="T178" s="112">
        <f t="shared" si="1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13" t="s">
        <v>1303</v>
      </c>
      <c r="AT178" s="113" t="s">
        <v>290</v>
      </c>
      <c r="AU178" s="113" t="s">
        <v>85</v>
      </c>
      <c r="AY178" s="14" t="s">
        <v>237</v>
      </c>
      <c r="BE178" s="114">
        <f t="shared" si="14"/>
        <v>0</v>
      </c>
      <c r="BF178" s="114">
        <f t="shared" si="15"/>
        <v>0</v>
      </c>
      <c r="BG178" s="114">
        <f t="shared" si="16"/>
        <v>0</v>
      </c>
      <c r="BH178" s="114">
        <f t="shared" si="17"/>
        <v>0</v>
      </c>
      <c r="BI178" s="114">
        <f t="shared" si="18"/>
        <v>0</v>
      </c>
      <c r="BJ178" s="14" t="s">
        <v>85</v>
      </c>
      <c r="BK178" s="114">
        <f t="shared" si="19"/>
        <v>0</v>
      </c>
      <c r="BL178" s="14" t="s">
        <v>490</v>
      </c>
      <c r="BM178" s="113" t="s">
        <v>3597</v>
      </c>
    </row>
    <row r="179" spans="1:65" s="2" customFormat="1" ht="16.5" customHeight="1">
      <c r="A179" s="28"/>
      <c r="B179" s="138"/>
      <c r="C179" s="199" t="s">
        <v>447</v>
      </c>
      <c r="D179" s="199" t="s">
        <v>242</v>
      </c>
      <c r="E179" s="200" t="s">
        <v>3598</v>
      </c>
      <c r="F179" s="201" t="s">
        <v>3599</v>
      </c>
      <c r="G179" s="202" t="s">
        <v>2072</v>
      </c>
      <c r="H179" s="203">
        <v>46</v>
      </c>
      <c r="I179" s="108"/>
      <c r="J179" s="204">
        <f t="shared" si="10"/>
        <v>0</v>
      </c>
      <c r="K179" s="201" t="s">
        <v>1709</v>
      </c>
      <c r="L179" s="29"/>
      <c r="M179" s="109" t="s">
        <v>1</v>
      </c>
      <c r="N179" s="110" t="s">
        <v>42</v>
      </c>
      <c r="O179" s="52"/>
      <c r="P179" s="111">
        <f t="shared" si="11"/>
        <v>0</v>
      </c>
      <c r="Q179" s="111">
        <v>0</v>
      </c>
      <c r="R179" s="111">
        <f t="shared" si="12"/>
        <v>0</v>
      </c>
      <c r="S179" s="111">
        <v>0</v>
      </c>
      <c r="T179" s="112">
        <f t="shared" si="1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13" t="s">
        <v>490</v>
      </c>
      <c r="AT179" s="113" t="s">
        <v>242</v>
      </c>
      <c r="AU179" s="113" t="s">
        <v>85</v>
      </c>
      <c r="AY179" s="14" t="s">
        <v>237</v>
      </c>
      <c r="BE179" s="114">
        <f t="shared" si="14"/>
        <v>0</v>
      </c>
      <c r="BF179" s="114">
        <f t="shared" si="15"/>
        <v>0</v>
      </c>
      <c r="BG179" s="114">
        <f t="shared" si="16"/>
        <v>0</v>
      </c>
      <c r="BH179" s="114">
        <f t="shared" si="17"/>
        <v>0</v>
      </c>
      <c r="BI179" s="114">
        <f t="shared" si="18"/>
        <v>0</v>
      </c>
      <c r="BJ179" s="14" t="s">
        <v>85</v>
      </c>
      <c r="BK179" s="114">
        <f t="shared" si="19"/>
        <v>0</v>
      </c>
      <c r="BL179" s="14" t="s">
        <v>490</v>
      </c>
      <c r="BM179" s="113" t="s">
        <v>3600</v>
      </c>
    </row>
    <row r="180" spans="1:65" s="2" customFormat="1" ht="16.5" customHeight="1">
      <c r="A180" s="28"/>
      <c r="B180" s="138"/>
      <c r="C180" s="205" t="s">
        <v>451</v>
      </c>
      <c r="D180" s="205" t="s">
        <v>290</v>
      </c>
      <c r="E180" s="206" t="s">
        <v>3601</v>
      </c>
      <c r="F180" s="207" t="s">
        <v>3602</v>
      </c>
      <c r="G180" s="208" t="s">
        <v>2072</v>
      </c>
      <c r="H180" s="209">
        <v>46</v>
      </c>
      <c r="I180" s="115"/>
      <c r="J180" s="210">
        <f t="shared" si="10"/>
        <v>0</v>
      </c>
      <c r="K180" s="207" t="s">
        <v>1709</v>
      </c>
      <c r="L180" s="116"/>
      <c r="M180" s="117" t="s">
        <v>1</v>
      </c>
      <c r="N180" s="118" t="s">
        <v>42</v>
      </c>
      <c r="O180" s="52"/>
      <c r="P180" s="111">
        <f t="shared" si="11"/>
        <v>0</v>
      </c>
      <c r="Q180" s="111">
        <v>0</v>
      </c>
      <c r="R180" s="111">
        <f t="shared" si="12"/>
        <v>0</v>
      </c>
      <c r="S180" s="111">
        <v>0</v>
      </c>
      <c r="T180" s="112">
        <f t="shared" si="1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13" t="s">
        <v>1303</v>
      </c>
      <c r="AT180" s="113" t="s">
        <v>290</v>
      </c>
      <c r="AU180" s="113" t="s">
        <v>85</v>
      </c>
      <c r="AY180" s="14" t="s">
        <v>237</v>
      </c>
      <c r="BE180" s="114">
        <f t="shared" si="14"/>
        <v>0</v>
      </c>
      <c r="BF180" s="114">
        <f t="shared" si="15"/>
        <v>0</v>
      </c>
      <c r="BG180" s="114">
        <f t="shared" si="16"/>
        <v>0</v>
      </c>
      <c r="BH180" s="114">
        <f t="shared" si="17"/>
        <v>0</v>
      </c>
      <c r="BI180" s="114">
        <f t="shared" si="18"/>
        <v>0</v>
      </c>
      <c r="BJ180" s="14" t="s">
        <v>85</v>
      </c>
      <c r="BK180" s="114">
        <f t="shared" si="19"/>
        <v>0</v>
      </c>
      <c r="BL180" s="14" t="s">
        <v>490</v>
      </c>
      <c r="BM180" s="113" t="s">
        <v>3603</v>
      </c>
    </row>
    <row r="181" spans="1:65" s="2" customFormat="1" ht="16.5" customHeight="1">
      <c r="A181" s="28"/>
      <c r="B181" s="138"/>
      <c r="C181" s="199" t="s">
        <v>455</v>
      </c>
      <c r="D181" s="199" t="s">
        <v>242</v>
      </c>
      <c r="E181" s="200" t="s">
        <v>3604</v>
      </c>
      <c r="F181" s="201" t="s">
        <v>3605</v>
      </c>
      <c r="G181" s="202" t="s">
        <v>2072</v>
      </c>
      <c r="H181" s="203">
        <v>60</v>
      </c>
      <c r="I181" s="108"/>
      <c r="J181" s="204">
        <f t="shared" si="10"/>
        <v>0</v>
      </c>
      <c r="K181" s="201" t="s">
        <v>1709</v>
      </c>
      <c r="L181" s="29"/>
      <c r="M181" s="109" t="s">
        <v>1</v>
      </c>
      <c r="N181" s="110" t="s">
        <v>42</v>
      </c>
      <c r="O181" s="52"/>
      <c r="P181" s="111">
        <f t="shared" si="11"/>
        <v>0</v>
      </c>
      <c r="Q181" s="111">
        <v>0</v>
      </c>
      <c r="R181" s="111">
        <f t="shared" si="12"/>
        <v>0</v>
      </c>
      <c r="S181" s="111">
        <v>0</v>
      </c>
      <c r="T181" s="112">
        <f t="shared" si="1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13" t="s">
        <v>490</v>
      </c>
      <c r="AT181" s="113" t="s">
        <v>242</v>
      </c>
      <c r="AU181" s="113" t="s">
        <v>85</v>
      </c>
      <c r="AY181" s="14" t="s">
        <v>237</v>
      </c>
      <c r="BE181" s="114">
        <f t="shared" si="14"/>
        <v>0</v>
      </c>
      <c r="BF181" s="114">
        <f t="shared" si="15"/>
        <v>0</v>
      </c>
      <c r="BG181" s="114">
        <f t="shared" si="16"/>
        <v>0</v>
      </c>
      <c r="BH181" s="114">
        <f t="shared" si="17"/>
        <v>0</v>
      </c>
      <c r="BI181" s="114">
        <f t="shared" si="18"/>
        <v>0</v>
      </c>
      <c r="BJ181" s="14" t="s">
        <v>85</v>
      </c>
      <c r="BK181" s="114">
        <f t="shared" si="19"/>
        <v>0</v>
      </c>
      <c r="BL181" s="14" t="s">
        <v>490</v>
      </c>
      <c r="BM181" s="113" t="s">
        <v>3606</v>
      </c>
    </row>
    <row r="182" spans="1:65" s="2" customFormat="1" ht="16.5" customHeight="1">
      <c r="A182" s="28"/>
      <c r="B182" s="138"/>
      <c r="C182" s="205" t="s">
        <v>459</v>
      </c>
      <c r="D182" s="205" t="s">
        <v>290</v>
      </c>
      <c r="E182" s="206" t="s">
        <v>3607</v>
      </c>
      <c r="F182" s="207" t="s">
        <v>3608</v>
      </c>
      <c r="G182" s="208" t="s">
        <v>2072</v>
      </c>
      <c r="H182" s="209">
        <v>60</v>
      </c>
      <c r="I182" s="115"/>
      <c r="J182" s="210">
        <f t="shared" si="10"/>
        <v>0</v>
      </c>
      <c r="K182" s="207" t="s">
        <v>1709</v>
      </c>
      <c r="L182" s="116"/>
      <c r="M182" s="117" t="s">
        <v>1</v>
      </c>
      <c r="N182" s="118" t="s">
        <v>42</v>
      </c>
      <c r="O182" s="52"/>
      <c r="P182" s="111">
        <f t="shared" si="11"/>
        <v>0</v>
      </c>
      <c r="Q182" s="111">
        <v>0</v>
      </c>
      <c r="R182" s="111">
        <f t="shared" si="12"/>
        <v>0</v>
      </c>
      <c r="S182" s="111">
        <v>0</v>
      </c>
      <c r="T182" s="112">
        <f t="shared" si="1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13" t="s">
        <v>1303</v>
      </c>
      <c r="AT182" s="113" t="s">
        <v>290</v>
      </c>
      <c r="AU182" s="113" t="s">
        <v>85</v>
      </c>
      <c r="AY182" s="14" t="s">
        <v>237</v>
      </c>
      <c r="BE182" s="114">
        <f t="shared" si="14"/>
        <v>0</v>
      </c>
      <c r="BF182" s="114">
        <f t="shared" si="15"/>
        <v>0</v>
      </c>
      <c r="BG182" s="114">
        <f t="shared" si="16"/>
        <v>0</v>
      </c>
      <c r="BH182" s="114">
        <f t="shared" si="17"/>
        <v>0</v>
      </c>
      <c r="BI182" s="114">
        <f t="shared" si="18"/>
        <v>0</v>
      </c>
      <c r="BJ182" s="14" t="s">
        <v>85</v>
      </c>
      <c r="BK182" s="114">
        <f t="shared" si="19"/>
        <v>0</v>
      </c>
      <c r="BL182" s="14" t="s">
        <v>490</v>
      </c>
      <c r="BM182" s="113" t="s">
        <v>3609</v>
      </c>
    </row>
    <row r="183" spans="1:65" s="2" customFormat="1" ht="16.5" customHeight="1">
      <c r="A183" s="28"/>
      <c r="B183" s="138"/>
      <c r="C183" s="199" t="s">
        <v>466</v>
      </c>
      <c r="D183" s="199" t="s">
        <v>242</v>
      </c>
      <c r="E183" s="200" t="s">
        <v>3610</v>
      </c>
      <c r="F183" s="201" t="s">
        <v>3611</v>
      </c>
      <c r="G183" s="202" t="s">
        <v>2072</v>
      </c>
      <c r="H183" s="203">
        <v>6</v>
      </c>
      <c r="I183" s="108"/>
      <c r="J183" s="204">
        <f t="shared" si="10"/>
        <v>0</v>
      </c>
      <c r="K183" s="201" t="s">
        <v>1709</v>
      </c>
      <c r="L183" s="29"/>
      <c r="M183" s="109" t="s">
        <v>1</v>
      </c>
      <c r="N183" s="110" t="s">
        <v>42</v>
      </c>
      <c r="O183" s="52"/>
      <c r="P183" s="111">
        <f t="shared" si="11"/>
        <v>0</v>
      </c>
      <c r="Q183" s="111">
        <v>0</v>
      </c>
      <c r="R183" s="111">
        <f t="shared" si="12"/>
        <v>0</v>
      </c>
      <c r="S183" s="111">
        <v>0</v>
      </c>
      <c r="T183" s="112">
        <f t="shared" si="1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13" t="s">
        <v>490</v>
      </c>
      <c r="AT183" s="113" t="s">
        <v>242</v>
      </c>
      <c r="AU183" s="113" t="s">
        <v>85</v>
      </c>
      <c r="AY183" s="14" t="s">
        <v>237</v>
      </c>
      <c r="BE183" s="114">
        <f t="shared" si="14"/>
        <v>0</v>
      </c>
      <c r="BF183" s="114">
        <f t="shared" si="15"/>
        <v>0</v>
      </c>
      <c r="BG183" s="114">
        <f t="shared" si="16"/>
        <v>0</v>
      </c>
      <c r="BH183" s="114">
        <f t="shared" si="17"/>
        <v>0</v>
      </c>
      <c r="BI183" s="114">
        <f t="shared" si="18"/>
        <v>0</v>
      </c>
      <c r="BJ183" s="14" t="s">
        <v>85</v>
      </c>
      <c r="BK183" s="114">
        <f t="shared" si="19"/>
        <v>0</v>
      </c>
      <c r="BL183" s="14" t="s">
        <v>490</v>
      </c>
      <c r="BM183" s="113" t="s">
        <v>3612</v>
      </c>
    </row>
    <row r="184" spans="1:65" s="2" customFormat="1" ht="16.5" customHeight="1">
      <c r="A184" s="28"/>
      <c r="B184" s="138"/>
      <c r="C184" s="205" t="s">
        <v>470</v>
      </c>
      <c r="D184" s="205" t="s">
        <v>290</v>
      </c>
      <c r="E184" s="206" t="s">
        <v>3613</v>
      </c>
      <c r="F184" s="207" t="s">
        <v>3614</v>
      </c>
      <c r="G184" s="208" t="s">
        <v>2072</v>
      </c>
      <c r="H184" s="209">
        <v>6</v>
      </c>
      <c r="I184" s="115"/>
      <c r="J184" s="210">
        <f t="shared" si="10"/>
        <v>0</v>
      </c>
      <c r="K184" s="207" t="s">
        <v>1709</v>
      </c>
      <c r="L184" s="116"/>
      <c r="M184" s="117" t="s">
        <v>1</v>
      </c>
      <c r="N184" s="118" t="s">
        <v>42</v>
      </c>
      <c r="O184" s="52"/>
      <c r="P184" s="111">
        <f t="shared" si="11"/>
        <v>0</v>
      </c>
      <c r="Q184" s="111">
        <v>0</v>
      </c>
      <c r="R184" s="111">
        <f t="shared" si="12"/>
        <v>0</v>
      </c>
      <c r="S184" s="111">
        <v>0</v>
      </c>
      <c r="T184" s="112">
        <f t="shared" si="1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13" t="s">
        <v>1303</v>
      </c>
      <c r="AT184" s="113" t="s">
        <v>290</v>
      </c>
      <c r="AU184" s="113" t="s">
        <v>85</v>
      </c>
      <c r="AY184" s="14" t="s">
        <v>237</v>
      </c>
      <c r="BE184" s="114">
        <f t="shared" si="14"/>
        <v>0</v>
      </c>
      <c r="BF184" s="114">
        <f t="shared" si="15"/>
        <v>0</v>
      </c>
      <c r="BG184" s="114">
        <f t="shared" si="16"/>
        <v>0</v>
      </c>
      <c r="BH184" s="114">
        <f t="shared" si="17"/>
        <v>0</v>
      </c>
      <c r="BI184" s="114">
        <f t="shared" si="18"/>
        <v>0</v>
      </c>
      <c r="BJ184" s="14" t="s">
        <v>85</v>
      </c>
      <c r="BK184" s="114">
        <f t="shared" si="19"/>
        <v>0</v>
      </c>
      <c r="BL184" s="14" t="s">
        <v>490</v>
      </c>
      <c r="BM184" s="113" t="s">
        <v>3615</v>
      </c>
    </row>
    <row r="185" spans="1:65" s="12" customFormat="1" ht="25.9" customHeight="1">
      <c r="B185" s="192"/>
      <c r="C185" s="193"/>
      <c r="D185" s="194" t="s">
        <v>76</v>
      </c>
      <c r="E185" s="195" t="s">
        <v>1348</v>
      </c>
      <c r="F185" s="195" t="s">
        <v>3616</v>
      </c>
      <c r="G185" s="193"/>
      <c r="H185" s="193"/>
      <c r="I185" s="101"/>
      <c r="J185" s="196">
        <f>BK185</f>
        <v>0</v>
      </c>
      <c r="K185" s="193"/>
      <c r="L185" s="99"/>
      <c r="M185" s="102"/>
      <c r="N185" s="103"/>
      <c r="O185" s="103"/>
      <c r="P185" s="104">
        <f>SUM(P186:P204)</f>
        <v>0</v>
      </c>
      <c r="Q185" s="103"/>
      <c r="R185" s="104">
        <f>SUM(R186:R204)</f>
        <v>0</v>
      </c>
      <c r="S185" s="103"/>
      <c r="T185" s="105">
        <f>SUM(T186:T204)</f>
        <v>0</v>
      </c>
      <c r="AR185" s="100" t="s">
        <v>247</v>
      </c>
      <c r="AT185" s="106" t="s">
        <v>76</v>
      </c>
      <c r="AU185" s="106" t="s">
        <v>77</v>
      </c>
      <c r="AY185" s="100" t="s">
        <v>237</v>
      </c>
      <c r="BK185" s="107">
        <f>SUM(BK186:BK204)</f>
        <v>0</v>
      </c>
    </row>
    <row r="186" spans="1:65" s="2" customFormat="1" ht="16.5" customHeight="1">
      <c r="A186" s="28"/>
      <c r="B186" s="138"/>
      <c r="C186" s="199" t="s">
        <v>474</v>
      </c>
      <c r="D186" s="199" t="s">
        <v>242</v>
      </c>
      <c r="E186" s="200" t="s">
        <v>3617</v>
      </c>
      <c r="F186" s="201" t="s">
        <v>3618</v>
      </c>
      <c r="G186" s="202" t="s">
        <v>1716</v>
      </c>
      <c r="H186" s="203">
        <v>450</v>
      </c>
      <c r="I186" s="108"/>
      <c r="J186" s="204">
        <f t="shared" ref="J186:J204" si="20">ROUND(I186*H186,2)</f>
        <v>0</v>
      </c>
      <c r="K186" s="201" t="s">
        <v>1709</v>
      </c>
      <c r="L186" s="29"/>
      <c r="M186" s="109" t="s">
        <v>1</v>
      </c>
      <c r="N186" s="110" t="s">
        <v>42</v>
      </c>
      <c r="O186" s="52"/>
      <c r="P186" s="111">
        <f t="shared" ref="P186:P204" si="21">O186*H186</f>
        <v>0</v>
      </c>
      <c r="Q186" s="111">
        <v>0</v>
      </c>
      <c r="R186" s="111">
        <f t="shared" ref="R186:R204" si="22">Q186*H186</f>
        <v>0</v>
      </c>
      <c r="S186" s="111">
        <v>0</v>
      </c>
      <c r="T186" s="112">
        <f t="shared" ref="T186:T204" si="23">S186*H186</f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13" t="s">
        <v>490</v>
      </c>
      <c r="AT186" s="113" t="s">
        <v>242</v>
      </c>
      <c r="AU186" s="113" t="s">
        <v>85</v>
      </c>
      <c r="AY186" s="14" t="s">
        <v>237</v>
      </c>
      <c r="BE186" s="114">
        <f t="shared" ref="BE186:BE204" si="24">IF(N186="základní",J186,0)</f>
        <v>0</v>
      </c>
      <c r="BF186" s="114">
        <f t="shared" ref="BF186:BF204" si="25">IF(N186="snížená",J186,0)</f>
        <v>0</v>
      </c>
      <c r="BG186" s="114">
        <f t="shared" ref="BG186:BG204" si="26">IF(N186="zákl. přenesená",J186,0)</f>
        <v>0</v>
      </c>
      <c r="BH186" s="114">
        <f t="shared" ref="BH186:BH204" si="27">IF(N186="sníž. přenesená",J186,0)</f>
        <v>0</v>
      </c>
      <c r="BI186" s="114">
        <f t="shared" ref="BI186:BI204" si="28">IF(N186="nulová",J186,0)</f>
        <v>0</v>
      </c>
      <c r="BJ186" s="14" t="s">
        <v>85</v>
      </c>
      <c r="BK186" s="114">
        <f t="shared" ref="BK186:BK204" si="29">ROUND(I186*H186,2)</f>
        <v>0</v>
      </c>
      <c r="BL186" s="14" t="s">
        <v>490</v>
      </c>
      <c r="BM186" s="113" t="s">
        <v>3619</v>
      </c>
    </row>
    <row r="187" spans="1:65" s="2" customFormat="1" ht="16.5" customHeight="1">
      <c r="A187" s="28"/>
      <c r="B187" s="138"/>
      <c r="C187" s="205" t="s">
        <v>478</v>
      </c>
      <c r="D187" s="205" t="s">
        <v>290</v>
      </c>
      <c r="E187" s="206" t="s">
        <v>3620</v>
      </c>
      <c r="F187" s="207" t="s">
        <v>3618</v>
      </c>
      <c r="G187" s="208" t="s">
        <v>1716</v>
      </c>
      <c r="H187" s="209">
        <v>450</v>
      </c>
      <c r="I187" s="115"/>
      <c r="J187" s="210">
        <f t="shared" si="20"/>
        <v>0</v>
      </c>
      <c r="K187" s="207" t="s">
        <v>1709</v>
      </c>
      <c r="L187" s="116"/>
      <c r="M187" s="117" t="s">
        <v>1</v>
      </c>
      <c r="N187" s="118" t="s">
        <v>42</v>
      </c>
      <c r="O187" s="52"/>
      <c r="P187" s="111">
        <f t="shared" si="21"/>
        <v>0</v>
      </c>
      <c r="Q187" s="111">
        <v>0</v>
      </c>
      <c r="R187" s="111">
        <f t="shared" si="22"/>
        <v>0</v>
      </c>
      <c r="S187" s="111">
        <v>0</v>
      </c>
      <c r="T187" s="112">
        <f t="shared" si="2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13" t="s">
        <v>1303</v>
      </c>
      <c r="AT187" s="113" t="s">
        <v>290</v>
      </c>
      <c r="AU187" s="113" t="s">
        <v>85</v>
      </c>
      <c r="AY187" s="14" t="s">
        <v>237</v>
      </c>
      <c r="BE187" s="114">
        <f t="shared" si="24"/>
        <v>0</v>
      </c>
      <c r="BF187" s="114">
        <f t="shared" si="25"/>
        <v>0</v>
      </c>
      <c r="BG187" s="114">
        <f t="shared" si="26"/>
        <v>0</v>
      </c>
      <c r="BH187" s="114">
        <f t="shared" si="27"/>
        <v>0</v>
      </c>
      <c r="BI187" s="114">
        <f t="shared" si="28"/>
        <v>0</v>
      </c>
      <c r="BJ187" s="14" t="s">
        <v>85</v>
      </c>
      <c r="BK187" s="114">
        <f t="shared" si="29"/>
        <v>0</v>
      </c>
      <c r="BL187" s="14" t="s">
        <v>490</v>
      </c>
      <c r="BM187" s="113" t="s">
        <v>3621</v>
      </c>
    </row>
    <row r="188" spans="1:65" s="2" customFormat="1" ht="16.5" customHeight="1">
      <c r="A188" s="28"/>
      <c r="B188" s="138"/>
      <c r="C188" s="199" t="s">
        <v>482</v>
      </c>
      <c r="D188" s="199" t="s">
        <v>242</v>
      </c>
      <c r="E188" s="200" t="s">
        <v>3622</v>
      </c>
      <c r="F188" s="201" t="s">
        <v>3623</v>
      </c>
      <c r="G188" s="202" t="s">
        <v>1716</v>
      </c>
      <c r="H188" s="203">
        <v>210</v>
      </c>
      <c r="I188" s="108"/>
      <c r="J188" s="204">
        <f t="shared" si="20"/>
        <v>0</v>
      </c>
      <c r="K188" s="201" t="s">
        <v>1709</v>
      </c>
      <c r="L188" s="29"/>
      <c r="M188" s="109" t="s">
        <v>1</v>
      </c>
      <c r="N188" s="110" t="s">
        <v>42</v>
      </c>
      <c r="O188" s="52"/>
      <c r="P188" s="111">
        <f t="shared" si="21"/>
        <v>0</v>
      </c>
      <c r="Q188" s="111">
        <v>0</v>
      </c>
      <c r="R188" s="111">
        <f t="shared" si="22"/>
        <v>0</v>
      </c>
      <c r="S188" s="111">
        <v>0</v>
      </c>
      <c r="T188" s="112">
        <f t="shared" si="2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13" t="s">
        <v>490</v>
      </c>
      <c r="AT188" s="113" t="s">
        <v>242</v>
      </c>
      <c r="AU188" s="113" t="s">
        <v>85</v>
      </c>
      <c r="AY188" s="14" t="s">
        <v>237</v>
      </c>
      <c r="BE188" s="114">
        <f t="shared" si="24"/>
        <v>0</v>
      </c>
      <c r="BF188" s="114">
        <f t="shared" si="25"/>
        <v>0</v>
      </c>
      <c r="BG188" s="114">
        <f t="shared" si="26"/>
        <v>0</v>
      </c>
      <c r="BH188" s="114">
        <f t="shared" si="27"/>
        <v>0</v>
      </c>
      <c r="BI188" s="114">
        <f t="shared" si="28"/>
        <v>0</v>
      </c>
      <c r="BJ188" s="14" t="s">
        <v>85</v>
      </c>
      <c r="BK188" s="114">
        <f t="shared" si="29"/>
        <v>0</v>
      </c>
      <c r="BL188" s="14" t="s">
        <v>490</v>
      </c>
      <c r="BM188" s="113" t="s">
        <v>3624</v>
      </c>
    </row>
    <row r="189" spans="1:65" s="2" customFormat="1" ht="16.5" customHeight="1">
      <c r="A189" s="28"/>
      <c r="B189" s="138"/>
      <c r="C189" s="205" t="s">
        <v>486</v>
      </c>
      <c r="D189" s="205" t="s">
        <v>290</v>
      </c>
      <c r="E189" s="206" t="s">
        <v>3625</v>
      </c>
      <c r="F189" s="207" t="s">
        <v>3623</v>
      </c>
      <c r="G189" s="208" t="s">
        <v>1716</v>
      </c>
      <c r="H189" s="209">
        <v>210</v>
      </c>
      <c r="I189" s="115"/>
      <c r="J189" s="210">
        <f t="shared" si="20"/>
        <v>0</v>
      </c>
      <c r="K189" s="207" t="s">
        <v>1709</v>
      </c>
      <c r="L189" s="116"/>
      <c r="M189" s="117" t="s">
        <v>1</v>
      </c>
      <c r="N189" s="118" t="s">
        <v>42</v>
      </c>
      <c r="O189" s="52"/>
      <c r="P189" s="111">
        <f t="shared" si="21"/>
        <v>0</v>
      </c>
      <c r="Q189" s="111">
        <v>0</v>
      </c>
      <c r="R189" s="111">
        <f t="shared" si="22"/>
        <v>0</v>
      </c>
      <c r="S189" s="111">
        <v>0</v>
      </c>
      <c r="T189" s="112">
        <f t="shared" si="2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13" t="s">
        <v>1303</v>
      </c>
      <c r="AT189" s="113" t="s">
        <v>290</v>
      </c>
      <c r="AU189" s="113" t="s">
        <v>85</v>
      </c>
      <c r="AY189" s="14" t="s">
        <v>237</v>
      </c>
      <c r="BE189" s="114">
        <f t="shared" si="24"/>
        <v>0</v>
      </c>
      <c r="BF189" s="114">
        <f t="shared" si="25"/>
        <v>0</v>
      </c>
      <c r="BG189" s="114">
        <f t="shared" si="26"/>
        <v>0</v>
      </c>
      <c r="BH189" s="114">
        <f t="shared" si="27"/>
        <v>0</v>
      </c>
      <c r="BI189" s="114">
        <f t="shared" si="28"/>
        <v>0</v>
      </c>
      <c r="BJ189" s="14" t="s">
        <v>85</v>
      </c>
      <c r="BK189" s="114">
        <f t="shared" si="29"/>
        <v>0</v>
      </c>
      <c r="BL189" s="14" t="s">
        <v>490</v>
      </c>
      <c r="BM189" s="113" t="s">
        <v>3626</v>
      </c>
    </row>
    <row r="190" spans="1:65" s="2" customFormat="1" ht="16.5" customHeight="1">
      <c r="A190" s="28"/>
      <c r="B190" s="138"/>
      <c r="C190" s="199" t="s">
        <v>490</v>
      </c>
      <c r="D190" s="199" t="s">
        <v>242</v>
      </c>
      <c r="E190" s="200" t="s">
        <v>3627</v>
      </c>
      <c r="F190" s="201" t="s">
        <v>3628</v>
      </c>
      <c r="G190" s="202" t="s">
        <v>2072</v>
      </c>
      <c r="H190" s="203">
        <v>15</v>
      </c>
      <c r="I190" s="108"/>
      <c r="J190" s="204">
        <f t="shared" si="20"/>
        <v>0</v>
      </c>
      <c r="K190" s="201" t="s">
        <v>1709</v>
      </c>
      <c r="L190" s="29"/>
      <c r="M190" s="109" t="s">
        <v>1</v>
      </c>
      <c r="N190" s="110" t="s">
        <v>42</v>
      </c>
      <c r="O190" s="52"/>
      <c r="P190" s="111">
        <f t="shared" si="21"/>
        <v>0</v>
      </c>
      <c r="Q190" s="111">
        <v>0</v>
      </c>
      <c r="R190" s="111">
        <f t="shared" si="22"/>
        <v>0</v>
      </c>
      <c r="S190" s="111">
        <v>0</v>
      </c>
      <c r="T190" s="112">
        <f t="shared" si="2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13" t="s">
        <v>490</v>
      </c>
      <c r="AT190" s="113" t="s">
        <v>242</v>
      </c>
      <c r="AU190" s="113" t="s">
        <v>85</v>
      </c>
      <c r="AY190" s="14" t="s">
        <v>237</v>
      </c>
      <c r="BE190" s="114">
        <f t="shared" si="24"/>
        <v>0</v>
      </c>
      <c r="BF190" s="114">
        <f t="shared" si="25"/>
        <v>0</v>
      </c>
      <c r="BG190" s="114">
        <f t="shared" si="26"/>
        <v>0</v>
      </c>
      <c r="BH190" s="114">
        <f t="shared" si="27"/>
        <v>0</v>
      </c>
      <c r="BI190" s="114">
        <f t="shared" si="28"/>
        <v>0</v>
      </c>
      <c r="BJ190" s="14" t="s">
        <v>85</v>
      </c>
      <c r="BK190" s="114">
        <f t="shared" si="29"/>
        <v>0</v>
      </c>
      <c r="BL190" s="14" t="s">
        <v>490</v>
      </c>
      <c r="BM190" s="113" t="s">
        <v>3629</v>
      </c>
    </row>
    <row r="191" spans="1:65" s="2" customFormat="1" ht="16.5" customHeight="1">
      <c r="A191" s="28"/>
      <c r="B191" s="138"/>
      <c r="C191" s="205" t="s">
        <v>494</v>
      </c>
      <c r="D191" s="205" t="s">
        <v>290</v>
      </c>
      <c r="E191" s="206" t="s">
        <v>3630</v>
      </c>
      <c r="F191" s="207" t="s">
        <v>3628</v>
      </c>
      <c r="G191" s="208" t="s">
        <v>2072</v>
      </c>
      <c r="H191" s="209">
        <v>15</v>
      </c>
      <c r="I191" s="115"/>
      <c r="J191" s="210">
        <f t="shared" si="20"/>
        <v>0</v>
      </c>
      <c r="K191" s="207" t="s">
        <v>1709</v>
      </c>
      <c r="L191" s="116"/>
      <c r="M191" s="117" t="s">
        <v>1</v>
      </c>
      <c r="N191" s="118" t="s">
        <v>42</v>
      </c>
      <c r="O191" s="52"/>
      <c r="P191" s="111">
        <f t="shared" si="21"/>
        <v>0</v>
      </c>
      <c r="Q191" s="111">
        <v>0</v>
      </c>
      <c r="R191" s="111">
        <f t="shared" si="22"/>
        <v>0</v>
      </c>
      <c r="S191" s="111">
        <v>0</v>
      </c>
      <c r="T191" s="112">
        <f t="shared" si="23"/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13" t="s">
        <v>1303</v>
      </c>
      <c r="AT191" s="113" t="s">
        <v>290</v>
      </c>
      <c r="AU191" s="113" t="s">
        <v>85</v>
      </c>
      <c r="AY191" s="14" t="s">
        <v>237</v>
      </c>
      <c r="BE191" s="114">
        <f t="shared" si="24"/>
        <v>0</v>
      </c>
      <c r="BF191" s="114">
        <f t="shared" si="25"/>
        <v>0</v>
      </c>
      <c r="BG191" s="114">
        <f t="shared" si="26"/>
        <v>0</v>
      </c>
      <c r="BH191" s="114">
        <f t="shared" si="27"/>
        <v>0</v>
      </c>
      <c r="BI191" s="114">
        <f t="shared" si="28"/>
        <v>0</v>
      </c>
      <c r="BJ191" s="14" t="s">
        <v>85</v>
      </c>
      <c r="BK191" s="114">
        <f t="shared" si="29"/>
        <v>0</v>
      </c>
      <c r="BL191" s="14" t="s">
        <v>490</v>
      </c>
      <c r="BM191" s="113" t="s">
        <v>3631</v>
      </c>
    </row>
    <row r="192" spans="1:65" s="2" customFormat="1" ht="16.5" customHeight="1">
      <c r="A192" s="28"/>
      <c r="B192" s="138"/>
      <c r="C192" s="199" t="s">
        <v>498</v>
      </c>
      <c r="D192" s="199" t="s">
        <v>242</v>
      </c>
      <c r="E192" s="200" t="s">
        <v>3632</v>
      </c>
      <c r="F192" s="201" t="s">
        <v>3633</v>
      </c>
      <c r="G192" s="202" t="s">
        <v>2072</v>
      </c>
      <c r="H192" s="203">
        <v>30</v>
      </c>
      <c r="I192" s="108"/>
      <c r="J192" s="204">
        <f t="shared" si="20"/>
        <v>0</v>
      </c>
      <c r="K192" s="201" t="s">
        <v>1709</v>
      </c>
      <c r="L192" s="29"/>
      <c r="M192" s="109" t="s">
        <v>1</v>
      </c>
      <c r="N192" s="110" t="s">
        <v>42</v>
      </c>
      <c r="O192" s="52"/>
      <c r="P192" s="111">
        <f t="shared" si="21"/>
        <v>0</v>
      </c>
      <c r="Q192" s="111">
        <v>0</v>
      </c>
      <c r="R192" s="111">
        <f t="shared" si="22"/>
        <v>0</v>
      </c>
      <c r="S192" s="111">
        <v>0</v>
      </c>
      <c r="T192" s="112">
        <f t="shared" si="23"/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13" t="s">
        <v>490</v>
      </c>
      <c r="AT192" s="113" t="s">
        <v>242</v>
      </c>
      <c r="AU192" s="113" t="s">
        <v>85</v>
      </c>
      <c r="AY192" s="14" t="s">
        <v>237</v>
      </c>
      <c r="BE192" s="114">
        <f t="shared" si="24"/>
        <v>0</v>
      </c>
      <c r="BF192" s="114">
        <f t="shared" si="25"/>
        <v>0</v>
      </c>
      <c r="BG192" s="114">
        <f t="shared" si="26"/>
        <v>0</v>
      </c>
      <c r="BH192" s="114">
        <f t="shared" si="27"/>
        <v>0</v>
      </c>
      <c r="BI192" s="114">
        <f t="shared" si="28"/>
        <v>0</v>
      </c>
      <c r="BJ192" s="14" t="s">
        <v>85</v>
      </c>
      <c r="BK192" s="114">
        <f t="shared" si="29"/>
        <v>0</v>
      </c>
      <c r="BL192" s="14" t="s">
        <v>490</v>
      </c>
      <c r="BM192" s="113" t="s">
        <v>3634</v>
      </c>
    </row>
    <row r="193" spans="1:65" s="2" customFormat="1" ht="16.5" customHeight="1">
      <c r="A193" s="28"/>
      <c r="B193" s="138"/>
      <c r="C193" s="205" t="s">
        <v>502</v>
      </c>
      <c r="D193" s="205" t="s">
        <v>290</v>
      </c>
      <c r="E193" s="206" t="s">
        <v>3635</v>
      </c>
      <c r="F193" s="207" t="s">
        <v>3633</v>
      </c>
      <c r="G193" s="208" t="s">
        <v>2072</v>
      </c>
      <c r="H193" s="209">
        <v>30</v>
      </c>
      <c r="I193" s="115"/>
      <c r="J193" s="210">
        <f t="shared" si="20"/>
        <v>0</v>
      </c>
      <c r="K193" s="207" t="s">
        <v>1709</v>
      </c>
      <c r="L193" s="116"/>
      <c r="M193" s="117" t="s">
        <v>1</v>
      </c>
      <c r="N193" s="118" t="s">
        <v>42</v>
      </c>
      <c r="O193" s="52"/>
      <c r="P193" s="111">
        <f t="shared" si="21"/>
        <v>0</v>
      </c>
      <c r="Q193" s="111">
        <v>0</v>
      </c>
      <c r="R193" s="111">
        <f t="shared" si="22"/>
        <v>0</v>
      </c>
      <c r="S193" s="111">
        <v>0</v>
      </c>
      <c r="T193" s="112">
        <f t="shared" si="23"/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13" t="s">
        <v>1303</v>
      </c>
      <c r="AT193" s="113" t="s">
        <v>290</v>
      </c>
      <c r="AU193" s="113" t="s">
        <v>85</v>
      </c>
      <c r="AY193" s="14" t="s">
        <v>237</v>
      </c>
      <c r="BE193" s="114">
        <f t="shared" si="24"/>
        <v>0</v>
      </c>
      <c r="BF193" s="114">
        <f t="shared" si="25"/>
        <v>0</v>
      </c>
      <c r="BG193" s="114">
        <f t="shared" si="26"/>
        <v>0</v>
      </c>
      <c r="BH193" s="114">
        <f t="shared" si="27"/>
        <v>0</v>
      </c>
      <c r="BI193" s="114">
        <f t="shared" si="28"/>
        <v>0</v>
      </c>
      <c r="BJ193" s="14" t="s">
        <v>85</v>
      </c>
      <c r="BK193" s="114">
        <f t="shared" si="29"/>
        <v>0</v>
      </c>
      <c r="BL193" s="14" t="s">
        <v>490</v>
      </c>
      <c r="BM193" s="113" t="s">
        <v>3636</v>
      </c>
    </row>
    <row r="194" spans="1:65" s="2" customFormat="1" ht="16.5" customHeight="1">
      <c r="A194" s="28"/>
      <c r="B194" s="138"/>
      <c r="C194" s="199" t="s">
        <v>506</v>
      </c>
      <c r="D194" s="199" t="s">
        <v>242</v>
      </c>
      <c r="E194" s="200" t="s">
        <v>3637</v>
      </c>
      <c r="F194" s="201" t="s">
        <v>3638</v>
      </c>
      <c r="G194" s="202" t="s">
        <v>2072</v>
      </c>
      <c r="H194" s="203">
        <v>420</v>
      </c>
      <c r="I194" s="108"/>
      <c r="J194" s="204">
        <f t="shared" si="20"/>
        <v>0</v>
      </c>
      <c r="K194" s="201" t="s">
        <v>1709</v>
      </c>
      <c r="L194" s="29"/>
      <c r="M194" s="109" t="s">
        <v>1</v>
      </c>
      <c r="N194" s="110" t="s">
        <v>42</v>
      </c>
      <c r="O194" s="52"/>
      <c r="P194" s="111">
        <f t="shared" si="21"/>
        <v>0</v>
      </c>
      <c r="Q194" s="111">
        <v>0</v>
      </c>
      <c r="R194" s="111">
        <f t="shared" si="22"/>
        <v>0</v>
      </c>
      <c r="S194" s="111">
        <v>0</v>
      </c>
      <c r="T194" s="112">
        <f t="shared" si="23"/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13" t="s">
        <v>490</v>
      </c>
      <c r="AT194" s="113" t="s">
        <v>242</v>
      </c>
      <c r="AU194" s="113" t="s">
        <v>85</v>
      </c>
      <c r="AY194" s="14" t="s">
        <v>237</v>
      </c>
      <c r="BE194" s="114">
        <f t="shared" si="24"/>
        <v>0</v>
      </c>
      <c r="BF194" s="114">
        <f t="shared" si="25"/>
        <v>0</v>
      </c>
      <c r="BG194" s="114">
        <f t="shared" si="26"/>
        <v>0</v>
      </c>
      <c r="BH194" s="114">
        <f t="shared" si="27"/>
        <v>0</v>
      </c>
      <c r="BI194" s="114">
        <f t="shared" si="28"/>
        <v>0</v>
      </c>
      <c r="BJ194" s="14" t="s">
        <v>85</v>
      </c>
      <c r="BK194" s="114">
        <f t="shared" si="29"/>
        <v>0</v>
      </c>
      <c r="BL194" s="14" t="s">
        <v>490</v>
      </c>
      <c r="BM194" s="113" t="s">
        <v>3639</v>
      </c>
    </row>
    <row r="195" spans="1:65" s="2" customFormat="1" ht="16.5" customHeight="1">
      <c r="A195" s="28"/>
      <c r="B195" s="138"/>
      <c r="C195" s="205" t="s">
        <v>513</v>
      </c>
      <c r="D195" s="205" t="s">
        <v>290</v>
      </c>
      <c r="E195" s="206" t="s">
        <v>3640</v>
      </c>
      <c r="F195" s="207" t="s">
        <v>3638</v>
      </c>
      <c r="G195" s="208" t="s">
        <v>2072</v>
      </c>
      <c r="H195" s="209">
        <v>420</v>
      </c>
      <c r="I195" s="115"/>
      <c r="J195" s="210">
        <f t="shared" si="20"/>
        <v>0</v>
      </c>
      <c r="K195" s="207" t="s">
        <v>1709</v>
      </c>
      <c r="L195" s="116"/>
      <c r="M195" s="117" t="s">
        <v>1</v>
      </c>
      <c r="N195" s="118" t="s">
        <v>42</v>
      </c>
      <c r="O195" s="52"/>
      <c r="P195" s="111">
        <f t="shared" si="21"/>
        <v>0</v>
      </c>
      <c r="Q195" s="111">
        <v>0</v>
      </c>
      <c r="R195" s="111">
        <f t="shared" si="22"/>
        <v>0</v>
      </c>
      <c r="S195" s="111">
        <v>0</v>
      </c>
      <c r="T195" s="112">
        <f t="shared" si="23"/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13" t="s">
        <v>1303</v>
      </c>
      <c r="AT195" s="113" t="s">
        <v>290</v>
      </c>
      <c r="AU195" s="113" t="s">
        <v>85</v>
      </c>
      <c r="AY195" s="14" t="s">
        <v>237</v>
      </c>
      <c r="BE195" s="114">
        <f t="shared" si="24"/>
        <v>0</v>
      </c>
      <c r="BF195" s="114">
        <f t="shared" si="25"/>
        <v>0</v>
      </c>
      <c r="BG195" s="114">
        <f t="shared" si="26"/>
        <v>0</v>
      </c>
      <c r="BH195" s="114">
        <f t="shared" si="27"/>
        <v>0</v>
      </c>
      <c r="BI195" s="114">
        <f t="shared" si="28"/>
        <v>0</v>
      </c>
      <c r="BJ195" s="14" t="s">
        <v>85</v>
      </c>
      <c r="BK195" s="114">
        <f t="shared" si="29"/>
        <v>0</v>
      </c>
      <c r="BL195" s="14" t="s">
        <v>490</v>
      </c>
      <c r="BM195" s="113" t="s">
        <v>3641</v>
      </c>
    </row>
    <row r="196" spans="1:65" s="2" customFormat="1" ht="16.5" customHeight="1">
      <c r="A196" s="28"/>
      <c r="B196" s="138"/>
      <c r="C196" s="199" t="s">
        <v>517</v>
      </c>
      <c r="D196" s="199" t="s">
        <v>242</v>
      </c>
      <c r="E196" s="200" t="s">
        <v>3642</v>
      </c>
      <c r="F196" s="201" t="s">
        <v>3643</v>
      </c>
      <c r="G196" s="202" t="s">
        <v>2072</v>
      </c>
      <c r="H196" s="203">
        <v>420</v>
      </c>
      <c r="I196" s="108"/>
      <c r="J196" s="204">
        <f t="shared" si="20"/>
        <v>0</v>
      </c>
      <c r="K196" s="201" t="s">
        <v>1709</v>
      </c>
      <c r="L196" s="29"/>
      <c r="M196" s="109" t="s">
        <v>1</v>
      </c>
      <c r="N196" s="110" t="s">
        <v>42</v>
      </c>
      <c r="O196" s="52"/>
      <c r="P196" s="111">
        <f t="shared" si="21"/>
        <v>0</v>
      </c>
      <c r="Q196" s="111">
        <v>0</v>
      </c>
      <c r="R196" s="111">
        <f t="shared" si="22"/>
        <v>0</v>
      </c>
      <c r="S196" s="111">
        <v>0</v>
      </c>
      <c r="T196" s="112">
        <f t="shared" si="23"/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13" t="s">
        <v>490</v>
      </c>
      <c r="AT196" s="113" t="s">
        <v>242</v>
      </c>
      <c r="AU196" s="113" t="s">
        <v>85</v>
      </c>
      <c r="AY196" s="14" t="s">
        <v>237</v>
      </c>
      <c r="BE196" s="114">
        <f t="shared" si="24"/>
        <v>0</v>
      </c>
      <c r="BF196" s="114">
        <f t="shared" si="25"/>
        <v>0</v>
      </c>
      <c r="BG196" s="114">
        <f t="shared" si="26"/>
        <v>0</v>
      </c>
      <c r="BH196" s="114">
        <f t="shared" si="27"/>
        <v>0</v>
      </c>
      <c r="BI196" s="114">
        <f t="shared" si="28"/>
        <v>0</v>
      </c>
      <c r="BJ196" s="14" t="s">
        <v>85</v>
      </c>
      <c r="BK196" s="114">
        <f t="shared" si="29"/>
        <v>0</v>
      </c>
      <c r="BL196" s="14" t="s">
        <v>490</v>
      </c>
      <c r="BM196" s="113" t="s">
        <v>3644</v>
      </c>
    </row>
    <row r="197" spans="1:65" s="2" customFormat="1" ht="16.5" customHeight="1">
      <c r="A197" s="28"/>
      <c r="B197" s="138"/>
      <c r="C197" s="199" t="s">
        <v>521</v>
      </c>
      <c r="D197" s="199" t="s">
        <v>242</v>
      </c>
      <c r="E197" s="200" t="s">
        <v>3645</v>
      </c>
      <c r="F197" s="201" t="s">
        <v>3646</v>
      </c>
      <c r="G197" s="202" t="s">
        <v>2072</v>
      </c>
      <c r="H197" s="203">
        <v>420</v>
      </c>
      <c r="I197" s="108"/>
      <c r="J197" s="204">
        <f t="shared" si="20"/>
        <v>0</v>
      </c>
      <c r="K197" s="201" t="s">
        <v>1709</v>
      </c>
      <c r="L197" s="29"/>
      <c r="M197" s="109" t="s">
        <v>1</v>
      </c>
      <c r="N197" s="110" t="s">
        <v>42</v>
      </c>
      <c r="O197" s="52"/>
      <c r="P197" s="111">
        <f t="shared" si="21"/>
        <v>0</v>
      </c>
      <c r="Q197" s="111">
        <v>0</v>
      </c>
      <c r="R197" s="111">
        <f t="shared" si="22"/>
        <v>0</v>
      </c>
      <c r="S197" s="111">
        <v>0</v>
      </c>
      <c r="T197" s="112">
        <f t="shared" si="23"/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13" t="s">
        <v>490</v>
      </c>
      <c r="AT197" s="113" t="s">
        <v>242</v>
      </c>
      <c r="AU197" s="113" t="s">
        <v>85</v>
      </c>
      <c r="AY197" s="14" t="s">
        <v>237</v>
      </c>
      <c r="BE197" s="114">
        <f t="shared" si="24"/>
        <v>0</v>
      </c>
      <c r="BF197" s="114">
        <f t="shared" si="25"/>
        <v>0</v>
      </c>
      <c r="BG197" s="114">
        <f t="shared" si="26"/>
        <v>0</v>
      </c>
      <c r="BH197" s="114">
        <f t="shared" si="27"/>
        <v>0</v>
      </c>
      <c r="BI197" s="114">
        <f t="shared" si="28"/>
        <v>0</v>
      </c>
      <c r="BJ197" s="14" t="s">
        <v>85</v>
      </c>
      <c r="BK197" s="114">
        <f t="shared" si="29"/>
        <v>0</v>
      </c>
      <c r="BL197" s="14" t="s">
        <v>490</v>
      </c>
      <c r="BM197" s="113" t="s">
        <v>3647</v>
      </c>
    </row>
    <row r="198" spans="1:65" s="2" customFormat="1" ht="16.5" customHeight="1">
      <c r="A198" s="28"/>
      <c r="B198" s="138"/>
      <c r="C198" s="205" t="s">
        <v>525</v>
      </c>
      <c r="D198" s="205" t="s">
        <v>290</v>
      </c>
      <c r="E198" s="206" t="s">
        <v>3648</v>
      </c>
      <c r="F198" s="207" t="s">
        <v>3646</v>
      </c>
      <c r="G198" s="208" t="s">
        <v>2072</v>
      </c>
      <c r="H198" s="209">
        <v>420</v>
      </c>
      <c r="I198" s="115"/>
      <c r="J198" s="210">
        <f t="shared" si="20"/>
        <v>0</v>
      </c>
      <c r="K198" s="207" t="s">
        <v>1709</v>
      </c>
      <c r="L198" s="116"/>
      <c r="M198" s="117" t="s">
        <v>1</v>
      </c>
      <c r="N198" s="118" t="s">
        <v>42</v>
      </c>
      <c r="O198" s="52"/>
      <c r="P198" s="111">
        <f t="shared" si="21"/>
        <v>0</v>
      </c>
      <c r="Q198" s="111">
        <v>0</v>
      </c>
      <c r="R198" s="111">
        <f t="shared" si="22"/>
        <v>0</v>
      </c>
      <c r="S198" s="111">
        <v>0</v>
      </c>
      <c r="T198" s="112">
        <f t="shared" si="23"/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13" t="s">
        <v>1303</v>
      </c>
      <c r="AT198" s="113" t="s">
        <v>290</v>
      </c>
      <c r="AU198" s="113" t="s">
        <v>85</v>
      </c>
      <c r="AY198" s="14" t="s">
        <v>237</v>
      </c>
      <c r="BE198" s="114">
        <f t="shared" si="24"/>
        <v>0</v>
      </c>
      <c r="BF198" s="114">
        <f t="shared" si="25"/>
        <v>0</v>
      </c>
      <c r="BG198" s="114">
        <f t="shared" si="26"/>
        <v>0</v>
      </c>
      <c r="BH198" s="114">
        <f t="shared" si="27"/>
        <v>0</v>
      </c>
      <c r="BI198" s="114">
        <f t="shared" si="28"/>
        <v>0</v>
      </c>
      <c r="BJ198" s="14" t="s">
        <v>85</v>
      </c>
      <c r="BK198" s="114">
        <f t="shared" si="29"/>
        <v>0</v>
      </c>
      <c r="BL198" s="14" t="s">
        <v>490</v>
      </c>
      <c r="BM198" s="113" t="s">
        <v>3649</v>
      </c>
    </row>
    <row r="199" spans="1:65" s="2" customFormat="1" ht="16.5" customHeight="1">
      <c r="A199" s="28"/>
      <c r="B199" s="138"/>
      <c r="C199" s="199" t="s">
        <v>529</v>
      </c>
      <c r="D199" s="199" t="s">
        <v>242</v>
      </c>
      <c r="E199" s="200" t="s">
        <v>3650</v>
      </c>
      <c r="F199" s="201" t="s">
        <v>3651</v>
      </c>
      <c r="G199" s="202" t="s">
        <v>2072</v>
      </c>
      <c r="H199" s="203">
        <v>408</v>
      </c>
      <c r="I199" s="108"/>
      <c r="J199" s="204">
        <f t="shared" si="20"/>
        <v>0</v>
      </c>
      <c r="K199" s="201" t="s">
        <v>1709</v>
      </c>
      <c r="L199" s="29"/>
      <c r="M199" s="109" t="s">
        <v>1</v>
      </c>
      <c r="N199" s="110" t="s">
        <v>42</v>
      </c>
      <c r="O199" s="52"/>
      <c r="P199" s="111">
        <f t="shared" si="21"/>
        <v>0</v>
      </c>
      <c r="Q199" s="111">
        <v>0</v>
      </c>
      <c r="R199" s="111">
        <f t="shared" si="22"/>
        <v>0</v>
      </c>
      <c r="S199" s="111">
        <v>0</v>
      </c>
      <c r="T199" s="112">
        <f t="shared" si="23"/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13" t="s">
        <v>490</v>
      </c>
      <c r="AT199" s="113" t="s">
        <v>242</v>
      </c>
      <c r="AU199" s="113" t="s">
        <v>85</v>
      </c>
      <c r="AY199" s="14" t="s">
        <v>237</v>
      </c>
      <c r="BE199" s="114">
        <f t="shared" si="24"/>
        <v>0</v>
      </c>
      <c r="BF199" s="114">
        <f t="shared" si="25"/>
        <v>0</v>
      </c>
      <c r="BG199" s="114">
        <f t="shared" si="26"/>
        <v>0</v>
      </c>
      <c r="BH199" s="114">
        <f t="shared" si="27"/>
        <v>0</v>
      </c>
      <c r="BI199" s="114">
        <f t="shared" si="28"/>
        <v>0</v>
      </c>
      <c r="BJ199" s="14" t="s">
        <v>85</v>
      </c>
      <c r="BK199" s="114">
        <f t="shared" si="29"/>
        <v>0</v>
      </c>
      <c r="BL199" s="14" t="s">
        <v>490</v>
      </c>
      <c r="BM199" s="113" t="s">
        <v>3652</v>
      </c>
    </row>
    <row r="200" spans="1:65" s="2" customFormat="1" ht="16.5" customHeight="1">
      <c r="A200" s="28"/>
      <c r="B200" s="138"/>
      <c r="C200" s="205" t="s">
        <v>533</v>
      </c>
      <c r="D200" s="205" t="s">
        <v>290</v>
      </c>
      <c r="E200" s="206" t="s">
        <v>3653</v>
      </c>
      <c r="F200" s="207" t="s">
        <v>3651</v>
      </c>
      <c r="G200" s="208" t="s">
        <v>2072</v>
      </c>
      <c r="H200" s="209">
        <v>408</v>
      </c>
      <c r="I200" s="115"/>
      <c r="J200" s="210">
        <f t="shared" si="20"/>
        <v>0</v>
      </c>
      <c r="K200" s="207" t="s">
        <v>1709</v>
      </c>
      <c r="L200" s="116"/>
      <c r="M200" s="117" t="s">
        <v>1</v>
      </c>
      <c r="N200" s="118" t="s">
        <v>42</v>
      </c>
      <c r="O200" s="52"/>
      <c r="P200" s="111">
        <f t="shared" si="21"/>
        <v>0</v>
      </c>
      <c r="Q200" s="111">
        <v>0</v>
      </c>
      <c r="R200" s="111">
        <f t="shared" si="22"/>
        <v>0</v>
      </c>
      <c r="S200" s="111">
        <v>0</v>
      </c>
      <c r="T200" s="112">
        <f t="shared" si="23"/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13" t="s">
        <v>1303</v>
      </c>
      <c r="AT200" s="113" t="s">
        <v>290</v>
      </c>
      <c r="AU200" s="113" t="s">
        <v>85</v>
      </c>
      <c r="AY200" s="14" t="s">
        <v>237</v>
      </c>
      <c r="BE200" s="114">
        <f t="shared" si="24"/>
        <v>0</v>
      </c>
      <c r="BF200" s="114">
        <f t="shared" si="25"/>
        <v>0</v>
      </c>
      <c r="BG200" s="114">
        <f t="shared" si="26"/>
        <v>0</v>
      </c>
      <c r="BH200" s="114">
        <f t="shared" si="27"/>
        <v>0</v>
      </c>
      <c r="BI200" s="114">
        <f t="shared" si="28"/>
        <v>0</v>
      </c>
      <c r="BJ200" s="14" t="s">
        <v>85</v>
      </c>
      <c r="BK200" s="114">
        <f t="shared" si="29"/>
        <v>0</v>
      </c>
      <c r="BL200" s="14" t="s">
        <v>490</v>
      </c>
      <c r="BM200" s="113" t="s">
        <v>3654</v>
      </c>
    </row>
    <row r="201" spans="1:65" s="2" customFormat="1" ht="16.5" customHeight="1">
      <c r="A201" s="28"/>
      <c r="B201" s="138"/>
      <c r="C201" s="199" t="s">
        <v>540</v>
      </c>
      <c r="D201" s="199" t="s">
        <v>242</v>
      </c>
      <c r="E201" s="200" t="s">
        <v>3655</v>
      </c>
      <c r="F201" s="201" t="s">
        <v>3656</v>
      </c>
      <c r="G201" s="202" t="s">
        <v>2072</v>
      </c>
      <c r="H201" s="203">
        <v>16</v>
      </c>
      <c r="I201" s="108"/>
      <c r="J201" s="204">
        <f t="shared" si="20"/>
        <v>0</v>
      </c>
      <c r="K201" s="201" t="s">
        <v>1709</v>
      </c>
      <c r="L201" s="29"/>
      <c r="M201" s="109" t="s">
        <v>1</v>
      </c>
      <c r="N201" s="110" t="s">
        <v>42</v>
      </c>
      <c r="O201" s="52"/>
      <c r="P201" s="111">
        <f t="shared" si="21"/>
        <v>0</v>
      </c>
      <c r="Q201" s="111">
        <v>0</v>
      </c>
      <c r="R201" s="111">
        <f t="shared" si="22"/>
        <v>0</v>
      </c>
      <c r="S201" s="111">
        <v>0</v>
      </c>
      <c r="T201" s="112">
        <f t="shared" si="23"/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13" t="s">
        <v>490</v>
      </c>
      <c r="AT201" s="113" t="s">
        <v>242</v>
      </c>
      <c r="AU201" s="113" t="s">
        <v>85</v>
      </c>
      <c r="AY201" s="14" t="s">
        <v>237</v>
      </c>
      <c r="BE201" s="114">
        <f t="shared" si="24"/>
        <v>0</v>
      </c>
      <c r="BF201" s="114">
        <f t="shared" si="25"/>
        <v>0</v>
      </c>
      <c r="BG201" s="114">
        <f t="shared" si="26"/>
        <v>0</v>
      </c>
      <c r="BH201" s="114">
        <f t="shared" si="27"/>
        <v>0</v>
      </c>
      <c r="BI201" s="114">
        <f t="shared" si="28"/>
        <v>0</v>
      </c>
      <c r="BJ201" s="14" t="s">
        <v>85</v>
      </c>
      <c r="BK201" s="114">
        <f t="shared" si="29"/>
        <v>0</v>
      </c>
      <c r="BL201" s="14" t="s">
        <v>490</v>
      </c>
      <c r="BM201" s="113" t="s">
        <v>3657</v>
      </c>
    </row>
    <row r="202" spans="1:65" s="2" customFormat="1" ht="16.5" customHeight="1">
      <c r="A202" s="28"/>
      <c r="B202" s="138"/>
      <c r="C202" s="205" t="s">
        <v>544</v>
      </c>
      <c r="D202" s="205" t="s">
        <v>290</v>
      </c>
      <c r="E202" s="206" t="s">
        <v>3658</v>
      </c>
      <c r="F202" s="207" t="s">
        <v>3656</v>
      </c>
      <c r="G202" s="208" t="s">
        <v>2072</v>
      </c>
      <c r="H202" s="209">
        <v>16</v>
      </c>
      <c r="I202" s="115"/>
      <c r="J202" s="210">
        <f t="shared" si="20"/>
        <v>0</v>
      </c>
      <c r="K202" s="207" t="s">
        <v>1709</v>
      </c>
      <c r="L202" s="116"/>
      <c r="M202" s="117" t="s">
        <v>1</v>
      </c>
      <c r="N202" s="118" t="s">
        <v>42</v>
      </c>
      <c r="O202" s="52"/>
      <c r="P202" s="111">
        <f t="shared" si="21"/>
        <v>0</v>
      </c>
      <c r="Q202" s="111">
        <v>0</v>
      </c>
      <c r="R202" s="111">
        <f t="shared" si="22"/>
        <v>0</v>
      </c>
      <c r="S202" s="111">
        <v>0</v>
      </c>
      <c r="T202" s="112">
        <f t="shared" si="23"/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13" t="s">
        <v>1303</v>
      </c>
      <c r="AT202" s="113" t="s">
        <v>290</v>
      </c>
      <c r="AU202" s="113" t="s">
        <v>85</v>
      </c>
      <c r="AY202" s="14" t="s">
        <v>237</v>
      </c>
      <c r="BE202" s="114">
        <f t="shared" si="24"/>
        <v>0</v>
      </c>
      <c r="BF202" s="114">
        <f t="shared" si="25"/>
        <v>0</v>
      </c>
      <c r="BG202" s="114">
        <f t="shared" si="26"/>
        <v>0</v>
      </c>
      <c r="BH202" s="114">
        <f t="shared" si="27"/>
        <v>0</v>
      </c>
      <c r="BI202" s="114">
        <f t="shared" si="28"/>
        <v>0</v>
      </c>
      <c r="BJ202" s="14" t="s">
        <v>85</v>
      </c>
      <c r="BK202" s="114">
        <f t="shared" si="29"/>
        <v>0</v>
      </c>
      <c r="BL202" s="14" t="s">
        <v>490</v>
      </c>
      <c r="BM202" s="113" t="s">
        <v>3659</v>
      </c>
    </row>
    <row r="203" spans="1:65" s="2" customFormat="1" ht="21.75" customHeight="1">
      <c r="A203" s="28"/>
      <c r="B203" s="138"/>
      <c r="C203" s="199" t="s">
        <v>548</v>
      </c>
      <c r="D203" s="199" t="s">
        <v>242</v>
      </c>
      <c r="E203" s="200" t="s">
        <v>3660</v>
      </c>
      <c r="F203" s="201" t="s">
        <v>3661</v>
      </c>
      <c r="G203" s="202" t="s">
        <v>2072</v>
      </c>
      <c r="H203" s="203">
        <v>216</v>
      </c>
      <c r="I203" s="108"/>
      <c r="J203" s="204">
        <f t="shared" si="20"/>
        <v>0</v>
      </c>
      <c r="K203" s="201" t="s">
        <v>1709</v>
      </c>
      <c r="L203" s="29"/>
      <c r="M203" s="109" t="s">
        <v>1</v>
      </c>
      <c r="N203" s="110" t="s">
        <v>42</v>
      </c>
      <c r="O203" s="52"/>
      <c r="P203" s="111">
        <f t="shared" si="21"/>
        <v>0</v>
      </c>
      <c r="Q203" s="111">
        <v>0</v>
      </c>
      <c r="R203" s="111">
        <f t="shared" si="22"/>
        <v>0</v>
      </c>
      <c r="S203" s="111">
        <v>0</v>
      </c>
      <c r="T203" s="112">
        <f t="shared" si="23"/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13" t="s">
        <v>490</v>
      </c>
      <c r="AT203" s="113" t="s">
        <v>242</v>
      </c>
      <c r="AU203" s="113" t="s">
        <v>85</v>
      </c>
      <c r="AY203" s="14" t="s">
        <v>237</v>
      </c>
      <c r="BE203" s="114">
        <f t="shared" si="24"/>
        <v>0</v>
      </c>
      <c r="BF203" s="114">
        <f t="shared" si="25"/>
        <v>0</v>
      </c>
      <c r="BG203" s="114">
        <f t="shared" si="26"/>
        <v>0</v>
      </c>
      <c r="BH203" s="114">
        <f t="shared" si="27"/>
        <v>0</v>
      </c>
      <c r="BI203" s="114">
        <f t="shared" si="28"/>
        <v>0</v>
      </c>
      <c r="BJ203" s="14" t="s">
        <v>85</v>
      </c>
      <c r="BK203" s="114">
        <f t="shared" si="29"/>
        <v>0</v>
      </c>
      <c r="BL203" s="14" t="s">
        <v>490</v>
      </c>
      <c r="BM203" s="113" t="s">
        <v>3662</v>
      </c>
    </row>
    <row r="204" spans="1:65" s="2" customFormat="1" ht="16.5" customHeight="1">
      <c r="A204" s="28"/>
      <c r="B204" s="138"/>
      <c r="C204" s="199" t="s">
        <v>552</v>
      </c>
      <c r="D204" s="199" t="s">
        <v>242</v>
      </c>
      <c r="E204" s="200" t="s">
        <v>3663</v>
      </c>
      <c r="F204" s="201" t="s">
        <v>3664</v>
      </c>
      <c r="G204" s="202" t="s">
        <v>2676</v>
      </c>
      <c r="H204" s="203">
        <v>24</v>
      </c>
      <c r="I204" s="108"/>
      <c r="J204" s="204">
        <f t="shared" si="20"/>
        <v>0</v>
      </c>
      <c r="K204" s="201" t="s">
        <v>1709</v>
      </c>
      <c r="L204" s="29"/>
      <c r="M204" s="109" t="s">
        <v>1</v>
      </c>
      <c r="N204" s="110" t="s">
        <v>42</v>
      </c>
      <c r="O204" s="52"/>
      <c r="P204" s="111">
        <f t="shared" si="21"/>
        <v>0</v>
      </c>
      <c r="Q204" s="111">
        <v>0</v>
      </c>
      <c r="R204" s="111">
        <f t="shared" si="22"/>
        <v>0</v>
      </c>
      <c r="S204" s="111">
        <v>0</v>
      </c>
      <c r="T204" s="112">
        <f t="shared" si="23"/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13" t="s">
        <v>490</v>
      </c>
      <c r="AT204" s="113" t="s">
        <v>242</v>
      </c>
      <c r="AU204" s="113" t="s">
        <v>85</v>
      </c>
      <c r="AY204" s="14" t="s">
        <v>237</v>
      </c>
      <c r="BE204" s="114">
        <f t="shared" si="24"/>
        <v>0</v>
      </c>
      <c r="BF204" s="114">
        <f t="shared" si="25"/>
        <v>0</v>
      </c>
      <c r="BG204" s="114">
        <f t="shared" si="26"/>
        <v>0</v>
      </c>
      <c r="BH204" s="114">
        <f t="shared" si="27"/>
        <v>0</v>
      </c>
      <c r="BI204" s="114">
        <f t="shared" si="28"/>
        <v>0</v>
      </c>
      <c r="BJ204" s="14" t="s">
        <v>85</v>
      </c>
      <c r="BK204" s="114">
        <f t="shared" si="29"/>
        <v>0</v>
      </c>
      <c r="BL204" s="14" t="s">
        <v>490</v>
      </c>
      <c r="BM204" s="113" t="s">
        <v>3665</v>
      </c>
    </row>
    <row r="205" spans="1:65" s="12" customFormat="1" ht="25.9" customHeight="1">
      <c r="B205" s="192"/>
      <c r="C205" s="193"/>
      <c r="D205" s="194" t="s">
        <v>76</v>
      </c>
      <c r="E205" s="195" t="s">
        <v>3230</v>
      </c>
      <c r="F205" s="195" t="s">
        <v>3666</v>
      </c>
      <c r="G205" s="193"/>
      <c r="H205" s="193"/>
      <c r="I205" s="101"/>
      <c r="J205" s="196">
        <f>BK205</f>
        <v>0</v>
      </c>
      <c r="K205" s="193"/>
      <c r="L205" s="99"/>
      <c r="M205" s="102"/>
      <c r="N205" s="103"/>
      <c r="O205" s="103"/>
      <c r="P205" s="104">
        <f>SUM(P206:P219)</f>
        <v>0</v>
      </c>
      <c r="Q205" s="103"/>
      <c r="R205" s="104">
        <f>SUM(R206:R219)</f>
        <v>0</v>
      </c>
      <c r="S205" s="103"/>
      <c r="T205" s="105">
        <f>SUM(T206:T219)</f>
        <v>0</v>
      </c>
      <c r="AR205" s="100" t="s">
        <v>247</v>
      </c>
      <c r="AT205" s="106" t="s">
        <v>76</v>
      </c>
      <c r="AU205" s="106" t="s">
        <v>77</v>
      </c>
      <c r="AY205" s="100" t="s">
        <v>237</v>
      </c>
      <c r="BK205" s="107">
        <f>SUM(BK206:BK219)</f>
        <v>0</v>
      </c>
    </row>
    <row r="206" spans="1:65" s="2" customFormat="1" ht="16.5" customHeight="1">
      <c r="A206" s="28"/>
      <c r="B206" s="138"/>
      <c r="C206" s="199" t="s">
        <v>556</v>
      </c>
      <c r="D206" s="199" t="s">
        <v>242</v>
      </c>
      <c r="E206" s="200" t="s">
        <v>3667</v>
      </c>
      <c r="F206" s="201" t="s">
        <v>3668</v>
      </c>
      <c r="G206" s="202" t="s">
        <v>2072</v>
      </c>
      <c r="H206" s="203">
        <v>2</v>
      </c>
      <c r="I206" s="108"/>
      <c r="J206" s="204">
        <f t="shared" ref="J206:J219" si="30">ROUND(I206*H206,2)</f>
        <v>0</v>
      </c>
      <c r="K206" s="201" t="s">
        <v>1709</v>
      </c>
      <c r="L206" s="29"/>
      <c r="M206" s="109" t="s">
        <v>1</v>
      </c>
      <c r="N206" s="110" t="s">
        <v>42</v>
      </c>
      <c r="O206" s="52"/>
      <c r="P206" s="111">
        <f t="shared" ref="P206:P219" si="31">O206*H206</f>
        <v>0</v>
      </c>
      <c r="Q206" s="111">
        <v>0</v>
      </c>
      <c r="R206" s="111">
        <f t="shared" ref="R206:R219" si="32">Q206*H206</f>
        <v>0</v>
      </c>
      <c r="S206" s="111">
        <v>0</v>
      </c>
      <c r="T206" s="112">
        <f t="shared" ref="T206:T219" si="33">S206*H206</f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13" t="s">
        <v>490</v>
      </c>
      <c r="AT206" s="113" t="s">
        <v>242</v>
      </c>
      <c r="AU206" s="113" t="s">
        <v>85</v>
      </c>
      <c r="AY206" s="14" t="s">
        <v>237</v>
      </c>
      <c r="BE206" s="114">
        <f t="shared" ref="BE206:BE219" si="34">IF(N206="základní",J206,0)</f>
        <v>0</v>
      </c>
      <c r="BF206" s="114">
        <f t="shared" ref="BF206:BF219" si="35">IF(N206="snížená",J206,0)</f>
        <v>0</v>
      </c>
      <c r="BG206" s="114">
        <f t="shared" ref="BG206:BG219" si="36">IF(N206="zákl. přenesená",J206,0)</f>
        <v>0</v>
      </c>
      <c r="BH206" s="114">
        <f t="shared" ref="BH206:BH219" si="37">IF(N206="sníž. přenesená",J206,0)</f>
        <v>0</v>
      </c>
      <c r="BI206" s="114">
        <f t="shared" ref="BI206:BI219" si="38">IF(N206="nulová",J206,0)</f>
        <v>0</v>
      </c>
      <c r="BJ206" s="14" t="s">
        <v>85</v>
      </c>
      <c r="BK206" s="114">
        <f t="shared" ref="BK206:BK219" si="39">ROUND(I206*H206,2)</f>
        <v>0</v>
      </c>
      <c r="BL206" s="14" t="s">
        <v>490</v>
      </c>
      <c r="BM206" s="113" t="s">
        <v>3669</v>
      </c>
    </row>
    <row r="207" spans="1:65" s="2" customFormat="1" ht="16.5" customHeight="1">
      <c r="A207" s="28"/>
      <c r="B207" s="138"/>
      <c r="C207" s="205" t="s">
        <v>560</v>
      </c>
      <c r="D207" s="205" t="s">
        <v>290</v>
      </c>
      <c r="E207" s="206" t="s">
        <v>3670</v>
      </c>
      <c r="F207" s="207" t="s">
        <v>3668</v>
      </c>
      <c r="G207" s="208" t="s">
        <v>2072</v>
      </c>
      <c r="H207" s="209">
        <v>2</v>
      </c>
      <c r="I207" s="115"/>
      <c r="J207" s="210">
        <f t="shared" si="30"/>
        <v>0</v>
      </c>
      <c r="K207" s="207" t="s">
        <v>1709</v>
      </c>
      <c r="L207" s="116"/>
      <c r="M207" s="117" t="s">
        <v>1</v>
      </c>
      <c r="N207" s="118" t="s">
        <v>42</v>
      </c>
      <c r="O207" s="52"/>
      <c r="P207" s="111">
        <f t="shared" si="31"/>
        <v>0</v>
      </c>
      <c r="Q207" s="111">
        <v>0</v>
      </c>
      <c r="R207" s="111">
        <f t="shared" si="32"/>
        <v>0</v>
      </c>
      <c r="S207" s="111">
        <v>0</v>
      </c>
      <c r="T207" s="112">
        <f t="shared" si="33"/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13" t="s">
        <v>1303</v>
      </c>
      <c r="AT207" s="113" t="s">
        <v>290</v>
      </c>
      <c r="AU207" s="113" t="s">
        <v>85</v>
      </c>
      <c r="AY207" s="14" t="s">
        <v>237</v>
      </c>
      <c r="BE207" s="114">
        <f t="shared" si="34"/>
        <v>0</v>
      </c>
      <c r="BF207" s="114">
        <f t="shared" si="35"/>
        <v>0</v>
      </c>
      <c r="BG207" s="114">
        <f t="shared" si="36"/>
        <v>0</v>
      </c>
      <c r="BH207" s="114">
        <f t="shared" si="37"/>
        <v>0</v>
      </c>
      <c r="BI207" s="114">
        <f t="shared" si="38"/>
        <v>0</v>
      </c>
      <c r="BJ207" s="14" t="s">
        <v>85</v>
      </c>
      <c r="BK207" s="114">
        <f t="shared" si="39"/>
        <v>0</v>
      </c>
      <c r="BL207" s="14" t="s">
        <v>490</v>
      </c>
      <c r="BM207" s="113" t="s">
        <v>3671</v>
      </c>
    </row>
    <row r="208" spans="1:65" s="2" customFormat="1" ht="16.5" customHeight="1">
      <c r="A208" s="28"/>
      <c r="B208" s="138"/>
      <c r="C208" s="199" t="s">
        <v>564</v>
      </c>
      <c r="D208" s="199" t="s">
        <v>242</v>
      </c>
      <c r="E208" s="200" t="s">
        <v>3672</v>
      </c>
      <c r="F208" s="201" t="s">
        <v>3673</v>
      </c>
      <c r="G208" s="202" t="s">
        <v>2072</v>
      </c>
      <c r="H208" s="203">
        <v>2</v>
      </c>
      <c r="I208" s="108"/>
      <c r="J208" s="204">
        <f t="shared" si="30"/>
        <v>0</v>
      </c>
      <c r="K208" s="201" t="s">
        <v>1709</v>
      </c>
      <c r="L208" s="29"/>
      <c r="M208" s="109" t="s">
        <v>1</v>
      </c>
      <c r="N208" s="110" t="s">
        <v>42</v>
      </c>
      <c r="O208" s="52"/>
      <c r="P208" s="111">
        <f t="shared" si="31"/>
        <v>0</v>
      </c>
      <c r="Q208" s="111">
        <v>0</v>
      </c>
      <c r="R208" s="111">
        <f t="shared" si="32"/>
        <v>0</v>
      </c>
      <c r="S208" s="111">
        <v>0</v>
      </c>
      <c r="T208" s="112">
        <f t="shared" si="33"/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13" t="s">
        <v>490</v>
      </c>
      <c r="AT208" s="113" t="s">
        <v>242</v>
      </c>
      <c r="AU208" s="113" t="s">
        <v>85</v>
      </c>
      <c r="AY208" s="14" t="s">
        <v>237</v>
      </c>
      <c r="BE208" s="114">
        <f t="shared" si="34"/>
        <v>0</v>
      </c>
      <c r="BF208" s="114">
        <f t="shared" si="35"/>
        <v>0</v>
      </c>
      <c r="BG208" s="114">
        <f t="shared" si="36"/>
        <v>0</v>
      </c>
      <c r="BH208" s="114">
        <f t="shared" si="37"/>
        <v>0</v>
      </c>
      <c r="BI208" s="114">
        <f t="shared" si="38"/>
        <v>0</v>
      </c>
      <c r="BJ208" s="14" t="s">
        <v>85</v>
      </c>
      <c r="BK208" s="114">
        <f t="shared" si="39"/>
        <v>0</v>
      </c>
      <c r="BL208" s="14" t="s">
        <v>490</v>
      </c>
      <c r="BM208" s="113" t="s">
        <v>3674</v>
      </c>
    </row>
    <row r="209" spans="1:65" s="2" customFormat="1" ht="16.5" customHeight="1">
      <c r="A209" s="28"/>
      <c r="B209" s="138"/>
      <c r="C209" s="205" t="s">
        <v>571</v>
      </c>
      <c r="D209" s="205" t="s">
        <v>290</v>
      </c>
      <c r="E209" s="206" t="s">
        <v>3675</v>
      </c>
      <c r="F209" s="207" t="s">
        <v>3673</v>
      </c>
      <c r="G209" s="208" t="s">
        <v>2072</v>
      </c>
      <c r="H209" s="209">
        <v>2</v>
      </c>
      <c r="I209" s="115"/>
      <c r="J209" s="210">
        <f t="shared" si="30"/>
        <v>0</v>
      </c>
      <c r="K209" s="207" t="s">
        <v>1709</v>
      </c>
      <c r="L209" s="116"/>
      <c r="M209" s="117" t="s">
        <v>1</v>
      </c>
      <c r="N209" s="118" t="s">
        <v>42</v>
      </c>
      <c r="O209" s="52"/>
      <c r="P209" s="111">
        <f t="shared" si="31"/>
        <v>0</v>
      </c>
      <c r="Q209" s="111">
        <v>0</v>
      </c>
      <c r="R209" s="111">
        <f t="shared" si="32"/>
        <v>0</v>
      </c>
      <c r="S209" s="111">
        <v>0</v>
      </c>
      <c r="T209" s="112">
        <f t="shared" si="33"/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13" t="s">
        <v>1303</v>
      </c>
      <c r="AT209" s="113" t="s">
        <v>290</v>
      </c>
      <c r="AU209" s="113" t="s">
        <v>85</v>
      </c>
      <c r="AY209" s="14" t="s">
        <v>237</v>
      </c>
      <c r="BE209" s="114">
        <f t="shared" si="34"/>
        <v>0</v>
      </c>
      <c r="BF209" s="114">
        <f t="shared" si="35"/>
        <v>0</v>
      </c>
      <c r="BG209" s="114">
        <f t="shared" si="36"/>
        <v>0</v>
      </c>
      <c r="BH209" s="114">
        <f t="shared" si="37"/>
        <v>0</v>
      </c>
      <c r="BI209" s="114">
        <f t="shared" si="38"/>
        <v>0</v>
      </c>
      <c r="BJ209" s="14" t="s">
        <v>85</v>
      </c>
      <c r="BK209" s="114">
        <f t="shared" si="39"/>
        <v>0</v>
      </c>
      <c r="BL209" s="14" t="s">
        <v>490</v>
      </c>
      <c r="BM209" s="113" t="s">
        <v>3676</v>
      </c>
    </row>
    <row r="210" spans="1:65" s="2" customFormat="1" ht="16.5" customHeight="1">
      <c r="A210" s="28"/>
      <c r="B210" s="138"/>
      <c r="C210" s="199" t="s">
        <v>578</v>
      </c>
      <c r="D210" s="199" t="s">
        <v>242</v>
      </c>
      <c r="E210" s="200" t="s">
        <v>3677</v>
      </c>
      <c r="F210" s="201" t="s">
        <v>3678</v>
      </c>
      <c r="G210" s="202" t="s">
        <v>2072</v>
      </c>
      <c r="H210" s="203">
        <v>18</v>
      </c>
      <c r="I210" s="108"/>
      <c r="J210" s="204">
        <f t="shared" si="30"/>
        <v>0</v>
      </c>
      <c r="K210" s="201" t="s">
        <v>1709</v>
      </c>
      <c r="L210" s="29"/>
      <c r="M210" s="109" t="s">
        <v>1</v>
      </c>
      <c r="N210" s="110" t="s">
        <v>42</v>
      </c>
      <c r="O210" s="52"/>
      <c r="P210" s="111">
        <f t="shared" si="31"/>
        <v>0</v>
      </c>
      <c r="Q210" s="111">
        <v>0</v>
      </c>
      <c r="R210" s="111">
        <f t="shared" si="32"/>
        <v>0</v>
      </c>
      <c r="S210" s="111">
        <v>0</v>
      </c>
      <c r="T210" s="112">
        <f t="shared" si="33"/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13" t="s">
        <v>490</v>
      </c>
      <c r="AT210" s="113" t="s">
        <v>242</v>
      </c>
      <c r="AU210" s="113" t="s">
        <v>85</v>
      </c>
      <c r="AY210" s="14" t="s">
        <v>237</v>
      </c>
      <c r="BE210" s="114">
        <f t="shared" si="34"/>
        <v>0</v>
      </c>
      <c r="BF210" s="114">
        <f t="shared" si="35"/>
        <v>0</v>
      </c>
      <c r="BG210" s="114">
        <f t="shared" si="36"/>
        <v>0</v>
      </c>
      <c r="BH210" s="114">
        <f t="shared" si="37"/>
        <v>0</v>
      </c>
      <c r="BI210" s="114">
        <f t="shared" si="38"/>
        <v>0</v>
      </c>
      <c r="BJ210" s="14" t="s">
        <v>85</v>
      </c>
      <c r="BK210" s="114">
        <f t="shared" si="39"/>
        <v>0</v>
      </c>
      <c r="BL210" s="14" t="s">
        <v>490</v>
      </c>
      <c r="BM210" s="113" t="s">
        <v>3679</v>
      </c>
    </row>
    <row r="211" spans="1:65" s="2" customFormat="1" ht="16.5" customHeight="1">
      <c r="A211" s="28"/>
      <c r="B211" s="138"/>
      <c r="C211" s="205" t="s">
        <v>582</v>
      </c>
      <c r="D211" s="205" t="s">
        <v>290</v>
      </c>
      <c r="E211" s="206" t="s">
        <v>3680</v>
      </c>
      <c r="F211" s="207" t="s">
        <v>3678</v>
      </c>
      <c r="G211" s="208" t="s">
        <v>2072</v>
      </c>
      <c r="H211" s="209">
        <v>18</v>
      </c>
      <c r="I211" s="115"/>
      <c r="J211" s="210">
        <f t="shared" si="30"/>
        <v>0</v>
      </c>
      <c r="K211" s="207" t="s">
        <v>1709</v>
      </c>
      <c r="L211" s="116"/>
      <c r="M211" s="117" t="s">
        <v>1</v>
      </c>
      <c r="N211" s="118" t="s">
        <v>42</v>
      </c>
      <c r="O211" s="52"/>
      <c r="P211" s="111">
        <f t="shared" si="31"/>
        <v>0</v>
      </c>
      <c r="Q211" s="111">
        <v>0</v>
      </c>
      <c r="R211" s="111">
        <f t="shared" si="32"/>
        <v>0</v>
      </c>
      <c r="S211" s="111">
        <v>0</v>
      </c>
      <c r="T211" s="112">
        <f t="shared" si="33"/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13" t="s">
        <v>1303</v>
      </c>
      <c r="AT211" s="113" t="s">
        <v>290</v>
      </c>
      <c r="AU211" s="113" t="s">
        <v>85</v>
      </c>
      <c r="AY211" s="14" t="s">
        <v>237</v>
      </c>
      <c r="BE211" s="114">
        <f t="shared" si="34"/>
        <v>0</v>
      </c>
      <c r="BF211" s="114">
        <f t="shared" si="35"/>
        <v>0</v>
      </c>
      <c r="BG211" s="114">
        <f t="shared" si="36"/>
        <v>0</v>
      </c>
      <c r="BH211" s="114">
        <f t="shared" si="37"/>
        <v>0</v>
      </c>
      <c r="BI211" s="114">
        <f t="shared" si="38"/>
        <v>0</v>
      </c>
      <c r="BJ211" s="14" t="s">
        <v>85</v>
      </c>
      <c r="BK211" s="114">
        <f t="shared" si="39"/>
        <v>0</v>
      </c>
      <c r="BL211" s="14" t="s">
        <v>490</v>
      </c>
      <c r="BM211" s="113" t="s">
        <v>3681</v>
      </c>
    </row>
    <row r="212" spans="1:65" s="2" customFormat="1" ht="16.5" customHeight="1">
      <c r="A212" s="28"/>
      <c r="B212" s="138"/>
      <c r="C212" s="199" t="s">
        <v>586</v>
      </c>
      <c r="D212" s="199" t="s">
        <v>242</v>
      </c>
      <c r="E212" s="200" t="s">
        <v>3682</v>
      </c>
      <c r="F212" s="201" t="s">
        <v>3683</v>
      </c>
      <c r="G212" s="202" t="s">
        <v>2072</v>
      </c>
      <c r="H212" s="203">
        <v>2</v>
      </c>
      <c r="I212" s="108"/>
      <c r="J212" s="204">
        <f t="shared" si="30"/>
        <v>0</v>
      </c>
      <c r="K212" s="201" t="s">
        <v>1709</v>
      </c>
      <c r="L212" s="29"/>
      <c r="M212" s="109" t="s">
        <v>1</v>
      </c>
      <c r="N212" s="110" t="s">
        <v>42</v>
      </c>
      <c r="O212" s="52"/>
      <c r="P212" s="111">
        <f t="shared" si="31"/>
        <v>0</v>
      </c>
      <c r="Q212" s="111">
        <v>0</v>
      </c>
      <c r="R212" s="111">
        <f t="shared" si="32"/>
        <v>0</v>
      </c>
      <c r="S212" s="111">
        <v>0</v>
      </c>
      <c r="T212" s="112">
        <f t="shared" si="33"/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13" t="s">
        <v>490</v>
      </c>
      <c r="AT212" s="113" t="s">
        <v>242</v>
      </c>
      <c r="AU212" s="113" t="s">
        <v>85</v>
      </c>
      <c r="AY212" s="14" t="s">
        <v>237</v>
      </c>
      <c r="BE212" s="114">
        <f t="shared" si="34"/>
        <v>0</v>
      </c>
      <c r="BF212" s="114">
        <f t="shared" si="35"/>
        <v>0</v>
      </c>
      <c r="BG212" s="114">
        <f t="shared" si="36"/>
        <v>0</v>
      </c>
      <c r="BH212" s="114">
        <f t="shared" si="37"/>
        <v>0</v>
      </c>
      <c r="BI212" s="114">
        <f t="shared" si="38"/>
        <v>0</v>
      </c>
      <c r="BJ212" s="14" t="s">
        <v>85</v>
      </c>
      <c r="BK212" s="114">
        <f t="shared" si="39"/>
        <v>0</v>
      </c>
      <c r="BL212" s="14" t="s">
        <v>490</v>
      </c>
      <c r="BM212" s="113" t="s">
        <v>3684</v>
      </c>
    </row>
    <row r="213" spans="1:65" s="2" customFormat="1" ht="16.5" customHeight="1">
      <c r="A213" s="28"/>
      <c r="B213" s="138"/>
      <c r="C213" s="205" t="s">
        <v>593</v>
      </c>
      <c r="D213" s="205" t="s">
        <v>290</v>
      </c>
      <c r="E213" s="206" t="s">
        <v>3685</v>
      </c>
      <c r="F213" s="207" t="s">
        <v>3683</v>
      </c>
      <c r="G213" s="208" t="s">
        <v>2072</v>
      </c>
      <c r="H213" s="209">
        <v>2</v>
      </c>
      <c r="I213" s="115"/>
      <c r="J213" s="210">
        <f t="shared" si="30"/>
        <v>0</v>
      </c>
      <c r="K213" s="207" t="s">
        <v>1709</v>
      </c>
      <c r="L213" s="116"/>
      <c r="M213" s="117" t="s">
        <v>1</v>
      </c>
      <c r="N213" s="118" t="s">
        <v>42</v>
      </c>
      <c r="O213" s="52"/>
      <c r="P213" s="111">
        <f t="shared" si="31"/>
        <v>0</v>
      </c>
      <c r="Q213" s="111">
        <v>0</v>
      </c>
      <c r="R213" s="111">
        <f t="shared" si="32"/>
        <v>0</v>
      </c>
      <c r="S213" s="111">
        <v>0</v>
      </c>
      <c r="T213" s="112">
        <f t="shared" si="33"/>
        <v>0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13" t="s">
        <v>1303</v>
      </c>
      <c r="AT213" s="113" t="s">
        <v>290</v>
      </c>
      <c r="AU213" s="113" t="s">
        <v>85</v>
      </c>
      <c r="AY213" s="14" t="s">
        <v>237</v>
      </c>
      <c r="BE213" s="114">
        <f t="shared" si="34"/>
        <v>0</v>
      </c>
      <c r="BF213" s="114">
        <f t="shared" si="35"/>
        <v>0</v>
      </c>
      <c r="BG213" s="114">
        <f t="shared" si="36"/>
        <v>0</v>
      </c>
      <c r="BH213" s="114">
        <f t="shared" si="37"/>
        <v>0</v>
      </c>
      <c r="BI213" s="114">
        <f t="shared" si="38"/>
        <v>0</v>
      </c>
      <c r="BJ213" s="14" t="s">
        <v>85</v>
      </c>
      <c r="BK213" s="114">
        <f t="shared" si="39"/>
        <v>0</v>
      </c>
      <c r="BL213" s="14" t="s">
        <v>490</v>
      </c>
      <c r="BM213" s="113" t="s">
        <v>3686</v>
      </c>
    </row>
    <row r="214" spans="1:65" s="2" customFormat="1" ht="16.5" customHeight="1">
      <c r="A214" s="28"/>
      <c r="B214" s="138"/>
      <c r="C214" s="199" t="s">
        <v>597</v>
      </c>
      <c r="D214" s="199" t="s">
        <v>242</v>
      </c>
      <c r="E214" s="200" t="s">
        <v>3687</v>
      </c>
      <c r="F214" s="201" t="s">
        <v>3688</v>
      </c>
      <c r="G214" s="202" t="s">
        <v>2072</v>
      </c>
      <c r="H214" s="203">
        <v>4</v>
      </c>
      <c r="I214" s="108"/>
      <c r="J214" s="204">
        <f t="shared" si="30"/>
        <v>0</v>
      </c>
      <c r="K214" s="201" t="s">
        <v>1709</v>
      </c>
      <c r="L214" s="29"/>
      <c r="M214" s="109" t="s">
        <v>1</v>
      </c>
      <c r="N214" s="110" t="s">
        <v>42</v>
      </c>
      <c r="O214" s="52"/>
      <c r="P214" s="111">
        <f t="shared" si="31"/>
        <v>0</v>
      </c>
      <c r="Q214" s="111">
        <v>0</v>
      </c>
      <c r="R214" s="111">
        <f t="shared" si="32"/>
        <v>0</v>
      </c>
      <c r="S214" s="111">
        <v>0</v>
      </c>
      <c r="T214" s="112">
        <f t="shared" si="33"/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13" t="s">
        <v>490</v>
      </c>
      <c r="AT214" s="113" t="s">
        <v>242</v>
      </c>
      <c r="AU214" s="113" t="s">
        <v>85</v>
      </c>
      <c r="AY214" s="14" t="s">
        <v>237</v>
      </c>
      <c r="BE214" s="114">
        <f t="shared" si="34"/>
        <v>0</v>
      </c>
      <c r="BF214" s="114">
        <f t="shared" si="35"/>
        <v>0</v>
      </c>
      <c r="BG214" s="114">
        <f t="shared" si="36"/>
        <v>0</v>
      </c>
      <c r="BH214" s="114">
        <f t="shared" si="37"/>
        <v>0</v>
      </c>
      <c r="BI214" s="114">
        <f t="shared" si="38"/>
        <v>0</v>
      </c>
      <c r="BJ214" s="14" t="s">
        <v>85</v>
      </c>
      <c r="BK214" s="114">
        <f t="shared" si="39"/>
        <v>0</v>
      </c>
      <c r="BL214" s="14" t="s">
        <v>490</v>
      </c>
      <c r="BM214" s="113" t="s">
        <v>3689</v>
      </c>
    </row>
    <row r="215" spans="1:65" s="2" customFormat="1" ht="16.5" customHeight="1">
      <c r="A215" s="28"/>
      <c r="B215" s="138"/>
      <c r="C215" s="205" t="s">
        <v>601</v>
      </c>
      <c r="D215" s="205" t="s">
        <v>290</v>
      </c>
      <c r="E215" s="206" t="s">
        <v>3690</v>
      </c>
      <c r="F215" s="207" t="s">
        <v>3688</v>
      </c>
      <c r="G215" s="208" t="s">
        <v>2072</v>
      </c>
      <c r="H215" s="209">
        <v>4</v>
      </c>
      <c r="I215" s="115"/>
      <c r="J215" s="210">
        <f t="shared" si="30"/>
        <v>0</v>
      </c>
      <c r="K215" s="207" t="s">
        <v>1709</v>
      </c>
      <c r="L215" s="116"/>
      <c r="M215" s="117" t="s">
        <v>1</v>
      </c>
      <c r="N215" s="118" t="s">
        <v>42</v>
      </c>
      <c r="O215" s="52"/>
      <c r="P215" s="111">
        <f t="shared" si="31"/>
        <v>0</v>
      </c>
      <c r="Q215" s="111">
        <v>0</v>
      </c>
      <c r="R215" s="111">
        <f t="shared" si="32"/>
        <v>0</v>
      </c>
      <c r="S215" s="111">
        <v>0</v>
      </c>
      <c r="T215" s="112">
        <f t="shared" si="33"/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13" t="s">
        <v>1303</v>
      </c>
      <c r="AT215" s="113" t="s">
        <v>290</v>
      </c>
      <c r="AU215" s="113" t="s">
        <v>85</v>
      </c>
      <c r="AY215" s="14" t="s">
        <v>237</v>
      </c>
      <c r="BE215" s="114">
        <f t="shared" si="34"/>
        <v>0</v>
      </c>
      <c r="BF215" s="114">
        <f t="shared" si="35"/>
        <v>0</v>
      </c>
      <c r="BG215" s="114">
        <f t="shared" si="36"/>
        <v>0</v>
      </c>
      <c r="BH215" s="114">
        <f t="shared" si="37"/>
        <v>0</v>
      </c>
      <c r="BI215" s="114">
        <f t="shared" si="38"/>
        <v>0</v>
      </c>
      <c r="BJ215" s="14" t="s">
        <v>85</v>
      </c>
      <c r="BK215" s="114">
        <f t="shared" si="39"/>
        <v>0</v>
      </c>
      <c r="BL215" s="14" t="s">
        <v>490</v>
      </c>
      <c r="BM215" s="113" t="s">
        <v>3691</v>
      </c>
    </row>
    <row r="216" spans="1:65" s="2" customFormat="1" ht="16.5" customHeight="1">
      <c r="A216" s="28"/>
      <c r="B216" s="138"/>
      <c r="C216" s="199" t="s">
        <v>605</v>
      </c>
      <c r="D216" s="199" t="s">
        <v>242</v>
      </c>
      <c r="E216" s="200" t="s">
        <v>3692</v>
      </c>
      <c r="F216" s="201" t="s">
        <v>3693</v>
      </c>
      <c r="G216" s="202" t="s">
        <v>2072</v>
      </c>
      <c r="H216" s="203">
        <v>80</v>
      </c>
      <c r="I216" s="108"/>
      <c r="J216" s="204">
        <f t="shared" si="30"/>
        <v>0</v>
      </c>
      <c r="K216" s="201" t="s">
        <v>1709</v>
      </c>
      <c r="L216" s="29"/>
      <c r="M216" s="109" t="s">
        <v>1</v>
      </c>
      <c r="N216" s="110" t="s">
        <v>42</v>
      </c>
      <c r="O216" s="52"/>
      <c r="P216" s="111">
        <f t="shared" si="31"/>
        <v>0</v>
      </c>
      <c r="Q216" s="111">
        <v>0</v>
      </c>
      <c r="R216" s="111">
        <f t="shared" si="32"/>
        <v>0</v>
      </c>
      <c r="S216" s="111">
        <v>0</v>
      </c>
      <c r="T216" s="112">
        <f t="shared" si="33"/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13" t="s">
        <v>490</v>
      </c>
      <c r="AT216" s="113" t="s">
        <v>242</v>
      </c>
      <c r="AU216" s="113" t="s">
        <v>85</v>
      </c>
      <c r="AY216" s="14" t="s">
        <v>237</v>
      </c>
      <c r="BE216" s="114">
        <f t="shared" si="34"/>
        <v>0</v>
      </c>
      <c r="BF216" s="114">
        <f t="shared" si="35"/>
        <v>0</v>
      </c>
      <c r="BG216" s="114">
        <f t="shared" si="36"/>
        <v>0</v>
      </c>
      <c r="BH216" s="114">
        <f t="shared" si="37"/>
        <v>0</v>
      </c>
      <c r="BI216" s="114">
        <f t="shared" si="38"/>
        <v>0</v>
      </c>
      <c r="BJ216" s="14" t="s">
        <v>85</v>
      </c>
      <c r="BK216" s="114">
        <f t="shared" si="39"/>
        <v>0</v>
      </c>
      <c r="BL216" s="14" t="s">
        <v>490</v>
      </c>
      <c r="BM216" s="113" t="s">
        <v>3694</v>
      </c>
    </row>
    <row r="217" spans="1:65" s="2" customFormat="1" ht="16.5" customHeight="1">
      <c r="A217" s="28"/>
      <c r="B217" s="138"/>
      <c r="C217" s="205" t="s">
        <v>609</v>
      </c>
      <c r="D217" s="205" t="s">
        <v>290</v>
      </c>
      <c r="E217" s="206" t="s">
        <v>3695</v>
      </c>
      <c r="F217" s="207" t="s">
        <v>3693</v>
      </c>
      <c r="G217" s="208" t="s">
        <v>2072</v>
      </c>
      <c r="H217" s="209">
        <v>80</v>
      </c>
      <c r="I217" s="115"/>
      <c r="J217" s="210">
        <f t="shared" si="30"/>
        <v>0</v>
      </c>
      <c r="K217" s="207" t="s">
        <v>1709</v>
      </c>
      <c r="L217" s="116"/>
      <c r="M217" s="117" t="s">
        <v>1</v>
      </c>
      <c r="N217" s="118" t="s">
        <v>42</v>
      </c>
      <c r="O217" s="52"/>
      <c r="P217" s="111">
        <f t="shared" si="31"/>
        <v>0</v>
      </c>
      <c r="Q217" s="111">
        <v>0</v>
      </c>
      <c r="R217" s="111">
        <f t="shared" si="32"/>
        <v>0</v>
      </c>
      <c r="S217" s="111">
        <v>0</v>
      </c>
      <c r="T217" s="112">
        <f t="shared" si="33"/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13" t="s">
        <v>1303</v>
      </c>
      <c r="AT217" s="113" t="s">
        <v>290</v>
      </c>
      <c r="AU217" s="113" t="s">
        <v>85</v>
      </c>
      <c r="AY217" s="14" t="s">
        <v>237</v>
      </c>
      <c r="BE217" s="114">
        <f t="shared" si="34"/>
        <v>0</v>
      </c>
      <c r="BF217" s="114">
        <f t="shared" si="35"/>
        <v>0</v>
      </c>
      <c r="BG217" s="114">
        <f t="shared" si="36"/>
        <v>0</v>
      </c>
      <c r="BH217" s="114">
        <f t="shared" si="37"/>
        <v>0</v>
      </c>
      <c r="BI217" s="114">
        <f t="shared" si="38"/>
        <v>0</v>
      </c>
      <c r="BJ217" s="14" t="s">
        <v>85</v>
      </c>
      <c r="BK217" s="114">
        <f t="shared" si="39"/>
        <v>0</v>
      </c>
      <c r="BL217" s="14" t="s">
        <v>490</v>
      </c>
      <c r="BM217" s="113" t="s">
        <v>3696</v>
      </c>
    </row>
    <row r="218" spans="1:65" s="2" customFormat="1" ht="16.5" customHeight="1">
      <c r="A218" s="28"/>
      <c r="B218" s="138"/>
      <c r="C218" s="199" t="s">
        <v>613</v>
      </c>
      <c r="D218" s="199" t="s">
        <v>242</v>
      </c>
      <c r="E218" s="200" t="s">
        <v>3697</v>
      </c>
      <c r="F218" s="201" t="s">
        <v>3698</v>
      </c>
      <c r="G218" s="202" t="s">
        <v>2072</v>
      </c>
      <c r="H218" s="203">
        <v>1</v>
      </c>
      <c r="I218" s="108"/>
      <c r="J218" s="204">
        <f t="shared" si="30"/>
        <v>0</v>
      </c>
      <c r="K218" s="201" t="s">
        <v>1709</v>
      </c>
      <c r="L218" s="29"/>
      <c r="M218" s="109" t="s">
        <v>1</v>
      </c>
      <c r="N218" s="110" t="s">
        <v>42</v>
      </c>
      <c r="O218" s="52"/>
      <c r="P218" s="111">
        <f t="shared" si="31"/>
        <v>0</v>
      </c>
      <c r="Q218" s="111">
        <v>0</v>
      </c>
      <c r="R218" s="111">
        <f t="shared" si="32"/>
        <v>0</v>
      </c>
      <c r="S218" s="111">
        <v>0</v>
      </c>
      <c r="T218" s="112">
        <f t="shared" si="33"/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13" t="s">
        <v>490</v>
      </c>
      <c r="AT218" s="113" t="s">
        <v>242</v>
      </c>
      <c r="AU218" s="113" t="s">
        <v>85</v>
      </c>
      <c r="AY218" s="14" t="s">
        <v>237</v>
      </c>
      <c r="BE218" s="114">
        <f t="shared" si="34"/>
        <v>0</v>
      </c>
      <c r="BF218" s="114">
        <f t="shared" si="35"/>
        <v>0</v>
      </c>
      <c r="BG218" s="114">
        <f t="shared" si="36"/>
        <v>0</v>
      </c>
      <c r="BH218" s="114">
        <f t="shared" si="37"/>
        <v>0</v>
      </c>
      <c r="BI218" s="114">
        <f t="shared" si="38"/>
        <v>0</v>
      </c>
      <c r="BJ218" s="14" t="s">
        <v>85</v>
      </c>
      <c r="BK218" s="114">
        <f t="shared" si="39"/>
        <v>0</v>
      </c>
      <c r="BL218" s="14" t="s">
        <v>490</v>
      </c>
      <c r="BM218" s="113" t="s">
        <v>3699</v>
      </c>
    </row>
    <row r="219" spans="1:65" s="2" customFormat="1" ht="16.5" customHeight="1">
      <c r="A219" s="28"/>
      <c r="B219" s="138"/>
      <c r="C219" s="205" t="s">
        <v>617</v>
      </c>
      <c r="D219" s="205" t="s">
        <v>290</v>
      </c>
      <c r="E219" s="206" t="s">
        <v>3700</v>
      </c>
      <c r="F219" s="207" t="s">
        <v>3698</v>
      </c>
      <c r="G219" s="208" t="s">
        <v>2072</v>
      </c>
      <c r="H219" s="209">
        <v>1</v>
      </c>
      <c r="I219" s="115"/>
      <c r="J219" s="210">
        <f t="shared" si="30"/>
        <v>0</v>
      </c>
      <c r="K219" s="207" t="s">
        <v>1709</v>
      </c>
      <c r="L219" s="116"/>
      <c r="M219" s="117" t="s">
        <v>1</v>
      </c>
      <c r="N219" s="118" t="s">
        <v>42</v>
      </c>
      <c r="O219" s="52"/>
      <c r="P219" s="111">
        <f t="shared" si="31"/>
        <v>0</v>
      </c>
      <c r="Q219" s="111">
        <v>0</v>
      </c>
      <c r="R219" s="111">
        <f t="shared" si="32"/>
        <v>0</v>
      </c>
      <c r="S219" s="111">
        <v>0</v>
      </c>
      <c r="T219" s="112">
        <f t="shared" si="33"/>
        <v>0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R219" s="113" t="s">
        <v>1303</v>
      </c>
      <c r="AT219" s="113" t="s">
        <v>290</v>
      </c>
      <c r="AU219" s="113" t="s">
        <v>85</v>
      </c>
      <c r="AY219" s="14" t="s">
        <v>237</v>
      </c>
      <c r="BE219" s="114">
        <f t="shared" si="34"/>
        <v>0</v>
      </c>
      <c r="BF219" s="114">
        <f t="shared" si="35"/>
        <v>0</v>
      </c>
      <c r="BG219" s="114">
        <f t="shared" si="36"/>
        <v>0</v>
      </c>
      <c r="BH219" s="114">
        <f t="shared" si="37"/>
        <v>0</v>
      </c>
      <c r="BI219" s="114">
        <f t="shared" si="38"/>
        <v>0</v>
      </c>
      <c r="BJ219" s="14" t="s">
        <v>85</v>
      </c>
      <c r="BK219" s="114">
        <f t="shared" si="39"/>
        <v>0</v>
      </c>
      <c r="BL219" s="14" t="s">
        <v>490</v>
      </c>
      <c r="BM219" s="113" t="s">
        <v>3701</v>
      </c>
    </row>
    <row r="220" spans="1:65" s="12" customFormat="1" ht="25.9" customHeight="1">
      <c r="B220" s="192"/>
      <c r="C220" s="193"/>
      <c r="D220" s="194" t="s">
        <v>76</v>
      </c>
      <c r="E220" s="195" t="s">
        <v>3277</v>
      </c>
      <c r="F220" s="195" t="s">
        <v>3702</v>
      </c>
      <c r="G220" s="193"/>
      <c r="H220" s="193"/>
      <c r="I220" s="101"/>
      <c r="J220" s="196">
        <f>BK220</f>
        <v>0</v>
      </c>
      <c r="K220" s="193"/>
      <c r="L220" s="99"/>
      <c r="M220" s="102"/>
      <c r="N220" s="103"/>
      <c r="O220" s="103"/>
      <c r="P220" s="104">
        <f>SUM(P221:P222)</f>
        <v>0</v>
      </c>
      <c r="Q220" s="103"/>
      <c r="R220" s="104">
        <f>SUM(R221:R222)</f>
        <v>0</v>
      </c>
      <c r="S220" s="103"/>
      <c r="T220" s="105">
        <f>SUM(T221:T222)</f>
        <v>0</v>
      </c>
      <c r="AR220" s="100" t="s">
        <v>247</v>
      </c>
      <c r="AT220" s="106" t="s">
        <v>76</v>
      </c>
      <c r="AU220" s="106" t="s">
        <v>77</v>
      </c>
      <c r="AY220" s="100" t="s">
        <v>237</v>
      </c>
      <c r="BK220" s="107">
        <f>SUM(BK221:BK222)</f>
        <v>0</v>
      </c>
    </row>
    <row r="221" spans="1:65" s="2" customFormat="1" ht="16.5" customHeight="1">
      <c r="A221" s="28"/>
      <c r="B221" s="138"/>
      <c r="C221" s="199" t="s">
        <v>621</v>
      </c>
      <c r="D221" s="199" t="s">
        <v>242</v>
      </c>
      <c r="E221" s="200" t="s">
        <v>3703</v>
      </c>
      <c r="F221" s="201" t="s">
        <v>3704</v>
      </c>
      <c r="G221" s="202" t="s">
        <v>3705</v>
      </c>
      <c r="H221" s="203">
        <v>16</v>
      </c>
      <c r="I221" s="108"/>
      <c r="J221" s="204">
        <f>ROUND(I221*H221,2)</f>
        <v>0</v>
      </c>
      <c r="K221" s="201" t="s">
        <v>1709</v>
      </c>
      <c r="L221" s="29"/>
      <c r="M221" s="109" t="s">
        <v>1</v>
      </c>
      <c r="N221" s="110" t="s">
        <v>42</v>
      </c>
      <c r="O221" s="52"/>
      <c r="P221" s="111">
        <f>O221*H221</f>
        <v>0</v>
      </c>
      <c r="Q221" s="111">
        <v>0</v>
      </c>
      <c r="R221" s="111">
        <f>Q221*H221</f>
        <v>0</v>
      </c>
      <c r="S221" s="111">
        <v>0</v>
      </c>
      <c r="T221" s="112">
        <f>S221*H221</f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13" t="s">
        <v>490</v>
      </c>
      <c r="AT221" s="113" t="s">
        <v>242</v>
      </c>
      <c r="AU221" s="113" t="s">
        <v>85</v>
      </c>
      <c r="AY221" s="14" t="s">
        <v>237</v>
      </c>
      <c r="BE221" s="114">
        <f>IF(N221="základní",J221,0)</f>
        <v>0</v>
      </c>
      <c r="BF221" s="114">
        <f>IF(N221="snížená",J221,0)</f>
        <v>0</v>
      </c>
      <c r="BG221" s="114">
        <f>IF(N221="zákl. přenesená",J221,0)</f>
        <v>0</v>
      </c>
      <c r="BH221" s="114">
        <f>IF(N221="sníž. přenesená",J221,0)</f>
        <v>0</v>
      </c>
      <c r="BI221" s="114">
        <f>IF(N221="nulová",J221,0)</f>
        <v>0</v>
      </c>
      <c r="BJ221" s="14" t="s">
        <v>85</v>
      </c>
      <c r="BK221" s="114">
        <f>ROUND(I221*H221,2)</f>
        <v>0</v>
      </c>
      <c r="BL221" s="14" t="s">
        <v>490</v>
      </c>
      <c r="BM221" s="113" t="s">
        <v>3706</v>
      </c>
    </row>
    <row r="222" spans="1:65" s="2" customFormat="1" ht="16.5" customHeight="1">
      <c r="A222" s="28"/>
      <c r="B222" s="138"/>
      <c r="C222" s="199" t="s">
        <v>625</v>
      </c>
      <c r="D222" s="199" t="s">
        <v>242</v>
      </c>
      <c r="E222" s="200" t="s">
        <v>3707</v>
      </c>
      <c r="F222" s="201" t="s">
        <v>3708</v>
      </c>
      <c r="G222" s="202" t="s">
        <v>2676</v>
      </c>
      <c r="H222" s="203">
        <v>12</v>
      </c>
      <c r="I222" s="108"/>
      <c r="J222" s="204">
        <f>ROUND(I222*H222,2)</f>
        <v>0</v>
      </c>
      <c r="K222" s="201" t="s">
        <v>1709</v>
      </c>
      <c r="L222" s="29"/>
      <c r="M222" s="121" t="s">
        <v>1</v>
      </c>
      <c r="N222" s="122" t="s">
        <v>42</v>
      </c>
      <c r="O222" s="123"/>
      <c r="P222" s="124">
        <f>O222*H222</f>
        <v>0</v>
      </c>
      <c r="Q222" s="124">
        <v>0</v>
      </c>
      <c r="R222" s="124">
        <f>Q222*H222</f>
        <v>0</v>
      </c>
      <c r="S222" s="124">
        <v>0</v>
      </c>
      <c r="T222" s="125">
        <f>S222*H222</f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13" t="s">
        <v>490</v>
      </c>
      <c r="AT222" s="113" t="s">
        <v>242</v>
      </c>
      <c r="AU222" s="113" t="s">
        <v>85</v>
      </c>
      <c r="AY222" s="14" t="s">
        <v>237</v>
      </c>
      <c r="BE222" s="114">
        <f>IF(N222="základní",J222,0)</f>
        <v>0</v>
      </c>
      <c r="BF222" s="114">
        <f>IF(N222="snížená",J222,0)</f>
        <v>0</v>
      </c>
      <c r="BG222" s="114">
        <f>IF(N222="zákl. přenesená",J222,0)</f>
        <v>0</v>
      </c>
      <c r="BH222" s="114">
        <f>IF(N222="sníž. přenesená",J222,0)</f>
        <v>0</v>
      </c>
      <c r="BI222" s="114">
        <f>IF(N222="nulová",J222,0)</f>
        <v>0</v>
      </c>
      <c r="BJ222" s="14" t="s">
        <v>85</v>
      </c>
      <c r="BK222" s="114">
        <f>ROUND(I222*H222,2)</f>
        <v>0</v>
      </c>
      <c r="BL222" s="14" t="s">
        <v>490</v>
      </c>
      <c r="BM222" s="113" t="s">
        <v>3709</v>
      </c>
    </row>
    <row r="223" spans="1:65" s="2" customFormat="1" ht="6.95" customHeight="1">
      <c r="A223" s="28"/>
      <c r="B223" s="42"/>
      <c r="C223" s="43"/>
      <c r="D223" s="43"/>
      <c r="E223" s="43"/>
      <c r="F223" s="43"/>
      <c r="G223" s="43"/>
      <c r="H223" s="43"/>
      <c r="I223" s="91"/>
      <c r="J223" s="43"/>
      <c r="K223" s="43"/>
      <c r="L223" s="29"/>
      <c r="M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</row>
  </sheetData>
  <sheetProtection algorithmName="SHA-512" hashValue="qJIMNBhWN+1kw3KNU/wLp0sDtddy8VmjDTfRUtoo7rbcZPW9zL4ZiRMpt9ETXrnHxhxLogMVNCEsLxdil3pKuA==" saltValue="uQfCtoX0jw4fOHV6u0/Bhg==" spinCount="100000" sheet="1" objects="1" scenarios="1"/>
  <autoFilter ref="C121:K222" xr:uid="{00000000-0009-0000-0000-000006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66"/>
  <sheetViews>
    <sheetView showGridLines="0" topLeftCell="A100" workbookViewId="0">
      <selection activeCell="F128" sqref="F12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105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3710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ROUND(J118,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ROUND((SUM(BE118:BE165)),  2)</f>
        <v>0</v>
      </c>
      <c r="G33" s="139"/>
      <c r="H33" s="139"/>
      <c r="I33" s="151">
        <v>0.21</v>
      </c>
      <c r="J33" s="150">
        <f>ROUND(((SUM(BE118:BE165))*I33),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ROUND((SUM(BF118:BF165)),  2)</f>
        <v>0</v>
      </c>
      <c r="G34" s="139"/>
      <c r="H34" s="139"/>
      <c r="I34" s="151">
        <v>0.15</v>
      </c>
      <c r="J34" s="150">
        <f>ROUND(((SUM(BF118:BF165))*I34),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ROUND((SUM(BG118:BG165)),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ROUND((SUM(BH118:BH165)),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ROUND((SUM(BI118:BI165)),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07 - SLABOPROUD_CCTV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J118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3711</v>
      </c>
      <c r="E97" s="179"/>
      <c r="F97" s="179"/>
      <c r="G97" s="179"/>
      <c r="H97" s="179"/>
      <c r="I97" s="179"/>
      <c r="J97" s="180">
        <f>J119</f>
        <v>0</v>
      </c>
      <c r="K97" s="177"/>
      <c r="L97" s="92"/>
    </row>
    <row r="98" spans="1:31" s="9" customFormat="1" ht="24.95" customHeight="1">
      <c r="B98" s="176"/>
      <c r="C98" s="177"/>
      <c r="D98" s="178" t="s">
        <v>3712</v>
      </c>
      <c r="E98" s="179"/>
      <c r="F98" s="179"/>
      <c r="G98" s="179"/>
      <c r="H98" s="179"/>
      <c r="I98" s="179"/>
      <c r="J98" s="180">
        <f>J157</f>
        <v>0</v>
      </c>
      <c r="K98" s="177"/>
      <c r="L98" s="92"/>
    </row>
    <row r="99" spans="1:31" s="2" customFormat="1" ht="21.75" customHeight="1">
      <c r="A99" s="28"/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3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s="2" customFormat="1" ht="6.95" customHeight="1">
      <c r="A100" s="28"/>
      <c r="B100" s="168"/>
      <c r="C100" s="169"/>
      <c r="D100" s="169"/>
      <c r="E100" s="169"/>
      <c r="F100" s="169"/>
      <c r="G100" s="169"/>
      <c r="H100" s="169"/>
      <c r="I100" s="169"/>
      <c r="J100" s="169"/>
      <c r="K100" s="169"/>
      <c r="L100" s="37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3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31"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</row>
    <row r="104" spans="1:31" s="2" customFormat="1" ht="6.95" customHeight="1">
      <c r="A104" s="28"/>
      <c r="B104" s="170"/>
      <c r="C104" s="171"/>
      <c r="D104" s="171"/>
      <c r="E104" s="171"/>
      <c r="F104" s="171"/>
      <c r="G104" s="171"/>
      <c r="H104" s="171"/>
      <c r="I104" s="171"/>
      <c r="J104" s="171"/>
      <c r="K104" s="171"/>
      <c r="L104" s="3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24.95" customHeight="1">
      <c r="A105" s="28"/>
      <c r="B105" s="138"/>
      <c r="C105" s="136" t="s">
        <v>222</v>
      </c>
      <c r="D105" s="139"/>
      <c r="E105" s="139"/>
      <c r="F105" s="139"/>
      <c r="G105" s="139"/>
      <c r="H105" s="139"/>
      <c r="I105" s="139"/>
      <c r="J105" s="139"/>
      <c r="K105" s="139"/>
      <c r="L105" s="3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5" customHeight="1">
      <c r="A106" s="28"/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37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>
      <c r="A107" s="28"/>
      <c r="B107" s="138"/>
      <c r="C107" s="137" t="s">
        <v>16</v>
      </c>
      <c r="D107" s="139"/>
      <c r="E107" s="139"/>
      <c r="F107" s="139"/>
      <c r="G107" s="139"/>
      <c r="H107" s="139"/>
      <c r="I107" s="139"/>
      <c r="J107" s="139"/>
      <c r="K107" s="139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6.5" customHeight="1">
      <c r="A108" s="28"/>
      <c r="B108" s="138"/>
      <c r="C108" s="139"/>
      <c r="D108" s="139"/>
      <c r="E108" s="254" t="str">
        <f>E7</f>
        <v>STAVEBNÍ ÚPRAVY OBJEKTU PODNIKOVÉHO ŘEDITELSTVÍ DOPRAVNÍHO PODNIKU OSTRAVA a.s</v>
      </c>
      <c r="F108" s="255"/>
      <c r="G108" s="255"/>
      <c r="H108" s="255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>
      <c r="A109" s="28"/>
      <c r="B109" s="138"/>
      <c r="C109" s="137" t="s">
        <v>171</v>
      </c>
      <c r="D109" s="139"/>
      <c r="E109" s="139"/>
      <c r="F109" s="139"/>
      <c r="G109" s="139"/>
      <c r="H109" s="139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6.5" customHeight="1">
      <c r="A110" s="28"/>
      <c r="B110" s="138"/>
      <c r="C110" s="139"/>
      <c r="D110" s="139"/>
      <c r="E110" s="252" t="str">
        <f>E9</f>
        <v>07 - SLABOPROUD_CCTV</v>
      </c>
      <c r="F110" s="253"/>
      <c r="G110" s="253"/>
      <c r="H110" s="253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138"/>
      <c r="C112" s="137" t="s">
        <v>20</v>
      </c>
      <c r="D112" s="139"/>
      <c r="E112" s="139"/>
      <c r="F112" s="140" t="str">
        <f>F12</f>
        <v xml:space="preserve"> </v>
      </c>
      <c r="G112" s="139"/>
      <c r="H112" s="139"/>
      <c r="I112" s="137" t="s">
        <v>22</v>
      </c>
      <c r="J112" s="141" t="str">
        <f>IF(J12="","",J12)</f>
        <v>15. 1. 2020</v>
      </c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>
      <c r="A113" s="28"/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138"/>
      <c r="C114" s="137" t="s">
        <v>24</v>
      </c>
      <c r="D114" s="139"/>
      <c r="E114" s="139"/>
      <c r="F114" s="140" t="str">
        <f>E15</f>
        <v>Dopravní podnik Ostrava a.s.</v>
      </c>
      <c r="G114" s="139"/>
      <c r="H114" s="139"/>
      <c r="I114" s="137" t="s">
        <v>30</v>
      </c>
      <c r="J114" s="172" t="str">
        <f>E21</f>
        <v>SPAN s.r.o.</v>
      </c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5.2" customHeight="1">
      <c r="A115" s="28"/>
      <c r="B115" s="138"/>
      <c r="C115" s="137" t="s">
        <v>28</v>
      </c>
      <c r="D115" s="139"/>
      <c r="E115" s="139"/>
      <c r="F115" s="140" t="str">
        <f>IF(E18="","",E18)</f>
        <v>Vyplň údaj</v>
      </c>
      <c r="G115" s="139"/>
      <c r="H115" s="139"/>
      <c r="I115" s="137" t="s">
        <v>33</v>
      </c>
      <c r="J115" s="172" t="str">
        <f>E24</f>
        <v>SPAN s.r.o.</v>
      </c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0.35" customHeight="1">
      <c r="A116" s="28"/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37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11" customFormat="1" ht="29.25" customHeight="1">
      <c r="A117" s="94"/>
      <c r="B117" s="186"/>
      <c r="C117" s="187" t="s">
        <v>223</v>
      </c>
      <c r="D117" s="188" t="s">
        <v>62</v>
      </c>
      <c r="E117" s="188" t="s">
        <v>58</v>
      </c>
      <c r="F117" s="188" t="s">
        <v>59</v>
      </c>
      <c r="G117" s="188" t="s">
        <v>224</v>
      </c>
      <c r="H117" s="188" t="s">
        <v>225</v>
      </c>
      <c r="I117" s="188" t="s">
        <v>226</v>
      </c>
      <c r="J117" s="188" t="s">
        <v>175</v>
      </c>
      <c r="K117" s="189" t="s">
        <v>227</v>
      </c>
      <c r="L117" s="95"/>
      <c r="M117" s="56" t="s">
        <v>1</v>
      </c>
      <c r="N117" s="57" t="s">
        <v>41</v>
      </c>
      <c r="O117" s="57" t="s">
        <v>228</v>
      </c>
      <c r="P117" s="57" t="s">
        <v>229</v>
      </c>
      <c r="Q117" s="57" t="s">
        <v>230</v>
      </c>
      <c r="R117" s="57" t="s">
        <v>231</v>
      </c>
      <c r="S117" s="57" t="s">
        <v>232</v>
      </c>
      <c r="T117" s="58" t="s">
        <v>233</v>
      </c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</row>
    <row r="118" spans="1:65" s="2" customFormat="1" ht="22.9" customHeight="1">
      <c r="A118" s="28"/>
      <c r="B118" s="138"/>
      <c r="C118" s="190" t="s">
        <v>234</v>
      </c>
      <c r="D118" s="139"/>
      <c r="E118" s="139"/>
      <c r="F118" s="139"/>
      <c r="G118" s="139"/>
      <c r="H118" s="139"/>
      <c r="I118" s="139"/>
      <c r="J118" s="191">
        <f>BK118</f>
        <v>0</v>
      </c>
      <c r="K118" s="139"/>
      <c r="L118" s="29"/>
      <c r="M118" s="59"/>
      <c r="N118" s="50"/>
      <c r="O118" s="60"/>
      <c r="P118" s="96">
        <f>P119+P157</f>
        <v>0</v>
      </c>
      <c r="Q118" s="60"/>
      <c r="R118" s="96">
        <f>R119+R157</f>
        <v>0</v>
      </c>
      <c r="S118" s="60"/>
      <c r="T118" s="97">
        <f>T119+T157</f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T118" s="14" t="s">
        <v>76</v>
      </c>
      <c r="AU118" s="14" t="s">
        <v>177</v>
      </c>
      <c r="BK118" s="98">
        <f>BK119+BK157</f>
        <v>0</v>
      </c>
    </row>
    <row r="119" spans="1:65" s="12" customFormat="1" ht="25.9" customHeight="1">
      <c r="B119" s="192"/>
      <c r="C119" s="193"/>
      <c r="D119" s="194" t="s">
        <v>76</v>
      </c>
      <c r="E119" s="195" t="s">
        <v>238</v>
      </c>
      <c r="F119" s="195" t="s">
        <v>3713</v>
      </c>
      <c r="G119" s="193"/>
      <c r="H119" s="193"/>
      <c r="I119" s="193"/>
      <c r="J119" s="196">
        <f>BK119</f>
        <v>0</v>
      </c>
      <c r="K119" s="193"/>
      <c r="L119" s="99"/>
      <c r="M119" s="102"/>
      <c r="N119" s="103"/>
      <c r="O119" s="103"/>
      <c r="P119" s="104">
        <f>SUM(P120:P156)</f>
        <v>0</v>
      </c>
      <c r="Q119" s="103"/>
      <c r="R119" s="104">
        <f>SUM(R120:R156)</f>
        <v>0</v>
      </c>
      <c r="S119" s="103"/>
      <c r="T119" s="105">
        <f>SUM(T120:T156)</f>
        <v>0</v>
      </c>
      <c r="AR119" s="100" t="s">
        <v>247</v>
      </c>
      <c r="AT119" s="106" t="s">
        <v>76</v>
      </c>
      <c r="AU119" s="106" t="s">
        <v>77</v>
      </c>
      <c r="AY119" s="100" t="s">
        <v>237</v>
      </c>
      <c r="BK119" s="107">
        <f>SUM(BK120:BK156)</f>
        <v>0</v>
      </c>
    </row>
    <row r="120" spans="1:65" s="2" customFormat="1" ht="16.5" customHeight="1">
      <c r="A120" s="28"/>
      <c r="B120" s="138"/>
      <c r="C120" s="199" t="s">
        <v>85</v>
      </c>
      <c r="D120" s="199" t="s">
        <v>242</v>
      </c>
      <c r="E120" s="200" t="s">
        <v>3714</v>
      </c>
      <c r="F120" s="201" t="s">
        <v>3715</v>
      </c>
      <c r="G120" s="202" t="s">
        <v>2072</v>
      </c>
      <c r="H120" s="203">
        <v>28</v>
      </c>
      <c r="I120" s="108"/>
      <c r="J120" s="204">
        <f t="shared" ref="J120:J156" si="0">ROUND(I120*H120,2)</f>
        <v>0</v>
      </c>
      <c r="K120" s="201" t="s">
        <v>1709</v>
      </c>
      <c r="L120" s="29"/>
      <c r="M120" s="109" t="s">
        <v>1</v>
      </c>
      <c r="N120" s="110" t="s">
        <v>42</v>
      </c>
      <c r="O120" s="52"/>
      <c r="P120" s="111">
        <f t="shared" ref="P120:P156" si="1">O120*H120</f>
        <v>0</v>
      </c>
      <c r="Q120" s="111">
        <v>0</v>
      </c>
      <c r="R120" s="111">
        <f t="shared" ref="R120:R156" si="2">Q120*H120</f>
        <v>0</v>
      </c>
      <c r="S120" s="111">
        <v>0</v>
      </c>
      <c r="T120" s="112">
        <f t="shared" ref="T120:T156" si="3">S120*H120</f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13" t="s">
        <v>490</v>
      </c>
      <c r="AT120" s="113" t="s">
        <v>242</v>
      </c>
      <c r="AU120" s="113" t="s">
        <v>85</v>
      </c>
      <c r="AY120" s="14" t="s">
        <v>237</v>
      </c>
      <c r="BE120" s="114">
        <f t="shared" ref="BE120:BE156" si="4">IF(N120="základní",J120,0)</f>
        <v>0</v>
      </c>
      <c r="BF120" s="114">
        <f t="shared" ref="BF120:BF156" si="5">IF(N120="snížená",J120,0)</f>
        <v>0</v>
      </c>
      <c r="BG120" s="114">
        <f t="shared" ref="BG120:BG156" si="6">IF(N120="zákl. přenesená",J120,0)</f>
        <v>0</v>
      </c>
      <c r="BH120" s="114">
        <f t="shared" ref="BH120:BH156" si="7">IF(N120="sníž. přenesená",J120,0)</f>
        <v>0</v>
      </c>
      <c r="BI120" s="114">
        <f t="shared" ref="BI120:BI156" si="8">IF(N120="nulová",J120,0)</f>
        <v>0</v>
      </c>
      <c r="BJ120" s="14" t="s">
        <v>85</v>
      </c>
      <c r="BK120" s="114">
        <f t="shared" ref="BK120:BK156" si="9">ROUND(I120*H120,2)</f>
        <v>0</v>
      </c>
      <c r="BL120" s="14" t="s">
        <v>490</v>
      </c>
      <c r="BM120" s="113" t="s">
        <v>3716</v>
      </c>
    </row>
    <row r="121" spans="1:65" s="2" customFormat="1" ht="16.5" customHeight="1">
      <c r="A121" s="28"/>
      <c r="B121" s="138"/>
      <c r="C121" s="205" t="s">
        <v>87</v>
      </c>
      <c r="D121" s="205" t="s">
        <v>290</v>
      </c>
      <c r="E121" s="206" t="s">
        <v>3717</v>
      </c>
      <c r="F121" s="207" t="s">
        <v>3715</v>
      </c>
      <c r="G121" s="208" t="s">
        <v>2072</v>
      </c>
      <c r="H121" s="209">
        <v>28</v>
      </c>
      <c r="I121" s="115"/>
      <c r="J121" s="210">
        <f t="shared" si="0"/>
        <v>0</v>
      </c>
      <c r="K121" s="207" t="s">
        <v>1709</v>
      </c>
      <c r="L121" s="116"/>
      <c r="M121" s="117" t="s">
        <v>1</v>
      </c>
      <c r="N121" s="118" t="s">
        <v>42</v>
      </c>
      <c r="O121" s="52"/>
      <c r="P121" s="111">
        <f t="shared" si="1"/>
        <v>0</v>
      </c>
      <c r="Q121" s="111">
        <v>0</v>
      </c>
      <c r="R121" s="111">
        <f t="shared" si="2"/>
        <v>0</v>
      </c>
      <c r="S121" s="111">
        <v>0</v>
      </c>
      <c r="T121" s="112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13" t="s">
        <v>1303</v>
      </c>
      <c r="AT121" s="113" t="s">
        <v>290</v>
      </c>
      <c r="AU121" s="113" t="s">
        <v>85</v>
      </c>
      <c r="AY121" s="14" t="s">
        <v>237</v>
      </c>
      <c r="BE121" s="114">
        <f t="shared" si="4"/>
        <v>0</v>
      </c>
      <c r="BF121" s="114">
        <f t="shared" si="5"/>
        <v>0</v>
      </c>
      <c r="BG121" s="114">
        <f t="shared" si="6"/>
        <v>0</v>
      </c>
      <c r="BH121" s="114">
        <f t="shared" si="7"/>
        <v>0</v>
      </c>
      <c r="BI121" s="114">
        <f t="shared" si="8"/>
        <v>0</v>
      </c>
      <c r="BJ121" s="14" t="s">
        <v>85</v>
      </c>
      <c r="BK121" s="114">
        <f t="shared" si="9"/>
        <v>0</v>
      </c>
      <c r="BL121" s="14" t="s">
        <v>490</v>
      </c>
      <c r="BM121" s="113" t="s">
        <v>3718</v>
      </c>
    </row>
    <row r="122" spans="1:65" s="2" customFormat="1" ht="16.5" customHeight="1">
      <c r="A122" s="28"/>
      <c r="B122" s="138"/>
      <c r="C122" s="199" t="s">
        <v>247</v>
      </c>
      <c r="D122" s="199" t="s">
        <v>242</v>
      </c>
      <c r="E122" s="200" t="s">
        <v>3719</v>
      </c>
      <c r="F122" s="201" t="s">
        <v>3720</v>
      </c>
      <c r="G122" s="202" t="s">
        <v>2072</v>
      </c>
      <c r="H122" s="203">
        <v>2</v>
      </c>
      <c r="I122" s="108"/>
      <c r="J122" s="204">
        <f t="shared" si="0"/>
        <v>0</v>
      </c>
      <c r="K122" s="201" t="s">
        <v>1709</v>
      </c>
      <c r="L122" s="29"/>
      <c r="M122" s="109" t="s">
        <v>1</v>
      </c>
      <c r="N122" s="110" t="s">
        <v>42</v>
      </c>
      <c r="O122" s="52"/>
      <c r="P122" s="111">
        <f t="shared" si="1"/>
        <v>0</v>
      </c>
      <c r="Q122" s="111">
        <v>0</v>
      </c>
      <c r="R122" s="111">
        <f t="shared" si="2"/>
        <v>0</v>
      </c>
      <c r="S122" s="111">
        <v>0</v>
      </c>
      <c r="T122" s="112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13" t="s">
        <v>490</v>
      </c>
      <c r="AT122" s="113" t="s">
        <v>242</v>
      </c>
      <c r="AU122" s="113" t="s">
        <v>85</v>
      </c>
      <c r="AY122" s="14" t="s">
        <v>237</v>
      </c>
      <c r="BE122" s="114">
        <f t="shared" si="4"/>
        <v>0</v>
      </c>
      <c r="BF122" s="114">
        <f t="shared" si="5"/>
        <v>0</v>
      </c>
      <c r="BG122" s="114">
        <f t="shared" si="6"/>
        <v>0</v>
      </c>
      <c r="BH122" s="114">
        <f t="shared" si="7"/>
        <v>0</v>
      </c>
      <c r="BI122" s="114">
        <f t="shared" si="8"/>
        <v>0</v>
      </c>
      <c r="BJ122" s="14" t="s">
        <v>85</v>
      </c>
      <c r="BK122" s="114">
        <f t="shared" si="9"/>
        <v>0</v>
      </c>
      <c r="BL122" s="14" t="s">
        <v>490</v>
      </c>
      <c r="BM122" s="113" t="s">
        <v>3721</v>
      </c>
    </row>
    <row r="123" spans="1:65" s="2" customFormat="1" ht="16.5" customHeight="1">
      <c r="A123" s="28"/>
      <c r="B123" s="138"/>
      <c r="C123" s="205" t="s">
        <v>246</v>
      </c>
      <c r="D123" s="205" t="s">
        <v>290</v>
      </c>
      <c r="E123" s="206" t="s">
        <v>3722</v>
      </c>
      <c r="F123" s="207" t="s">
        <v>3720</v>
      </c>
      <c r="G123" s="208" t="s">
        <v>2072</v>
      </c>
      <c r="H123" s="209">
        <v>2</v>
      </c>
      <c r="I123" s="115"/>
      <c r="J123" s="210">
        <f t="shared" si="0"/>
        <v>0</v>
      </c>
      <c r="K123" s="207" t="s">
        <v>1709</v>
      </c>
      <c r="L123" s="116"/>
      <c r="M123" s="117" t="s">
        <v>1</v>
      </c>
      <c r="N123" s="118" t="s">
        <v>42</v>
      </c>
      <c r="O123" s="52"/>
      <c r="P123" s="111">
        <f t="shared" si="1"/>
        <v>0</v>
      </c>
      <c r="Q123" s="111">
        <v>0</v>
      </c>
      <c r="R123" s="111">
        <f t="shared" si="2"/>
        <v>0</v>
      </c>
      <c r="S123" s="111">
        <v>0</v>
      </c>
      <c r="T123" s="112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1303</v>
      </c>
      <c r="AT123" s="113" t="s">
        <v>290</v>
      </c>
      <c r="AU123" s="113" t="s">
        <v>85</v>
      </c>
      <c r="AY123" s="14" t="s">
        <v>237</v>
      </c>
      <c r="BE123" s="114">
        <f t="shared" si="4"/>
        <v>0</v>
      </c>
      <c r="BF123" s="114">
        <f t="shared" si="5"/>
        <v>0</v>
      </c>
      <c r="BG123" s="114">
        <f t="shared" si="6"/>
        <v>0</v>
      </c>
      <c r="BH123" s="114">
        <f t="shared" si="7"/>
        <v>0</v>
      </c>
      <c r="BI123" s="114">
        <f t="shared" si="8"/>
        <v>0</v>
      </c>
      <c r="BJ123" s="14" t="s">
        <v>85</v>
      </c>
      <c r="BK123" s="114">
        <f t="shared" si="9"/>
        <v>0</v>
      </c>
      <c r="BL123" s="14" t="s">
        <v>490</v>
      </c>
      <c r="BM123" s="113" t="s">
        <v>3723</v>
      </c>
    </row>
    <row r="124" spans="1:65" s="2" customFormat="1" ht="16.5" customHeight="1">
      <c r="A124" s="28"/>
      <c r="B124" s="138"/>
      <c r="C124" s="199" t="s">
        <v>259</v>
      </c>
      <c r="D124" s="199" t="s">
        <v>242</v>
      </c>
      <c r="E124" s="200" t="s">
        <v>3724</v>
      </c>
      <c r="F124" s="201" t="s">
        <v>3725</v>
      </c>
      <c r="G124" s="202" t="s">
        <v>2072</v>
      </c>
      <c r="H124" s="203">
        <v>1</v>
      </c>
      <c r="I124" s="108"/>
      <c r="J124" s="204">
        <f t="shared" si="0"/>
        <v>0</v>
      </c>
      <c r="K124" s="201" t="s">
        <v>1709</v>
      </c>
      <c r="L124" s="29"/>
      <c r="M124" s="109" t="s">
        <v>1</v>
      </c>
      <c r="N124" s="110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490</v>
      </c>
      <c r="AT124" s="113" t="s">
        <v>242</v>
      </c>
      <c r="AU124" s="113" t="s">
        <v>85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490</v>
      </c>
      <c r="BM124" s="113" t="s">
        <v>3726</v>
      </c>
    </row>
    <row r="125" spans="1:65" s="2" customFormat="1" ht="16.5" customHeight="1">
      <c r="A125" s="28"/>
      <c r="B125" s="138"/>
      <c r="C125" s="205" t="s">
        <v>263</v>
      </c>
      <c r="D125" s="205" t="s">
        <v>290</v>
      </c>
      <c r="E125" s="206" t="s">
        <v>3727</v>
      </c>
      <c r="F125" s="207" t="s">
        <v>3725</v>
      </c>
      <c r="G125" s="208" t="s">
        <v>2072</v>
      </c>
      <c r="H125" s="209">
        <v>1</v>
      </c>
      <c r="I125" s="115"/>
      <c r="J125" s="210">
        <f t="shared" si="0"/>
        <v>0</v>
      </c>
      <c r="K125" s="207" t="s">
        <v>1709</v>
      </c>
      <c r="L125" s="116"/>
      <c r="M125" s="117" t="s">
        <v>1</v>
      </c>
      <c r="N125" s="118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1303</v>
      </c>
      <c r="AT125" s="113" t="s">
        <v>290</v>
      </c>
      <c r="AU125" s="113" t="s">
        <v>85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490</v>
      </c>
      <c r="BM125" s="113" t="s">
        <v>3728</v>
      </c>
    </row>
    <row r="126" spans="1:65" s="2" customFormat="1" ht="16.5" customHeight="1">
      <c r="A126" s="28"/>
      <c r="B126" s="138"/>
      <c r="C126" s="199" t="s">
        <v>267</v>
      </c>
      <c r="D126" s="199" t="s">
        <v>242</v>
      </c>
      <c r="E126" s="200" t="s">
        <v>3729</v>
      </c>
      <c r="F126" s="201" t="s">
        <v>3730</v>
      </c>
      <c r="G126" s="202" t="s">
        <v>2072</v>
      </c>
      <c r="H126" s="203">
        <v>31</v>
      </c>
      <c r="I126" s="108"/>
      <c r="J126" s="204">
        <f t="shared" si="0"/>
        <v>0</v>
      </c>
      <c r="K126" s="201" t="s">
        <v>1709</v>
      </c>
      <c r="L126" s="29"/>
      <c r="M126" s="109" t="s">
        <v>1</v>
      </c>
      <c r="N126" s="110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490</v>
      </c>
      <c r="AT126" s="113" t="s">
        <v>242</v>
      </c>
      <c r="AU126" s="113" t="s">
        <v>85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490</v>
      </c>
      <c r="BM126" s="113" t="s">
        <v>3731</v>
      </c>
    </row>
    <row r="127" spans="1:65" s="2" customFormat="1" ht="16.5" customHeight="1">
      <c r="A127" s="28"/>
      <c r="B127" s="138"/>
      <c r="C127" s="205" t="s">
        <v>271</v>
      </c>
      <c r="D127" s="205" t="s">
        <v>290</v>
      </c>
      <c r="E127" s="206" t="s">
        <v>3732</v>
      </c>
      <c r="F127" s="207" t="s">
        <v>3730</v>
      </c>
      <c r="G127" s="208" t="s">
        <v>2072</v>
      </c>
      <c r="H127" s="209">
        <v>31</v>
      </c>
      <c r="I127" s="115"/>
      <c r="J127" s="210">
        <f t="shared" si="0"/>
        <v>0</v>
      </c>
      <c r="K127" s="207" t="s">
        <v>1709</v>
      </c>
      <c r="L127" s="116"/>
      <c r="M127" s="117" t="s">
        <v>1</v>
      </c>
      <c r="N127" s="118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1303</v>
      </c>
      <c r="AT127" s="113" t="s">
        <v>290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490</v>
      </c>
      <c r="BM127" s="113" t="s">
        <v>3733</v>
      </c>
    </row>
    <row r="128" spans="1:65" s="2" customFormat="1" ht="16.5" customHeight="1">
      <c r="A128" s="28"/>
      <c r="B128" s="138"/>
      <c r="C128" s="199" t="s">
        <v>275</v>
      </c>
      <c r="D128" s="199" t="s">
        <v>242</v>
      </c>
      <c r="E128" s="200" t="s">
        <v>3734</v>
      </c>
      <c r="F128" s="201" t="s">
        <v>3735</v>
      </c>
      <c r="G128" s="202" t="s">
        <v>2072</v>
      </c>
      <c r="H128" s="203">
        <v>31</v>
      </c>
      <c r="I128" s="108"/>
      <c r="J128" s="204">
        <f t="shared" si="0"/>
        <v>0</v>
      </c>
      <c r="K128" s="201" t="s">
        <v>1709</v>
      </c>
      <c r="L128" s="29"/>
      <c r="M128" s="109" t="s">
        <v>1</v>
      </c>
      <c r="N128" s="110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490</v>
      </c>
      <c r="AT128" s="113" t="s">
        <v>242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3736</v>
      </c>
    </row>
    <row r="129" spans="1:65" s="2" customFormat="1" ht="16.5" customHeight="1">
      <c r="A129" s="28"/>
      <c r="B129" s="138"/>
      <c r="C129" s="205" t="s">
        <v>112</v>
      </c>
      <c r="D129" s="205" t="s">
        <v>290</v>
      </c>
      <c r="E129" s="206" t="s">
        <v>3737</v>
      </c>
      <c r="F129" s="207" t="s">
        <v>3735</v>
      </c>
      <c r="G129" s="208" t="s">
        <v>2072</v>
      </c>
      <c r="H129" s="209">
        <v>31</v>
      </c>
      <c r="I129" s="115"/>
      <c r="J129" s="210">
        <f t="shared" si="0"/>
        <v>0</v>
      </c>
      <c r="K129" s="207" t="s">
        <v>1709</v>
      </c>
      <c r="L129" s="116"/>
      <c r="M129" s="117" t="s">
        <v>1</v>
      </c>
      <c r="N129" s="118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1303</v>
      </c>
      <c r="AT129" s="113" t="s">
        <v>290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3738</v>
      </c>
    </row>
    <row r="130" spans="1:65" s="2" customFormat="1" ht="16.5" customHeight="1">
      <c r="A130" s="28"/>
      <c r="B130" s="138"/>
      <c r="C130" s="199" t="s">
        <v>115</v>
      </c>
      <c r="D130" s="199" t="s">
        <v>242</v>
      </c>
      <c r="E130" s="200" t="s">
        <v>3739</v>
      </c>
      <c r="F130" s="201" t="s">
        <v>3440</v>
      </c>
      <c r="G130" s="202" t="s">
        <v>1716</v>
      </c>
      <c r="H130" s="203">
        <v>2790</v>
      </c>
      <c r="I130" s="108"/>
      <c r="J130" s="204">
        <f t="shared" si="0"/>
        <v>0</v>
      </c>
      <c r="K130" s="201" t="s">
        <v>1709</v>
      </c>
      <c r="L130" s="29"/>
      <c r="M130" s="109" t="s">
        <v>1</v>
      </c>
      <c r="N130" s="110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490</v>
      </c>
      <c r="AT130" s="113" t="s">
        <v>242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3740</v>
      </c>
    </row>
    <row r="131" spans="1:65" s="2" customFormat="1" ht="16.5" customHeight="1">
      <c r="A131" s="28"/>
      <c r="B131" s="138"/>
      <c r="C131" s="205" t="s">
        <v>118</v>
      </c>
      <c r="D131" s="205" t="s">
        <v>290</v>
      </c>
      <c r="E131" s="206" t="s">
        <v>3741</v>
      </c>
      <c r="F131" s="207" t="s">
        <v>3440</v>
      </c>
      <c r="G131" s="208" t="s">
        <v>1716</v>
      </c>
      <c r="H131" s="209">
        <v>2790</v>
      </c>
      <c r="I131" s="115"/>
      <c r="J131" s="210">
        <f t="shared" si="0"/>
        <v>0</v>
      </c>
      <c r="K131" s="207" t="s">
        <v>1709</v>
      </c>
      <c r="L131" s="116"/>
      <c r="M131" s="117" t="s">
        <v>1</v>
      </c>
      <c r="N131" s="118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1303</v>
      </c>
      <c r="AT131" s="113" t="s">
        <v>290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3742</v>
      </c>
    </row>
    <row r="132" spans="1:65" s="2" customFormat="1" ht="16.5" customHeight="1">
      <c r="A132" s="28"/>
      <c r="B132" s="138"/>
      <c r="C132" s="199" t="s">
        <v>121</v>
      </c>
      <c r="D132" s="199" t="s">
        <v>242</v>
      </c>
      <c r="E132" s="200" t="s">
        <v>3743</v>
      </c>
      <c r="F132" s="201" t="s">
        <v>3451</v>
      </c>
      <c r="G132" s="202" t="s">
        <v>1716</v>
      </c>
      <c r="H132" s="203">
        <v>50</v>
      </c>
      <c r="I132" s="108"/>
      <c r="J132" s="204">
        <f t="shared" si="0"/>
        <v>0</v>
      </c>
      <c r="K132" s="201" t="s">
        <v>1709</v>
      </c>
      <c r="L132" s="29"/>
      <c r="M132" s="109" t="s">
        <v>1</v>
      </c>
      <c r="N132" s="110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490</v>
      </c>
      <c r="AT132" s="113" t="s">
        <v>242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3744</v>
      </c>
    </row>
    <row r="133" spans="1:65" s="2" customFormat="1" ht="16.5" customHeight="1">
      <c r="A133" s="28"/>
      <c r="B133" s="138"/>
      <c r="C133" s="205" t="s">
        <v>124</v>
      </c>
      <c r="D133" s="205" t="s">
        <v>290</v>
      </c>
      <c r="E133" s="206" t="s">
        <v>3745</v>
      </c>
      <c r="F133" s="207" t="s">
        <v>3451</v>
      </c>
      <c r="G133" s="208" t="s">
        <v>1716</v>
      </c>
      <c r="H133" s="209">
        <v>50</v>
      </c>
      <c r="I133" s="115"/>
      <c r="J133" s="210">
        <f t="shared" si="0"/>
        <v>0</v>
      </c>
      <c r="K133" s="207" t="s">
        <v>1709</v>
      </c>
      <c r="L133" s="116"/>
      <c r="M133" s="117" t="s">
        <v>1</v>
      </c>
      <c r="N133" s="118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1303</v>
      </c>
      <c r="AT133" s="113" t="s">
        <v>290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3746</v>
      </c>
    </row>
    <row r="134" spans="1:65" s="2" customFormat="1" ht="16.5" customHeight="1">
      <c r="A134" s="28"/>
      <c r="B134" s="138"/>
      <c r="C134" s="199" t="s">
        <v>8</v>
      </c>
      <c r="D134" s="199" t="s">
        <v>242</v>
      </c>
      <c r="E134" s="200" t="s">
        <v>3747</v>
      </c>
      <c r="F134" s="201" t="s">
        <v>3748</v>
      </c>
      <c r="G134" s="202" t="s">
        <v>2072</v>
      </c>
      <c r="H134" s="203">
        <v>2</v>
      </c>
      <c r="I134" s="108"/>
      <c r="J134" s="204">
        <f t="shared" si="0"/>
        <v>0</v>
      </c>
      <c r="K134" s="201" t="s">
        <v>1709</v>
      </c>
      <c r="L134" s="29"/>
      <c r="M134" s="109" t="s">
        <v>1</v>
      </c>
      <c r="N134" s="110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490</v>
      </c>
      <c r="AT134" s="113" t="s">
        <v>242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3749</v>
      </c>
    </row>
    <row r="135" spans="1:65" s="2" customFormat="1" ht="16.5" customHeight="1">
      <c r="A135" s="28"/>
      <c r="B135" s="138"/>
      <c r="C135" s="205" t="s">
        <v>129</v>
      </c>
      <c r="D135" s="205" t="s">
        <v>290</v>
      </c>
      <c r="E135" s="206" t="s">
        <v>3750</v>
      </c>
      <c r="F135" s="207" t="s">
        <v>3748</v>
      </c>
      <c r="G135" s="208" t="s">
        <v>2072</v>
      </c>
      <c r="H135" s="209">
        <v>2</v>
      </c>
      <c r="I135" s="115"/>
      <c r="J135" s="210">
        <f t="shared" si="0"/>
        <v>0</v>
      </c>
      <c r="K135" s="207" t="s">
        <v>1709</v>
      </c>
      <c r="L135" s="116"/>
      <c r="M135" s="117" t="s">
        <v>1</v>
      </c>
      <c r="N135" s="118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1303</v>
      </c>
      <c r="AT135" s="113" t="s">
        <v>290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3751</v>
      </c>
    </row>
    <row r="136" spans="1:65" s="2" customFormat="1" ht="16.5" customHeight="1">
      <c r="A136" s="28"/>
      <c r="B136" s="138"/>
      <c r="C136" s="199" t="s">
        <v>132</v>
      </c>
      <c r="D136" s="199" t="s">
        <v>242</v>
      </c>
      <c r="E136" s="200" t="s">
        <v>3752</v>
      </c>
      <c r="F136" s="201" t="s">
        <v>3753</v>
      </c>
      <c r="G136" s="202" t="s">
        <v>1716</v>
      </c>
      <c r="H136" s="203">
        <v>180</v>
      </c>
      <c r="I136" s="108"/>
      <c r="J136" s="204">
        <f t="shared" si="0"/>
        <v>0</v>
      </c>
      <c r="K136" s="201" t="s">
        <v>1709</v>
      </c>
      <c r="L136" s="29"/>
      <c r="M136" s="109" t="s">
        <v>1</v>
      </c>
      <c r="N136" s="110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490</v>
      </c>
      <c r="AT136" s="113" t="s">
        <v>242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3754</v>
      </c>
    </row>
    <row r="137" spans="1:65" s="2" customFormat="1" ht="16.5" customHeight="1">
      <c r="A137" s="28"/>
      <c r="B137" s="138"/>
      <c r="C137" s="205" t="s">
        <v>135</v>
      </c>
      <c r="D137" s="205" t="s">
        <v>290</v>
      </c>
      <c r="E137" s="206" t="s">
        <v>3755</v>
      </c>
      <c r="F137" s="207" t="s">
        <v>3753</v>
      </c>
      <c r="G137" s="208" t="s">
        <v>1716</v>
      </c>
      <c r="H137" s="209">
        <v>180</v>
      </c>
      <c r="I137" s="115"/>
      <c r="J137" s="210">
        <f t="shared" si="0"/>
        <v>0</v>
      </c>
      <c r="K137" s="207" t="s">
        <v>1709</v>
      </c>
      <c r="L137" s="116"/>
      <c r="M137" s="117" t="s">
        <v>1</v>
      </c>
      <c r="N137" s="118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1303</v>
      </c>
      <c r="AT137" s="113" t="s">
        <v>290</v>
      </c>
      <c r="AU137" s="113" t="s">
        <v>85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490</v>
      </c>
      <c r="BM137" s="113" t="s">
        <v>3756</v>
      </c>
    </row>
    <row r="138" spans="1:65" s="2" customFormat="1" ht="16.5" customHeight="1">
      <c r="A138" s="28"/>
      <c r="B138" s="138"/>
      <c r="C138" s="199" t="s">
        <v>138</v>
      </c>
      <c r="D138" s="199" t="s">
        <v>242</v>
      </c>
      <c r="E138" s="200" t="s">
        <v>3757</v>
      </c>
      <c r="F138" s="201" t="s">
        <v>3445</v>
      </c>
      <c r="G138" s="202" t="s">
        <v>2072</v>
      </c>
      <c r="H138" s="203">
        <v>2</v>
      </c>
      <c r="I138" s="108"/>
      <c r="J138" s="204">
        <f t="shared" si="0"/>
        <v>0</v>
      </c>
      <c r="K138" s="201" t="s">
        <v>1709</v>
      </c>
      <c r="L138" s="29"/>
      <c r="M138" s="109" t="s">
        <v>1</v>
      </c>
      <c r="N138" s="110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490</v>
      </c>
      <c r="AT138" s="113" t="s">
        <v>242</v>
      </c>
      <c r="AU138" s="113" t="s">
        <v>85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490</v>
      </c>
      <c r="BM138" s="113" t="s">
        <v>3758</v>
      </c>
    </row>
    <row r="139" spans="1:65" s="2" customFormat="1" ht="16.5" customHeight="1">
      <c r="A139" s="28"/>
      <c r="B139" s="138"/>
      <c r="C139" s="205" t="s">
        <v>141</v>
      </c>
      <c r="D139" s="205" t="s">
        <v>290</v>
      </c>
      <c r="E139" s="206" t="s">
        <v>3759</v>
      </c>
      <c r="F139" s="207" t="s">
        <v>3445</v>
      </c>
      <c r="G139" s="208" t="s">
        <v>2072</v>
      </c>
      <c r="H139" s="209">
        <v>2</v>
      </c>
      <c r="I139" s="115"/>
      <c r="J139" s="210">
        <f t="shared" si="0"/>
        <v>0</v>
      </c>
      <c r="K139" s="207" t="s">
        <v>1709</v>
      </c>
      <c r="L139" s="116"/>
      <c r="M139" s="117" t="s">
        <v>1</v>
      </c>
      <c r="N139" s="118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1303</v>
      </c>
      <c r="AT139" s="113" t="s">
        <v>290</v>
      </c>
      <c r="AU139" s="113" t="s">
        <v>85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490</v>
      </c>
      <c r="BM139" s="113" t="s">
        <v>3760</v>
      </c>
    </row>
    <row r="140" spans="1:65" s="2" customFormat="1" ht="16.5" customHeight="1">
      <c r="A140" s="28"/>
      <c r="B140" s="138"/>
      <c r="C140" s="199" t="s">
        <v>7</v>
      </c>
      <c r="D140" s="199" t="s">
        <v>242</v>
      </c>
      <c r="E140" s="200" t="s">
        <v>3761</v>
      </c>
      <c r="F140" s="201" t="s">
        <v>3469</v>
      </c>
      <c r="G140" s="202" t="s">
        <v>2072</v>
      </c>
      <c r="H140" s="203">
        <v>35</v>
      </c>
      <c r="I140" s="108"/>
      <c r="J140" s="204">
        <f t="shared" si="0"/>
        <v>0</v>
      </c>
      <c r="K140" s="201" t="s">
        <v>1709</v>
      </c>
      <c r="L140" s="29"/>
      <c r="M140" s="109" t="s">
        <v>1</v>
      </c>
      <c r="N140" s="110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490</v>
      </c>
      <c r="AT140" s="113" t="s">
        <v>242</v>
      </c>
      <c r="AU140" s="113" t="s">
        <v>85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490</v>
      </c>
      <c r="BM140" s="113" t="s">
        <v>3762</v>
      </c>
    </row>
    <row r="141" spans="1:65" s="2" customFormat="1" ht="16.5" customHeight="1">
      <c r="A141" s="28"/>
      <c r="B141" s="138"/>
      <c r="C141" s="205" t="s">
        <v>146</v>
      </c>
      <c r="D141" s="205" t="s">
        <v>290</v>
      </c>
      <c r="E141" s="206" t="s">
        <v>3763</v>
      </c>
      <c r="F141" s="207" t="s">
        <v>3469</v>
      </c>
      <c r="G141" s="208" t="s">
        <v>2072</v>
      </c>
      <c r="H141" s="209">
        <v>35</v>
      </c>
      <c r="I141" s="115"/>
      <c r="J141" s="210">
        <f t="shared" si="0"/>
        <v>0</v>
      </c>
      <c r="K141" s="207" t="s">
        <v>1709</v>
      </c>
      <c r="L141" s="116"/>
      <c r="M141" s="117" t="s">
        <v>1</v>
      </c>
      <c r="N141" s="118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1303</v>
      </c>
      <c r="AT141" s="113" t="s">
        <v>290</v>
      </c>
      <c r="AU141" s="113" t="s">
        <v>85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490</v>
      </c>
      <c r="BM141" s="113" t="s">
        <v>3764</v>
      </c>
    </row>
    <row r="142" spans="1:65" s="2" customFormat="1" ht="16.5" customHeight="1">
      <c r="A142" s="28"/>
      <c r="B142" s="138"/>
      <c r="C142" s="199" t="s">
        <v>149</v>
      </c>
      <c r="D142" s="199" t="s">
        <v>242</v>
      </c>
      <c r="E142" s="200" t="s">
        <v>3765</v>
      </c>
      <c r="F142" s="201" t="s">
        <v>3766</v>
      </c>
      <c r="G142" s="202" t="s">
        <v>2072</v>
      </c>
      <c r="H142" s="203">
        <v>1</v>
      </c>
      <c r="I142" s="108"/>
      <c r="J142" s="204">
        <f t="shared" si="0"/>
        <v>0</v>
      </c>
      <c r="K142" s="201" t="s">
        <v>1709</v>
      </c>
      <c r="L142" s="29"/>
      <c r="M142" s="109" t="s">
        <v>1</v>
      </c>
      <c r="N142" s="110" t="s">
        <v>42</v>
      </c>
      <c r="O142" s="52"/>
      <c r="P142" s="111">
        <f t="shared" si="1"/>
        <v>0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490</v>
      </c>
      <c r="AT142" s="113" t="s">
        <v>242</v>
      </c>
      <c r="AU142" s="113" t="s">
        <v>85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490</v>
      </c>
      <c r="BM142" s="113" t="s">
        <v>3767</v>
      </c>
    </row>
    <row r="143" spans="1:65" s="2" customFormat="1" ht="16.5" customHeight="1">
      <c r="A143" s="28"/>
      <c r="B143" s="138"/>
      <c r="C143" s="205" t="s">
        <v>152</v>
      </c>
      <c r="D143" s="205" t="s">
        <v>290</v>
      </c>
      <c r="E143" s="206" t="s">
        <v>3768</v>
      </c>
      <c r="F143" s="207" t="s">
        <v>3769</v>
      </c>
      <c r="G143" s="208" t="s">
        <v>2072</v>
      </c>
      <c r="H143" s="209">
        <v>1</v>
      </c>
      <c r="I143" s="115"/>
      <c r="J143" s="210">
        <f t="shared" si="0"/>
        <v>0</v>
      </c>
      <c r="K143" s="207" t="s">
        <v>1709</v>
      </c>
      <c r="L143" s="116"/>
      <c r="M143" s="117" t="s">
        <v>1</v>
      </c>
      <c r="N143" s="118" t="s">
        <v>42</v>
      </c>
      <c r="O143" s="52"/>
      <c r="P143" s="111">
        <f t="shared" si="1"/>
        <v>0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1303</v>
      </c>
      <c r="AT143" s="113" t="s">
        <v>290</v>
      </c>
      <c r="AU143" s="113" t="s">
        <v>85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490</v>
      </c>
      <c r="BM143" s="113" t="s">
        <v>3770</v>
      </c>
    </row>
    <row r="144" spans="1:65" s="2" customFormat="1" ht="16.5" customHeight="1">
      <c r="A144" s="28"/>
      <c r="B144" s="138"/>
      <c r="C144" s="199" t="s">
        <v>155</v>
      </c>
      <c r="D144" s="199" t="s">
        <v>242</v>
      </c>
      <c r="E144" s="200" t="s">
        <v>3771</v>
      </c>
      <c r="F144" s="201" t="s">
        <v>3772</v>
      </c>
      <c r="G144" s="202" t="s">
        <v>2072</v>
      </c>
      <c r="H144" s="203">
        <v>1</v>
      </c>
      <c r="I144" s="108"/>
      <c r="J144" s="204">
        <f t="shared" si="0"/>
        <v>0</v>
      </c>
      <c r="K144" s="201" t="s">
        <v>1709</v>
      </c>
      <c r="L144" s="29"/>
      <c r="M144" s="109" t="s">
        <v>1</v>
      </c>
      <c r="N144" s="110" t="s">
        <v>42</v>
      </c>
      <c r="O144" s="52"/>
      <c r="P144" s="111">
        <f t="shared" si="1"/>
        <v>0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490</v>
      </c>
      <c r="AT144" s="113" t="s">
        <v>242</v>
      </c>
      <c r="AU144" s="113" t="s">
        <v>85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490</v>
      </c>
      <c r="BM144" s="113" t="s">
        <v>3773</v>
      </c>
    </row>
    <row r="145" spans="1:65" s="2" customFormat="1" ht="16.5" customHeight="1">
      <c r="A145" s="28"/>
      <c r="B145" s="138"/>
      <c r="C145" s="205" t="s">
        <v>158</v>
      </c>
      <c r="D145" s="205" t="s">
        <v>290</v>
      </c>
      <c r="E145" s="206" t="s">
        <v>3774</v>
      </c>
      <c r="F145" s="207" t="s">
        <v>3772</v>
      </c>
      <c r="G145" s="208" t="s">
        <v>2072</v>
      </c>
      <c r="H145" s="209">
        <v>1</v>
      </c>
      <c r="I145" s="115"/>
      <c r="J145" s="210">
        <f t="shared" si="0"/>
        <v>0</v>
      </c>
      <c r="K145" s="207" t="s">
        <v>1709</v>
      </c>
      <c r="L145" s="116"/>
      <c r="M145" s="117" t="s">
        <v>1</v>
      </c>
      <c r="N145" s="118" t="s">
        <v>42</v>
      </c>
      <c r="O145" s="52"/>
      <c r="P145" s="111">
        <f t="shared" si="1"/>
        <v>0</v>
      </c>
      <c r="Q145" s="111">
        <v>0</v>
      </c>
      <c r="R145" s="111">
        <f t="shared" si="2"/>
        <v>0</v>
      </c>
      <c r="S145" s="111">
        <v>0</v>
      </c>
      <c r="T145" s="11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13" t="s">
        <v>1303</v>
      </c>
      <c r="AT145" s="113" t="s">
        <v>290</v>
      </c>
      <c r="AU145" s="113" t="s">
        <v>85</v>
      </c>
      <c r="AY145" s="14" t="s">
        <v>237</v>
      </c>
      <c r="BE145" s="114">
        <f t="shared" si="4"/>
        <v>0</v>
      </c>
      <c r="BF145" s="114">
        <f t="shared" si="5"/>
        <v>0</v>
      </c>
      <c r="BG145" s="114">
        <f t="shared" si="6"/>
        <v>0</v>
      </c>
      <c r="BH145" s="114">
        <f t="shared" si="7"/>
        <v>0</v>
      </c>
      <c r="BI145" s="114">
        <f t="shared" si="8"/>
        <v>0</v>
      </c>
      <c r="BJ145" s="14" t="s">
        <v>85</v>
      </c>
      <c r="BK145" s="114">
        <f t="shared" si="9"/>
        <v>0</v>
      </c>
      <c r="BL145" s="14" t="s">
        <v>490</v>
      </c>
      <c r="BM145" s="113" t="s">
        <v>3775</v>
      </c>
    </row>
    <row r="146" spans="1:65" s="2" customFormat="1" ht="16.5" customHeight="1">
      <c r="A146" s="28"/>
      <c r="B146" s="138"/>
      <c r="C146" s="199" t="s">
        <v>161</v>
      </c>
      <c r="D146" s="199" t="s">
        <v>242</v>
      </c>
      <c r="E146" s="200" t="s">
        <v>3776</v>
      </c>
      <c r="F146" s="201" t="s">
        <v>3777</v>
      </c>
      <c r="G146" s="202" t="s">
        <v>2072</v>
      </c>
      <c r="H146" s="203">
        <v>3</v>
      </c>
      <c r="I146" s="108"/>
      <c r="J146" s="204">
        <f t="shared" si="0"/>
        <v>0</v>
      </c>
      <c r="K146" s="201" t="s">
        <v>1709</v>
      </c>
      <c r="L146" s="29"/>
      <c r="M146" s="109" t="s">
        <v>1</v>
      </c>
      <c r="N146" s="110" t="s">
        <v>42</v>
      </c>
      <c r="O146" s="52"/>
      <c r="P146" s="111">
        <f t="shared" si="1"/>
        <v>0</v>
      </c>
      <c r="Q146" s="111">
        <v>0</v>
      </c>
      <c r="R146" s="111">
        <f t="shared" si="2"/>
        <v>0</v>
      </c>
      <c r="S146" s="111">
        <v>0</v>
      </c>
      <c r="T146" s="11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490</v>
      </c>
      <c r="AT146" s="113" t="s">
        <v>242</v>
      </c>
      <c r="AU146" s="113" t="s">
        <v>85</v>
      </c>
      <c r="AY146" s="14" t="s">
        <v>237</v>
      </c>
      <c r="BE146" s="114">
        <f t="shared" si="4"/>
        <v>0</v>
      </c>
      <c r="BF146" s="114">
        <f t="shared" si="5"/>
        <v>0</v>
      </c>
      <c r="BG146" s="114">
        <f t="shared" si="6"/>
        <v>0</v>
      </c>
      <c r="BH146" s="114">
        <f t="shared" si="7"/>
        <v>0</v>
      </c>
      <c r="BI146" s="114">
        <f t="shared" si="8"/>
        <v>0</v>
      </c>
      <c r="BJ146" s="14" t="s">
        <v>85</v>
      </c>
      <c r="BK146" s="114">
        <f t="shared" si="9"/>
        <v>0</v>
      </c>
      <c r="BL146" s="14" t="s">
        <v>490</v>
      </c>
      <c r="BM146" s="113" t="s">
        <v>3778</v>
      </c>
    </row>
    <row r="147" spans="1:65" s="2" customFormat="1" ht="16.5" customHeight="1">
      <c r="A147" s="28"/>
      <c r="B147" s="138"/>
      <c r="C147" s="205" t="s">
        <v>164</v>
      </c>
      <c r="D147" s="205" t="s">
        <v>290</v>
      </c>
      <c r="E147" s="206" t="s">
        <v>3779</v>
      </c>
      <c r="F147" s="207" t="s">
        <v>3777</v>
      </c>
      <c r="G147" s="208" t="s">
        <v>2072</v>
      </c>
      <c r="H147" s="209">
        <v>3</v>
      </c>
      <c r="I147" s="115"/>
      <c r="J147" s="210">
        <f t="shared" si="0"/>
        <v>0</v>
      </c>
      <c r="K147" s="207" t="s">
        <v>1709</v>
      </c>
      <c r="L147" s="116"/>
      <c r="M147" s="117" t="s">
        <v>1</v>
      </c>
      <c r="N147" s="118" t="s">
        <v>42</v>
      </c>
      <c r="O147" s="52"/>
      <c r="P147" s="111">
        <f t="shared" si="1"/>
        <v>0</v>
      </c>
      <c r="Q147" s="111">
        <v>0</v>
      </c>
      <c r="R147" s="111">
        <f t="shared" si="2"/>
        <v>0</v>
      </c>
      <c r="S147" s="111">
        <v>0</v>
      </c>
      <c r="T147" s="11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1303</v>
      </c>
      <c r="AT147" s="113" t="s">
        <v>290</v>
      </c>
      <c r="AU147" s="113" t="s">
        <v>85</v>
      </c>
      <c r="AY147" s="14" t="s">
        <v>237</v>
      </c>
      <c r="BE147" s="114">
        <f t="shared" si="4"/>
        <v>0</v>
      </c>
      <c r="BF147" s="114">
        <f t="shared" si="5"/>
        <v>0</v>
      </c>
      <c r="BG147" s="114">
        <f t="shared" si="6"/>
        <v>0</v>
      </c>
      <c r="BH147" s="114">
        <f t="shared" si="7"/>
        <v>0</v>
      </c>
      <c r="BI147" s="114">
        <f t="shared" si="8"/>
        <v>0</v>
      </c>
      <c r="BJ147" s="14" t="s">
        <v>85</v>
      </c>
      <c r="BK147" s="114">
        <f t="shared" si="9"/>
        <v>0</v>
      </c>
      <c r="BL147" s="14" t="s">
        <v>490</v>
      </c>
      <c r="BM147" s="113" t="s">
        <v>3780</v>
      </c>
    </row>
    <row r="148" spans="1:65" s="2" customFormat="1" ht="16.5" customHeight="1">
      <c r="A148" s="28"/>
      <c r="B148" s="138"/>
      <c r="C148" s="199" t="s">
        <v>167</v>
      </c>
      <c r="D148" s="199" t="s">
        <v>242</v>
      </c>
      <c r="E148" s="200" t="s">
        <v>3781</v>
      </c>
      <c r="F148" s="201" t="s">
        <v>3782</v>
      </c>
      <c r="G148" s="202" t="s">
        <v>2072</v>
      </c>
      <c r="H148" s="203">
        <v>1</v>
      </c>
      <c r="I148" s="108"/>
      <c r="J148" s="204">
        <f t="shared" si="0"/>
        <v>0</v>
      </c>
      <c r="K148" s="201" t="s">
        <v>1709</v>
      </c>
      <c r="L148" s="29"/>
      <c r="M148" s="109" t="s">
        <v>1</v>
      </c>
      <c r="N148" s="110" t="s">
        <v>42</v>
      </c>
      <c r="O148" s="52"/>
      <c r="P148" s="111">
        <f t="shared" si="1"/>
        <v>0</v>
      </c>
      <c r="Q148" s="111">
        <v>0</v>
      </c>
      <c r="R148" s="111">
        <f t="shared" si="2"/>
        <v>0</v>
      </c>
      <c r="S148" s="111">
        <v>0</v>
      </c>
      <c r="T148" s="11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490</v>
      </c>
      <c r="AT148" s="113" t="s">
        <v>242</v>
      </c>
      <c r="AU148" s="113" t="s">
        <v>85</v>
      </c>
      <c r="AY148" s="14" t="s">
        <v>237</v>
      </c>
      <c r="BE148" s="114">
        <f t="shared" si="4"/>
        <v>0</v>
      </c>
      <c r="BF148" s="114">
        <f t="shared" si="5"/>
        <v>0</v>
      </c>
      <c r="BG148" s="114">
        <f t="shared" si="6"/>
        <v>0</v>
      </c>
      <c r="BH148" s="114">
        <f t="shared" si="7"/>
        <v>0</v>
      </c>
      <c r="BI148" s="114">
        <f t="shared" si="8"/>
        <v>0</v>
      </c>
      <c r="BJ148" s="14" t="s">
        <v>85</v>
      </c>
      <c r="BK148" s="114">
        <f t="shared" si="9"/>
        <v>0</v>
      </c>
      <c r="BL148" s="14" t="s">
        <v>490</v>
      </c>
      <c r="BM148" s="113" t="s">
        <v>3783</v>
      </c>
    </row>
    <row r="149" spans="1:65" s="2" customFormat="1" ht="16.5" customHeight="1">
      <c r="A149" s="28"/>
      <c r="B149" s="138"/>
      <c r="C149" s="205" t="s">
        <v>348</v>
      </c>
      <c r="D149" s="205" t="s">
        <v>290</v>
      </c>
      <c r="E149" s="206" t="s">
        <v>3784</v>
      </c>
      <c r="F149" s="207" t="s">
        <v>3782</v>
      </c>
      <c r="G149" s="208" t="s">
        <v>2072</v>
      </c>
      <c r="H149" s="209">
        <v>1</v>
      </c>
      <c r="I149" s="115"/>
      <c r="J149" s="210">
        <f t="shared" si="0"/>
        <v>0</v>
      </c>
      <c r="K149" s="207" t="s">
        <v>1709</v>
      </c>
      <c r="L149" s="116"/>
      <c r="M149" s="117" t="s">
        <v>1</v>
      </c>
      <c r="N149" s="118" t="s">
        <v>42</v>
      </c>
      <c r="O149" s="52"/>
      <c r="P149" s="111">
        <f t="shared" si="1"/>
        <v>0</v>
      </c>
      <c r="Q149" s="111">
        <v>0</v>
      </c>
      <c r="R149" s="111">
        <f t="shared" si="2"/>
        <v>0</v>
      </c>
      <c r="S149" s="111">
        <v>0</v>
      </c>
      <c r="T149" s="11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1303</v>
      </c>
      <c r="AT149" s="113" t="s">
        <v>290</v>
      </c>
      <c r="AU149" s="113" t="s">
        <v>85</v>
      </c>
      <c r="AY149" s="14" t="s">
        <v>237</v>
      </c>
      <c r="BE149" s="114">
        <f t="shared" si="4"/>
        <v>0</v>
      </c>
      <c r="BF149" s="114">
        <f t="shared" si="5"/>
        <v>0</v>
      </c>
      <c r="BG149" s="114">
        <f t="shared" si="6"/>
        <v>0</v>
      </c>
      <c r="BH149" s="114">
        <f t="shared" si="7"/>
        <v>0</v>
      </c>
      <c r="BI149" s="114">
        <f t="shared" si="8"/>
        <v>0</v>
      </c>
      <c r="BJ149" s="14" t="s">
        <v>85</v>
      </c>
      <c r="BK149" s="114">
        <f t="shared" si="9"/>
        <v>0</v>
      </c>
      <c r="BL149" s="14" t="s">
        <v>490</v>
      </c>
      <c r="BM149" s="113" t="s">
        <v>3785</v>
      </c>
    </row>
    <row r="150" spans="1:65" s="2" customFormat="1" ht="16.5" customHeight="1">
      <c r="A150" s="28"/>
      <c r="B150" s="138"/>
      <c r="C150" s="199" t="s">
        <v>352</v>
      </c>
      <c r="D150" s="199" t="s">
        <v>242</v>
      </c>
      <c r="E150" s="200" t="s">
        <v>3786</v>
      </c>
      <c r="F150" s="201" t="s">
        <v>3787</v>
      </c>
      <c r="G150" s="202" t="s">
        <v>2072</v>
      </c>
      <c r="H150" s="203">
        <v>1</v>
      </c>
      <c r="I150" s="108"/>
      <c r="J150" s="204">
        <f t="shared" si="0"/>
        <v>0</v>
      </c>
      <c r="K150" s="201" t="s">
        <v>1709</v>
      </c>
      <c r="L150" s="29"/>
      <c r="M150" s="109" t="s">
        <v>1</v>
      </c>
      <c r="N150" s="110" t="s">
        <v>42</v>
      </c>
      <c r="O150" s="52"/>
      <c r="P150" s="111">
        <f t="shared" si="1"/>
        <v>0</v>
      </c>
      <c r="Q150" s="111">
        <v>0</v>
      </c>
      <c r="R150" s="111">
        <f t="shared" si="2"/>
        <v>0</v>
      </c>
      <c r="S150" s="111">
        <v>0</v>
      </c>
      <c r="T150" s="11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13" t="s">
        <v>490</v>
      </c>
      <c r="AT150" s="113" t="s">
        <v>242</v>
      </c>
      <c r="AU150" s="113" t="s">
        <v>85</v>
      </c>
      <c r="AY150" s="14" t="s">
        <v>237</v>
      </c>
      <c r="BE150" s="114">
        <f t="shared" si="4"/>
        <v>0</v>
      </c>
      <c r="BF150" s="114">
        <f t="shared" si="5"/>
        <v>0</v>
      </c>
      <c r="BG150" s="114">
        <f t="shared" si="6"/>
        <v>0</v>
      </c>
      <c r="BH150" s="114">
        <f t="shared" si="7"/>
        <v>0</v>
      </c>
      <c r="BI150" s="114">
        <f t="shared" si="8"/>
        <v>0</v>
      </c>
      <c r="BJ150" s="14" t="s">
        <v>85</v>
      </c>
      <c r="BK150" s="114">
        <f t="shared" si="9"/>
        <v>0</v>
      </c>
      <c r="BL150" s="14" t="s">
        <v>490</v>
      </c>
      <c r="BM150" s="113" t="s">
        <v>3788</v>
      </c>
    </row>
    <row r="151" spans="1:65" s="2" customFormat="1" ht="16.5" customHeight="1">
      <c r="A151" s="28"/>
      <c r="B151" s="138"/>
      <c r="C151" s="205" t="s">
        <v>356</v>
      </c>
      <c r="D151" s="205" t="s">
        <v>290</v>
      </c>
      <c r="E151" s="206" t="s">
        <v>3789</v>
      </c>
      <c r="F151" s="207" t="s">
        <v>3790</v>
      </c>
      <c r="G151" s="208" t="s">
        <v>1</v>
      </c>
      <c r="H151" s="209">
        <v>0</v>
      </c>
      <c r="I151" s="115"/>
      <c r="J151" s="210">
        <f t="shared" si="0"/>
        <v>0</v>
      </c>
      <c r="K151" s="207" t="s">
        <v>1709</v>
      </c>
      <c r="L151" s="116"/>
      <c r="M151" s="117" t="s">
        <v>1</v>
      </c>
      <c r="N151" s="118" t="s">
        <v>42</v>
      </c>
      <c r="O151" s="52"/>
      <c r="P151" s="111">
        <f t="shared" si="1"/>
        <v>0</v>
      </c>
      <c r="Q151" s="111">
        <v>0</v>
      </c>
      <c r="R151" s="111">
        <f t="shared" si="2"/>
        <v>0</v>
      </c>
      <c r="S151" s="111">
        <v>0</v>
      </c>
      <c r="T151" s="112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1303</v>
      </c>
      <c r="AT151" s="113" t="s">
        <v>290</v>
      </c>
      <c r="AU151" s="113" t="s">
        <v>85</v>
      </c>
      <c r="AY151" s="14" t="s">
        <v>237</v>
      </c>
      <c r="BE151" s="114">
        <f t="shared" si="4"/>
        <v>0</v>
      </c>
      <c r="BF151" s="114">
        <f t="shared" si="5"/>
        <v>0</v>
      </c>
      <c r="BG151" s="114">
        <f t="shared" si="6"/>
        <v>0</v>
      </c>
      <c r="BH151" s="114">
        <f t="shared" si="7"/>
        <v>0</v>
      </c>
      <c r="BI151" s="114">
        <f t="shared" si="8"/>
        <v>0</v>
      </c>
      <c r="BJ151" s="14" t="s">
        <v>85</v>
      </c>
      <c r="BK151" s="114">
        <f t="shared" si="9"/>
        <v>0</v>
      </c>
      <c r="BL151" s="14" t="s">
        <v>490</v>
      </c>
      <c r="BM151" s="113" t="s">
        <v>3791</v>
      </c>
    </row>
    <row r="152" spans="1:65" s="2" customFormat="1" ht="16.5" customHeight="1">
      <c r="A152" s="28"/>
      <c r="B152" s="138"/>
      <c r="C152" s="205" t="s">
        <v>360</v>
      </c>
      <c r="D152" s="205" t="s">
        <v>290</v>
      </c>
      <c r="E152" s="206" t="s">
        <v>3792</v>
      </c>
      <c r="F152" s="207" t="s">
        <v>3793</v>
      </c>
      <c r="G152" s="208" t="s">
        <v>1</v>
      </c>
      <c r="H152" s="209">
        <v>0</v>
      </c>
      <c r="I152" s="115"/>
      <c r="J152" s="210">
        <f t="shared" si="0"/>
        <v>0</v>
      </c>
      <c r="K152" s="207" t="s">
        <v>1709</v>
      </c>
      <c r="L152" s="116"/>
      <c r="M152" s="117" t="s">
        <v>1</v>
      </c>
      <c r="N152" s="118" t="s">
        <v>42</v>
      </c>
      <c r="O152" s="52"/>
      <c r="P152" s="111">
        <f t="shared" si="1"/>
        <v>0</v>
      </c>
      <c r="Q152" s="111">
        <v>0</v>
      </c>
      <c r="R152" s="111">
        <f t="shared" si="2"/>
        <v>0</v>
      </c>
      <c r="S152" s="111">
        <v>0</v>
      </c>
      <c r="T152" s="112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1303</v>
      </c>
      <c r="AT152" s="113" t="s">
        <v>290</v>
      </c>
      <c r="AU152" s="113" t="s">
        <v>85</v>
      </c>
      <c r="AY152" s="14" t="s">
        <v>237</v>
      </c>
      <c r="BE152" s="114">
        <f t="shared" si="4"/>
        <v>0</v>
      </c>
      <c r="BF152" s="114">
        <f t="shared" si="5"/>
        <v>0</v>
      </c>
      <c r="BG152" s="114">
        <f t="shared" si="6"/>
        <v>0</v>
      </c>
      <c r="BH152" s="114">
        <f t="shared" si="7"/>
        <v>0</v>
      </c>
      <c r="BI152" s="114">
        <f t="shared" si="8"/>
        <v>0</v>
      </c>
      <c r="BJ152" s="14" t="s">
        <v>85</v>
      </c>
      <c r="BK152" s="114">
        <f t="shared" si="9"/>
        <v>0</v>
      </c>
      <c r="BL152" s="14" t="s">
        <v>490</v>
      </c>
      <c r="BM152" s="113" t="s">
        <v>3794</v>
      </c>
    </row>
    <row r="153" spans="1:65" s="2" customFormat="1" ht="16.5" customHeight="1">
      <c r="A153" s="28"/>
      <c r="B153" s="138"/>
      <c r="C153" s="205" t="s">
        <v>364</v>
      </c>
      <c r="D153" s="205" t="s">
        <v>290</v>
      </c>
      <c r="E153" s="206" t="s">
        <v>3795</v>
      </c>
      <c r="F153" s="207" t="s">
        <v>3796</v>
      </c>
      <c r="G153" s="208" t="s">
        <v>1</v>
      </c>
      <c r="H153" s="209">
        <v>0</v>
      </c>
      <c r="I153" s="115"/>
      <c r="J153" s="210">
        <f t="shared" si="0"/>
        <v>0</v>
      </c>
      <c r="K153" s="207" t="s">
        <v>1709</v>
      </c>
      <c r="L153" s="116"/>
      <c r="M153" s="117" t="s">
        <v>1</v>
      </c>
      <c r="N153" s="118" t="s">
        <v>42</v>
      </c>
      <c r="O153" s="52"/>
      <c r="P153" s="111">
        <f t="shared" si="1"/>
        <v>0</v>
      </c>
      <c r="Q153" s="111">
        <v>0</v>
      </c>
      <c r="R153" s="111">
        <f t="shared" si="2"/>
        <v>0</v>
      </c>
      <c r="S153" s="111">
        <v>0</v>
      </c>
      <c r="T153" s="112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1303</v>
      </c>
      <c r="AT153" s="113" t="s">
        <v>290</v>
      </c>
      <c r="AU153" s="113" t="s">
        <v>85</v>
      </c>
      <c r="AY153" s="14" t="s">
        <v>237</v>
      </c>
      <c r="BE153" s="114">
        <f t="shared" si="4"/>
        <v>0</v>
      </c>
      <c r="BF153" s="114">
        <f t="shared" si="5"/>
        <v>0</v>
      </c>
      <c r="BG153" s="114">
        <f t="shared" si="6"/>
        <v>0</v>
      </c>
      <c r="BH153" s="114">
        <f t="shared" si="7"/>
        <v>0</v>
      </c>
      <c r="BI153" s="114">
        <f t="shared" si="8"/>
        <v>0</v>
      </c>
      <c r="BJ153" s="14" t="s">
        <v>85</v>
      </c>
      <c r="BK153" s="114">
        <f t="shared" si="9"/>
        <v>0</v>
      </c>
      <c r="BL153" s="14" t="s">
        <v>490</v>
      </c>
      <c r="BM153" s="113" t="s">
        <v>3797</v>
      </c>
    </row>
    <row r="154" spans="1:65" s="2" customFormat="1" ht="16.5" customHeight="1">
      <c r="A154" s="28"/>
      <c r="B154" s="138"/>
      <c r="C154" s="205" t="s">
        <v>368</v>
      </c>
      <c r="D154" s="205" t="s">
        <v>290</v>
      </c>
      <c r="E154" s="206" t="s">
        <v>3798</v>
      </c>
      <c r="F154" s="207" t="s">
        <v>3787</v>
      </c>
      <c r="G154" s="208" t="s">
        <v>2072</v>
      </c>
      <c r="H154" s="209">
        <v>1</v>
      </c>
      <c r="I154" s="115"/>
      <c r="J154" s="210">
        <f t="shared" si="0"/>
        <v>0</v>
      </c>
      <c r="K154" s="207" t="s">
        <v>1709</v>
      </c>
      <c r="L154" s="116"/>
      <c r="M154" s="117" t="s">
        <v>1</v>
      </c>
      <c r="N154" s="118" t="s">
        <v>42</v>
      </c>
      <c r="O154" s="52"/>
      <c r="P154" s="111">
        <f t="shared" si="1"/>
        <v>0</v>
      </c>
      <c r="Q154" s="111">
        <v>0</v>
      </c>
      <c r="R154" s="111">
        <f t="shared" si="2"/>
        <v>0</v>
      </c>
      <c r="S154" s="111">
        <v>0</v>
      </c>
      <c r="T154" s="112">
        <f t="shared" si="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1303</v>
      </c>
      <c r="AT154" s="113" t="s">
        <v>290</v>
      </c>
      <c r="AU154" s="113" t="s">
        <v>85</v>
      </c>
      <c r="AY154" s="14" t="s">
        <v>237</v>
      </c>
      <c r="BE154" s="114">
        <f t="shared" si="4"/>
        <v>0</v>
      </c>
      <c r="BF154" s="114">
        <f t="shared" si="5"/>
        <v>0</v>
      </c>
      <c r="BG154" s="114">
        <f t="shared" si="6"/>
        <v>0</v>
      </c>
      <c r="BH154" s="114">
        <f t="shared" si="7"/>
        <v>0</v>
      </c>
      <c r="BI154" s="114">
        <f t="shared" si="8"/>
        <v>0</v>
      </c>
      <c r="BJ154" s="14" t="s">
        <v>85</v>
      </c>
      <c r="BK154" s="114">
        <f t="shared" si="9"/>
        <v>0</v>
      </c>
      <c r="BL154" s="14" t="s">
        <v>490</v>
      </c>
      <c r="BM154" s="113" t="s">
        <v>3799</v>
      </c>
    </row>
    <row r="155" spans="1:65" s="2" customFormat="1" ht="16.5" customHeight="1">
      <c r="A155" s="28"/>
      <c r="B155" s="138"/>
      <c r="C155" s="199" t="s">
        <v>372</v>
      </c>
      <c r="D155" s="199" t="s">
        <v>242</v>
      </c>
      <c r="E155" s="200" t="s">
        <v>3800</v>
      </c>
      <c r="F155" s="201" t="s">
        <v>3801</v>
      </c>
      <c r="G155" s="202" t="s">
        <v>2072</v>
      </c>
      <c r="H155" s="203">
        <v>1</v>
      </c>
      <c r="I155" s="108"/>
      <c r="J155" s="204">
        <f t="shared" si="0"/>
        <v>0</v>
      </c>
      <c r="K155" s="201" t="s">
        <v>1709</v>
      </c>
      <c r="L155" s="29"/>
      <c r="M155" s="109" t="s">
        <v>1</v>
      </c>
      <c r="N155" s="110" t="s">
        <v>42</v>
      </c>
      <c r="O155" s="52"/>
      <c r="P155" s="111">
        <f t="shared" si="1"/>
        <v>0</v>
      </c>
      <c r="Q155" s="111">
        <v>0</v>
      </c>
      <c r="R155" s="111">
        <f t="shared" si="2"/>
        <v>0</v>
      </c>
      <c r="S155" s="111">
        <v>0</v>
      </c>
      <c r="T155" s="112">
        <f t="shared" si="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490</v>
      </c>
      <c r="AT155" s="113" t="s">
        <v>242</v>
      </c>
      <c r="AU155" s="113" t="s">
        <v>85</v>
      </c>
      <c r="AY155" s="14" t="s">
        <v>237</v>
      </c>
      <c r="BE155" s="114">
        <f t="shared" si="4"/>
        <v>0</v>
      </c>
      <c r="BF155" s="114">
        <f t="shared" si="5"/>
        <v>0</v>
      </c>
      <c r="BG155" s="114">
        <f t="shared" si="6"/>
        <v>0</v>
      </c>
      <c r="BH155" s="114">
        <f t="shared" si="7"/>
        <v>0</v>
      </c>
      <c r="BI155" s="114">
        <f t="shared" si="8"/>
        <v>0</v>
      </c>
      <c r="BJ155" s="14" t="s">
        <v>85</v>
      </c>
      <c r="BK155" s="114">
        <f t="shared" si="9"/>
        <v>0</v>
      </c>
      <c r="BL155" s="14" t="s">
        <v>490</v>
      </c>
      <c r="BM155" s="113" t="s">
        <v>3802</v>
      </c>
    </row>
    <row r="156" spans="1:65" s="2" customFormat="1" ht="16.5" customHeight="1">
      <c r="A156" s="28"/>
      <c r="B156" s="138"/>
      <c r="C156" s="205" t="s">
        <v>376</v>
      </c>
      <c r="D156" s="205" t="s">
        <v>290</v>
      </c>
      <c r="E156" s="206" t="s">
        <v>3803</v>
      </c>
      <c r="F156" s="207" t="s">
        <v>3801</v>
      </c>
      <c r="G156" s="208" t="s">
        <v>2072</v>
      </c>
      <c r="H156" s="209">
        <v>1</v>
      </c>
      <c r="I156" s="115"/>
      <c r="J156" s="210">
        <f t="shared" si="0"/>
        <v>0</v>
      </c>
      <c r="K156" s="207" t="s">
        <v>1709</v>
      </c>
      <c r="L156" s="116"/>
      <c r="M156" s="117" t="s">
        <v>1</v>
      </c>
      <c r="N156" s="118" t="s">
        <v>42</v>
      </c>
      <c r="O156" s="52"/>
      <c r="P156" s="111">
        <f t="shared" si="1"/>
        <v>0</v>
      </c>
      <c r="Q156" s="111">
        <v>0</v>
      </c>
      <c r="R156" s="111">
        <f t="shared" si="2"/>
        <v>0</v>
      </c>
      <c r="S156" s="111">
        <v>0</v>
      </c>
      <c r="T156" s="112">
        <f t="shared" si="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1303</v>
      </c>
      <c r="AT156" s="113" t="s">
        <v>290</v>
      </c>
      <c r="AU156" s="113" t="s">
        <v>85</v>
      </c>
      <c r="AY156" s="14" t="s">
        <v>237</v>
      </c>
      <c r="BE156" s="114">
        <f t="shared" si="4"/>
        <v>0</v>
      </c>
      <c r="BF156" s="114">
        <f t="shared" si="5"/>
        <v>0</v>
      </c>
      <c r="BG156" s="114">
        <f t="shared" si="6"/>
        <v>0</v>
      </c>
      <c r="BH156" s="114">
        <f t="shared" si="7"/>
        <v>0</v>
      </c>
      <c r="BI156" s="114">
        <f t="shared" si="8"/>
        <v>0</v>
      </c>
      <c r="BJ156" s="14" t="s">
        <v>85</v>
      </c>
      <c r="BK156" s="114">
        <f t="shared" si="9"/>
        <v>0</v>
      </c>
      <c r="BL156" s="14" t="s">
        <v>490</v>
      </c>
      <c r="BM156" s="113" t="s">
        <v>3804</v>
      </c>
    </row>
    <row r="157" spans="1:65" s="12" customFormat="1" ht="25.9" customHeight="1">
      <c r="B157" s="192"/>
      <c r="C157" s="193"/>
      <c r="D157" s="194" t="s">
        <v>76</v>
      </c>
      <c r="E157" s="195" t="s">
        <v>663</v>
      </c>
      <c r="F157" s="195" t="s">
        <v>3702</v>
      </c>
      <c r="G157" s="193"/>
      <c r="H157" s="193"/>
      <c r="I157" s="101"/>
      <c r="J157" s="196">
        <f>BK157</f>
        <v>0</v>
      </c>
      <c r="K157" s="193"/>
      <c r="L157" s="99"/>
      <c r="M157" s="102"/>
      <c r="N157" s="103"/>
      <c r="O157" s="103"/>
      <c r="P157" s="104">
        <f>SUM(P158:P165)</f>
        <v>0</v>
      </c>
      <c r="Q157" s="103"/>
      <c r="R157" s="104">
        <f>SUM(R158:R165)</f>
        <v>0</v>
      </c>
      <c r="S157" s="103"/>
      <c r="T157" s="105">
        <f>SUM(T158:T165)</f>
        <v>0</v>
      </c>
      <c r="AR157" s="100" t="s">
        <v>247</v>
      </c>
      <c r="AT157" s="106" t="s">
        <v>76</v>
      </c>
      <c r="AU157" s="106" t="s">
        <v>77</v>
      </c>
      <c r="AY157" s="100" t="s">
        <v>237</v>
      </c>
      <c r="BK157" s="107">
        <f>SUM(BK158:BK165)</f>
        <v>0</v>
      </c>
    </row>
    <row r="158" spans="1:65" s="2" customFormat="1" ht="16.5" customHeight="1">
      <c r="A158" s="28"/>
      <c r="B158" s="138"/>
      <c r="C158" s="199" t="s">
        <v>380</v>
      </c>
      <c r="D158" s="199" t="s">
        <v>242</v>
      </c>
      <c r="E158" s="200" t="s">
        <v>3805</v>
      </c>
      <c r="F158" s="201" t="s">
        <v>3806</v>
      </c>
      <c r="G158" s="202" t="s">
        <v>2676</v>
      </c>
      <c r="H158" s="203">
        <v>12</v>
      </c>
      <c r="I158" s="108"/>
      <c r="J158" s="204">
        <f t="shared" ref="J158:J165" si="10">ROUND(I158*H158,2)</f>
        <v>0</v>
      </c>
      <c r="K158" s="201" t="s">
        <v>1709</v>
      </c>
      <c r="L158" s="29"/>
      <c r="M158" s="109" t="s">
        <v>1</v>
      </c>
      <c r="N158" s="110" t="s">
        <v>42</v>
      </c>
      <c r="O158" s="52"/>
      <c r="P158" s="111">
        <f t="shared" ref="P158:P165" si="11">O158*H158</f>
        <v>0</v>
      </c>
      <c r="Q158" s="111">
        <v>0</v>
      </c>
      <c r="R158" s="111">
        <f t="shared" ref="R158:R165" si="12">Q158*H158</f>
        <v>0</v>
      </c>
      <c r="S158" s="111">
        <v>0</v>
      </c>
      <c r="T158" s="112">
        <f t="shared" ref="T158:T165" si="13"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490</v>
      </c>
      <c r="AT158" s="113" t="s">
        <v>242</v>
      </c>
      <c r="AU158" s="113" t="s">
        <v>85</v>
      </c>
      <c r="AY158" s="14" t="s">
        <v>237</v>
      </c>
      <c r="BE158" s="114">
        <f t="shared" ref="BE158:BE165" si="14">IF(N158="základní",J158,0)</f>
        <v>0</v>
      </c>
      <c r="BF158" s="114">
        <f t="shared" ref="BF158:BF165" si="15">IF(N158="snížená",J158,0)</f>
        <v>0</v>
      </c>
      <c r="BG158" s="114">
        <f t="shared" ref="BG158:BG165" si="16">IF(N158="zákl. přenesená",J158,0)</f>
        <v>0</v>
      </c>
      <c r="BH158" s="114">
        <f t="shared" ref="BH158:BH165" si="17">IF(N158="sníž. přenesená",J158,0)</f>
        <v>0</v>
      </c>
      <c r="BI158" s="114">
        <f t="shared" ref="BI158:BI165" si="18">IF(N158="nulová",J158,0)</f>
        <v>0</v>
      </c>
      <c r="BJ158" s="14" t="s">
        <v>85</v>
      </c>
      <c r="BK158" s="114">
        <f t="shared" ref="BK158:BK165" si="19">ROUND(I158*H158,2)</f>
        <v>0</v>
      </c>
      <c r="BL158" s="14" t="s">
        <v>490</v>
      </c>
      <c r="BM158" s="113" t="s">
        <v>3807</v>
      </c>
    </row>
    <row r="159" spans="1:65" s="2" customFormat="1" ht="16.5" customHeight="1">
      <c r="A159" s="28"/>
      <c r="B159" s="138"/>
      <c r="C159" s="199" t="s">
        <v>384</v>
      </c>
      <c r="D159" s="199" t="s">
        <v>242</v>
      </c>
      <c r="E159" s="200" t="s">
        <v>3808</v>
      </c>
      <c r="F159" s="201" t="s">
        <v>3809</v>
      </c>
      <c r="G159" s="202" t="s">
        <v>2676</v>
      </c>
      <c r="H159" s="203">
        <v>8</v>
      </c>
      <c r="I159" s="108"/>
      <c r="J159" s="204">
        <f t="shared" si="10"/>
        <v>0</v>
      </c>
      <c r="K159" s="201" t="s">
        <v>1709</v>
      </c>
      <c r="L159" s="29"/>
      <c r="M159" s="109" t="s">
        <v>1</v>
      </c>
      <c r="N159" s="110" t="s">
        <v>42</v>
      </c>
      <c r="O159" s="52"/>
      <c r="P159" s="111">
        <f t="shared" si="11"/>
        <v>0</v>
      </c>
      <c r="Q159" s="111">
        <v>0</v>
      </c>
      <c r="R159" s="111">
        <f t="shared" si="12"/>
        <v>0</v>
      </c>
      <c r="S159" s="111">
        <v>0</v>
      </c>
      <c r="T159" s="112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490</v>
      </c>
      <c r="AT159" s="113" t="s">
        <v>242</v>
      </c>
      <c r="AU159" s="113" t="s">
        <v>85</v>
      </c>
      <c r="AY159" s="14" t="s">
        <v>237</v>
      </c>
      <c r="BE159" s="114">
        <f t="shared" si="14"/>
        <v>0</v>
      </c>
      <c r="BF159" s="114">
        <f t="shared" si="15"/>
        <v>0</v>
      </c>
      <c r="BG159" s="114">
        <f t="shared" si="16"/>
        <v>0</v>
      </c>
      <c r="BH159" s="114">
        <f t="shared" si="17"/>
        <v>0</v>
      </c>
      <c r="BI159" s="114">
        <f t="shared" si="18"/>
        <v>0</v>
      </c>
      <c r="BJ159" s="14" t="s">
        <v>85</v>
      </c>
      <c r="BK159" s="114">
        <f t="shared" si="19"/>
        <v>0</v>
      </c>
      <c r="BL159" s="14" t="s">
        <v>490</v>
      </c>
      <c r="BM159" s="113" t="s">
        <v>3810</v>
      </c>
    </row>
    <row r="160" spans="1:65" s="2" customFormat="1" ht="16.5" customHeight="1">
      <c r="A160" s="28"/>
      <c r="B160" s="138"/>
      <c r="C160" s="199" t="s">
        <v>388</v>
      </c>
      <c r="D160" s="199" t="s">
        <v>242</v>
      </c>
      <c r="E160" s="200" t="s">
        <v>3811</v>
      </c>
      <c r="F160" s="201" t="s">
        <v>3812</v>
      </c>
      <c r="G160" s="202" t="s">
        <v>2676</v>
      </c>
      <c r="H160" s="203">
        <v>18</v>
      </c>
      <c r="I160" s="108"/>
      <c r="J160" s="204">
        <f t="shared" si="10"/>
        <v>0</v>
      </c>
      <c r="K160" s="201" t="s">
        <v>1709</v>
      </c>
      <c r="L160" s="29"/>
      <c r="M160" s="109" t="s">
        <v>1</v>
      </c>
      <c r="N160" s="110" t="s">
        <v>42</v>
      </c>
      <c r="O160" s="52"/>
      <c r="P160" s="111">
        <f t="shared" si="11"/>
        <v>0</v>
      </c>
      <c r="Q160" s="111">
        <v>0</v>
      </c>
      <c r="R160" s="111">
        <f t="shared" si="12"/>
        <v>0</v>
      </c>
      <c r="S160" s="111">
        <v>0</v>
      </c>
      <c r="T160" s="112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490</v>
      </c>
      <c r="AT160" s="113" t="s">
        <v>242</v>
      </c>
      <c r="AU160" s="113" t="s">
        <v>85</v>
      </c>
      <c r="AY160" s="14" t="s">
        <v>237</v>
      </c>
      <c r="BE160" s="114">
        <f t="shared" si="14"/>
        <v>0</v>
      </c>
      <c r="BF160" s="114">
        <f t="shared" si="15"/>
        <v>0</v>
      </c>
      <c r="BG160" s="114">
        <f t="shared" si="16"/>
        <v>0</v>
      </c>
      <c r="BH160" s="114">
        <f t="shared" si="17"/>
        <v>0</v>
      </c>
      <c r="BI160" s="114">
        <f t="shared" si="18"/>
        <v>0</v>
      </c>
      <c r="BJ160" s="14" t="s">
        <v>85</v>
      </c>
      <c r="BK160" s="114">
        <f t="shared" si="19"/>
        <v>0</v>
      </c>
      <c r="BL160" s="14" t="s">
        <v>490</v>
      </c>
      <c r="BM160" s="113" t="s">
        <v>3813</v>
      </c>
    </row>
    <row r="161" spans="1:65" s="2" customFormat="1" ht="16.5" customHeight="1">
      <c r="A161" s="28"/>
      <c r="B161" s="138"/>
      <c r="C161" s="199" t="s">
        <v>392</v>
      </c>
      <c r="D161" s="199" t="s">
        <v>242</v>
      </c>
      <c r="E161" s="200" t="s">
        <v>3814</v>
      </c>
      <c r="F161" s="201" t="s">
        <v>3815</v>
      </c>
      <c r="G161" s="202" t="s">
        <v>2676</v>
      </c>
      <c r="H161" s="203">
        <v>16</v>
      </c>
      <c r="I161" s="108"/>
      <c r="J161" s="204">
        <f t="shared" si="10"/>
        <v>0</v>
      </c>
      <c r="K161" s="201" t="s">
        <v>1709</v>
      </c>
      <c r="L161" s="29"/>
      <c r="M161" s="109" t="s">
        <v>1</v>
      </c>
      <c r="N161" s="110" t="s">
        <v>42</v>
      </c>
      <c r="O161" s="52"/>
      <c r="P161" s="111">
        <f t="shared" si="11"/>
        <v>0</v>
      </c>
      <c r="Q161" s="111">
        <v>0</v>
      </c>
      <c r="R161" s="111">
        <f t="shared" si="12"/>
        <v>0</v>
      </c>
      <c r="S161" s="111">
        <v>0</v>
      </c>
      <c r="T161" s="112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490</v>
      </c>
      <c r="AT161" s="113" t="s">
        <v>242</v>
      </c>
      <c r="AU161" s="113" t="s">
        <v>85</v>
      </c>
      <c r="AY161" s="14" t="s">
        <v>237</v>
      </c>
      <c r="BE161" s="114">
        <f t="shared" si="14"/>
        <v>0</v>
      </c>
      <c r="BF161" s="114">
        <f t="shared" si="15"/>
        <v>0</v>
      </c>
      <c r="BG161" s="114">
        <f t="shared" si="16"/>
        <v>0</v>
      </c>
      <c r="BH161" s="114">
        <f t="shared" si="17"/>
        <v>0</v>
      </c>
      <c r="BI161" s="114">
        <f t="shared" si="18"/>
        <v>0</v>
      </c>
      <c r="BJ161" s="14" t="s">
        <v>85</v>
      </c>
      <c r="BK161" s="114">
        <f t="shared" si="19"/>
        <v>0</v>
      </c>
      <c r="BL161" s="14" t="s">
        <v>490</v>
      </c>
      <c r="BM161" s="113" t="s">
        <v>3816</v>
      </c>
    </row>
    <row r="162" spans="1:65" s="2" customFormat="1" ht="16.5" customHeight="1">
      <c r="A162" s="28"/>
      <c r="B162" s="138"/>
      <c r="C162" s="199" t="s">
        <v>396</v>
      </c>
      <c r="D162" s="199" t="s">
        <v>242</v>
      </c>
      <c r="E162" s="200" t="s">
        <v>3817</v>
      </c>
      <c r="F162" s="201" t="s">
        <v>3524</v>
      </c>
      <c r="G162" s="202" t="s">
        <v>2676</v>
      </c>
      <c r="H162" s="203">
        <v>32</v>
      </c>
      <c r="I162" s="108"/>
      <c r="J162" s="204">
        <f t="shared" si="10"/>
        <v>0</v>
      </c>
      <c r="K162" s="201" t="s">
        <v>1709</v>
      </c>
      <c r="L162" s="29"/>
      <c r="M162" s="109" t="s">
        <v>1</v>
      </c>
      <c r="N162" s="110" t="s">
        <v>42</v>
      </c>
      <c r="O162" s="52"/>
      <c r="P162" s="111">
        <f t="shared" si="11"/>
        <v>0</v>
      </c>
      <c r="Q162" s="111">
        <v>0</v>
      </c>
      <c r="R162" s="111">
        <f t="shared" si="12"/>
        <v>0</v>
      </c>
      <c r="S162" s="111">
        <v>0</v>
      </c>
      <c r="T162" s="112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490</v>
      </c>
      <c r="AT162" s="113" t="s">
        <v>242</v>
      </c>
      <c r="AU162" s="113" t="s">
        <v>85</v>
      </c>
      <c r="AY162" s="14" t="s">
        <v>237</v>
      </c>
      <c r="BE162" s="114">
        <f t="shared" si="14"/>
        <v>0</v>
      </c>
      <c r="BF162" s="114">
        <f t="shared" si="15"/>
        <v>0</v>
      </c>
      <c r="BG162" s="114">
        <f t="shared" si="16"/>
        <v>0</v>
      </c>
      <c r="BH162" s="114">
        <f t="shared" si="17"/>
        <v>0</v>
      </c>
      <c r="BI162" s="114">
        <f t="shared" si="18"/>
        <v>0</v>
      </c>
      <c r="BJ162" s="14" t="s">
        <v>85</v>
      </c>
      <c r="BK162" s="114">
        <f t="shared" si="19"/>
        <v>0</v>
      </c>
      <c r="BL162" s="14" t="s">
        <v>490</v>
      </c>
      <c r="BM162" s="113" t="s">
        <v>3818</v>
      </c>
    </row>
    <row r="163" spans="1:65" s="2" customFormat="1" ht="16.5" customHeight="1">
      <c r="A163" s="28"/>
      <c r="B163" s="138"/>
      <c r="C163" s="199" t="s">
        <v>400</v>
      </c>
      <c r="D163" s="199" t="s">
        <v>242</v>
      </c>
      <c r="E163" s="200" t="s">
        <v>3819</v>
      </c>
      <c r="F163" s="201" t="s">
        <v>3527</v>
      </c>
      <c r="G163" s="202" t="s">
        <v>2676</v>
      </c>
      <c r="H163" s="203">
        <v>8</v>
      </c>
      <c r="I163" s="108"/>
      <c r="J163" s="204">
        <f t="shared" si="10"/>
        <v>0</v>
      </c>
      <c r="K163" s="201" t="s">
        <v>1709</v>
      </c>
      <c r="L163" s="29"/>
      <c r="M163" s="109" t="s">
        <v>1</v>
      </c>
      <c r="N163" s="110" t="s">
        <v>42</v>
      </c>
      <c r="O163" s="52"/>
      <c r="P163" s="111">
        <f t="shared" si="11"/>
        <v>0</v>
      </c>
      <c r="Q163" s="111">
        <v>0</v>
      </c>
      <c r="R163" s="111">
        <f t="shared" si="12"/>
        <v>0</v>
      </c>
      <c r="S163" s="111">
        <v>0</v>
      </c>
      <c r="T163" s="112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490</v>
      </c>
      <c r="AT163" s="113" t="s">
        <v>242</v>
      </c>
      <c r="AU163" s="113" t="s">
        <v>85</v>
      </c>
      <c r="AY163" s="14" t="s">
        <v>237</v>
      </c>
      <c r="BE163" s="114">
        <f t="shared" si="14"/>
        <v>0</v>
      </c>
      <c r="BF163" s="114">
        <f t="shared" si="15"/>
        <v>0</v>
      </c>
      <c r="BG163" s="114">
        <f t="shared" si="16"/>
        <v>0</v>
      </c>
      <c r="BH163" s="114">
        <f t="shared" si="17"/>
        <v>0</v>
      </c>
      <c r="BI163" s="114">
        <f t="shared" si="18"/>
        <v>0</v>
      </c>
      <c r="BJ163" s="14" t="s">
        <v>85</v>
      </c>
      <c r="BK163" s="114">
        <f t="shared" si="19"/>
        <v>0</v>
      </c>
      <c r="BL163" s="14" t="s">
        <v>490</v>
      </c>
      <c r="BM163" s="113" t="s">
        <v>3820</v>
      </c>
    </row>
    <row r="164" spans="1:65" s="2" customFormat="1" ht="16.5" customHeight="1">
      <c r="A164" s="28"/>
      <c r="B164" s="138"/>
      <c r="C164" s="199" t="s">
        <v>404</v>
      </c>
      <c r="D164" s="199" t="s">
        <v>242</v>
      </c>
      <c r="E164" s="200" t="s">
        <v>3821</v>
      </c>
      <c r="F164" s="201" t="s">
        <v>3822</v>
      </c>
      <c r="G164" s="202" t="s">
        <v>2676</v>
      </c>
      <c r="H164" s="203">
        <v>12</v>
      </c>
      <c r="I164" s="108"/>
      <c r="J164" s="204">
        <f t="shared" si="10"/>
        <v>0</v>
      </c>
      <c r="K164" s="201" t="s">
        <v>1709</v>
      </c>
      <c r="L164" s="29"/>
      <c r="M164" s="109" t="s">
        <v>1</v>
      </c>
      <c r="N164" s="110" t="s">
        <v>42</v>
      </c>
      <c r="O164" s="52"/>
      <c r="P164" s="111">
        <f t="shared" si="11"/>
        <v>0</v>
      </c>
      <c r="Q164" s="111">
        <v>0</v>
      </c>
      <c r="R164" s="111">
        <f t="shared" si="12"/>
        <v>0</v>
      </c>
      <c r="S164" s="111">
        <v>0</v>
      </c>
      <c r="T164" s="112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490</v>
      </c>
      <c r="AT164" s="113" t="s">
        <v>242</v>
      </c>
      <c r="AU164" s="113" t="s">
        <v>85</v>
      </c>
      <c r="AY164" s="14" t="s">
        <v>237</v>
      </c>
      <c r="BE164" s="114">
        <f t="shared" si="14"/>
        <v>0</v>
      </c>
      <c r="BF164" s="114">
        <f t="shared" si="15"/>
        <v>0</v>
      </c>
      <c r="BG164" s="114">
        <f t="shared" si="16"/>
        <v>0</v>
      </c>
      <c r="BH164" s="114">
        <f t="shared" si="17"/>
        <v>0</v>
      </c>
      <c r="BI164" s="114">
        <f t="shared" si="18"/>
        <v>0</v>
      </c>
      <c r="BJ164" s="14" t="s">
        <v>85</v>
      </c>
      <c r="BK164" s="114">
        <f t="shared" si="19"/>
        <v>0</v>
      </c>
      <c r="BL164" s="14" t="s">
        <v>490</v>
      </c>
      <c r="BM164" s="113" t="s">
        <v>3823</v>
      </c>
    </row>
    <row r="165" spans="1:65" s="2" customFormat="1" ht="16.5" customHeight="1">
      <c r="A165" s="28"/>
      <c r="B165" s="138"/>
      <c r="C165" s="199" t="s">
        <v>408</v>
      </c>
      <c r="D165" s="199" t="s">
        <v>242</v>
      </c>
      <c r="E165" s="200" t="s">
        <v>3824</v>
      </c>
      <c r="F165" s="201" t="s">
        <v>3530</v>
      </c>
      <c r="G165" s="202" t="s">
        <v>2676</v>
      </c>
      <c r="H165" s="203">
        <v>16</v>
      </c>
      <c r="I165" s="108"/>
      <c r="J165" s="204">
        <f t="shared" si="10"/>
        <v>0</v>
      </c>
      <c r="K165" s="201" t="s">
        <v>1709</v>
      </c>
      <c r="L165" s="29"/>
      <c r="M165" s="121" t="s">
        <v>1</v>
      </c>
      <c r="N165" s="122" t="s">
        <v>42</v>
      </c>
      <c r="O165" s="123"/>
      <c r="P165" s="124">
        <f t="shared" si="11"/>
        <v>0</v>
      </c>
      <c r="Q165" s="124">
        <v>0</v>
      </c>
      <c r="R165" s="124">
        <f t="shared" si="12"/>
        <v>0</v>
      </c>
      <c r="S165" s="124">
        <v>0</v>
      </c>
      <c r="T165" s="125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13" t="s">
        <v>490</v>
      </c>
      <c r="AT165" s="113" t="s">
        <v>242</v>
      </c>
      <c r="AU165" s="113" t="s">
        <v>85</v>
      </c>
      <c r="AY165" s="14" t="s">
        <v>237</v>
      </c>
      <c r="BE165" s="114">
        <f t="shared" si="14"/>
        <v>0</v>
      </c>
      <c r="BF165" s="114">
        <f t="shared" si="15"/>
        <v>0</v>
      </c>
      <c r="BG165" s="114">
        <f t="shared" si="16"/>
        <v>0</v>
      </c>
      <c r="BH165" s="114">
        <f t="shared" si="17"/>
        <v>0</v>
      </c>
      <c r="BI165" s="114">
        <f t="shared" si="18"/>
        <v>0</v>
      </c>
      <c r="BJ165" s="14" t="s">
        <v>85</v>
      </c>
      <c r="BK165" s="114">
        <f t="shared" si="19"/>
        <v>0</v>
      </c>
      <c r="BL165" s="14" t="s">
        <v>490</v>
      </c>
      <c r="BM165" s="113" t="s">
        <v>3825</v>
      </c>
    </row>
    <row r="166" spans="1:65" s="2" customFormat="1" ht="6.95" customHeight="1">
      <c r="A166" s="28"/>
      <c r="B166" s="168"/>
      <c r="C166" s="169"/>
      <c r="D166" s="169"/>
      <c r="E166" s="169"/>
      <c r="F166" s="169"/>
      <c r="G166" s="169"/>
      <c r="H166" s="169"/>
      <c r="I166" s="169"/>
      <c r="J166" s="169"/>
      <c r="K166" s="169"/>
      <c r="L166" s="29"/>
      <c r="M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</row>
  </sheetData>
  <sheetProtection algorithmName="SHA-512" hashValue="Zx3DlGhrOjX+HXVLwD7XCdEiaDEu7i99noBz2+YPbGvFY74DHTkmSrficn4W4UXmJ5qwoPuDafIxXV8n6EsuSg==" saltValue="jqwMAqtY8qqtuZr6Dh9TeA==" spinCount="100000" sheet="1" objects="1" scenarios="1"/>
  <autoFilter ref="C117:K165" xr:uid="{00000000-0009-0000-0000-000007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77"/>
  <sheetViews>
    <sheetView showGridLines="0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108</v>
      </c>
    </row>
    <row r="3" spans="1:46" s="1" customFormat="1" ht="6.9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7"/>
      <c r="AT3" s="14" t="s">
        <v>87</v>
      </c>
    </row>
    <row r="4" spans="1:46" s="1" customFormat="1" ht="24.95" customHeight="1">
      <c r="B4" s="134"/>
      <c r="C4" s="135"/>
      <c r="D4" s="136" t="s">
        <v>170</v>
      </c>
      <c r="E4" s="135"/>
      <c r="F4" s="135"/>
      <c r="G4" s="135"/>
      <c r="H4" s="135"/>
      <c r="I4" s="135"/>
      <c r="J4" s="135"/>
      <c r="K4" s="135"/>
      <c r="L4" s="17"/>
      <c r="M4" s="87" t="s">
        <v>10</v>
      </c>
      <c r="AT4" s="14" t="s">
        <v>3</v>
      </c>
    </row>
    <row r="5" spans="1:46" s="1" customFormat="1" ht="6.9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7"/>
    </row>
    <row r="6" spans="1:46" s="1" customFormat="1" ht="12" customHeight="1">
      <c r="B6" s="134"/>
      <c r="C6" s="135"/>
      <c r="D6" s="137" t="s">
        <v>16</v>
      </c>
      <c r="E6" s="135"/>
      <c r="F6" s="135"/>
      <c r="G6" s="135"/>
      <c r="H6" s="135"/>
      <c r="I6" s="135"/>
      <c r="J6" s="135"/>
      <c r="K6" s="135"/>
      <c r="L6" s="17"/>
    </row>
    <row r="7" spans="1:46" s="1" customFormat="1" ht="16.5" customHeight="1">
      <c r="B7" s="134"/>
      <c r="C7" s="135"/>
      <c r="D7" s="135"/>
      <c r="E7" s="254" t="str">
        <f>'Rekapitulace stavby'!K6</f>
        <v>STAVEBNÍ ÚPRAVY OBJEKTU PODNIKOVÉHO ŘEDITELSTVÍ DOPRAVNÍHO PODNIKU OSTRAVA a.s</v>
      </c>
      <c r="F7" s="255"/>
      <c r="G7" s="255"/>
      <c r="H7" s="255"/>
      <c r="I7" s="135"/>
      <c r="J7" s="135"/>
      <c r="K7" s="135"/>
      <c r="L7" s="17"/>
    </row>
    <row r="8" spans="1:46" s="2" customFormat="1" ht="12" customHeight="1">
      <c r="A8" s="28"/>
      <c r="B8" s="138"/>
      <c r="C8" s="139"/>
      <c r="D8" s="137" t="s">
        <v>171</v>
      </c>
      <c r="E8" s="139"/>
      <c r="F8" s="139"/>
      <c r="G8" s="139"/>
      <c r="H8" s="139"/>
      <c r="I8" s="139"/>
      <c r="J8" s="139"/>
      <c r="K8" s="139"/>
      <c r="L8" s="3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138"/>
      <c r="C9" s="139"/>
      <c r="D9" s="139"/>
      <c r="E9" s="252" t="s">
        <v>3826</v>
      </c>
      <c r="F9" s="253"/>
      <c r="G9" s="253"/>
      <c r="H9" s="253"/>
      <c r="I9" s="139"/>
      <c r="J9" s="139"/>
      <c r="K9" s="139"/>
      <c r="L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3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138"/>
      <c r="C11" s="139"/>
      <c r="D11" s="137" t="s">
        <v>18</v>
      </c>
      <c r="E11" s="139"/>
      <c r="F11" s="140" t="s">
        <v>1</v>
      </c>
      <c r="G11" s="139"/>
      <c r="H11" s="139"/>
      <c r="I11" s="137" t="s">
        <v>19</v>
      </c>
      <c r="J11" s="140" t="s">
        <v>1</v>
      </c>
      <c r="K11" s="139"/>
      <c r="L11" s="3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138"/>
      <c r="C12" s="139"/>
      <c r="D12" s="137" t="s">
        <v>20</v>
      </c>
      <c r="E12" s="139"/>
      <c r="F12" s="140" t="s">
        <v>1701</v>
      </c>
      <c r="G12" s="139"/>
      <c r="H12" s="139"/>
      <c r="I12" s="137" t="s">
        <v>22</v>
      </c>
      <c r="J12" s="141" t="str">
        <f>'Rekapitulace stavby'!AN8</f>
        <v>15. 1. 2020</v>
      </c>
      <c r="K12" s="139"/>
      <c r="L12" s="3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37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138"/>
      <c r="C14" s="139"/>
      <c r="D14" s="137" t="s">
        <v>24</v>
      </c>
      <c r="E14" s="139"/>
      <c r="F14" s="139"/>
      <c r="G14" s="139"/>
      <c r="H14" s="139"/>
      <c r="I14" s="137" t="s">
        <v>25</v>
      </c>
      <c r="J14" s="140" t="s">
        <v>1</v>
      </c>
      <c r="K14" s="139"/>
      <c r="L14" s="3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138"/>
      <c r="C15" s="139"/>
      <c r="D15" s="139"/>
      <c r="E15" s="140" t="s">
        <v>26</v>
      </c>
      <c r="F15" s="139"/>
      <c r="G15" s="139"/>
      <c r="H15" s="139"/>
      <c r="I15" s="137" t="s">
        <v>27</v>
      </c>
      <c r="J15" s="140" t="s">
        <v>1</v>
      </c>
      <c r="K15" s="139"/>
      <c r="L15" s="3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3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138"/>
      <c r="C17" s="139"/>
      <c r="D17" s="137" t="s">
        <v>28</v>
      </c>
      <c r="E17" s="139"/>
      <c r="F17" s="139"/>
      <c r="G17" s="139"/>
      <c r="H17" s="139"/>
      <c r="I17" s="137" t="s">
        <v>25</v>
      </c>
      <c r="J17" s="142" t="str">
        <f>'Rekapitulace stavby'!AN13</f>
        <v>Vyplň údaj</v>
      </c>
      <c r="K17" s="139"/>
      <c r="L17" s="3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138"/>
      <c r="C18" s="139"/>
      <c r="D18" s="139"/>
      <c r="E18" s="256" t="str">
        <f>'Rekapitulace stavby'!E14</f>
        <v>Vyplň údaj</v>
      </c>
      <c r="F18" s="257"/>
      <c r="G18" s="257"/>
      <c r="H18" s="257"/>
      <c r="I18" s="137" t="s">
        <v>27</v>
      </c>
      <c r="J18" s="142" t="str">
        <f>'Rekapitulace stavby'!AN14</f>
        <v>Vyplň údaj</v>
      </c>
      <c r="K18" s="139"/>
      <c r="L18" s="3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3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138"/>
      <c r="C20" s="139"/>
      <c r="D20" s="137" t="s">
        <v>30</v>
      </c>
      <c r="E20" s="139"/>
      <c r="F20" s="139"/>
      <c r="G20" s="139"/>
      <c r="H20" s="139"/>
      <c r="I20" s="137" t="s">
        <v>25</v>
      </c>
      <c r="J20" s="140" t="s">
        <v>1</v>
      </c>
      <c r="K20" s="139"/>
      <c r="L20" s="3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138"/>
      <c r="C21" s="139"/>
      <c r="D21" s="139"/>
      <c r="E21" s="140" t="s">
        <v>31</v>
      </c>
      <c r="F21" s="139"/>
      <c r="G21" s="139"/>
      <c r="H21" s="139"/>
      <c r="I21" s="137" t="s">
        <v>27</v>
      </c>
      <c r="J21" s="140" t="s">
        <v>1</v>
      </c>
      <c r="K21" s="139"/>
      <c r="L21" s="3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3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138"/>
      <c r="C23" s="139"/>
      <c r="D23" s="137" t="s">
        <v>33</v>
      </c>
      <c r="E23" s="139"/>
      <c r="F23" s="139"/>
      <c r="G23" s="139"/>
      <c r="H23" s="139"/>
      <c r="I23" s="137" t="s">
        <v>25</v>
      </c>
      <c r="J23" s="140" t="s">
        <v>34</v>
      </c>
      <c r="K23" s="139"/>
      <c r="L23" s="3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138"/>
      <c r="C24" s="139"/>
      <c r="D24" s="139"/>
      <c r="E24" s="140" t="s">
        <v>31</v>
      </c>
      <c r="F24" s="139"/>
      <c r="G24" s="139"/>
      <c r="H24" s="139"/>
      <c r="I24" s="137" t="s">
        <v>27</v>
      </c>
      <c r="J24" s="140" t="s">
        <v>1</v>
      </c>
      <c r="K24" s="139"/>
      <c r="L24" s="3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138"/>
      <c r="C26" s="139"/>
      <c r="D26" s="137" t="s">
        <v>35</v>
      </c>
      <c r="E26" s="139"/>
      <c r="F26" s="139"/>
      <c r="G26" s="139"/>
      <c r="H26" s="139"/>
      <c r="I26" s="139"/>
      <c r="J26" s="139"/>
      <c r="K26" s="139"/>
      <c r="L26" s="3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89"/>
      <c r="B27" s="143"/>
      <c r="C27" s="144"/>
      <c r="D27" s="144"/>
      <c r="E27" s="258" t="s">
        <v>1</v>
      </c>
      <c r="F27" s="258"/>
      <c r="G27" s="258"/>
      <c r="H27" s="258"/>
      <c r="I27" s="144"/>
      <c r="J27" s="144"/>
      <c r="K27" s="144"/>
      <c r="L27" s="90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3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138"/>
      <c r="C29" s="139"/>
      <c r="D29" s="145"/>
      <c r="E29" s="145"/>
      <c r="F29" s="145"/>
      <c r="G29" s="145"/>
      <c r="H29" s="145"/>
      <c r="I29" s="145"/>
      <c r="J29" s="145"/>
      <c r="K29" s="145"/>
      <c r="L29" s="3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138"/>
      <c r="C30" s="139"/>
      <c r="D30" s="146" t="s">
        <v>37</v>
      </c>
      <c r="E30" s="139"/>
      <c r="F30" s="139"/>
      <c r="G30" s="139"/>
      <c r="H30" s="139"/>
      <c r="I30" s="139"/>
      <c r="J30" s="147">
        <f>ROUND(J121, 2)</f>
        <v>0</v>
      </c>
      <c r="K30" s="139"/>
      <c r="L30" s="3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138"/>
      <c r="C31" s="139"/>
      <c r="D31" s="145"/>
      <c r="E31" s="145"/>
      <c r="F31" s="145"/>
      <c r="G31" s="145"/>
      <c r="H31" s="145"/>
      <c r="I31" s="145"/>
      <c r="J31" s="145"/>
      <c r="K31" s="145"/>
      <c r="L31" s="3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138"/>
      <c r="C32" s="139"/>
      <c r="D32" s="139"/>
      <c r="E32" s="139"/>
      <c r="F32" s="148" t="s">
        <v>39</v>
      </c>
      <c r="G32" s="139"/>
      <c r="H32" s="139"/>
      <c r="I32" s="148" t="s">
        <v>38</v>
      </c>
      <c r="J32" s="148" t="s">
        <v>40</v>
      </c>
      <c r="K32" s="139"/>
      <c r="L32" s="3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138"/>
      <c r="C33" s="139"/>
      <c r="D33" s="149" t="s">
        <v>41</v>
      </c>
      <c r="E33" s="137" t="s">
        <v>42</v>
      </c>
      <c r="F33" s="150">
        <f>ROUND((SUM(BE121:BE176)),  2)</f>
        <v>0</v>
      </c>
      <c r="G33" s="139"/>
      <c r="H33" s="139"/>
      <c r="I33" s="151">
        <v>0.21</v>
      </c>
      <c r="J33" s="150">
        <f>ROUND(((SUM(BE121:BE176))*I33),  2)</f>
        <v>0</v>
      </c>
      <c r="K33" s="139"/>
      <c r="L33" s="3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138"/>
      <c r="C34" s="139"/>
      <c r="D34" s="139"/>
      <c r="E34" s="137" t="s">
        <v>43</v>
      </c>
      <c r="F34" s="150">
        <f>ROUND((SUM(BF121:BF176)),  2)</f>
        <v>0</v>
      </c>
      <c r="G34" s="139"/>
      <c r="H34" s="139"/>
      <c r="I34" s="151">
        <v>0.15</v>
      </c>
      <c r="J34" s="150">
        <f>ROUND(((SUM(BF121:BF176))*I34),  2)</f>
        <v>0</v>
      </c>
      <c r="K34" s="139"/>
      <c r="L34" s="3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138"/>
      <c r="C35" s="139"/>
      <c r="D35" s="139"/>
      <c r="E35" s="137" t="s">
        <v>44</v>
      </c>
      <c r="F35" s="150">
        <f>ROUND((SUM(BG121:BG176)),  2)</f>
        <v>0</v>
      </c>
      <c r="G35" s="139"/>
      <c r="H35" s="139"/>
      <c r="I35" s="151">
        <v>0.21</v>
      </c>
      <c r="J35" s="150">
        <f>0</f>
        <v>0</v>
      </c>
      <c r="K35" s="139"/>
      <c r="L35" s="3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138"/>
      <c r="C36" s="139"/>
      <c r="D36" s="139"/>
      <c r="E36" s="137" t="s">
        <v>45</v>
      </c>
      <c r="F36" s="150">
        <f>ROUND((SUM(BH121:BH176)),  2)</f>
        <v>0</v>
      </c>
      <c r="G36" s="139"/>
      <c r="H36" s="139"/>
      <c r="I36" s="151">
        <v>0.15</v>
      </c>
      <c r="J36" s="150">
        <f>0</f>
        <v>0</v>
      </c>
      <c r="K36" s="139"/>
      <c r="L36" s="3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138"/>
      <c r="C37" s="139"/>
      <c r="D37" s="139"/>
      <c r="E37" s="137" t="s">
        <v>46</v>
      </c>
      <c r="F37" s="150">
        <f>ROUND((SUM(BI121:BI176)),  2)</f>
        <v>0</v>
      </c>
      <c r="G37" s="139"/>
      <c r="H37" s="139"/>
      <c r="I37" s="151">
        <v>0</v>
      </c>
      <c r="J37" s="150">
        <f>0</f>
        <v>0</v>
      </c>
      <c r="K37" s="139"/>
      <c r="L37" s="3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138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7">
        <f>SUM(J30:J37)</f>
        <v>0</v>
      </c>
      <c r="K39" s="158"/>
      <c r="L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3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7"/>
    </row>
    <row r="42" spans="1:31" s="1" customFormat="1" ht="14.45" customHeight="1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7"/>
    </row>
    <row r="43" spans="1:31" s="1" customFormat="1" ht="14.45" customHeight="1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7"/>
    </row>
    <row r="44" spans="1:31" s="1" customFormat="1" ht="14.45" customHeigh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7"/>
    </row>
    <row r="45" spans="1:31" s="1" customFormat="1" ht="14.45" customHeight="1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7"/>
    </row>
    <row r="46" spans="1:31" s="1" customFormat="1" ht="14.4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7"/>
    </row>
    <row r="47" spans="1:31" s="1" customFormat="1" ht="14.45" customHeight="1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7"/>
    </row>
    <row r="48" spans="1:31" s="1" customFormat="1" ht="14.45" customHeight="1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7"/>
    </row>
    <row r="49" spans="1:31" s="1" customFormat="1" ht="14.45" customHeight="1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7"/>
    </row>
    <row r="50" spans="1:31" s="2" customFormat="1" ht="14.45" customHeight="1">
      <c r="B50" s="159"/>
      <c r="C50" s="160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37"/>
    </row>
    <row r="51" spans="1:31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7"/>
    </row>
    <row r="52" spans="1:31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7"/>
    </row>
    <row r="53" spans="1:3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7"/>
    </row>
    <row r="54" spans="1:31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7"/>
    </row>
    <row r="55" spans="1:31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7"/>
    </row>
    <row r="56" spans="1:31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7"/>
    </row>
    <row r="57" spans="1:3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7"/>
    </row>
    <row r="58" spans="1:31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7"/>
    </row>
    <row r="59" spans="1:3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7"/>
    </row>
    <row r="60" spans="1:3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7"/>
    </row>
    <row r="61" spans="1:31" s="2" customFormat="1" ht="12.75">
      <c r="A61" s="28"/>
      <c r="B61" s="138"/>
      <c r="C61" s="139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3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7"/>
    </row>
    <row r="63" spans="1:3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7"/>
    </row>
    <row r="64" spans="1:3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7"/>
    </row>
    <row r="65" spans="1:31" s="2" customFormat="1" ht="12.75">
      <c r="A65" s="28"/>
      <c r="B65" s="138"/>
      <c r="C65" s="139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3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7"/>
    </row>
    <row r="67" spans="1:3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7"/>
    </row>
    <row r="68" spans="1:3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7"/>
    </row>
    <row r="69" spans="1:3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7"/>
    </row>
    <row r="70" spans="1:3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7"/>
    </row>
    <row r="71" spans="1:3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7"/>
    </row>
    <row r="72" spans="1:3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7"/>
    </row>
    <row r="73" spans="1:3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7"/>
    </row>
    <row r="74" spans="1:3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7"/>
    </row>
    <row r="75" spans="1:31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7"/>
    </row>
    <row r="76" spans="1:31" s="2" customFormat="1" ht="12.75">
      <c r="A76" s="28"/>
      <c r="B76" s="138"/>
      <c r="C76" s="139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3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3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31"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31"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47" s="2" customFormat="1" ht="6.95" customHeight="1">
      <c r="A81" s="28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138"/>
      <c r="C82" s="136" t="s">
        <v>173</v>
      </c>
      <c r="D82" s="139"/>
      <c r="E82" s="139"/>
      <c r="F82" s="139"/>
      <c r="G82" s="139"/>
      <c r="H82" s="139"/>
      <c r="I82" s="139"/>
      <c r="J82" s="139"/>
      <c r="K82" s="139"/>
      <c r="L82" s="3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3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138"/>
      <c r="C84" s="137" t="s">
        <v>16</v>
      </c>
      <c r="D84" s="139"/>
      <c r="E84" s="139"/>
      <c r="F84" s="139"/>
      <c r="G84" s="139"/>
      <c r="H84" s="139"/>
      <c r="I84" s="139"/>
      <c r="J84" s="139"/>
      <c r="K84" s="139"/>
      <c r="L84" s="3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138"/>
      <c r="C85" s="139"/>
      <c r="D85" s="139"/>
      <c r="E85" s="254" t="str">
        <f>E7</f>
        <v>STAVEBNÍ ÚPRAVY OBJEKTU PODNIKOVÉHO ŘEDITELSTVÍ DOPRAVNÍHO PODNIKU OSTRAVA a.s</v>
      </c>
      <c r="F85" s="255"/>
      <c r="G85" s="255"/>
      <c r="H85" s="255"/>
      <c r="I85" s="139"/>
      <c r="J85" s="139"/>
      <c r="K85" s="139"/>
      <c r="L85" s="3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138"/>
      <c r="C86" s="137" t="s">
        <v>171</v>
      </c>
      <c r="D86" s="139"/>
      <c r="E86" s="139"/>
      <c r="F86" s="139"/>
      <c r="G86" s="139"/>
      <c r="H86" s="139"/>
      <c r="I86" s="139"/>
      <c r="J86" s="139"/>
      <c r="K86" s="139"/>
      <c r="L86" s="3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138"/>
      <c r="C87" s="139"/>
      <c r="D87" s="139"/>
      <c r="E87" s="252" t="str">
        <f>E9</f>
        <v>08 - SLABOPROUD_EKV+VDT</v>
      </c>
      <c r="F87" s="253"/>
      <c r="G87" s="253"/>
      <c r="H87" s="253"/>
      <c r="I87" s="139"/>
      <c r="J87" s="139"/>
      <c r="K87" s="139"/>
      <c r="L87" s="3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3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138"/>
      <c r="C89" s="137" t="s">
        <v>20</v>
      </c>
      <c r="D89" s="139"/>
      <c r="E89" s="139"/>
      <c r="F89" s="140" t="str">
        <f>F12</f>
        <v xml:space="preserve"> </v>
      </c>
      <c r="G89" s="139"/>
      <c r="H89" s="139"/>
      <c r="I89" s="137" t="s">
        <v>22</v>
      </c>
      <c r="J89" s="141" t="str">
        <f>IF(J12="","",J12)</f>
        <v>15. 1. 2020</v>
      </c>
      <c r="K89" s="139"/>
      <c r="L89" s="3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3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138"/>
      <c r="C91" s="137" t="s">
        <v>24</v>
      </c>
      <c r="D91" s="139"/>
      <c r="E91" s="139"/>
      <c r="F91" s="140" t="str">
        <f>E15</f>
        <v>Dopravní podnik Ostrava a.s.</v>
      </c>
      <c r="G91" s="139"/>
      <c r="H91" s="139"/>
      <c r="I91" s="137" t="s">
        <v>30</v>
      </c>
      <c r="J91" s="172" t="str">
        <f>E21</f>
        <v>SPAN s.r.o.</v>
      </c>
      <c r="K91" s="139"/>
      <c r="L91" s="3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138"/>
      <c r="C92" s="137" t="s">
        <v>28</v>
      </c>
      <c r="D92" s="139"/>
      <c r="E92" s="139"/>
      <c r="F92" s="140" t="str">
        <f>IF(E18="","",E18)</f>
        <v>Vyplň údaj</v>
      </c>
      <c r="G92" s="139"/>
      <c r="H92" s="139"/>
      <c r="I92" s="137" t="s">
        <v>33</v>
      </c>
      <c r="J92" s="172" t="str">
        <f>E24</f>
        <v>SPAN s.r.o.</v>
      </c>
      <c r="K92" s="139"/>
      <c r="L92" s="3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3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138"/>
      <c r="C94" s="173" t="s">
        <v>174</v>
      </c>
      <c r="D94" s="152"/>
      <c r="E94" s="152"/>
      <c r="F94" s="152"/>
      <c r="G94" s="152"/>
      <c r="H94" s="152"/>
      <c r="I94" s="152"/>
      <c r="J94" s="174" t="s">
        <v>175</v>
      </c>
      <c r="K94" s="152"/>
      <c r="L94" s="3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3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138"/>
      <c r="C96" s="175" t="s">
        <v>176</v>
      </c>
      <c r="D96" s="139"/>
      <c r="E96" s="139"/>
      <c r="F96" s="139"/>
      <c r="G96" s="139"/>
      <c r="H96" s="139"/>
      <c r="I96" s="139"/>
      <c r="J96" s="147">
        <f>J121</f>
        <v>0</v>
      </c>
      <c r="K96" s="139"/>
      <c r="L96" s="3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177</v>
      </c>
    </row>
    <row r="97" spans="1:31" s="9" customFormat="1" ht="24.95" customHeight="1">
      <c r="B97" s="176"/>
      <c r="C97" s="177"/>
      <c r="D97" s="178" t="s">
        <v>3827</v>
      </c>
      <c r="E97" s="179"/>
      <c r="F97" s="179"/>
      <c r="G97" s="179"/>
      <c r="H97" s="179"/>
      <c r="I97" s="179"/>
      <c r="J97" s="180">
        <f>J122</f>
        <v>0</v>
      </c>
      <c r="K97" s="177"/>
      <c r="L97" s="92"/>
    </row>
    <row r="98" spans="1:31" s="9" customFormat="1" ht="24.95" customHeight="1">
      <c r="B98" s="176"/>
      <c r="C98" s="177"/>
      <c r="D98" s="178" t="s">
        <v>3828</v>
      </c>
      <c r="E98" s="179"/>
      <c r="F98" s="179"/>
      <c r="G98" s="179"/>
      <c r="H98" s="179"/>
      <c r="I98" s="179"/>
      <c r="J98" s="180">
        <f>J145</f>
        <v>0</v>
      </c>
      <c r="K98" s="177"/>
      <c r="L98" s="92"/>
    </row>
    <row r="99" spans="1:31" s="9" customFormat="1" ht="24.95" customHeight="1">
      <c r="B99" s="176"/>
      <c r="C99" s="177"/>
      <c r="D99" s="178" t="s">
        <v>3829</v>
      </c>
      <c r="E99" s="179"/>
      <c r="F99" s="179"/>
      <c r="G99" s="179"/>
      <c r="H99" s="179"/>
      <c r="I99" s="179"/>
      <c r="J99" s="180">
        <f>J150</f>
        <v>0</v>
      </c>
      <c r="K99" s="177"/>
      <c r="L99" s="92"/>
    </row>
    <row r="100" spans="1:31" s="9" customFormat="1" ht="24.95" customHeight="1">
      <c r="B100" s="176"/>
      <c r="C100" s="177"/>
      <c r="D100" s="178" t="s">
        <v>3830</v>
      </c>
      <c r="E100" s="179"/>
      <c r="F100" s="179"/>
      <c r="G100" s="179"/>
      <c r="H100" s="179"/>
      <c r="I100" s="179"/>
      <c r="J100" s="180">
        <f>J168</f>
        <v>0</v>
      </c>
      <c r="K100" s="177"/>
      <c r="L100" s="92"/>
    </row>
    <row r="101" spans="1:31" s="10" customFormat="1" ht="19.899999999999999" customHeight="1">
      <c r="B101" s="181"/>
      <c r="C101" s="182"/>
      <c r="D101" s="183" t="s">
        <v>3831</v>
      </c>
      <c r="E101" s="184"/>
      <c r="F101" s="184"/>
      <c r="G101" s="184"/>
      <c r="H101" s="184"/>
      <c r="I101" s="184"/>
      <c r="J101" s="185">
        <f>J176</f>
        <v>0</v>
      </c>
      <c r="K101" s="182"/>
      <c r="L101" s="93"/>
    </row>
    <row r="102" spans="1:31" s="2" customFormat="1" ht="21.75" customHeight="1">
      <c r="A102" s="28"/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37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6.95" customHeight="1">
      <c r="A103" s="28"/>
      <c r="B103" s="168"/>
      <c r="C103" s="169"/>
      <c r="D103" s="169"/>
      <c r="E103" s="169"/>
      <c r="F103" s="169"/>
      <c r="G103" s="169"/>
      <c r="H103" s="169"/>
      <c r="I103" s="169"/>
      <c r="J103" s="169"/>
      <c r="K103" s="169"/>
      <c r="L103" s="3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</row>
    <row r="105" spans="1:31"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</row>
    <row r="106" spans="1:31"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</row>
    <row r="107" spans="1:31" s="2" customFormat="1" ht="6.95" customHeight="1">
      <c r="A107" s="28"/>
      <c r="B107" s="170"/>
      <c r="C107" s="171"/>
      <c r="D107" s="171"/>
      <c r="E107" s="171"/>
      <c r="F107" s="171"/>
      <c r="G107" s="171"/>
      <c r="H107" s="171"/>
      <c r="I107" s="171"/>
      <c r="J107" s="171"/>
      <c r="K107" s="171"/>
      <c r="L107" s="37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24.95" customHeight="1">
      <c r="A108" s="28"/>
      <c r="B108" s="138"/>
      <c r="C108" s="136" t="s">
        <v>222</v>
      </c>
      <c r="D108" s="139"/>
      <c r="E108" s="139"/>
      <c r="F108" s="139"/>
      <c r="G108" s="139"/>
      <c r="H108" s="139"/>
      <c r="I108" s="139"/>
      <c r="J108" s="139"/>
      <c r="K108" s="139"/>
      <c r="L108" s="37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6.95" customHeight="1">
      <c r="A109" s="28"/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37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138"/>
      <c r="C110" s="137" t="s">
        <v>16</v>
      </c>
      <c r="D110" s="139"/>
      <c r="E110" s="139"/>
      <c r="F110" s="139"/>
      <c r="G110" s="139"/>
      <c r="H110" s="139"/>
      <c r="I110" s="139"/>
      <c r="J110" s="139"/>
      <c r="K110" s="139"/>
      <c r="L110" s="37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6.5" customHeight="1">
      <c r="A111" s="28"/>
      <c r="B111" s="138"/>
      <c r="C111" s="139"/>
      <c r="D111" s="139"/>
      <c r="E111" s="254" t="str">
        <f>E7</f>
        <v>STAVEBNÍ ÚPRAVY OBJEKTU PODNIKOVÉHO ŘEDITELSTVÍ DOPRAVNÍHO PODNIKU OSTRAVA a.s</v>
      </c>
      <c r="F111" s="255"/>
      <c r="G111" s="255"/>
      <c r="H111" s="255"/>
      <c r="I111" s="139"/>
      <c r="J111" s="139"/>
      <c r="K111" s="139"/>
      <c r="L111" s="37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138"/>
      <c r="C112" s="137" t="s">
        <v>171</v>
      </c>
      <c r="D112" s="139"/>
      <c r="E112" s="139"/>
      <c r="F112" s="139"/>
      <c r="G112" s="139"/>
      <c r="H112" s="139"/>
      <c r="I112" s="139"/>
      <c r="J112" s="139"/>
      <c r="K112" s="139"/>
      <c r="L112" s="37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138"/>
      <c r="C113" s="139"/>
      <c r="D113" s="139"/>
      <c r="E113" s="252" t="str">
        <f>E9</f>
        <v>08 - SLABOPROUD_EKV+VDT</v>
      </c>
      <c r="F113" s="253"/>
      <c r="G113" s="253"/>
      <c r="H113" s="253"/>
      <c r="I113" s="139"/>
      <c r="J113" s="139"/>
      <c r="K113" s="139"/>
      <c r="L113" s="37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6.95" customHeight="1">
      <c r="A114" s="28"/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37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138"/>
      <c r="C115" s="137" t="s">
        <v>20</v>
      </c>
      <c r="D115" s="139"/>
      <c r="E115" s="139"/>
      <c r="F115" s="140" t="str">
        <f>F12</f>
        <v xml:space="preserve"> </v>
      </c>
      <c r="G115" s="139"/>
      <c r="H115" s="139"/>
      <c r="I115" s="137" t="s">
        <v>22</v>
      </c>
      <c r="J115" s="141" t="str">
        <f>IF(J12="","",J12)</f>
        <v>15. 1. 2020</v>
      </c>
      <c r="K115" s="139"/>
      <c r="L115" s="37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6.95" customHeight="1">
      <c r="A116" s="28"/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37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5.2" customHeight="1">
      <c r="A117" s="28"/>
      <c r="B117" s="138"/>
      <c r="C117" s="137" t="s">
        <v>24</v>
      </c>
      <c r="D117" s="139"/>
      <c r="E117" s="139"/>
      <c r="F117" s="140" t="str">
        <f>E15</f>
        <v>Dopravní podnik Ostrava a.s.</v>
      </c>
      <c r="G117" s="139"/>
      <c r="H117" s="139"/>
      <c r="I117" s="137" t="s">
        <v>30</v>
      </c>
      <c r="J117" s="172" t="str">
        <f>E21</f>
        <v>SPAN s.r.o.</v>
      </c>
      <c r="K117" s="139"/>
      <c r="L117" s="37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2" customHeight="1">
      <c r="A118" s="28"/>
      <c r="B118" s="138"/>
      <c r="C118" s="137" t="s">
        <v>28</v>
      </c>
      <c r="D118" s="139"/>
      <c r="E118" s="139"/>
      <c r="F118" s="140" t="str">
        <f>IF(E18="","",E18)</f>
        <v>Vyplň údaj</v>
      </c>
      <c r="G118" s="139"/>
      <c r="H118" s="139"/>
      <c r="I118" s="137" t="s">
        <v>33</v>
      </c>
      <c r="J118" s="172" t="str">
        <f>E24</f>
        <v>SPAN s.r.o.</v>
      </c>
      <c r="K118" s="139"/>
      <c r="L118" s="37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0.35" customHeight="1">
      <c r="A119" s="28"/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37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11" customFormat="1" ht="29.25" customHeight="1">
      <c r="A120" s="94"/>
      <c r="B120" s="186"/>
      <c r="C120" s="187" t="s">
        <v>223</v>
      </c>
      <c r="D120" s="188" t="s">
        <v>62</v>
      </c>
      <c r="E120" s="188" t="s">
        <v>58</v>
      </c>
      <c r="F120" s="188" t="s">
        <v>59</v>
      </c>
      <c r="G120" s="188" t="s">
        <v>224</v>
      </c>
      <c r="H120" s="188" t="s">
        <v>225</v>
      </c>
      <c r="I120" s="188" t="s">
        <v>226</v>
      </c>
      <c r="J120" s="188" t="s">
        <v>175</v>
      </c>
      <c r="K120" s="189" t="s">
        <v>227</v>
      </c>
      <c r="L120" s="95"/>
      <c r="M120" s="56" t="s">
        <v>1</v>
      </c>
      <c r="N120" s="57" t="s">
        <v>41</v>
      </c>
      <c r="O120" s="57" t="s">
        <v>228</v>
      </c>
      <c r="P120" s="57" t="s">
        <v>229</v>
      </c>
      <c r="Q120" s="57" t="s">
        <v>230</v>
      </c>
      <c r="R120" s="57" t="s">
        <v>231</v>
      </c>
      <c r="S120" s="57" t="s">
        <v>232</v>
      </c>
      <c r="T120" s="58" t="s">
        <v>233</v>
      </c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</row>
    <row r="121" spans="1:65" s="2" customFormat="1" ht="22.9" customHeight="1">
      <c r="A121" s="28"/>
      <c r="B121" s="138"/>
      <c r="C121" s="190" t="s">
        <v>234</v>
      </c>
      <c r="D121" s="139"/>
      <c r="E121" s="139"/>
      <c r="F121" s="139"/>
      <c r="G121" s="139"/>
      <c r="H121" s="139"/>
      <c r="I121" s="139"/>
      <c r="J121" s="191">
        <f>BK121</f>
        <v>0</v>
      </c>
      <c r="K121" s="139"/>
      <c r="L121" s="29"/>
      <c r="M121" s="59"/>
      <c r="N121" s="50"/>
      <c r="O121" s="60"/>
      <c r="P121" s="96">
        <f>P122+P145+P150+P168</f>
        <v>0</v>
      </c>
      <c r="Q121" s="60"/>
      <c r="R121" s="96">
        <f>R122+R145+R150+R168</f>
        <v>0</v>
      </c>
      <c r="S121" s="60"/>
      <c r="T121" s="97">
        <f>T122+T145+T150+T168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T121" s="14" t="s">
        <v>76</v>
      </c>
      <c r="AU121" s="14" t="s">
        <v>177</v>
      </c>
      <c r="BK121" s="98">
        <f>BK122+BK145+BK150+BK168</f>
        <v>0</v>
      </c>
    </row>
    <row r="122" spans="1:65" s="12" customFormat="1" ht="25.9" customHeight="1">
      <c r="B122" s="192"/>
      <c r="C122" s="193"/>
      <c r="D122" s="194" t="s">
        <v>76</v>
      </c>
      <c r="E122" s="195" t="s">
        <v>238</v>
      </c>
      <c r="F122" s="195" t="s">
        <v>3832</v>
      </c>
      <c r="G122" s="193"/>
      <c r="H122" s="193"/>
      <c r="I122" s="193"/>
      <c r="J122" s="196">
        <f>BK122</f>
        <v>0</v>
      </c>
      <c r="K122" s="193"/>
      <c r="L122" s="99"/>
      <c r="M122" s="102"/>
      <c r="N122" s="103"/>
      <c r="O122" s="103"/>
      <c r="P122" s="104">
        <f>SUM(P123:P144)</f>
        <v>0</v>
      </c>
      <c r="Q122" s="103"/>
      <c r="R122" s="104">
        <f>SUM(R123:R144)</f>
        <v>0</v>
      </c>
      <c r="S122" s="103"/>
      <c r="T122" s="105">
        <f>SUM(T123:T144)</f>
        <v>0</v>
      </c>
      <c r="AR122" s="100" t="s">
        <v>247</v>
      </c>
      <c r="AT122" s="106" t="s">
        <v>76</v>
      </c>
      <c r="AU122" s="106" t="s">
        <v>77</v>
      </c>
      <c r="AY122" s="100" t="s">
        <v>237</v>
      </c>
      <c r="BK122" s="107">
        <f>SUM(BK123:BK144)</f>
        <v>0</v>
      </c>
    </row>
    <row r="123" spans="1:65" s="2" customFormat="1" ht="16.5" customHeight="1">
      <c r="A123" s="28"/>
      <c r="B123" s="138"/>
      <c r="C123" s="199" t="s">
        <v>85</v>
      </c>
      <c r="D123" s="199" t="s">
        <v>242</v>
      </c>
      <c r="E123" s="200" t="s">
        <v>3833</v>
      </c>
      <c r="F123" s="201" t="s">
        <v>3834</v>
      </c>
      <c r="G123" s="202" t="s">
        <v>2072</v>
      </c>
      <c r="H123" s="203">
        <v>2</v>
      </c>
      <c r="I123" s="108"/>
      <c r="J123" s="204">
        <f t="shared" ref="J123:J144" si="0">ROUND(I123*H123,2)</f>
        <v>0</v>
      </c>
      <c r="K123" s="201" t="s">
        <v>1709</v>
      </c>
      <c r="L123" s="29"/>
      <c r="M123" s="109" t="s">
        <v>1</v>
      </c>
      <c r="N123" s="110" t="s">
        <v>42</v>
      </c>
      <c r="O123" s="52"/>
      <c r="P123" s="111">
        <f t="shared" ref="P123:P144" si="1">O123*H123</f>
        <v>0</v>
      </c>
      <c r="Q123" s="111">
        <v>0</v>
      </c>
      <c r="R123" s="111">
        <f t="shared" ref="R123:R144" si="2">Q123*H123</f>
        <v>0</v>
      </c>
      <c r="S123" s="111">
        <v>0</v>
      </c>
      <c r="T123" s="112">
        <f t="shared" ref="T123:T144" si="3"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13" t="s">
        <v>490</v>
      </c>
      <c r="AT123" s="113" t="s">
        <v>242</v>
      </c>
      <c r="AU123" s="113" t="s">
        <v>85</v>
      </c>
      <c r="AY123" s="14" t="s">
        <v>237</v>
      </c>
      <c r="BE123" s="114">
        <f t="shared" ref="BE123:BE144" si="4">IF(N123="základní",J123,0)</f>
        <v>0</v>
      </c>
      <c r="BF123" s="114">
        <f t="shared" ref="BF123:BF144" si="5">IF(N123="snížená",J123,0)</f>
        <v>0</v>
      </c>
      <c r="BG123" s="114">
        <f t="shared" ref="BG123:BG144" si="6">IF(N123="zákl. přenesená",J123,0)</f>
        <v>0</v>
      </c>
      <c r="BH123" s="114">
        <f t="shared" ref="BH123:BH144" si="7">IF(N123="sníž. přenesená",J123,0)</f>
        <v>0</v>
      </c>
      <c r="BI123" s="114">
        <f t="shared" ref="BI123:BI144" si="8">IF(N123="nulová",J123,0)</f>
        <v>0</v>
      </c>
      <c r="BJ123" s="14" t="s">
        <v>85</v>
      </c>
      <c r="BK123" s="114">
        <f t="shared" ref="BK123:BK144" si="9">ROUND(I123*H123,2)</f>
        <v>0</v>
      </c>
      <c r="BL123" s="14" t="s">
        <v>490</v>
      </c>
      <c r="BM123" s="113" t="s">
        <v>3835</v>
      </c>
    </row>
    <row r="124" spans="1:65" s="2" customFormat="1" ht="16.5" customHeight="1">
      <c r="A124" s="28"/>
      <c r="B124" s="138"/>
      <c r="C124" s="205" t="s">
        <v>87</v>
      </c>
      <c r="D124" s="205" t="s">
        <v>290</v>
      </c>
      <c r="E124" s="206" t="s">
        <v>3836</v>
      </c>
      <c r="F124" s="207" t="s">
        <v>3834</v>
      </c>
      <c r="G124" s="208" t="s">
        <v>2072</v>
      </c>
      <c r="H124" s="209">
        <v>2</v>
      </c>
      <c r="I124" s="115"/>
      <c r="J124" s="210">
        <f t="shared" si="0"/>
        <v>0</v>
      </c>
      <c r="K124" s="207" t="s">
        <v>1709</v>
      </c>
      <c r="L124" s="116"/>
      <c r="M124" s="117" t="s">
        <v>1</v>
      </c>
      <c r="N124" s="118" t="s">
        <v>42</v>
      </c>
      <c r="O124" s="52"/>
      <c r="P124" s="111">
        <f t="shared" si="1"/>
        <v>0</v>
      </c>
      <c r="Q124" s="111">
        <v>0</v>
      </c>
      <c r="R124" s="111">
        <f t="shared" si="2"/>
        <v>0</v>
      </c>
      <c r="S124" s="111">
        <v>0</v>
      </c>
      <c r="T124" s="112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13" t="s">
        <v>1303</v>
      </c>
      <c r="AT124" s="113" t="s">
        <v>290</v>
      </c>
      <c r="AU124" s="113" t="s">
        <v>85</v>
      </c>
      <c r="AY124" s="14" t="s">
        <v>237</v>
      </c>
      <c r="BE124" s="114">
        <f t="shared" si="4"/>
        <v>0</v>
      </c>
      <c r="BF124" s="114">
        <f t="shared" si="5"/>
        <v>0</v>
      </c>
      <c r="BG124" s="114">
        <f t="shared" si="6"/>
        <v>0</v>
      </c>
      <c r="BH124" s="114">
        <f t="shared" si="7"/>
        <v>0</v>
      </c>
      <c r="BI124" s="114">
        <f t="shared" si="8"/>
        <v>0</v>
      </c>
      <c r="BJ124" s="14" t="s">
        <v>85</v>
      </c>
      <c r="BK124" s="114">
        <f t="shared" si="9"/>
        <v>0</v>
      </c>
      <c r="BL124" s="14" t="s">
        <v>490</v>
      </c>
      <c r="BM124" s="113" t="s">
        <v>3837</v>
      </c>
    </row>
    <row r="125" spans="1:65" s="2" customFormat="1" ht="16.5" customHeight="1">
      <c r="A125" s="28"/>
      <c r="B125" s="138"/>
      <c r="C125" s="199" t="s">
        <v>247</v>
      </c>
      <c r="D125" s="199" t="s">
        <v>242</v>
      </c>
      <c r="E125" s="200" t="s">
        <v>3838</v>
      </c>
      <c r="F125" s="201" t="s">
        <v>3839</v>
      </c>
      <c r="G125" s="202" t="s">
        <v>2072</v>
      </c>
      <c r="H125" s="203">
        <v>5</v>
      </c>
      <c r="I125" s="108"/>
      <c r="J125" s="204">
        <f t="shared" si="0"/>
        <v>0</v>
      </c>
      <c r="K125" s="201" t="s">
        <v>1709</v>
      </c>
      <c r="L125" s="29"/>
      <c r="M125" s="109" t="s">
        <v>1</v>
      </c>
      <c r="N125" s="110" t="s">
        <v>42</v>
      </c>
      <c r="O125" s="52"/>
      <c r="P125" s="111">
        <f t="shared" si="1"/>
        <v>0</v>
      </c>
      <c r="Q125" s="111">
        <v>0</v>
      </c>
      <c r="R125" s="111">
        <f t="shared" si="2"/>
        <v>0</v>
      </c>
      <c r="S125" s="111">
        <v>0</v>
      </c>
      <c r="T125" s="112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13" t="s">
        <v>490</v>
      </c>
      <c r="AT125" s="113" t="s">
        <v>242</v>
      </c>
      <c r="AU125" s="113" t="s">
        <v>85</v>
      </c>
      <c r="AY125" s="14" t="s">
        <v>237</v>
      </c>
      <c r="BE125" s="114">
        <f t="shared" si="4"/>
        <v>0</v>
      </c>
      <c r="BF125" s="114">
        <f t="shared" si="5"/>
        <v>0</v>
      </c>
      <c r="BG125" s="114">
        <f t="shared" si="6"/>
        <v>0</v>
      </c>
      <c r="BH125" s="114">
        <f t="shared" si="7"/>
        <v>0</v>
      </c>
      <c r="BI125" s="114">
        <f t="shared" si="8"/>
        <v>0</v>
      </c>
      <c r="BJ125" s="14" t="s">
        <v>85</v>
      </c>
      <c r="BK125" s="114">
        <f t="shared" si="9"/>
        <v>0</v>
      </c>
      <c r="BL125" s="14" t="s">
        <v>490</v>
      </c>
      <c r="BM125" s="113" t="s">
        <v>3840</v>
      </c>
    </row>
    <row r="126" spans="1:65" s="2" customFormat="1" ht="16.5" customHeight="1">
      <c r="A126" s="28"/>
      <c r="B126" s="138"/>
      <c r="C126" s="205" t="s">
        <v>246</v>
      </c>
      <c r="D126" s="205" t="s">
        <v>290</v>
      </c>
      <c r="E126" s="206" t="s">
        <v>3841</v>
      </c>
      <c r="F126" s="207" t="s">
        <v>3839</v>
      </c>
      <c r="G126" s="208" t="s">
        <v>2072</v>
      </c>
      <c r="H126" s="209">
        <v>5</v>
      </c>
      <c r="I126" s="115"/>
      <c r="J126" s="210">
        <f t="shared" si="0"/>
        <v>0</v>
      </c>
      <c r="K126" s="207" t="s">
        <v>1709</v>
      </c>
      <c r="L126" s="116"/>
      <c r="M126" s="117" t="s">
        <v>1</v>
      </c>
      <c r="N126" s="118" t="s">
        <v>42</v>
      </c>
      <c r="O126" s="52"/>
      <c r="P126" s="111">
        <f t="shared" si="1"/>
        <v>0</v>
      </c>
      <c r="Q126" s="111">
        <v>0</v>
      </c>
      <c r="R126" s="111">
        <f t="shared" si="2"/>
        <v>0</v>
      </c>
      <c r="S126" s="111">
        <v>0</v>
      </c>
      <c r="T126" s="112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13" t="s">
        <v>1303</v>
      </c>
      <c r="AT126" s="113" t="s">
        <v>290</v>
      </c>
      <c r="AU126" s="113" t="s">
        <v>85</v>
      </c>
      <c r="AY126" s="14" t="s">
        <v>237</v>
      </c>
      <c r="BE126" s="114">
        <f t="shared" si="4"/>
        <v>0</v>
      </c>
      <c r="BF126" s="114">
        <f t="shared" si="5"/>
        <v>0</v>
      </c>
      <c r="BG126" s="114">
        <f t="shared" si="6"/>
        <v>0</v>
      </c>
      <c r="BH126" s="114">
        <f t="shared" si="7"/>
        <v>0</v>
      </c>
      <c r="BI126" s="114">
        <f t="shared" si="8"/>
        <v>0</v>
      </c>
      <c r="BJ126" s="14" t="s">
        <v>85</v>
      </c>
      <c r="BK126" s="114">
        <f t="shared" si="9"/>
        <v>0</v>
      </c>
      <c r="BL126" s="14" t="s">
        <v>490</v>
      </c>
      <c r="BM126" s="113" t="s">
        <v>3842</v>
      </c>
    </row>
    <row r="127" spans="1:65" s="2" customFormat="1" ht="16.5" customHeight="1">
      <c r="A127" s="28"/>
      <c r="B127" s="138"/>
      <c r="C127" s="199" t="s">
        <v>259</v>
      </c>
      <c r="D127" s="199" t="s">
        <v>242</v>
      </c>
      <c r="E127" s="200" t="s">
        <v>3843</v>
      </c>
      <c r="F127" s="201" t="s">
        <v>3844</v>
      </c>
      <c r="G127" s="202" t="s">
        <v>2072</v>
      </c>
      <c r="H127" s="203">
        <v>5</v>
      </c>
      <c r="I127" s="108"/>
      <c r="J127" s="204">
        <f t="shared" si="0"/>
        <v>0</v>
      </c>
      <c r="K127" s="201" t="s">
        <v>1709</v>
      </c>
      <c r="L127" s="29"/>
      <c r="M127" s="109" t="s">
        <v>1</v>
      </c>
      <c r="N127" s="110" t="s">
        <v>42</v>
      </c>
      <c r="O127" s="52"/>
      <c r="P127" s="111">
        <f t="shared" si="1"/>
        <v>0</v>
      </c>
      <c r="Q127" s="111">
        <v>0</v>
      </c>
      <c r="R127" s="111">
        <f t="shared" si="2"/>
        <v>0</v>
      </c>
      <c r="S127" s="111">
        <v>0</v>
      </c>
      <c r="T127" s="112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13" t="s">
        <v>490</v>
      </c>
      <c r="AT127" s="113" t="s">
        <v>242</v>
      </c>
      <c r="AU127" s="113" t="s">
        <v>85</v>
      </c>
      <c r="AY127" s="14" t="s">
        <v>237</v>
      </c>
      <c r="BE127" s="114">
        <f t="shared" si="4"/>
        <v>0</v>
      </c>
      <c r="BF127" s="114">
        <f t="shared" si="5"/>
        <v>0</v>
      </c>
      <c r="BG127" s="114">
        <f t="shared" si="6"/>
        <v>0</v>
      </c>
      <c r="BH127" s="114">
        <f t="shared" si="7"/>
        <v>0</v>
      </c>
      <c r="BI127" s="114">
        <f t="shared" si="8"/>
        <v>0</v>
      </c>
      <c r="BJ127" s="14" t="s">
        <v>85</v>
      </c>
      <c r="BK127" s="114">
        <f t="shared" si="9"/>
        <v>0</v>
      </c>
      <c r="BL127" s="14" t="s">
        <v>490</v>
      </c>
      <c r="BM127" s="113" t="s">
        <v>3845</v>
      </c>
    </row>
    <row r="128" spans="1:65" s="2" customFormat="1" ht="16.5" customHeight="1">
      <c r="A128" s="28"/>
      <c r="B128" s="138"/>
      <c r="C128" s="205" t="s">
        <v>263</v>
      </c>
      <c r="D128" s="205" t="s">
        <v>290</v>
      </c>
      <c r="E128" s="206" t="s">
        <v>3846</v>
      </c>
      <c r="F128" s="207" t="s">
        <v>3844</v>
      </c>
      <c r="G128" s="208" t="s">
        <v>2072</v>
      </c>
      <c r="H128" s="209">
        <v>5</v>
      </c>
      <c r="I128" s="115"/>
      <c r="J128" s="210">
        <f t="shared" si="0"/>
        <v>0</v>
      </c>
      <c r="K128" s="207" t="s">
        <v>1709</v>
      </c>
      <c r="L128" s="116"/>
      <c r="M128" s="117" t="s">
        <v>1</v>
      </c>
      <c r="N128" s="118" t="s">
        <v>42</v>
      </c>
      <c r="O128" s="52"/>
      <c r="P128" s="111">
        <f t="shared" si="1"/>
        <v>0</v>
      </c>
      <c r="Q128" s="111">
        <v>0</v>
      </c>
      <c r="R128" s="111">
        <f t="shared" si="2"/>
        <v>0</v>
      </c>
      <c r="S128" s="111">
        <v>0</v>
      </c>
      <c r="T128" s="112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13" t="s">
        <v>1303</v>
      </c>
      <c r="AT128" s="113" t="s">
        <v>290</v>
      </c>
      <c r="AU128" s="113" t="s">
        <v>85</v>
      </c>
      <c r="AY128" s="14" t="s">
        <v>237</v>
      </c>
      <c r="BE128" s="114">
        <f t="shared" si="4"/>
        <v>0</v>
      </c>
      <c r="BF128" s="114">
        <f t="shared" si="5"/>
        <v>0</v>
      </c>
      <c r="BG128" s="114">
        <f t="shared" si="6"/>
        <v>0</v>
      </c>
      <c r="BH128" s="114">
        <f t="shared" si="7"/>
        <v>0</v>
      </c>
      <c r="BI128" s="114">
        <f t="shared" si="8"/>
        <v>0</v>
      </c>
      <c r="BJ128" s="14" t="s">
        <v>85</v>
      </c>
      <c r="BK128" s="114">
        <f t="shared" si="9"/>
        <v>0</v>
      </c>
      <c r="BL128" s="14" t="s">
        <v>490</v>
      </c>
      <c r="BM128" s="113" t="s">
        <v>3847</v>
      </c>
    </row>
    <row r="129" spans="1:65" s="2" customFormat="1" ht="16.5" customHeight="1">
      <c r="A129" s="28"/>
      <c r="B129" s="138"/>
      <c r="C129" s="199" t="s">
        <v>267</v>
      </c>
      <c r="D129" s="199" t="s">
        <v>242</v>
      </c>
      <c r="E129" s="200" t="s">
        <v>3848</v>
      </c>
      <c r="F129" s="201" t="s">
        <v>3849</v>
      </c>
      <c r="G129" s="202" t="s">
        <v>2072</v>
      </c>
      <c r="H129" s="203">
        <v>20</v>
      </c>
      <c r="I129" s="108"/>
      <c r="J129" s="204">
        <f t="shared" si="0"/>
        <v>0</v>
      </c>
      <c r="K129" s="201" t="s">
        <v>1709</v>
      </c>
      <c r="L129" s="29"/>
      <c r="M129" s="109" t="s">
        <v>1</v>
      </c>
      <c r="N129" s="110" t="s">
        <v>42</v>
      </c>
      <c r="O129" s="52"/>
      <c r="P129" s="111">
        <f t="shared" si="1"/>
        <v>0</v>
      </c>
      <c r="Q129" s="111">
        <v>0</v>
      </c>
      <c r="R129" s="111">
        <f t="shared" si="2"/>
        <v>0</v>
      </c>
      <c r="S129" s="111">
        <v>0</v>
      </c>
      <c r="T129" s="112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13" t="s">
        <v>490</v>
      </c>
      <c r="AT129" s="113" t="s">
        <v>242</v>
      </c>
      <c r="AU129" s="113" t="s">
        <v>85</v>
      </c>
      <c r="AY129" s="14" t="s">
        <v>237</v>
      </c>
      <c r="BE129" s="114">
        <f t="shared" si="4"/>
        <v>0</v>
      </c>
      <c r="BF129" s="114">
        <f t="shared" si="5"/>
        <v>0</v>
      </c>
      <c r="BG129" s="114">
        <f t="shared" si="6"/>
        <v>0</v>
      </c>
      <c r="BH129" s="114">
        <f t="shared" si="7"/>
        <v>0</v>
      </c>
      <c r="BI129" s="114">
        <f t="shared" si="8"/>
        <v>0</v>
      </c>
      <c r="BJ129" s="14" t="s">
        <v>85</v>
      </c>
      <c r="BK129" s="114">
        <f t="shared" si="9"/>
        <v>0</v>
      </c>
      <c r="BL129" s="14" t="s">
        <v>490</v>
      </c>
      <c r="BM129" s="113" t="s">
        <v>3850</v>
      </c>
    </row>
    <row r="130" spans="1:65" s="2" customFormat="1" ht="16.5" customHeight="1">
      <c r="A130" s="28"/>
      <c r="B130" s="138"/>
      <c r="C130" s="205" t="s">
        <v>271</v>
      </c>
      <c r="D130" s="205" t="s">
        <v>290</v>
      </c>
      <c r="E130" s="206" t="s">
        <v>3851</v>
      </c>
      <c r="F130" s="207" t="s">
        <v>3849</v>
      </c>
      <c r="G130" s="208" t="s">
        <v>2072</v>
      </c>
      <c r="H130" s="209">
        <v>20</v>
      </c>
      <c r="I130" s="115"/>
      <c r="J130" s="210">
        <f t="shared" si="0"/>
        <v>0</v>
      </c>
      <c r="K130" s="207" t="s">
        <v>1709</v>
      </c>
      <c r="L130" s="116"/>
      <c r="M130" s="117" t="s">
        <v>1</v>
      </c>
      <c r="N130" s="118" t="s">
        <v>42</v>
      </c>
      <c r="O130" s="52"/>
      <c r="P130" s="111">
        <f t="shared" si="1"/>
        <v>0</v>
      </c>
      <c r="Q130" s="111">
        <v>0</v>
      </c>
      <c r="R130" s="111">
        <f t="shared" si="2"/>
        <v>0</v>
      </c>
      <c r="S130" s="111">
        <v>0</v>
      </c>
      <c r="T130" s="112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13" t="s">
        <v>1303</v>
      </c>
      <c r="AT130" s="113" t="s">
        <v>290</v>
      </c>
      <c r="AU130" s="113" t="s">
        <v>85</v>
      </c>
      <c r="AY130" s="14" t="s">
        <v>237</v>
      </c>
      <c r="BE130" s="114">
        <f t="shared" si="4"/>
        <v>0</v>
      </c>
      <c r="BF130" s="114">
        <f t="shared" si="5"/>
        <v>0</v>
      </c>
      <c r="BG130" s="114">
        <f t="shared" si="6"/>
        <v>0</v>
      </c>
      <c r="BH130" s="114">
        <f t="shared" si="7"/>
        <v>0</v>
      </c>
      <c r="BI130" s="114">
        <f t="shared" si="8"/>
        <v>0</v>
      </c>
      <c r="BJ130" s="14" t="s">
        <v>85</v>
      </c>
      <c r="BK130" s="114">
        <f t="shared" si="9"/>
        <v>0</v>
      </c>
      <c r="BL130" s="14" t="s">
        <v>490</v>
      </c>
      <c r="BM130" s="113" t="s">
        <v>3852</v>
      </c>
    </row>
    <row r="131" spans="1:65" s="2" customFormat="1" ht="16.5" customHeight="1">
      <c r="A131" s="28"/>
      <c r="B131" s="138"/>
      <c r="C131" s="199" t="s">
        <v>275</v>
      </c>
      <c r="D131" s="199" t="s">
        <v>242</v>
      </c>
      <c r="E131" s="200" t="s">
        <v>3853</v>
      </c>
      <c r="F131" s="201" t="s">
        <v>3854</v>
      </c>
      <c r="G131" s="202" t="s">
        <v>2072</v>
      </c>
      <c r="H131" s="203">
        <v>3</v>
      </c>
      <c r="I131" s="108"/>
      <c r="J131" s="204">
        <f t="shared" si="0"/>
        <v>0</v>
      </c>
      <c r="K131" s="201" t="s">
        <v>1709</v>
      </c>
      <c r="L131" s="29"/>
      <c r="M131" s="109" t="s">
        <v>1</v>
      </c>
      <c r="N131" s="110" t="s">
        <v>42</v>
      </c>
      <c r="O131" s="52"/>
      <c r="P131" s="111">
        <f t="shared" si="1"/>
        <v>0</v>
      </c>
      <c r="Q131" s="111">
        <v>0</v>
      </c>
      <c r="R131" s="111">
        <f t="shared" si="2"/>
        <v>0</v>
      </c>
      <c r="S131" s="111">
        <v>0</v>
      </c>
      <c r="T131" s="112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13" t="s">
        <v>490</v>
      </c>
      <c r="AT131" s="113" t="s">
        <v>242</v>
      </c>
      <c r="AU131" s="113" t="s">
        <v>85</v>
      </c>
      <c r="AY131" s="14" t="s">
        <v>237</v>
      </c>
      <c r="BE131" s="114">
        <f t="shared" si="4"/>
        <v>0</v>
      </c>
      <c r="BF131" s="114">
        <f t="shared" si="5"/>
        <v>0</v>
      </c>
      <c r="BG131" s="114">
        <f t="shared" si="6"/>
        <v>0</v>
      </c>
      <c r="BH131" s="114">
        <f t="shared" si="7"/>
        <v>0</v>
      </c>
      <c r="BI131" s="114">
        <f t="shared" si="8"/>
        <v>0</v>
      </c>
      <c r="BJ131" s="14" t="s">
        <v>85</v>
      </c>
      <c r="BK131" s="114">
        <f t="shared" si="9"/>
        <v>0</v>
      </c>
      <c r="BL131" s="14" t="s">
        <v>490</v>
      </c>
      <c r="BM131" s="113" t="s">
        <v>3855</v>
      </c>
    </row>
    <row r="132" spans="1:65" s="2" customFormat="1" ht="16.5" customHeight="1">
      <c r="A132" s="28"/>
      <c r="B132" s="138"/>
      <c r="C132" s="205" t="s">
        <v>112</v>
      </c>
      <c r="D132" s="205" t="s">
        <v>290</v>
      </c>
      <c r="E132" s="206" t="s">
        <v>3856</v>
      </c>
      <c r="F132" s="207" t="s">
        <v>3854</v>
      </c>
      <c r="G132" s="208" t="s">
        <v>2072</v>
      </c>
      <c r="H132" s="209">
        <v>3</v>
      </c>
      <c r="I132" s="115"/>
      <c r="J132" s="210">
        <f t="shared" si="0"/>
        <v>0</v>
      </c>
      <c r="K132" s="207" t="s">
        <v>1709</v>
      </c>
      <c r="L132" s="116"/>
      <c r="M132" s="117" t="s">
        <v>1</v>
      </c>
      <c r="N132" s="118" t="s">
        <v>42</v>
      </c>
      <c r="O132" s="52"/>
      <c r="P132" s="111">
        <f t="shared" si="1"/>
        <v>0</v>
      </c>
      <c r="Q132" s="111">
        <v>0</v>
      </c>
      <c r="R132" s="111">
        <f t="shared" si="2"/>
        <v>0</v>
      </c>
      <c r="S132" s="111">
        <v>0</v>
      </c>
      <c r="T132" s="112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13" t="s">
        <v>1303</v>
      </c>
      <c r="AT132" s="113" t="s">
        <v>290</v>
      </c>
      <c r="AU132" s="113" t="s">
        <v>85</v>
      </c>
      <c r="AY132" s="14" t="s">
        <v>237</v>
      </c>
      <c r="BE132" s="114">
        <f t="shared" si="4"/>
        <v>0</v>
      </c>
      <c r="BF132" s="114">
        <f t="shared" si="5"/>
        <v>0</v>
      </c>
      <c r="BG132" s="114">
        <f t="shared" si="6"/>
        <v>0</v>
      </c>
      <c r="BH132" s="114">
        <f t="shared" si="7"/>
        <v>0</v>
      </c>
      <c r="BI132" s="114">
        <f t="shared" si="8"/>
        <v>0</v>
      </c>
      <c r="BJ132" s="14" t="s">
        <v>85</v>
      </c>
      <c r="BK132" s="114">
        <f t="shared" si="9"/>
        <v>0</v>
      </c>
      <c r="BL132" s="14" t="s">
        <v>490</v>
      </c>
      <c r="BM132" s="113" t="s">
        <v>3857</v>
      </c>
    </row>
    <row r="133" spans="1:65" s="2" customFormat="1" ht="16.5" customHeight="1">
      <c r="A133" s="28"/>
      <c r="B133" s="138"/>
      <c r="C133" s="199" t="s">
        <v>115</v>
      </c>
      <c r="D133" s="199" t="s">
        <v>242</v>
      </c>
      <c r="E133" s="200" t="s">
        <v>3858</v>
      </c>
      <c r="F133" s="201" t="s">
        <v>3859</v>
      </c>
      <c r="G133" s="202" t="s">
        <v>2072</v>
      </c>
      <c r="H133" s="203">
        <v>15</v>
      </c>
      <c r="I133" s="108"/>
      <c r="J133" s="204">
        <f t="shared" si="0"/>
        <v>0</v>
      </c>
      <c r="K133" s="201" t="s">
        <v>1709</v>
      </c>
      <c r="L133" s="29"/>
      <c r="M133" s="109" t="s">
        <v>1</v>
      </c>
      <c r="N133" s="110" t="s">
        <v>42</v>
      </c>
      <c r="O133" s="52"/>
      <c r="P133" s="111">
        <f t="shared" si="1"/>
        <v>0</v>
      </c>
      <c r="Q133" s="111">
        <v>0</v>
      </c>
      <c r="R133" s="111">
        <f t="shared" si="2"/>
        <v>0</v>
      </c>
      <c r="S133" s="111">
        <v>0</v>
      </c>
      <c r="T133" s="112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13" t="s">
        <v>490</v>
      </c>
      <c r="AT133" s="113" t="s">
        <v>242</v>
      </c>
      <c r="AU133" s="113" t="s">
        <v>85</v>
      </c>
      <c r="AY133" s="14" t="s">
        <v>237</v>
      </c>
      <c r="BE133" s="114">
        <f t="shared" si="4"/>
        <v>0</v>
      </c>
      <c r="BF133" s="114">
        <f t="shared" si="5"/>
        <v>0</v>
      </c>
      <c r="BG133" s="114">
        <f t="shared" si="6"/>
        <v>0</v>
      </c>
      <c r="BH133" s="114">
        <f t="shared" si="7"/>
        <v>0</v>
      </c>
      <c r="BI133" s="114">
        <f t="shared" si="8"/>
        <v>0</v>
      </c>
      <c r="BJ133" s="14" t="s">
        <v>85</v>
      </c>
      <c r="BK133" s="114">
        <f t="shared" si="9"/>
        <v>0</v>
      </c>
      <c r="BL133" s="14" t="s">
        <v>490</v>
      </c>
      <c r="BM133" s="113" t="s">
        <v>3860</v>
      </c>
    </row>
    <row r="134" spans="1:65" s="2" customFormat="1" ht="16.5" customHeight="1">
      <c r="A134" s="28"/>
      <c r="B134" s="138"/>
      <c r="C134" s="205" t="s">
        <v>118</v>
      </c>
      <c r="D134" s="205" t="s">
        <v>290</v>
      </c>
      <c r="E134" s="206" t="s">
        <v>3861</v>
      </c>
      <c r="F134" s="207" t="s">
        <v>3859</v>
      </c>
      <c r="G134" s="208" t="s">
        <v>2072</v>
      </c>
      <c r="H134" s="209">
        <v>15</v>
      </c>
      <c r="I134" s="115"/>
      <c r="J134" s="210">
        <f t="shared" si="0"/>
        <v>0</v>
      </c>
      <c r="K134" s="207" t="s">
        <v>1709</v>
      </c>
      <c r="L134" s="116"/>
      <c r="M134" s="117" t="s">
        <v>1</v>
      </c>
      <c r="N134" s="118" t="s">
        <v>42</v>
      </c>
      <c r="O134" s="52"/>
      <c r="P134" s="111">
        <f t="shared" si="1"/>
        <v>0</v>
      </c>
      <c r="Q134" s="111">
        <v>0</v>
      </c>
      <c r="R134" s="111">
        <f t="shared" si="2"/>
        <v>0</v>
      </c>
      <c r="S134" s="111">
        <v>0</v>
      </c>
      <c r="T134" s="112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13" t="s">
        <v>1303</v>
      </c>
      <c r="AT134" s="113" t="s">
        <v>290</v>
      </c>
      <c r="AU134" s="113" t="s">
        <v>85</v>
      </c>
      <c r="AY134" s="14" t="s">
        <v>237</v>
      </c>
      <c r="BE134" s="114">
        <f t="shared" si="4"/>
        <v>0</v>
      </c>
      <c r="BF134" s="114">
        <f t="shared" si="5"/>
        <v>0</v>
      </c>
      <c r="BG134" s="114">
        <f t="shared" si="6"/>
        <v>0</v>
      </c>
      <c r="BH134" s="114">
        <f t="shared" si="7"/>
        <v>0</v>
      </c>
      <c r="BI134" s="114">
        <f t="shared" si="8"/>
        <v>0</v>
      </c>
      <c r="BJ134" s="14" t="s">
        <v>85</v>
      </c>
      <c r="BK134" s="114">
        <f t="shared" si="9"/>
        <v>0</v>
      </c>
      <c r="BL134" s="14" t="s">
        <v>490</v>
      </c>
      <c r="BM134" s="113" t="s">
        <v>3862</v>
      </c>
    </row>
    <row r="135" spans="1:65" s="2" customFormat="1" ht="16.5" customHeight="1">
      <c r="A135" s="28"/>
      <c r="B135" s="138"/>
      <c r="C135" s="199" t="s">
        <v>121</v>
      </c>
      <c r="D135" s="199" t="s">
        <v>242</v>
      </c>
      <c r="E135" s="200" t="s">
        <v>3863</v>
      </c>
      <c r="F135" s="201" t="s">
        <v>3864</v>
      </c>
      <c r="G135" s="202" t="s">
        <v>1716</v>
      </c>
      <c r="H135" s="203">
        <v>760</v>
      </c>
      <c r="I135" s="108"/>
      <c r="J135" s="204">
        <f t="shared" si="0"/>
        <v>0</v>
      </c>
      <c r="K135" s="201" t="s">
        <v>1709</v>
      </c>
      <c r="L135" s="29"/>
      <c r="M135" s="109" t="s">
        <v>1</v>
      </c>
      <c r="N135" s="110" t="s">
        <v>42</v>
      </c>
      <c r="O135" s="52"/>
      <c r="P135" s="111">
        <f t="shared" si="1"/>
        <v>0</v>
      </c>
      <c r="Q135" s="111">
        <v>0</v>
      </c>
      <c r="R135" s="111">
        <f t="shared" si="2"/>
        <v>0</v>
      </c>
      <c r="S135" s="111">
        <v>0</v>
      </c>
      <c r="T135" s="112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13" t="s">
        <v>490</v>
      </c>
      <c r="AT135" s="113" t="s">
        <v>242</v>
      </c>
      <c r="AU135" s="113" t="s">
        <v>85</v>
      </c>
      <c r="AY135" s="14" t="s">
        <v>237</v>
      </c>
      <c r="BE135" s="114">
        <f t="shared" si="4"/>
        <v>0</v>
      </c>
      <c r="BF135" s="114">
        <f t="shared" si="5"/>
        <v>0</v>
      </c>
      <c r="BG135" s="114">
        <f t="shared" si="6"/>
        <v>0</v>
      </c>
      <c r="BH135" s="114">
        <f t="shared" si="7"/>
        <v>0</v>
      </c>
      <c r="BI135" s="114">
        <f t="shared" si="8"/>
        <v>0</v>
      </c>
      <c r="BJ135" s="14" t="s">
        <v>85</v>
      </c>
      <c r="BK135" s="114">
        <f t="shared" si="9"/>
        <v>0</v>
      </c>
      <c r="BL135" s="14" t="s">
        <v>490</v>
      </c>
      <c r="BM135" s="113" t="s">
        <v>3865</v>
      </c>
    </row>
    <row r="136" spans="1:65" s="2" customFormat="1" ht="16.5" customHeight="1">
      <c r="A136" s="28"/>
      <c r="B136" s="138"/>
      <c r="C136" s="205" t="s">
        <v>124</v>
      </c>
      <c r="D136" s="205" t="s">
        <v>290</v>
      </c>
      <c r="E136" s="206" t="s">
        <v>3866</v>
      </c>
      <c r="F136" s="207" t="s">
        <v>3864</v>
      </c>
      <c r="G136" s="208" t="s">
        <v>1716</v>
      </c>
      <c r="H136" s="209">
        <v>760</v>
      </c>
      <c r="I136" s="115"/>
      <c r="J136" s="210">
        <f t="shared" si="0"/>
        <v>0</v>
      </c>
      <c r="K136" s="207" t="s">
        <v>1709</v>
      </c>
      <c r="L136" s="116"/>
      <c r="M136" s="117" t="s">
        <v>1</v>
      </c>
      <c r="N136" s="118" t="s">
        <v>42</v>
      </c>
      <c r="O136" s="52"/>
      <c r="P136" s="111">
        <f t="shared" si="1"/>
        <v>0</v>
      </c>
      <c r="Q136" s="111">
        <v>0</v>
      </c>
      <c r="R136" s="111">
        <f t="shared" si="2"/>
        <v>0</v>
      </c>
      <c r="S136" s="111">
        <v>0</v>
      </c>
      <c r="T136" s="112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13" t="s">
        <v>1303</v>
      </c>
      <c r="AT136" s="113" t="s">
        <v>290</v>
      </c>
      <c r="AU136" s="113" t="s">
        <v>85</v>
      </c>
      <c r="AY136" s="14" t="s">
        <v>237</v>
      </c>
      <c r="BE136" s="114">
        <f t="shared" si="4"/>
        <v>0</v>
      </c>
      <c r="BF136" s="114">
        <f t="shared" si="5"/>
        <v>0</v>
      </c>
      <c r="BG136" s="114">
        <f t="shared" si="6"/>
        <v>0</v>
      </c>
      <c r="BH136" s="114">
        <f t="shared" si="7"/>
        <v>0</v>
      </c>
      <c r="BI136" s="114">
        <f t="shared" si="8"/>
        <v>0</v>
      </c>
      <c r="BJ136" s="14" t="s">
        <v>85</v>
      </c>
      <c r="BK136" s="114">
        <f t="shared" si="9"/>
        <v>0</v>
      </c>
      <c r="BL136" s="14" t="s">
        <v>490</v>
      </c>
      <c r="BM136" s="113" t="s">
        <v>3867</v>
      </c>
    </row>
    <row r="137" spans="1:65" s="2" customFormat="1" ht="16.5" customHeight="1">
      <c r="A137" s="28"/>
      <c r="B137" s="138"/>
      <c r="C137" s="199" t="s">
        <v>8</v>
      </c>
      <c r="D137" s="199" t="s">
        <v>242</v>
      </c>
      <c r="E137" s="200" t="s">
        <v>3868</v>
      </c>
      <c r="F137" s="201" t="s">
        <v>3869</v>
      </c>
      <c r="G137" s="202" t="s">
        <v>1716</v>
      </c>
      <c r="H137" s="203">
        <v>450</v>
      </c>
      <c r="I137" s="108"/>
      <c r="J137" s="204">
        <f t="shared" si="0"/>
        <v>0</v>
      </c>
      <c r="K137" s="201" t="s">
        <v>1709</v>
      </c>
      <c r="L137" s="29"/>
      <c r="M137" s="109" t="s">
        <v>1</v>
      </c>
      <c r="N137" s="110" t="s">
        <v>42</v>
      </c>
      <c r="O137" s="52"/>
      <c r="P137" s="111">
        <f t="shared" si="1"/>
        <v>0</v>
      </c>
      <c r="Q137" s="111">
        <v>0</v>
      </c>
      <c r="R137" s="111">
        <f t="shared" si="2"/>
        <v>0</v>
      </c>
      <c r="S137" s="111">
        <v>0</v>
      </c>
      <c r="T137" s="112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13" t="s">
        <v>490</v>
      </c>
      <c r="AT137" s="113" t="s">
        <v>242</v>
      </c>
      <c r="AU137" s="113" t="s">
        <v>85</v>
      </c>
      <c r="AY137" s="14" t="s">
        <v>237</v>
      </c>
      <c r="BE137" s="114">
        <f t="shared" si="4"/>
        <v>0</v>
      </c>
      <c r="BF137" s="114">
        <f t="shared" si="5"/>
        <v>0</v>
      </c>
      <c r="BG137" s="114">
        <f t="shared" si="6"/>
        <v>0</v>
      </c>
      <c r="BH137" s="114">
        <f t="shared" si="7"/>
        <v>0</v>
      </c>
      <c r="BI137" s="114">
        <f t="shared" si="8"/>
        <v>0</v>
      </c>
      <c r="BJ137" s="14" t="s">
        <v>85</v>
      </c>
      <c r="BK137" s="114">
        <f t="shared" si="9"/>
        <v>0</v>
      </c>
      <c r="BL137" s="14" t="s">
        <v>490</v>
      </c>
      <c r="BM137" s="113" t="s">
        <v>3870</v>
      </c>
    </row>
    <row r="138" spans="1:65" s="2" customFormat="1" ht="16.5" customHeight="1">
      <c r="A138" s="28"/>
      <c r="B138" s="138"/>
      <c r="C138" s="205" t="s">
        <v>129</v>
      </c>
      <c r="D138" s="205" t="s">
        <v>290</v>
      </c>
      <c r="E138" s="206" t="s">
        <v>3871</v>
      </c>
      <c r="F138" s="207" t="s">
        <v>3869</v>
      </c>
      <c r="G138" s="208" t="s">
        <v>1716</v>
      </c>
      <c r="H138" s="209">
        <v>450</v>
      </c>
      <c r="I138" s="115"/>
      <c r="J138" s="210">
        <f t="shared" si="0"/>
        <v>0</v>
      </c>
      <c r="K138" s="207" t="s">
        <v>1709</v>
      </c>
      <c r="L138" s="116"/>
      <c r="M138" s="117" t="s">
        <v>1</v>
      </c>
      <c r="N138" s="118" t="s">
        <v>42</v>
      </c>
      <c r="O138" s="52"/>
      <c r="P138" s="111">
        <f t="shared" si="1"/>
        <v>0</v>
      </c>
      <c r="Q138" s="111">
        <v>0</v>
      </c>
      <c r="R138" s="111">
        <f t="shared" si="2"/>
        <v>0</v>
      </c>
      <c r="S138" s="111">
        <v>0</v>
      </c>
      <c r="T138" s="11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13" t="s">
        <v>1303</v>
      </c>
      <c r="AT138" s="113" t="s">
        <v>290</v>
      </c>
      <c r="AU138" s="113" t="s">
        <v>85</v>
      </c>
      <c r="AY138" s="14" t="s">
        <v>237</v>
      </c>
      <c r="BE138" s="114">
        <f t="shared" si="4"/>
        <v>0</v>
      </c>
      <c r="BF138" s="114">
        <f t="shared" si="5"/>
        <v>0</v>
      </c>
      <c r="BG138" s="114">
        <f t="shared" si="6"/>
        <v>0</v>
      </c>
      <c r="BH138" s="114">
        <f t="shared" si="7"/>
        <v>0</v>
      </c>
      <c r="BI138" s="114">
        <f t="shared" si="8"/>
        <v>0</v>
      </c>
      <c r="BJ138" s="14" t="s">
        <v>85</v>
      </c>
      <c r="BK138" s="114">
        <f t="shared" si="9"/>
        <v>0</v>
      </c>
      <c r="BL138" s="14" t="s">
        <v>490</v>
      </c>
      <c r="BM138" s="113" t="s">
        <v>3872</v>
      </c>
    </row>
    <row r="139" spans="1:65" s="2" customFormat="1" ht="16.5" customHeight="1">
      <c r="A139" s="28"/>
      <c r="B139" s="138"/>
      <c r="C139" s="199" t="s">
        <v>132</v>
      </c>
      <c r="D139" s="199" t="s">
        <v>242</v>
      </c>
      <c r="E139" s="200" t="s">
        <v>3873</v>
      </c>
      <c r="F139" s="201" t="s">
        <v>3874</v>
      </c>
      <c r="G139" s="202" t="s">
        <v>1716</v>
      </c>
      <c r="H139" s="203">
        <v>250</v>
      </c>
      <c r="I139" s="108"/>
      <c r="J139" s="204">
        <f t="shared" si="0"/>
        <v>0</v>
      </c>
      <c r="K139" s="201" t="s">
        <v>1709</v>
      </c>
      <c r="L139" s="29"/>
      <c r="M139" s="109" t="s">
        <v>1</v>
      </c>
      <c r="N139" s="110" t="s">
        <v>42</v>
      </c>
      <c r="O139" s="52"/>
      <c r="P139" s="111">
        <f t="shared" si="1"/>
        <v>0</v>
      </c>
      <c r="Q139" s="111">
        <v>0</v>
      </c>
      <c r="R139" s="111">
        <f t="shared" si="2"/>
        <v>0</v>
      </c>
      <c r="S139" s="111">
        <v>0</v>
      </c>
      <c r="T139" s="11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13" t="s">
        <v>490</v>
      </c>
      <c r="AT139" s="113" t="s">
        <v>242</v>
      </c>
      <c r="AU139" s="113" t="s">
        <v>85</v>
      </c>
      <c r="AY139" s="14" t="s">
        <v>237</v>
      </c>
      <c r="BE139" s="114">
        <f t="shared" si="4"/>
        <v>0</v>
      </c>
      <c r="BF139" s="114">
        <f t="shared" si="5"/>
        <v>0</v>
      </c>
      <c r="BG139" s="114">
        <f t="shared" si="6"/>
        <v>0</v>
      </c>
      <c r="BH139" s="114">
        <f t="shared" si="7"/>
        <v>0</v>
      </c>
      <c r="BI139" s="114">
        <f t="shared" si="8"/>
        <v>0</v>
      </c>
      <c r="BJ139" s="14" t="s">
        <v>85</v>
      </c>
      <c r="BK139" s="114">
        <f t="shared" si="9"/>
        <v>0</v>
      </c>
      <c r="BL139" s="14" t="s">
        <v>490</v>
      </c>
      <c r="BM139" s="113" t="s">
        <v>3875</v>
      </c>
    </row>
    <row r="140" spans="1:65" s="2" customFormat="1" ht="16.5" customHeight="1">
      <c r="A140" s="28"/>
      <c r="B140" s="138"/>
      <c r="C140" s="205" t="s">
        <v>135</v>
      </c>
      <c r="D140" s="205" t="s">
        <v>290</v>
      </c>
      <c r="E140" s="206" t="s">
        <v>3876</v>
      </c>
      <c r="F140" s="207" t="s">
        <v>3874</v>
      </c>
      <c r="G140" s="208" t="s">
        <v>1716</v>
      </c>
      <c r="H140" s="209">
        <v>250</v>
      </c>
      <c r="I140" s="115"/>
      <c r="J140" s="210">
        <f t="shared" si="0"/>
        <v>0</v>
      </c>
      <c r="K140" s="207" t="s">
        <v>1709</v>
      </c>
      <c r="L140" s="116"/>
      <c r="M140" s="117" t="s">
        <v>1</v>
      </c>
      <c r="N140" s="118" t="s">
        <v>42</v>
      </c>
      <c r="O140" s="52"/>
      <c r="P140" s="111">
        <f t="shared" si="1"/>
        <v>0</v>
      </c>
      <c r="Q140" s="111">
        <v>0</v>
      </c>
      <c r="R140" s="111">
        <f t="shared" si="2"/>
        <v>0</v>
      </c>
      <c r="S140" s="111">
        <v>0</v>
      </c>
      <c r="T140" s="11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13" t="s">
        <v>1303</v>
      </c>
      <c r="AT140" s="113" t="s">
        <v>290</v>
      </c>
      <c r="AU140" s="113" t="s">
        <v>85</v>
      </c>
      <c r="AY140" s="14" t="s">
        <v>237</v>
      </c>
      <c r="BE140" s="114">
        <f t="shared" si="4"/>
        <v>0</v>
      </c>
      <c r="BF140" s="114">
        <f t="shared" si="5"/>
        <v>0</v>
      </c>
      <c r="BG140" s="114">
        <f t="shared" si="6"/>
        <v>0</v>
      </c>
      <c r="BH140" s="114">
        <f t="shared" si="7"/>
        <v>0</v>
      </c>
      <c r="BI140" s="114">
        <f t="shared" si="8"/>
        <v>0</v>
      </c>
      <c r="BJ140" s="14" t="s">
        <v>85</v>
      </c>
      <c r="BK140" s="114">
        <f t="shared" si="9"/>
        <v>0</v>
      </c>
      <c r="BL140" s="14" t="s">
        <v>490</v>
      </c>
      <c r="BM140" s="113" t="s">
        <v>3877</v>
      </c>
    </row>
    <row r="141" spans="1:65" s="2" customFormat="1" ht="16.5" customHeight="1">
      <c r="A141" s="28"/>
      <c r="B141" s="138"/>
      <c r="C141" s="199" t="s">
        <v>138</v>
      </c>
      <c r="D141" s="199" t="s">
        <v>242</v>
      </c>
      <c r="E141" s="200" t="s">
        <v>3878</v>
      </c>
      <c r="F141" s="201" t="s">
        <v>3879</v>
      </c>
      <c r="G141" s="202" t="s">
        <v>2072</v>
      </c>
      <c r="H141" s="203">
        <v>5</v>
      </c>
      <c r="I141" s="108"/>
      <c r="J141" s="204">
        <f t="shared" si="0"/>
        <v>0</v>
      </c>
      <c r="K141" s="201" t="s">
        <v>1709</v>
      </c>
      <c r="L141" s="29"/>
      <c r="M141" s="109" t="s">
        <v>1</v>
      </c>
      <c r="N141" s="110" t="s">
        <v>42</v>
      </c>
      <c r="O141" s="52"/>
      <c r="P141" s="111">
        <f t="shared" si="1"/>
        <v>0</v>
      </c>
      <c r="Q141" s="111">
        <v>0</v>
      </c>
      <c r="R141" s="111">
        <f t="shared" si="2"/>
        <v>0</v>
      </c>
      <c r="S141" s="111">
        <v>0</v>
      </c>
      <c r="T141" s="11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13" t="s">
        <v>490</v>
      </c>
      <c r="AT141" s="113" t="s">
        <v>242</v>
      </c>
      <c r="AU141" s="113" t="s">
        <v>85</v>
      </c>
      <c r="AY141" s="14" t="s">
        <v>237</v>
      </c>
      <c r="BE141" s="114">
        <f t="shared" si="4"/>
        <v>0</v>
      </c>
      <c r="BF141" s="114">
        <f t="shared" si="5"/>
        <v>0</v>
      </c>
      <c r="BG141" s="114">
        <f t="shared" si="6"/>
        <v>0</v>
      </c>
      <c r="BH141" s="114">
        <f t="shared" si="7"/>
        <v>0</v>
      </c>
      <c r="BI141" s="114">
        <f t="shared" si="8"/>
        <v>0</v>
      </c>
      <c r="BJ141" s="14" t="s">
        <v>85</v>
      </c>
      <c r="BK141" s="114">
        <f t="shared" si="9"/>
        <v>0</v>
      </c>
      <c r="BL141" s="14" t="s">
        <v>490</v>
      </c>
      <c r="BM141" s="113" t="s">
        <v>3880</v>
      </c>
    </row>
    <row r="142" spans="1:65" s="2" customFormat="1" ht="16.5" customHeight="1">
      <c r="A142" s="28"/>
      <c r="B142" s="138"/>
      <c r="C142" s="205" t="s">
        <v>141</v>
      </c>
      <c r="D142" s="205" t="s">
        <v>290</v>
      </c>
      <c r="E142" s="206" t="s">
        <v>3881</v>
      </c>
      <c r="F142" s="207" t="s">
        <v>3879</v>
      </c>
      <c r="G142" s="208" t="s">
        <v>2072</v>
      </c>
      <c r="H142" s="209">
        <v>5</v>
      </c>
      <c r="I142" s="115"/>
      <c r="J142" s="210">
        <f t="shared" si="0"/>
        <v>0</v>
      </c>
      <c r="K142" s="207" t="s">
        <v>1709</v>
      </c>
      <c r="L142" s="116"/>
      <c r="M142" s="117" t="s">
        <v>1</v>
      </c>
      <c r="N142" s="118" t="s">
        <v>42</v>
      </c>
      <c r="O142" s="52"/>
      <c r="P142" s="111">
        <f t="shared" si="1"/>
        <v>0</v>
      </c>
      <c r="Q142" s="111">
        <v>0</v>
      </c>
      <c r="R142" s="111">
        <f t="shared" si="2"/>
        <v>0</v>
      </c>
      <c r="S142" s="111">
        <v>0</v>
      </c>
      <c r="T142" s="11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13" t="s">
        <v>1303</v>
      </c>
      <c r="AT142" s="113" t="s">
        <v>290</v>
      </c>
      <c r="AU142" s="113" t="s">
        <v>85</v>
      </c>
      <c r="AY142" s="14" t="s">
        <v>237</v>
      </c>
      <c r="BE142" s="114">
        <f t="shared" si="4"/>
        <v>0</v>
      </c>
      <c r="BF142" s="114">
        <f t="shared" si="5"/>
        <v>0</v>
      </c>
      <c r="BG142" s="114">
        <f t="shared" si="6"/>
        <v>0</v>
      </c>
      <c r="BH142" s="114">
        <f t="shared" si="7"/>
        <v>0</v>
      </c>
      <c r="BI142" s="114">
        <f t="shared" si="8"/>
        <v>0</v>
      </c>
      <c r="BJ142" s="14" t="s">
        <v>85</v>
      </c>
      <c r="BK142" s="114">
        <f t="shared" si="9"/>
        <v>0</v>
      </c>
      <c r="BL142" s="14" t="s">
        <v>490</v>
      </c>
      <c r="BM142" s="113" t="s">
        <v>3882</v>
      </c>
    </row>
    <row r="143" spans="1:65" s="2" customFormat="1" ht="16.5" customHeight="1">
      <c r="A143" s="28"/>
      <c r="B143" s="138"/>
      <c r="C143" s="199" t="s">
        <v>7</v>
      </c>
      <c r="D143" s="199" t="s">
        <v>242</v>
      </c>
      <c r="E143" s="200" t="s">
        <v>3883</v>
      </c>
      <c r="F143" s="201" t="s">
        <v>3884</v>
      </c>
      <c r="G143" s="202" t="s">
        <v>2072</v>
      </c>
      <c r="H143" s="203">
        <v>1</v>
      </c>
      <c r="I143" s="108"/>
      <c r="J143" s="204">
        <f t="shared" si="0"/>
        <v>0</v>
      </c>
      <c r="K143" s="201" t="s">
        <v>1709</v>
      </c>
      <c r="L143" s="29"/>
      <c r="M143" s="109" t="s">
        <v>1</v>
      </c>
      <c r="N143" s="110" t="s">
        <v>42</v>
      </c>
      <c r="O143" s="52"/>
      <c r="P143" s="111">
        <f t="shared" si="1"/>
        <v>0</v>
      </c>
      <c r="Q143" s="111">
        <v>0</v>
      </c>
      <c r="R143" s="111">
        <f t="shared" si="2"/>
        <v>0</v>
      </c>
      <c r="S143" s="111">
        <v>0</v>
      </c>
      <c r="T143" s="11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13" t="s">
        <v>490</v>
      </c>
      <c r="AT143" s="113" t="s">
        <v>242</v>
      </c>
      <c r="AU143" s="113" t="s">
        <v>85</v>
      </c>
      <c r="AY143" s="14" t="s">
        <v>237</v>
      </c>
      <c r="BE143" s="114">
        <f t="shared" si="4"/>
        <v>0</v>
      </c>
      <c r="BF143" s="114">
        <f t="shared" si="5"/>
        <v>0</v>
      </c>
      <c r="BG143" s="114">
        <f t="shared" si="6"/>
        <v>0</v>
      </c>
      <c r="BH143" s="114">
        <f t="shared" si="7"/>
        <v>0</v>
      </c>
      <c r="BI143" s="114">
        <f t="shared" si="8"/>
        <v>0</v>
      </c>
      <c r="BJ143" s="14" t="s">
        <v>85</v>
      </c>
      <c r="BK143" s="114">
        <f t="shared" si="9"/>
        <v>0</v>
      </c>
      <c r="BL143" s="14" t="s">
        <v>490</v>
      </c>
      <c r="BM143" s="113" t="s">
        <v>3885</v>
      </c>
    </row>
    <row r="144" spans="1:65" s="2" customFormat="1" ht="16.5" customHeight="1">
      <c r="A144" s="28"/>
      <c r="B144" s="138"/>
      <c r="C144" s="205" t="s">
        <v>146</v>
      </c>
      <c r="D144" s="205" t="s">
        <v>290</v>
      </c>
      <c r="E144" s="206" t="s">
        <v>3886</v>
      </c>
      <c r="F144" s="207" t="s">
        <v>3884</v>
      </c>
      <c r="G144" s="208" t="s">
        <v>2072</v>
      </c>
      <c r="H144" s="209">
        <v>1</v>
      </c>
      <c r="I144" s="115"/>
      <c r="J144" s="210">
        <f t="shared" si="0"/>
        <v>0</v>
      </c>
      <c r="K144" s="207" t="s">
        <v>1709</v>
      </c>
      <c r="L144" s="116"/>
      <c r="M144" s="117" t="s">
        <v>1</v>
      </c>
      <c r="N144" s="118" t="s">
        <v>42</v>
      </c>
      <c r="O144" s="52"/>
      <c r="P144" s="111">
        <f t="shared" si="1"/>
        <v>0</v>
      </c>
      <c r="Q144" s="111">
        <v>0</v>
      </c>
      <c r="R144" s="111">
        <f t="shared" si="2"/>
        <v>0</v>
      </c>
      <c r="S144" s="111">
        <v>0</v>
      </c>
      <c r="T144" s="11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13" t="s">
        <v>1303</v>
      </c>
      <c r="AT144" s="113" t="s">
        <v>290</v>
      </c>
      <c r="AU144" s="113" t="s">
        <v>85</v>
      </c>
      <c r="AY144" s="14" t="s">
        <v>237</v>
      </c>
      <c r="BE144" s="114">
        <f t="shared" si="4"/>
        <v>0</v>
      </c>
      <c r="BF144" s="114">
        <f t="shared" si="5"/>
        <v>0</v>
      </c>
      <c r="BG144" s="114">
        <f t="shared" si="6"/>
        <v>0</v>
      </c>
      <c r="BH144" s="114">
        <f t="shared" si="7"/>
        <v>0</v>
      </c>
      <c r="BI144" s="114">
        <f t="shared" si="8"/>
        <v>0</v>
      </c>
      <c r="BJ144" s="14" t="s">
        <v>85</v>
      </c>
      <c r="BK144" s="114">
        <f t="shared" si="9"/>
        <v>0</v>
      </c>
      <c r="BL144" s="14" t="s">
        <v>490</v>
      </c>
      <c r="BM144" s="113" t="s">
        <v>3887</v>
      </c>
    </row>
    <row r="145" spans="1:65" s="12" customFormat="1" ht="25.9" customHeight="1">
      <c r="B145" s="192"/>
      <c r="C145" s="193"/>
      <c r="D145" s="194" t="s">
        <v>76</v>
      </c>
      <c r="E145" s="195" t="s">
        <v>663</v>
      </c>
      <c r="F145" s="195" t="s">
        <v>3888</v>
      </c>
      <c r="G145" s="193"/>
      <c r="H145" s="193"/>
      <c r="I145" s="101"/>
      <c r="J145" s="196">
        <f>BK145</f>
        <v>0</v>
      </c>
      <c r="K145" s="193"/>
      <c r="L145" s="99"/>
      <c r="M145" s="102"/>
      <c r="N145" s="103"/>
      <c r="O145" s="103"/>
      <c r="P145" s="104">
        <f>SUM(P146:P149)</f>
        <v>0</v>
      </c>
      <c r="Q145" s="103"/>
      <c r="R145" s="104">
        <f>SUM(R146:R149)</f>
        <v>0</v>
      </c>
      <c r="S145" s="103"/>
      <c r="T145" s="105">
        <f>SUM(T146:T149)</f>
        <v>0</v>
      </c>
      <c r="AR145" s="100" t="s">
        <v>247</v>
      </c>
      <c r="AT145" s="106" t="s">
        <v>76</v>
      </c>
      <c r="AU145" s="106" t="s">
        <v>77</v>
      </c>
      <c r="AY145" s="100" t="s">
        <v>237</v>
      </c>
      <c r="BK145" s="107">
        <f>SUM(BK146:BK149)</f>
        <v>0</v>
      </c>
    </row>
    <row r="146" spans="1:65" s="2" customFormat="1" ht="16.5" customHeight="1">
      <c r="A146" s="28"/>
      <c r="B146" s="138"/>
      <c r="C146" s="199" t="s">
        <v>149</v>
      </c>
      <c r="D146" s="199" t="s">
        <v>242</v>
      </c>
      <c r="E146" s="200" t="s">
        <v>3889</v>
      </c>
      <c r="F146" s="201" t="s">
        <v>3890</v>
      </c>
      <c r="G146" s="202" t="s">
        <v>2072</v>
      </c>
      <c r="H146" s="203">
        <v>1</v>
      </c>
      <c r="I146" s="108"/>
      <c r="J146" s="204">
        <f>ROUND(I146*H146,2)</f>
        <v>0</v>
      </c>
      <c r="K146" s="201" t="s">
        <v>1709</v>
      </c>
      <c r="L146" s="29"/>
      <c r="M146" s="109" t="s">
        <v>1</v>
      </c>
      <c r="N146" s="110" t="s">
        <v>42</v>
      </c>
      <c r="O146" s="52"/>
      <c r="P146" s="111">
        <f>O146*H146</f>
        <v>0</v>
      </c>
      <c r="Q146" s="111">
        <v>0</v>
      </c>
      <c r="R146" s="111">
        <f>Q146*H146</f>
        <v>0</v>
      </c>
      <c r="S146" s="111">
        <v>0</v>
      </c>
      <c r="T146" s="112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13" t="s">
        <v>490</v>
      </c>
      <c r="AT146" s="113" t="s">
        <v>242</v>
      </c>
      <c r="AU146" s="113" t="s">
        <v>85</v>
      </c>
      <c r="AY146" s="14" t="s">
        <v>237</v>
      </c>
      <c r="BE146" s="114">
        <f>IF(N146="základní",J146,0)</f>
        <v>0</v>
      </c>
      <c r="BF146" s="114">
        <f>IF(N146="snížená",J146,0)</f>
        <v>0</v>
      </c>
      <c r="BG146" s="114">
        <f>IF(N146="zákl. přenesená",J146,0)</f>
        <v>0</v>
      </c>
      <c r="BH146" s="114">
        <f>IF(N146="sníž. přenesená",J146,0)</f>
        <v>0</v>
      </c>
      <c r="BI146" s="114">
        <f>IF(N146="nulová",J146,0)</f>
        <v>0</v>
      </c>
      <c r="BJ146" s="14" t="s">
        <v>85</v>
      </c>
      <c r="BK146" s="114">
        <f>ROUND(I146*H146,2)</f>
        <v>0</v>
      </c>
      <c r="BL146" s="14" t="s">
        <v>490</v>
      </c>
      <c r="BM146" s="113" t="s">
        <v>3891</v>
      </c>
    </row>
    <row r="147" spans="1:65" s="2" customFormat="1" ht="16.5" customHeight="1">
      <c r="A147" s="28"/>
      <c r="B147" s="138"/>
      <c r="C147" s="205" t="s">
        <v>152</v>
      </c>
      <c r="D147" s="205" t="s">
        <v>290</v>
      </c>
      <c r="E147" s="206" t="s">
        <v>3892</v>
      </c>
      <c r="F147" s="207" t="s">
        <v>3890</v>
      </c>
      <c r="G147" s="208" t="s">
        <v>2072</v>
      </c>
      <c r="H147" s="209">
        <v>1</v>
      </c>
      <c r="I147" s="115"/>
      <c r="J147" s="210">
        <f>ROUND(I147*H147,2)</f>
        <v>0</v>
      </c>
      <c r="K147" s="207" t="s">
        <v>1709</v>
      </c>
      <c r="L147" s="116"/>
      <c r="M147" s="117" t="s">
        <v>1</v>
      </c>
      <c r="N147" s="118" t="s">
        <v>42</v>
      </c>
      <c r="O147" s="52"/>
      <c r="P147" s="111">
        <f>O147*H147</f>
        <v>0</v>
      </c>
      <c r="Q147" s="111">
        <v>0</v>
      </c>
      <c r="R147" s="111">
        <f>Q147*H147</f>
        <v>0</v>
      </c>
      <c r="S147" s="111">
        <v>0</v>
      </c>
      <c r="T147" s="112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13" t="s">
        <v>1303</v>
      </c>
      <c r="AT147" s="113" t="s">
        <v>290</v>
      </c>
      <c r="AU147" s="113" t="s">
        <v>85</v>
      </c>
      <c r="AY147" s="14" t="s">
        <v>237</v>
      </c>
      <c r="BE147" s="114">
        <f>IF(N147="základní",J147,0)</f>
        <v>0</v>
      </c>
      <c r="BF147" s="114">
        <f>IF(N147="snížená",J147,0)</f>
        <v>0</v>
      </c>
      <c r="BG147" s="114">
        <f>IF(N147="zákl. přenesená",J147,0)</f>
        <v>0</v>
      </c>
      <c r="BH147" s="114">
        <f>IF(N147="sníž. přenesená",J147,0)</f>
        <v>0</v>
      </c>
      <c r="BI147" s="114">
        <f>IF(N147="nulová",J147,0)</f>
        <v>0</v>
      </c>
      <c r="BJ147" s="14" t="s">
        <v>85</v>
      </c>
      <c r="BK147" s="114">
        <f>ROUND(I147*H147,2)</f>
        <v>0</v>
      </c>
      <c r="BL147" s="14" t="s">
        <v>490</v>
      </c>
      <c r="BM147" s="113" t="s">
        <v>3893</v>
      </c>
    </row>
    <row r="148" spans="1:65" s="2" customFormat="1" ht="16.5" customHeight="1">
      <c r="A148" s="28"/>
      <c r="B148" s="138"/>
      <c r="C148" s="199" t="s">
        <v>155</v>
      </c>
      <c r="D148" s="199" t="s">
        <v>242</v>
      </c>
      <c r="E148" s="200" t="s">
        <v>3894</v>
      </c>
      <c r="F148" s="201" t="s">
        <v>3895</v>
      </c>
      <c r="G148" s="202" t="s">
        <v>2072</v>
      </c>
      <c r="H148" s="203">
        <v>1</v>
      </c>
      <c r="I148" s="108"/>
      <c r="J148" s="204">
        <f>ROUND(I148*H148,2)</f>
        <v>0</v>
      </c>
      <c r="K148" s="201" t="s">
        <v>1709</v>
      </c>
      <c r="L148" s="29"/>
      <c r="M148" s="109" t="s">
        <v>1</v>
      </c>
      <c r="N148" s="110" t="s">
        <v>42</v>
      </c>
      <c r="O148" s="52"/>
      <c r="P148" s="111">
        <f>O148*H148</f>
        <v>0</v>
      </c>
      <c r="Q148" s="111">
        <v>0</v>
      </c>
      <c r="R148" s="111">
        <f>Q148*H148</f>
        <v>0</v>
      </c>
      <c r="S148" s="111">
        <v>0</v>
      </c>
      <c r="T148" s="112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13" t="s">
        <v>490</v>
      </c>
      <c r="AT148" s="113" t="s">
        <v>242</v>
      </c>
      <c r="AU148" s="113" t="s">
        <v>85</v>
      </c>
      <c r="AY148" s="14" t="s">
        <v>237</v>
      </c>
      <c r="BE148" s="114">
        <f>IF(N148="základní",J148,0)</f>
        <v>0</v>
      </c>
      <c r="BF148" s="114">
        <f>IF(N148="snížená",J148,0)</f>
        <v>0</v>
      </c>
      <c r="BG148" s="114">
        <f>IF(N148="zákl. přenesená",J148,0)</f>
        <v>0</v>
      </c>
      <c r="BH148" s="114">
        <f>IF(N148="sníž. přenesená",J148,0)</f>
        <v>0</v>
      </c>
      <c r="BI148" s="114">
        <f>IF(N148="nulová",J148,0)</f>
        <v>0</v>
      </c>
      <c r="BJ148" s="14" t="s">
        <v>85</v>
      </c>
      <c r="BK148" s="114">
        <f>ROUND(I148*H148,2)</f>
        <v>0</v>
      </c>
      <c r="BL148" s="14" t="s">
        <v>490</v>
      </c>
      <c r="BM148" s="113" t="s">
        <v>3896</v>
      </c>
    </row>
    <row r="149" spans="1:65" s="2" customFormat="1" ht="16.5" customHeight="1">
      <c r="A149" s="28"/>
      <c r="B149" s="138"/>
      <c r="C149" s="205" t="s">
        <v>158</v>
      </c>
      <c r="D149" s="205" t="s">
        <v>290</v>
      </c>
      <c r="E149" s="206" t="s">
        <v>3897</v>
      </c>
      <c r="F149" s="207" t="s">
        <v>3895</v>
      </c>
      <c r="G149" s="208" t="s">
        <v>2072</v>
      </c>
      <c r="H149" s="209">
        <v>1</v>
      </c>
      <c r="I149" s="115"/>
      <c r="J149" s="210">
        <f>ROUND(I149*H149,2)</f>
        <v>0</v>
      </c>
      <c r="K149" s="207" t="s">
        <v>1709</v>
      </c>
      <c r="L149" s="116"/>
      <c r="M149" s="117" t="s">
        <v>1</v>
      </c>
      <c r="N149" s="118" t="s">
        <v>42</v>
      </c>
      <c r="O149" s="52"/>
      <c r="P149" s="111">
        <f>O149*H149</f>
        <v>0</v>
      </c>
      <c r="Q149" s="111">
        <v>0</v>
      </c>
      <c r="R149" s="111">
        <f>Q149*H149</f>
        <v>0</v>
      </c>
      <c r="S149" s="111">
        <v>0</v>
      </c>
      <c r="T149" s="112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13" t="s">
        <v>1303</v>
      </c>
      <c r="AT149" s="113" t="s">
        <v>290</v>
      </c>
      <c r="AU149" s="113" t="s">
        <v>85</v>
      </c>
      <c r="AY149" s="14" t="s">
        <v>237</v>
      </c>
      <c r="BE149" s="114">
        <f>IF(N149="základní",J149,0)</f>
        <v>0</v>
      </c>
      <c r="BF149" s="114">
        <f>IF(N149="snížená",J149,0)</f>
        <v>0</v>
      </c>
      <c r="BG149" s="114">
        <f>IF(N149="zákl. přenesená",J149,0)</f>
        <v>0</v>
      </c>
      <c r="BH149" s="114">
        <f>IF(N149="sníž. přenesená",J149,0)</f>
        <v>0</v>
      </c>
      <c r="BI149" s="114">
        <f>IF(N149="nulová",J149,0)</f>
        <v>0</v>
      </c>
      <c r="BJ149" s="14" t="s">
        <v>85</v>
      </c>
      <c r="BK149" s="114">
        <f>ROUND(I149*H149,2)</f>
        <v>0</v>
      </c>
      <c r="BL149" s="14" t="s">
        <v>490</v>
      </c>
      <c r="BM149" s="113" t="s">
        <v>3898</v>
      </c>
    </row>
    <row r="150" spans="1:65" s="12" customFormat="1" ht="25.9" customHeight="1">
      <c r="B150" s="192"/>
      <c r="C150" s="193"/>
      <c r="D150" s="194" t="s">
        <v>76</v>
      </c>
      <c r="E150" s="195" t="s">
        <v>1336</v>
      </c>
      <c r="F150" s="195" t="s">
        <v>3899</v>
      </c>
      <c r="G150" s="193"/>
      <c r="H150" s="193"/>
      <c r="I150" s="101"/>
      <c r="J150" s="196">
        <f>BK150</f>
        <v>0</v>
      </c>
      <c r="K150" s="193"/>
      <c r="L150" s="99"/>
      <c r="M150" s="102"/>
      <c r="N150" s="103"/>
      <c r="O150" s="103"/>
      <c r="P150" s="104">
        <f>SUM(P151:P167)</f>
        <v>0</v>
      </c>
      <c r="Q150" s="103"/>
      <c r="R150" s="104">
        <f>SUM(R151:R167)</f>
        <v>0</v>
      </c>
      <c r="S150" s="103"/>
      <c r="T150" s="105">
        <f>SUM(T151:T167)</f>
        <v>0</v>
      </c>
      <c r="AR150" s="100" t="s">
        <v>247</v>
      </c>
      <c r="AT150" s="106" t="s">
        <v>76</v>
      </c>
      <c r="AU150" s="106" t="s">
        <v>77</v>
      </c>
      <c r="AY150" s="100" t="s">
        <v>237</v>
      </c>
      <c r="BK150" s="107">
        <f>SUM(BK151:BK167)</f>
        <v>0</v>
      </c>
    </row>
    <row r="151" spans="1:65" s="2" customFormat="1" ht="21.75" customHeight="1">
      <c r="A151" s="28"/>
      <c r="B151" s="138"/>
      <c r="C151" s="199" t="s">
        <v>161</v>
      </c>
      <c r="D151" s="199" t="s">
        <v>242</v>
      </c>
      <c r="E151" s="200" t="s">
        <v>3900</v>
      </c>
      <c r="F151" s="201" t="s">
        <v>3901</v>
      </c>
      <c r="G151" s="202" t="s">
        <v>2072</v>
      </c>
      <c r="H151" s="203">
        <v>3</v>
      </c>
      <c r="I151" s="108"/>
      <c r="J151" s="204">
        <f t="shared" ref="J151:J167" si="10">ROUND(I151*H151,2)</f>
        <v>0</v>
      </c>
      <c r="K151" s="201" t="s">
        <v>1709</v>
      </c>
      <c r="L151" s="29"/>
      <c r="M151" s="109" t="s">
        <v>1</v>
      </c>
      <c r="N151" s="110" t="s">
        <v>42</v>
      </c>
      <c r="O151" s="52"/>
      <c r="P151" s="111">
        <f t="shared" ref="P151:P167" si="11">O151*H151</f>
        <v>0</v>
      </c>
      <c r="Q151" s="111">
        <v>0</v>
      </c>
      <c r="R151" s="111">
        <f t="shared" ref="R151:R167" si="12">Q151*H151</f>
        <v>0</v>
      </c>
      <c r="S151" s="111">
        <v>0</v>
      </c>
      <c r="T151" s="112">
        <f t="shared" ref="T151:T167" si="13"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13" t="s">
        <v>490</v>
      </c>
      <c r="AT151" s="113" t="s">
        <v>242</v>
      </c>
      <c r="AU151" s="113" t="s">
        <v>85</v>
      </c>
      <c r="AY151" s="14" t="s">
        <v>237</v>
      </c>
      <c r="BE151" s="114">
        <f t="shared" ref="BE151:BE167" si="14">IF(N151="základní",J151,0)</f>
        <v>0</v>
      </c>
      <c r="BF151" s="114">
        <f t="shared" ref="BF151:BF167" si="15">IF(N151="snížená",J151,0)</f>
        <v>0</v>
      </c>
      <c r="BG151" s="114">
        <f t="shared" ref="BG151:BG167" si="16">IF(N151="zákl. přenesená",J151,0)</f>
        <v>0</v>
      </c>
      <c r="BH151" s="114">
        <f t="shared" ref="BH151:BH167" si="17">IF(N151="sníž. přenesená",J151,0)</f>
        <v>0</v>
      </c>
      <c r="BI151" s="114">
        <f t="shared" ref="BI151:BI167" si="18">IF(N151="nulová",J151,0)</f>
        <v>0</v>
      </c>
      <c r="BJ151" s="14" t="s">
        <v>85</v>
      </c>
      <c r="BK151" s="114">
        <f t="shared" ref="BK151:BK167" si="19">ROUND(I151*H151,2)</f>
        <v>0</v>
      </c>
      <c r="BL151" s="14" t="s">
        <v>490</v>
      </c>
      <c r="BM151" s="113" t="s">
        <v>3902</v>
      </c>
    </row>
    <row r="152" spans="1:65" s="2" customFormat="1" ht="21.75" customHeight="1">
      <c r="A152" s="28"/>
      <c r="B152" s="138"/>
      <c r="C152" s="205" t="s">
        <v>164</v>
      </c>
      <c r="D152" s="205" t="s">
        <v>290</v>
      </c>
      <c r="E152" s="206" t="s">
        <v>3903</v>
      </c>
      <c r="F152" s="207" t="s">
        <v>3901</v>
      </c>
      <c r="G152" s="208" t="s">
        <v>2072</v>
      </c>
      <c r="H152" s="209">
        <v>3</v>
      </c>
      <c r="I152" s="115"/>
      <c r="J152" s="210">
        <f t="shared" si="10"/>
        <v>0</v>
      </c>
      <c r="K152" s="207" t="s">
        <v>1709</v>
      </c>
      <c r="L152" s="116"/>
      <c r="M152" s="117" t="s">
        <v>1</v>
      </c>
      <c r="N152" s="118" t="s">
        <v>42</v>
      </c>
      <c r="O152" s="52"/>
      <c r="P152" s="111">
        <f t="shared" si="11"/>
        <v>0</v>
      </c>
      <c r="Q152" s="111">
        <v>0</v>
      </c>
      <c r="R152" s="111">
        <f t="shared" si="12"/>
        <v>0</v>
      </c>
      <c r="S152" s="111">
        <v>0</v>
      </c>
      <c r="T152" s="112">
        <f t="shared" si="1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13" t="s">
        <v>1303</v>
      </c>
      <c r="AT152" s="113" t="s">
        <v>290</v>
      </c>
      <c r="AU152" s="113" t="s">
        <v>85</v>
      </c>
      <c r="AY152" s="14" t="s">
        <v>237</v>
      </c>
      <c r="BE152" s="114">
        <f t="shared" si="14"/>
        <v>0</v>
      </c>
      <c r="BF152" s="114">
        <f t="shared" si="15"/>
        <v>0</v>
      </c>
      <c r="BG152" s="114">
        <f t="shared" si="16"/>
        <v>0</v>
      </c>
      <c r="BH152" s="114">
        <f t="shared" si="17"/>
        <v>0</v>
      </c>
      <c r="BI152" s="114">
        <f t="shared" si="18"/>
        <v>0</v>
      </c>
      <c r="BJ152" s="14" t="s">
        <v>85</v>
      </c>
      <c r="BK152" s="114">
        <f t="shared" si="19"/>
        <v>0</v>
      </c>
      <c r="BL152" s="14" t="s">
        <v>490</v>
      </c>
      <c r="BM152" s="113" t="s">
        <v>3904</v>
      </c>
    </row>
    <row r="153" spans="1:65" s="2" customFormat="1" ht="16.5" customHeight="1">
      <c r="A153" s="28"/>
      <c r="B153" s="138"/>
      <c r="C153" s="199" t="s">
        <v>167</v>
      </c>
      <c r="D153" s="199" t="s">
        <v>242</v>
      </c>
      <c r="E153" s="200" t="s">
        <v>3905</v>
      </c>
      <c r="F153" s="201" t="s">
        <v>3906</v>
      </c>
      <c r="G153" s="202" t="s">
        <v>2072</v>
      </c>
      <c r="H153" s="203">
        <v>1</v>
      </c>
      <c r="I153" s="108"/>
      <c r="J153" s="204">
        <f t="shared" si="10"/>
        <v>0</v>
      </c>
      <c r="K153" s="201" t="s">
        <v>1709</v>
      </c>
      <c r="L153" s="29"/>
      <c r="M153" s="109" t="s">
        <v>1</v>
      </c>
      <c r="N153" s="110" t="s">
        <v>42</v>
      </c>
      <c r="O153" s="52"/>
      <c r="P153" s="111">
        <f t="shared" si="11"/>
        <v>0</v>
      </c>
      <c r="Q153" s="111">
        <v>0</v>
      </c>
      <c r="R153" s="111">
        <f t="shared" si="12"/>
        <v>0</v>
      </c>
      <c r="S153" s="111">
        <v>0</v>
      </c>
      <c r="T153" s="112">
        <f t="shared" si="1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13" t="s">
        <v>490</v>
      </c>
      <c r="AT153" s="113" t="s">
        <v>242</v>
      </c>
      <c r="AU153" s="113" t="s">
        <v>85</v>
      </c>
      <c r="AY153" s="14" t="s">
        <v>237</v>
      </c>
      <c r="BE153" s="114">
        <f t="shared" si="14"/>
        <v>0</v>
      </c>
      <c r="BF153" s="114">
        <f t="shared" si="15"/>
        <v>0</v>
      </c>
      <c r="BG153" s="114">
        <f t="shared" si="16"/>
        <v>0</v>
      </c>
      <c r="BH153" s="114">
        <f t="shared" si="17"/>
        <v>0</v>
      </c>
      <c r="BI153" s="114">
        <f t="shared" si="18"/>
        <v>0</v>
      </c>
      <c r="BJ153" s="14" t="s">
        <v>85</v>
      </c>
      <c r="BK153" s="114">
        <f t="shared" si="19"/>
        <v>0</v>
      </c>
      <c r="BL153" s="14" t="s">
        <v>490</v>
      </c>
      <c r="BM153" s="113" t="s">
        <v>3907</v>
      </c>
    </row>
    <row r="154" spans="1:65" s="2" customFormat="1" ht="16.5" customHeight="1">
      <c r="A154" s="28"/>
      <c r="B154" s="138"/>
      <c r="C154" s="205" t="s">
        <v>348</v>
      </c>
      <c r="D154" s="205" t="s">
        <v>290</v>
      </c>
      <c r="E154" s="206" t="s">
        <v>3908</v>
      </c>
      <c r="F154" s="207" t="s">
        <v>3906</v>
      </c>
      <c r="G154" s="208" t="s">
        <v>2072</v>
      </c>
      <c r="H154" s="209">
        <v>1</v>
      </c>
      <c r="I154" s="115"/>
      <c r="J154" s="210">
        <f t="shared" si="10"/>
        <v>0</v>
      </c>
      <c r="K154" s="207" t="s">
        <v>1709</v>
      </c>
      <c r="L154" s="116"/>
      <c r="M154" s="117" t="s">
        <v>1</v>
      </c>
      <c r="N154" s="118" t="s">
        <v>42</v>
      </c>
      <c r="O154" s="52"/>
      <c r="P154" s="111">
        <f t="shared" si="11"/>
        <v>0</v>
      </c>
      <c r="Q154" s="111">
        <v>0</v>
      </c>
      <c r="R154" s="111">
        <f t="shared" si="12"/>
        <v>0</v>
      </c>
      <c r="S154" s="111">
        <v>0</v>
      </c>
      <c r="T154" s="112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13" t="s">
        <v>1303</v>
      </c>
      <c r="AT154" s="113" t="s">
        <v>290</v>
      </c>
      <c r="AU154" s="113" t="s">
        <v>85</v>
      </c>
      <c r="AY154" s="14" t="s">
        <v>237</v>
      </c>
      <c r="BE154" s="114">
        <f t="shared" si="14"/>
        <v>0</v>
      </c>
      <c r="BF154" s="114">
        <f t="shared" si="15"/>
        <v>0</v>
      </c>
      <c r="BG154" s="114">
        <f t="shared" si="16"/>
        <v>0</v>
      </c>
      <c r="BH154" s="114">
        <f t="shared" si="17"/>
        <v>0</v>
      </c>
      <c r="BI154" s="114">
        <f t="shared" si="18"/>
        <v>0</v>
      </c>
      <c r="BJ154" s="14" t="s">
        <v>85</v>
      </c>
      <c r="BK154" s="114">
        <f t="shared" si="19"/>
        <v>0</v>
      </c>
      <c r="BL154" s="14" t="s">
        <v>490</v>
      </c>
      <c r="BM154" s="113" t="s">
        <v>3909</v>
      </c>
    </row>
    <row r="155" spans="1:65" s="2" customFormat="1" ht="16.5" customHeight="1">
      <c r="A155" s="28"/>
      <c r="B155" s="138"/>
      <c r="C155" s="199" t="s">
        <v>352</v>
      </c>
      <c r="D155" s="199" t="s">
        <v>242</v>
      </c>
      <c r="E155" s="200" t="s">
        <v>3910</v>
      </c>
      <c r="F155" s="201" t="s">
        <v>3911</v>
      </c>
      <c r="G155" s="202" t="s">
        <v>2072</v>
      </c>
      <c r="H155" s="203">
        <v>1</v>
      </c>
      <c r="I155" s="108"/>
      <c r="J155" s="204">
        <f t="shared" si="10"/>
        <v>0</v>
      </c>
      <c r="K155" s="201" t="s">
        <v>1709</v>
      </c>
      <c r="L155" s="29"/>
      <c r="M155" s="109" t="s">
        <v>1</v>
      </c>
      <c r="N155" s="110" t="s">
        <v>42</v>
      </c>
      <c r="O155" s="52"/>
      <c r="P155" s="111">
        <f t="shared" si="11"/>
        <v>0</v>
      </c>
      <c r="Q155" s="111">
        <v>0</v>
      </c>
      <c r="R155" s="111">
        <f t="shared" si="12"/>
        <v>0</v>
      </c>
      <c r="S155" s="111">
        <v>0</v>
      </c>
      <c r="T155" s="112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13" t="s">
        <v>490</v>
      </c>
      <c r="AT155" s="113" t="s">
        <v>242</v>
      </c>
      <c r="AU155" s="113" t="s">
        <v>85</v>
      </c>
      <c r="AY155" s="14" t="s">
        <v>237</v>
      </c>
      <c r="BE155" s="114">
        <f t="shared" si="14"/>
        <v>0</v>
      </c>
      <c r="BF155" s="114">
        <f t="shared" si="15"/>
        <v>0</v>
      </c>
      <c r="BG155" s="114">
        <f t="shared" si="16"/>
        <v>0</v>
      </c>
      <c r="BH155" s="114">
        <f t="shared" si="17"/>
        <v>0</v>
      </c>
      <c r="BI155" s="114">
        <f t="shared" si="18"/>
        <v>0</v>
      </c>
      <c r="BJ155" s="14" t="s">
        <v>85</v>
      </c>
      <c r="BK155" s="114">
        <f t="shared" si="19"/>
        <v>0</v>
      </c>
      <c r="BL155" s="14" t="s">
        <v>490</v>
      </c>
      <c r="BM155" s="113" t="s">
        <v>3912</v>
      </c>
    </row>
    <row r="156" spans="1:65" s="2" customFormat="1" ht="16.5" customHeight="1">
      <c r="A156" s="28"/>
      <c r="B156" s="138"/>
      <c r="C156" s="205" t="s">
        <v>356</v>
      </c>
      <c r="D156" s="205" t="s">
        <v>290</v>
      </c>
      <c r="E156" s="206" t="s">
        <v>3913</v>
      </c>
      <c r="F156" s="207" t="s">
        <v>3911</v>
      </c>
      <c r="G156" s="208" t="s">
        <v>2072</v>
      </c>
      <c r="H156" s="209">
        <v>1</v>
      </c>
      <c r="I156" s="115"/>
      <c r="J156" s="210">
        <f t="shared" si="10"/>
        <v>0</v>
      </c>
      <c r="K156" s="207" t="s">
        <v>1709</v>
      </c>
      <c r="L156" s="116"/>
      <c r="M156" s="117" t="s">
        <v>1</v>
      </c>
      <c r="N156" s="118" t="s">
        <v>42</v>
      </c>
      <c r="O156" s="52"/>
      <c r="P156" s="111">
        <f t="shared" si="11"/>
        <v>0</v>
      </c>
      <c r="Q156" s="111">
        <v>0</v>
      </c>
      <c r="R156" s="111">
        <f t="shared" si="12"/>
        <v>0</v>
      </c>
      <c r="S156" s="111">
        <v>0</v>
      </c>
      <c r="T156" s="112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13" t="s">
        <v>1303</v>
      </c>
      <c r="AT156" s="113" t="s">
        <v>290</v>
      </c>
      <c r="AU156" s="113" t="s">
        <v>85</v>
      </c>
      <c r="AY156" s="14" t="s">
        <v>237</v>
      </c>
      <c r="BE156" s="114">
        <f t="shared" si="14"/>
        <v>0</v>
      </c>
      <c r="BF156" s="114">
        <f t="shared" si="15"/>
        <v>0</v>
      </c>
      <c r="BG156" s="114">
        <f t="shared" si="16"/>
        <v>0</v>
      </c>
      <c r="BH156" s="114">
        <f t="shared" si="17"/>
        <v>0</v>
      </c>
      <c r="BI156" s="114">
        <f t="shared" si="18"/>
        <v>0</v>
      </c>
      <c r="BJ156" s="14" t="s">
        <v>85</v>
      </c>
      <c r="BK156" s="114">
        <f t="shared" si="19"/>
        <v>0</v>
      </c>
      <c r="BL156" s="14" t="s">
        <v>490</v>
      </c>
      <c r="BM156" s="113" t="s">
        <v>3914</v>
      </c>
    </row>
    <row r="157" spans="1:65" s="2" customFormat="1" ht="16.5" customHeight="1">
      <c r="A157" s="28"/>
      <c r="B157" s="138"/>
      <c r="C157" s="199" t="s">
        <v>360</v>
      </c>
      <c r="D157" s="199" t="s">
        <v>242</v>
      </c>
      <c r="E157" s="200" t="s">
        <v>3915</v>
      </c>
      <c r="F157" s="201" t="s">
        <v>3916</v>
      </c>
      <c r="G157" s="202" t="s">
        <v>2072</v>
      </c>
      <c r="H157" s="203">
        <v>3</v>
      </c>
      <c r="I157" s="108"/>
      <c r="J157" s="204">
        <f t="shared" si="10"/>
        <v>0</v>
      </c>
      <c r="K157" s="201" t="s">
        <v>1709</v>
      </c>
      <c r="L157" s="29"/>
      <c r="M157" s="109" t="s">
        <v>1</v>
      </c>
      <c r="N157" s="110" t="s">
        <v>42</v>
      </c>
      <c r="O157" s="52"/>
      <c r="P157" s="111">
        <f t="shared" si="11"/>
        <v>0</v>
      </c>
      <c r="Q157" s="111">
        <v>0</v>
      </c>
      <c r="R157" s="111">
        <f t="shared" si="12"/>
        <v>0</v>
      </c>
      <c r="S157" s="111">
        <v>0</v>
      </c>
      <c r="T157" s="112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13" t="s">
        <v>490</v>
      </c>
      <c r="AT157" s="113" t="s">
        <v>242</v>
      </c>
      <c r="AU157" s="113" t="s">
        <v>85</v>
      </c>
      <c r="AY157" s="14" t="s">
        <v>237</v>
      </c>
      <c r="BE157" s="114">
        <f t="shared" si="14"/>
        <v>0</v>
      </c>
      <c r="BF157" s="114">
        <f t="shared" si="15"/>
        <v>0</v>
      </c>
      <c r="BG157" s="114">
        <f t="shared" si="16"/>
        <v>0</v>
      </c>
      <c r="BH157" s="114">
        <f t="shared" si="17"/>
        <v>0</v>
      </c>
      <c r="BI157" s="114">
        <f t="shared" si="18"/>
        <v>0</v>
      </c>
      <c r="BJ157" s="14" t="s">
        <v>85</v>
      </c>
      <c r="BK157" s="114">
        <f t="shared" si="19"/>
        <v>0</v>
      </c>
      <c r="BL157" s="14" t="s">
        <v>490</v>
      </c>
      <c r="BM157" s="113" t="s">
        <v>3917</v>
      </c>
    </row>
    <row r="158" spans="1:65" s="2" customFormat="1" ht="16.5" customHeight="1">
      <c r="A158" s="28"/>
      <c r="B158" s="138"/>
      <c r="C158" s="205" t="s">
        <v>364</v>
      </c>
      <c r="D158" s="205" t="s">
        <v>290</v>
      </c>
      <c r="E158" s="206" t="s">
        <v>3918</v>
      </c>
      <c r="F158" s="207" t="s">
        <v>3916</v>
      </c>
      <c r="G158" s="208" t="s">
        <v>2072</v>
      </c>
      <c r="H158" s="209">
        <v>3</v>
      </c>
      <c r="I158" s="115"/>
      <c r="J158" s="210">
        <f t="shared" si="10"/>
        <v>0</v>
      </c>
      <c r="K158" s="207" t="s">
        <v>1709</v>
      </c>
      <c r="L158" s="116"/>
      <c r="M158" s="117" t="s">
        <v>1</v>
      </c>
      <c r="N158" s="118" t="s">
        <v>42</v>
      </c>
      <c r="O158" s="52"/>
      <c r="P158" s="111">
        <f t="shared" si="11"/>
        <v>0</v>
      </c>
      <c r="Q158" s="111">
        <v>0</v>
      </c>
      <c r="R158" s="111">
        <f t="shared" si="12"/>
        <v>0</v>
      </c>
      <c r="S158" s="111">
        <v>0</v>
      </c>
      <c r="T158" s="112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13" t="s">
        <v>1303</v>
      </c>
      <c r="AT158" s="113" t="s">
        <v>290</v>
      </c>
      <c r="AU158" s="113" t="s">
        <v>85</v>
      </c>
      <c r="AY158" s="14" t="s">
        <v>237</v>
      </c>
      <c r="BE158" s="114">
        <f t="shared" si="14"/>
        <v>0</v>
      </c>
      <c r="BF158" s="114">
        <f t="shared" si="15"/>
        <v>0</v>
      </c>
      <c r="BG158" s="114">
        <f t="shared" si="16"/>
        <v>0</v>
      </c>
      <c r="BH158" s="114">
        <f t="shared" si="17"/>
        <v>0</v>
      </c>
      <c r="BI158" s="114">
        <f t="shared" si="18"/>
        <v>0</v>
      </c>
      <c r="BJ158" s="14" t="s">
        <v>85</v>
      </c>
      <c r="BK158" s="114">
        <f t="shared" si="19"/>
        <v>0</v>
      </c>
      <c r="BL158" s="14" t="s">
        <v>490</v>
      </c>
      <c r="BM158" s="113" t="s">
        <v>3919</v>
      </c>
    </row>
    <row r="159" spans="1:65" s="2" customFormat="1" ht="16.5" customHeight="1">
      <c r="A159" s="28"/>
      <c r="B159" s="138"/>
      <c r="C159" s="199" t="s">
        <v>368</v>
      </c>
      <c r="D159" s="199" t="s">
        <v>242</v>
      </c>
      <c r="E159" s="200" t="s">
        <v>3920</v>
      </c>
      <c r="F159" s="201" t="s">
        <v>3921</v>
      </c>
      <c r="G159" s="202" t="s">
        <v>2072</v>
      </c>
      <c r="H159" s="203">
        <v>1</v>
      </c>
      <c r="I159" s="108"/>
      <c r="J159" s="204">
        <f t="shared" si="10"/>
        <v>0</v>
      </c>
      <c r="K159" s="201" t="s">
        <v>1709</v>
      </c>
      <c r="L159" s="29"/>
      <c r="M159" s="109" t="s">
        <v>1</v>
      </c>
      <c r="N159" s="110" t="s">
        <v>42</v>
      </c>
      <c r="O159" s="52"/>
      <c r="P159" s="111">
        <f t="shared" si="11"/>
        <v>0</v>
      </c>
      <c r="Q159" s="111">
        <v>0</v>
      </c>
      <c r="R159" s="111">
        <f t="shared" si="12"/>
        <v>0</v>
      </c>
      <c r="S159" s="111">
        <v>0</v>
      </c>
      <c r="T159" s="112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13" t="s">
        <v>490</v>
      </c>
      <c r="AT159" s="113" t="s">
        <v>242</v>
      </c>
      <c r="AU159" s="113" t="s">
        <v>85</v>
      </c>
      <c r="AY159" s="14" t="s">
        <v>237</v>
      </c>
      <c r="BE159" s="114">
        <f t="shared" si="14"/>
        <v>0</v>
      </c>
      <c r="BF159" s="114">
        <f t="shared" si="15"/>
        <v>0</v>
      </c>
      <c r="BG159" s="114">
        <f t="shared" si="16"/>
        <v>0</v>
      </c>
      <c r="BH159" s="114">
        <f t="shared" si="17"/>
        <v>0</v>
      </c>
      <c r="BI159" s="114">
        <f t="shared" si="18"/>
        <v>0</v>
      </c>
      <c r="BJ159" s="14" t="s">
        <v>85</v>
      </c>
      <c r="BK159" s="114">
        <f t="shared" si="19"/>
        <v>0</v>
      </c>
      <c r="BL159" s="14" t="s">
        <v>490</v>
      </c>
      <c r="BM159" s="113" t="s">
        <v>3922</v>
      </c>
    </row>
    <row r="160" spans="1:65" s="2" customFormat="1" ht="16.5" customHeight="1">
      <c r="A160" s="28"/>
      <c r="B160" s="138"/>
      <c r="C160" s="205" t="s">
        <v>372</v>
      </c>
      <c r="D160" s="205" t="s">
        <v>290</v>
      </c>
      <c r="E160" s="206" t="s">
        <v>3923</v>
      </c>
      <c r="F160" s="207" t="s">
        <v>3921</v>
      </c>
      <c r="G160" s="208" t="s">
        <v>2072</v>
      </c>
      <c r="H160" s="209">
        <v>1</v>
      </c>
      <c r="I160" s="115"/>
      <c r="J160" s="210">
        <f t="shared" si="10"/>
        <v>0</v>
      </c>
      <c r="K160" s="207" t="s">
        <v>1709</v>
      </c>
      <c r="L160" s="116"/>
      <c r="M160" s="117" t="s">
        <v>1</v>
      </c>
      <c r="N160" s="118" t="s">
        <v>42</v>
      </c>
      <c r="O160" s="52"/>
      <c r="P160" s="111">
        <f t="shared" si="11"/>
        <v>0</v>
      </c>
      <c r="Q160" s="111">
        <v>0</v>
      </c>
      <c r="R160" s="111">
        <f t="shared" si="12"/>
        <v>0</v>
      </c>
      <c r="S160" s="111">
        <v>0</v>
      </c>
      <c r="T160" s="112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13" t="s">
        <v>1303</v>
      </c>
      <c r="AT160" s="113" t="s">
        <v>290</v>
      </c>
      <c r="AU160" s="113" t="s">
        <v>85</v>
      </c>
      <c r="AY160" s="14" t="s">
        <v>237</v>
      </c>
      <c r="BE160" s="114">
        <f t="shared" si="14"/>
        <v>0</v>
      </c>
      <c r="BF160" s="114">
        <f t="shared" si="15"/>
        <v>0</v>
      </c>
      <c r="BG160" s="114">
        <f t="shared" si="16"/>
        <v>0</v>
      </c>
      <c r="BH160" s="114">
        <f t="shared" si="17"/>
        <v>0</v>
      </c>
      <c r="BI160" s="114">
        <f t="shared" si="18"/>
        <v>0</v>
      </c>
      <c r="BJ160" s="14" t="s">
        <v>85</v>
      </c>
      <c r="BK160" s="114">
        <f t="shared" si="19"/>
        <v>0</v>
      </c>
      <c r="BL160" s="14" t="s">
        <v>490</v>
      </c>
      <c r="BM160" s="113" t="s">
        <v>3924</v>
      </c>
    </row>
    <row r="161" spans="1:65" s="2" customFormat="1" ht="16.5" customHeight="1">
      <c r="A161" s="28"/>
      <c r="B161" s="138"/>
      <c r="C161" s="199" t="s">
        <v>376</v>
      </c>
      <c r="D161" s="199" t="s">
        <v>242</v>
      </c>
      <c r="E161" s="200" t="s">
        <v>3925</v>
      </c>
      <c r="F161" s="201" t="s">
        <v>3926</v>
      </c>
      <c r="G161" s="202" t="s">
        <v>2072</v>
      </c>
      <c r="H161" s="203">
        <v>3</v>
      </c>
      <c r="I161" s="108"/>
      <c r="J161" s="204">
        <f t="shared" si="10"/>
        <v>0</v>
      </c>
      <c r="K161" s="201" t="s">
        <v>1709</v>
      </c>
      <c r="L161" s="29"/>
      <c r="M161" s="109" t="s">
        <v>1</v>
      </c>
      <c r="N161" s="110" t="s">
        <v>42</v>
      </c>
      <c r="O161" s="52"/>
      <c r="P161" s="111">
        <f t="shared" si="11"/>
        <v>0</v>
      </c>
      <c r="Q161" s="111">
        <v>0</v>
      </c>
      <c r="R161" s="111">
        <f t="shared" si="12"/>
        <v>0</v>
      </c>
      <c r="S161" s="111">
        <v>0</v>
      </c>
      <c r="T161" s="112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13" t="s">
        <v>490</v>
      </c>
      <c r="AT161" s="113" t="s">
        <v>242</v>
      </c>
      <c r="AU161" s="113" t="s">
        <v>85</v>
      </c>
      <c r="AY161" s="14" t="s">
        <v>237</v>
      </c>
      <c r="BE161" s="114">
        <f t="shared" si="14"/>
        <v>0</v>
      </c>
      <c r="BF161" s="114">
        <f t="shared" si="15"/>
        <v>0</v>
      </c>
      <c r="BG161" s="114">
        <f t="shared" si="16"/>
        <v>0</v>
      </c>
      <c r="BH161" s="114">
        <f t="shared" si="17"/>
        <v>0</v>
      </c>
      <c r="BI161" s="114">
        <f t="shared" si="18"/>
        <v>0</v>
      </c>
      <c r="BJ161" s="14" t="s">
        <v>85</v>
      </c>
      <c r="BK161" s="114">
        <f t="shared" si="19"/>
        <v>0</v>
      </c>
      <c r="BL161" s="14" t="s">
        <v>490</v>
      </c>
      <c r="BM161" s="113" t="s">
        <v>3927</v>
      </c>
    </row>
    <row r="162" spans="1:65" s="2" customFormat="1" ht="16.5" customHeight="1">
      <c r="A162" s="28"/>
      <c r="B162" s="138"/>
      <c r="C162" s="199" t="s">
        <v>380</v>
      </c>
      <c r="D162" s="199" t="s">
        <v>242</v>
      </c>
      <c r="E162" s="200" t="s">
        <v>3928</v>
      </c>
      <c r="F162" s="201" t="s">
        <v>3929</v>
      </c>
      <c r="G162" s="202" t="s">
        <v>1716</v>
      </c>
      <c r="H162" s="203">
        <v>320</v>
      </c>
      <c r="I162" s="108"/>
      <c r="J162" s="204">
        <f t="shared" si="10"/>
        <v>0</v>
      </c>
      <c r="K162" s="201" t="s">
        <v>1709</v>
      </c>
      <c r="L162" s="29"/>
      <c r="M162" s="109" t="s">
        <v>1</v>
      </c>
      <c r="N162" s="110" t="s">
        <v>42</v>
      </c>
      <c r="O162" s="52"/>
      <c r="P162" s="111">
        <f t="shared" si="11"/>
        <v>0</v>
      </c>
      <c r="Q162" s="111">
        <v>0</v>
      </c>
      <c r="R162" s="111">
        <f t="shared" si="12"/>
        <v>0</v>
      </c>
      <c r="S162" s="111">
        <v>0</v>
      </c>
      <c r="T162" s="112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13" t="s">
        <v>490</v>
      </c>
      <c r="AT162" s="113" t="s">
        <v>242</v>
      </c>
      <c r="AU162" s="113" t="s">
        <v>85</v>
      </c>
      <c r="AY162" s="14" t="s">
        <v>237</v>
      </c>
      <c r="BE162" s="114">
        <f t="shared" si="14"/>
        <v>0</v>
      </c>
      <c r="BF162" s="114">
        <f t="shared" si="15"/>
        <v>0</v>
      </c>
      <c r="BG162" s="114">
        <f t="shared" si="16"/>
        <v>0</v>
      </c>
      <c r="BH162" s="114">
        <f t="shared" si="17"/>
        <v>0</v>
      </c>
      <c r="BI162" s="114">
        <f t="shared" si="18"/>
        <v>0</v>
      </c>
      <c r="BJ162" s="14" t="s">
        <v>85</v>
      </c>
      <c r="BK162" s="114">
        <f t="shared" si="19"/>
        <v>0</v>
      </c>
      <c r="BL162" s="14" t="s">
        <v>490</v>
      </c>
      <c r="BM162" s="113" t="s">
        <v>3930</v>
      </c>
    </row>
    <row r="163" spans="1:65" s="2" customFormat="1" ht="16.5" customHeight="1">
      <c r="A163" s="28"/>
      <c r="B163" s="138"/>
      <c r="C163" s="205" t="s">
        <v>384</v>
      </c>
      <c r="D163" s="205" t="s">
        <v>290</v>
      </c>
      <c r="E163" s="206" t="s">
        <v>3931</v>
      </c>
      <c r="F163" s="207" t="s">
        <v>3929</v>
      </c>
      <c r="G163" s="208" t="s">
        <v>1716</v>
      </c>
      <c r="H163" s="209">
        <v>320</v>
      </c>
      <c r="I163" s="115"/>
      <c r="J163" s="210">
        <f t="shared" si="10"/>
        <v>0</v>
      </c>
      <c r="K163" s="207" t="s">
        <v>1709</v>
      </c>
      <c r="L163" s="116"/>
      <c r="M163" s="117" t="s">
        <v>1</v>
      </c>
      <c r="N163" s="118" t="s">
        <v>42</v>
      </c>
      <c r="O163" s="52"/>
      <c r="P163" s="111">
        <f t="shared" si="11"/>
        <v>0</v>
      </c>
      <c r="Q163" s="111">
        <v>0</v>
      </c>
      <c r="R163" s="111">
        <f t="shared" si="12"/>
        <v>0</v>
      </c>
      <c r="S163" s="111">
        <v>0</v>
      </c>
      <c r="T163" s="112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13" t="s">
        <v>1303</v>
      </c>
      <c r="AT163" s="113" t="s">
        <v>290</v>
      </c>
      <c r="AU163" s="113" t="s">
        <v>85</v>
      </c>
      <c r="AY163" s="14" t="s">
        <v>237</v>
      </c>
      <c r="BE163" s="114">
        <f t="shared" si="14"/>
        <v>0</v>
      </c>
      <c r="BF163" s="114">
        <f t="shared" si="15"/>
        <v>0</v>
      </c>
      <c r="BG163" s="114">
        <f t="shared" si="16"/>
        <v>0</v>
      </c>
      <c r="BH163" s="114">
        <f t="shared" si="17"/>
        <v>0</v>
      </c>
      <c r="BI163" s="114">
        <f t="shared" si="18"/>
        <v>0</v>
      </c>
      <c r="BJ163" s="14" t="s">
        <v>85</v>
      </c>
      <c r="BK163" s="114">
        <f t="shared" si="19"/>
        <v>0</v>
      </c>
      <c r="BL163" s="14" t="s">
        <v>490</v>
      </c>
      <c r="BM163" s="113" t="s">
        <v>3932</v>
      </c>
    </row>
    <row r="164" spans="1:65" s="2" customFormat="1" ht="16.5" customHeight="1">
      <c r="A164" s="28"/>
      <c r="B164" s="138"/>
      <c r="C164" s="199" t="s">
        <v>388</v>
      </c>
      <c r="D164" s="199" t="s">
        <v>242</v>
      </c>
      <c r="E164" s="200" t="s">
        <v>3933</v>
      </c>
      <c r="F164" s="201" t="s">
        <v>3934</v>
      </c>
      <c r="G164" s="202" t="s">
        <v>1716</v>
      </c>
      <c r="H164" s="203">
        <v>60</v>
      </c>
      <c r="I164" s="108"/>
      <c r="J164" s="204">
        <f t="shared" si="10"/>
        <v>0</v>
      </c>
      <c r="K164" s="201" t="s">
        <v>1709</v>
      </c>
      <c r="L164" s="29"/>
      <c r="M164" s="109" t="s">
        <v>1</v>
      </c>
      <c r="N164" s="110" t="s">
        <v>42</v>
      </c>
      <c r="O164" s="52"/>
      <c r="P164" s="111">
        <f t="shared" si="11"/>
        <v>0</v>
      </c>
      <c r="Q164" s="111">
        <v>0</v>
      </c>
      <c r="R164" s="111">
        <f t="shared" si="12"/>
        <v>0</v>
      </c>
      <c r="S164" s="111">
        <v>0</v>
      </c>
      <c r="T164" s="112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13" t="s">
        <v>490</v>
      </c>
      <c r="AT164" s="113" t="s">
        <v>242</v>
      </c>
      <c r="AU164" s="113" t="s">
        <v>85</v>
      </c>
      <c r="AY164" s="14" t="s">
        <v>237</v>
      </c>
      <c r="BE164" s="114">
        <f t="shared" si="14"/>
        <v>0</v>
      </c>
      <c r="BF164" s="114">
        <f t="shared" si="15"/>
        <v>0</v>
      </c>
      <c r="BG164" s="114">
        <f t="shared" si="16"/>
        <v>0</v>
      </c>
      <c r="BH164" s="114">
        <f t="shared" si="17"/>
        <v>0</v>
      </c>
      <c r="BI164" s="114">
        <f t="shared" si="18"/>
        <v>0</v>
      </c>
      <c r="BJ164" s="14" t="s">
        <v>85</v>
      </c>
      <c r="BK164" s="114">
        <f t="shared" si="19"/>
        <v>0</v>
      </c>
      <c r="BL164" s="14" t="s">
        <v>490</v>
      </c>
      <c r="BM164" s="113" t="s">
        <v>3935</v>
      </c>
    </row>
    <row r="165" spans="1:65" s="2" customFormat="1" ht="16.5" customHeight="1">
      <c r="A165" s="28"/>
      <c r="B165" s="138"/>
      <c r="C165" s="205" t="s">
        <v>392</v>
      </c>
      <c r="D165" s="205" t="s">
        <v>290</v>
      </c>
      <c r="E165" s="206" t="s">
        <v>3936</v>
      </c>
      <c r="F165" s="207" t="s">
        <v>3934</v>
      </c>
      <c r="G165" s="208" t="s">
        <v>1716</v>
      </c>
      <c r="H165" s="209">
        <v>60</v>
      </c>
      <c r="I165" s="115"/>
      <c r="J165" s="210">
        <f t="shared" si="10"/>
        <v>0</v>
      </c>
      <c r="K165" s="207" t="s">
        <v>1709</v>
      </c>
      <c r="L165" s="116"/>
      <c r="M165" s="117" t="s">
        <v>1</v>
      </c>
      <c r="N165" s="118" t="s">
        <v>42</v>
      </c>
      <c r="O165" s="52"/>
      <c r="P165" s="111">
        <f t="shared" si="11"/>
        <v>0</v>
      </c>
      <c r="Q165" s="111">
        <v>0</v>
      </c>
      <c r="R165" s="111">
        <f t="shared" si="12"/>
        <v>0</v>
      </c>
      <c r="S165" s="111">
        <v>0</v>
      </c>
      <c r="T165" s="112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13" t="s">
        <v>1303</v>
      </c>
      <c r="AT165" s="113" t="s">
        <v>290</v>
      </c>
      <c r="AU165" s="113" t="s">
        <v>85</v>
      </c>
      <c r="AY165" s="14" t="s">
        <v>237</v>
      </c>
      <c r="BE165" s="114">
        <f t="shared" si="14"/>
        <v>0</v>
      </c>
      <c r="BF165" s="114">
        <f t="shared" si="15"/>
        <v>0</v>
      </c>
      <c r="BG165" s="114">
        <f t="shared" si="16"/>
        <v>0</v>
      </c>
      <c r="BH165" s="114">
        <f t="shared" si="17"/>
        <v>0</v>
      </c>
      <c r="BI165" s="114">
        <f t="shared" si="18"/>
        <v>0</v>
      </c>
      <c r="BJ165" s="14" t="s">
        <v>85</v>
      </c>
      <c r="BK165" s="114">
        <f t="shared" si="19"/>
        <v>0</v>
      </c>
      <c r="BL165" s="14" t="s">
        <v>490</v>
      </c>
      <c r="BM165" s="113" t="s">
        <v>3937</v>
      </c>
    </row>
    <row r="166" spans="1:65" s="2" customFormat="1" ht="16.5" customHeight="1">
      <c r="A166" s="28"/>
      <c r="B166" s="138"/>
      <c r="C166" s="199" t="s">
        <v>396</v>
      </c>
      <c r="D166" s="199" t="s">
        <v>242</v>
      </c>
      <c r="E166" s="200" t="s">
        <v>3938</v>
      </c>
      <c r="F166" s="201" t="s">
        <v>3939</v>
      </c>
      <c r="G166" s="202" t="s">
        <v>2072</v>
      </c>
      <c r="H166" s="203">
        <v>2</v>
      </c>
      <c r="I166" s="108"/>
      <c r="J166" s="204">
        <f t="shared" si="10"/>
        <v>0</v>
      </c>
      <c r="K166" s="201" t="s">
        <v>1709</v>
      </c>
      <c r="L166" s="29"/>
      <c r="M166" s="109" t="s">
        <v>1</v>
      </c>
      <c r="N166" s="110" t="s">
        <v>42</v>
      </c>
      <c r="O166" s="52"/>
      <c r="P166" s="111">
        <f t="shared" si="11"/>
        <v>0</v>
      </c>
      <c r="Q166" s="111">
        <v>0</v>
      </c>
      <c r="R166" s="111">
        <f t="shared" si="12"/>
        <v>0</v>
      </c>
      <c r="S166" s="111">
        <v>0</v>
      </c>
      <c r="T166" s="112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13" t="s">
        <v>490</v>
      </c>
      <c r="AT166" s="113" t="s">
        <v>242</v>
      </c>
      <c r="AU166" s="113" t="s">
        <v>85</v>
      </c>
      <c r="AY166" s="14" t="s">
        <v>237</v>
      </c>
      <c r="BE166" s="114">
        <f t="shared" si="14"/>
        <v>0</v>
      </c>
      <c r="BF166" s="114">
        <f t="shared" si="15"/>
        <v>0</v>
      </c>
      <c r="BG166" s="114">
        <f t="shared" si="16"/>
        <v>0</v>
      </c>
      <c r="BH166" s="114">
        <f t="shared" si="17"/>
        <v>0</v>
      </c>
      <c r="BI166" s="114">
        <f t="shared" si="18"/>
        <v>0</v>
      </c>
      <c r="BJ166" s="14" t="s">
        <v>85</v>
      </c>
      <c r="BK166" s="114">
        <f t="shared" si="19"/>
        <v>0</v>
      </c>
      <c r="BL166" s="14" t="s">
        <v>490</v>
      </c>
      <c r="BM166" s="113" t="s">
        <v>3940</v>
      </c>
    </row>
    <row r="167" spans="1:65" s="2" customFormat="1" ht="16.5" customHeight="1">
      <c r="A167" s="28"/>
      <c r="B167" s="138"/>
      <c r="C167" s="205" t="s">
        <v>400</v>
      </c>
      <c r="D167" s="205" t="s">
        <v>290</v>
      </c>
      <c r="E167" s="206" t="s">
        <v>3941</v>
      </c>
      <c r="F167" s="207" t="s">
        <v>3939</v>
      </c>
      <c r="G167" s="208" t="s">
        <v>2072</v>
      </c>
      <c r="H167" s="209">
        <v>2</v>
      </c>
      <c r="I167" s="115"/>
      <c r="J167" s="210">
        <f t="shared" si="10"/>
        <v>0</v>
      </c>
      <c r="K167" s="207" t="s">
        <v>1709</v>
      </c>
      <c r="L167" s="116"/>
      <c r="M167" s="117" t="s">
        <v>1</v>
      </c>
      <c r="N167" s="118" t="s">
        <v>42</v>
      </c>
      <c r="O167" s="52"/>
      <c r="P167" s="111">
        <f t="shared" si="11"/>
        <v>0</v>
      </c>
      <c r="Q167" s="111">
        <v>0</v>
      </c>
      <c r="R167" s="111">
        <f t="shared" si="12"/>
        <v>0</v>
      </c>
      <c r="S167" s="111">
        <v>0</v>
      </c>
      <c r="T167" s="112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13" t="s">
        <v>1303</v>
      </c>
      <c r="AT167" s="113" t="s">
        <v>290</v>
      </c>
      <c r="AU167" s="113" t="s">
        <v>85</v>
      </c>
      <c r="AY167" s="14" t="s">
        <v>237</v>
      </c>
      <c r="BE167" s="114">
        <f t="shared" si="14"/>
        <v>0</v>
      </c>
      <c r="BF167" s="114">
        <f t="shared" si="15"/>
        <v>0</v>
      </c>
      <c r="BG167" s="114">
        <f t="shared" si="16"/>
        <v>0</v>
      </c>
      <c r="BH167" s="114">
        <f t="shared" si="17"/>
        <v>0</v>
      </c>
      <c r="BI167" s="114">
        <f t="shared" si="18"/>
        <v>0</v>
      </c>
      <c r="BJ167" s="14" t="s">
        <v>85</v>
      </c>
      <c r="BK167" s="114">
        <f t="shared" si="19"/>
        <v>0</v>
      </c>
      <c r="BL167" s="14" t="s">
        <v>490</v>
      </c>
      <c r="BM167" s="113" t="s">
        <v>3942</v>
      </c>
    </row>
    <row r="168" spans="1:65" s="12" customFormat="1" ht="25.9" customHeight="1">
      <c r="B168" s="192"/>
      <c r="C168" s="193"/>
      <c r="D168" s="194" t="s">
        <v>76</v>
      </c>
      <c r="E168" s="195" t="s">
        <v>1348</v>
      </c>
      <c r="F168" s="195" t="s">
        <v>3702</v>
      </c>
      <c r="G168" s="193"/>
      <c r="H168" s="193"/>
      <c r="I168" s="101"/>
      <c r="J168" s="196">
        <f>BK168</f>
        <v>0</v>
      </c>
      <c r="K168" s="193"/>
      <c r="L168" s="99"/>
      <c r="M168" s="102"/>
      <c r="N168" s="103"/>
      <c r="O168" s="103"/>
      <c r="P168" s="104">
        <f>SUM(P169:P176)</f>
        <v>0</v>
      </c>
      <c r="Q168" s="103"/>
      <c r="R168" s="104">
        <f>SUM(R169:R176)</f>
        <v>0</v>
      </c>
      <c r="S168" s="103"/>
      <c r="T168" s="105">
        <f>SUM(T169:T176)</f>
        <v>0</v>
      </c>
      <c r="AR168" s="100" t="s">
        <v>247</v>
      </c>
      <c r="AT168" s="106" t="s">
        <v>76</v>
      </c>
      <c r="AU168" s="106" t="s">
        <v>77</v>
      </c>
      <c r="AY168" s="100" t="s">
        <v>237</v>
      </c>
      <c r="BK168" s="107">
        <f>SUM(BK169:BK176)</f>
        <v>0</v>
      </c>
    </row>
    <row r="169" spans="1:65" s="2" customFormat="1" ht="16.5" customHeight="1">
      <c r="A169" s="28"/>
      <c r="B169" s="138"/>
      <c r="C169" s="199" t="s">
        <v>404</v>
      </c>
      <c r="D169" s="199" t="s">
        <v>242</v>
      </c>
      <c r="E169" s="200" t="s">
        <v>3943</v>
      </c>
      <c r="F169" s="201" t="s">
        <v>3806</v>
      </c>
      <c r="G169" s="202" t="s">
        <v>1930</v>
      </c>
      <c r="H169" s="203">
        <v>1</v>
      </c>
      <c r="I169" s="108"/>
      <c r="J169" s="204">
        <f t="shared" ref="J169:J175" si="20">ROUND(I169*H169,2)</f>
        <v>0</v>
      </c>
      <c r="K169" s="201" t="s">
        <v>1709</v>
      </c>
      <c r="L169" s="29"/>
      <c r="M169" s="109" t="s">
        <v>1</v>
      </c>
      <c r="N169" s="110" t="s">
        <v>42</v>
      </c>
      <c r="O169" s="52"/>
      <c r="P169" s="111">
        <f t="shared" ref="P169:P175" si="21">O169*H169</f>
        <v>0</v>
      </c>
      <c r="Q169" s="111">
        <v>0</v>
      </c>
      <c r="R169" s="111">
        <f t="shared" ref="R169:R175" si="22">Q169*H169</f>
        <v>0</v>
      </c>
      <c r="S169" s="111">
        <v>0</v>
      </c>
      <c r="T169" s="112">
        <f t="shared" ref="T169:T175" si="23"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13" t="s">
        <v>490</v>
      </c>
      <c r="AT169" s="113" t="s">
        <v>242</v>
      </c>
      <c r="AU169" s="113" t="s">
        <v>85</v>
      </c>
      <c r="AY169" s="14" t="s">
        <v>237</v>
      </c>
      <c r="BE169" s="114">
        <f t="shared" ref="BE169:BE175" si="24">IF(N169="základní",J169,0)</f>
        <v>0</v>
      </c>
      <c r="BF169" s="114">
        <f t="shared" ref="BF169:BF175" si="25">IF(N169="snížená",J169,0)</f>
        <v>0</v>
      </c>
      <c r="BG169" s="114">
        <f t="shared" ref="BG169:BG175" si="26">IF(N169="zákl. přenesená",J169,0)</f>
        <v>0</v>
      </c>
      <c r="BH169" s="114">
        <f t="shared" ref="BH169:BH175" si="27">IF(N169="sníž. přenesená",J169,0)</f>
        <v>0</v>
      </c>
      <c r="BI169" s="114">
        <f t="shared" ref="BI169:BI175" si="28">IF(N169="nulová",J169,0)</f>
        <v>0</v>
      </c>
      <c r="BJ169" s="14" t="s">
        <v>85</v>
      </c>
      <c r="BK169" s="114">
        <f t="shared" ref="BK169:BK175" si="29">ROUND(I169*H169,2)</f>
        <v>0</v>
      </c>
      <c r="BL169" s="14" t="s">
        <v>490</v>
      </c>
      <c r="BM169" s="113" t="s">
        <v>3944</v>
      </c>
    </row>
    <row r="170" spans="1:65" s="2" customFormat="1" ht="16.5" customHeight="1">
      <c r="A170" s="28"/>
      <c r="B170" s="138"/>
      <c r="C170" s="205" t="s">
        <v>408</v>
      </c>
      <c r="D170" s="205" t="s">
        <v>290</v>
      </c>
      <c r="E170" s="206" t="s">
        <v>3945</v>
      </c>
      <c r="F170" s="207" t="s">
        <v>3806</v>
      </c>
      <c r="G170" s="208" t="s">
        <v>1930</v>
      </c>
      <c r="H170" s="209">
        <v>1</v>
      </c>
      <c r="I170" s="115"/>
      <c r="J170" s="210">
        <f t="shared" si="20"/>
        <v>0</v>
      </c>
      <c r="K170" s="207" t="s">
        <v>1709</v>
      </c>
      <c r="L170" s="116"/>
      <c r="M170" s="117" t="s">
        <v>1</v>
      </c>
      <c r="N170" s="118" t="s">
        <v>42</v>
      </c>
      <c r="O170" s="52"/>
      <c r="P170" s="111">
        <f t="shared" si="21"/>
        <v>0</v>
      </c>
      <c r="Q170" s="111">
        <v>0</v>
      </c>
      <c r="R170" s="111">
        <f t="shared" si="22"/>
        <v>0</v>
      </c>
      <c r="S170" s="111">
        <v>0</v>
      </c>
      <c r="T170" s="112">
        <f t="shared" si="2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13" t="s">
        <v>1303</v>
      </c>
      <c r="AT170" s="113" t="s">
        <v>290</v>
      </c>
      <c r="AU170" s="113" t="s">
        <v>85</v>
      </c>
      <c r="AY170" s="14" t="s">
        <v>237</v>
      </c>
      <c r="BE170" s="114">
        <f t="shared" si="24"/>
        <v>0</v>
      </c>
      <c r="BF170" s="114">
        <f t="shared" si="25"/>
        <v>0</v>
      </c>
      <c r="BG170" s="114">
        <f t="shared" si="26"/>
        <v>0</v>
      </c>
      <c r="BH170" s="114">
        <f t="shared" si="27"/>
        <v>0</v>
      </c>
      <c r="BI170" s="114">
        <f t="shared" si="28"/>
        <v>0</v>
      </c>
      <c r="BJ170" s="14" t="s">
        <v>85</v>
      </c>
      <c r="BK170" s="114">
        <f t="shared" si="29"/>
        <v>0</v>
      </c>
      <c r="BL170" s="14" t="s">
        <v>490</v>
      </c>
      <c r="BM170" s="113" t="s">
        <v>3946</v>
      </c>
    </row>
    <row r="171" spans="1:65" s="2" customFormat="1" ht="16.5" customHeight="1">
      <c r="A171" s="28"/>
      <c r="B171" s="138"/>
      <c r="C171" s="199" t="s">
        <v>415</v>
      </c>
      <c r="D171" s="199" t="s">
        <v>242</v>
      </c>
      <c r="E171" s="200" t="s">
        <v>3947</v>
      </c>
      <c r="F171" s="201" t="s">
        <v>3948</v>
      </c>
      <c r="G171" s="202" t="s">
        <v>2676</v>
      </c>
      <c r="H171" s="203">
        <v>32</v>
      </c>
      <c r="I171" s="108"/>
      <c r="J171" s="204">
        <f t="shared" si="20"/>
        <v>0</v>
      </c>
      <c r="K171" s="201" t="s">
        <v>1709</v>
      </c>
      <c r="L171" s="29"/>
      <c r="M171" s="109" t="s">
        <v>1</v>
      </c>
      <c r="N171" s="110" t="s">
        <v>42</v>
      </c>
      <c r="O171" s="52"/>
      <c r="P171" s="111">
        <f t="shared" si="21"/>
        <v>0</v>
      </c>
      <c r="Q171" s="111">
        <v>0</v>
      </c>
      <c r="R171" s="111">
        <f t="shared" si="22"/>
        <v>0</v>
      </c>
      <c r="S171" s="111">
        <v>0</v>
      </c>
      <c r="T171" s="112">
        <f t="shared" si="2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13" t="s">
        <v>490</v>
      </c>
      <c r="AT171" s="113" t="s">
        <v>242</v>
      </c>
      <c r="AU171" s="113" t="s">
        <v>85</v>
      </c>
      <c r="AY171" s="14" t="s">
        <v>237</v>
      </c>
      <c r="BE171" s="114">
        <f t="shared" si="24"/>
        <v>0</v>
      </c>
      <c r="BF171" s="114">
        <f t="shared" si="25"/>
        <v>0</v>
      </c>
      <c r="BG171" s="114">
        <f t="shared" si="26"/>
        <v>0</v>
      </c>
      <c r="BH171" s="114">
        <f t="shared" si="27"/>
        <v>0</v>
      </c>
      <c r="BI171" s="114">
        <f t="shared" si="28"/>
        <v>0</v>
      </c>
      <c r="BJ171" s="14" t="s">
        <v>85</v>
      </c>
      <c r="BK171" s="114">
        <f t="shared" si="29"/>
        <v>0</v>
      </c>
      <c r="BL171" s="14" t="s">
        <v>490</v>
      </c>
      <c r="BM171" s="113" t="s">
        <v>3949</v>
      </c>
    </row>
    <row r="172" spans="1:65" s="2" customFormat="1" ht="16.5" customHeight="1">
      <c r="A172" s="28"/>
      <c r="B172" s="138"/>
      <c r="C172" s="199" t="s">
        <v>419</v>
      </c>
      <c r="D172" s="199" t="s">
        <v>242</v>
      </c>
      <c r="E172" s="200" t="s">
        <v>3950</v>
      </c>
      <c r="F172" s="201" t="s">
        <v>3951</v>
      </c>
      <c r="G172" s="202" t="s">
        <v>2676</v>
      </c>
      <c r="H172" s="203">
        <v>40</v>
      </c>
      <c r="I172" s="108"/>
      <c r="J172" s="204">
        <f t="shared" si="20"/>
        <v>0</v>
      </c>
      <c r="K172" s="201" t="s">
        <v>1709</v>
      </c>
      <c r="L172" s="29"/>
      <c r="M172" s="109" t="s">
        <v>1</v>
      </c>
      <c r="N172" s="110" t="s">
        <v>42</v>
      </c>
      <c r="O172" s="52"/>
      <c r="P172" s="111">
        <f t="shared" si="21"/>
        <v>0</v>
      </c>
      <c r="Q172" s="111">
        <v>0</v>
      </c>
      <c r="R172" s="111">
        <f t="shared" si="22"/>
        <v>0</v>
      </c>
      <c r="S172" s="111">
        <v>0</v>
      </c>
      <c r="T172" s="112">
        <f t="shared" si="2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13" t="s">
        <v>490</v>
      </c>
      <c r="AT172" s="113" t="s">
        <v>242</v>
      </c>
      <c r="AU172" s="113" t="s">
        <v>85</v>
      </c>
      <c r="AY172" s="14" t="s">
        <v>237</v>
      </c>
      <c r="BE172" s="114">
        <f t="shared" si="24"/>
        <v>0</v>
      </c>
      <c r="BF172" s="114">
        <f t="shared" si="25"/>
        <v>0</v>
      </c>
      <c r="BG172" s="114">
        <f t="shared" si="26"/>
        <v>0</v>
      </c>
      <c r="BH172" s="114">
        <f t="shared" si="27"/>
        <v>0</v>
      </c>
      <c r="BI172" s="114">
        <f t="shared" si="28"/>
        <v>0</v>
      </c>
      <c r="BJ172" s="14" t="s">
        <v>85</v>
      </c>
      <c r="BK172" s="114">
        <f t="shared" si="29"/>
        <v>0</v>
      </c>
      <c r="BL172" s="14" t="s">
        <v>490</v>
      </c>
      <c r="BM172" s="113" t="s">
        <v>3952</v>
      </c>
    </row>
    <row r="173" spans="1:65" s="2" customFormat="1" ht="16.5" customHeight="1">
      <c r="A173" s="28"/>
      <c r="B173" s="138"/>
      <c r="C173" s="199" t="s">
        <v>423</v>
      </c>
      <c r="D173" s="199" t="s">
        <v>242</v>
      </c>
      <c r="E173" s="200" t="s">
        <v>3953</v>
      </c>
      <c r="F173" s="201" t="s">
        <v>3527</v>
      </c>
      <c r="G173" s="202" t="s">
        <v>2676</v>
      </c>
      <c r="H173" s="203">
        <v>12</v>
      </c>
      <c r="I173" s="108"/>
      <c r="J173" s="204">
        <f t="shared" si="20"/>
        <v>0</v>
      </c>
      <c r="K173" s="201" t="s">
        <v>1709</v>
      </c>
      <c r="L173" s="29"/>
      <c r="M173" s="109" t="s">
        <v>1</v>
      </c>
      <c r="N173" s="110" t="s">
        <v>42</v>
      </c>
      <c r="O173" s="52"/>
      <c r="P173" s="111">
        <f t="shared" si="21"/>
        <v>0</v>
      </c>
      <c r="Q173" s="111">
        <v>0</v>
      </c>
      <c r="R173" s="111">
        <f t="shared" si="22"/>
        <v>0</v>
      </c>
      <c r="S173" s="111">
        <v>0</v>
      </c>
      <c r="T173" s="112">
        <f t="shared" si="2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13" t="s">
        <v>490</v>
      </c>
      <c r="AT173" s="113" t="s">
        <v>242</v>
      </c>
      <c r="AU173" s="113" t="s">
        <v>85</v>
      </c>
      <c r="AY173" s="14" t="s">
        <v>237</v>
      </c>
      <c r="BE173" s="114">
        <f t="shared" si="24"/>
        <v>0</v>
      </c>
      <c r="BF173" s="114">
        <f t="shared" si="25"/>
        <v>0</v>
      </c>
      <c r="BG173" s="114">
        <f t="shared" si="26"/>
        <v>0</v>
      </c>
      <c r="BH173" s="114">
        <f t="shared" si="27"/>
        <v>0</v>
      </c>
      <c r="BI173" s="114">
        <f t="shared" si="28"/>
        <v>0</v>
      </c>
      <c r="BJ173" s="14" t="s">
        <v>85</v>
      </c>
      <c r="BK173" s="114">
        <f t="shared" si="29"/>
        <v>0</v>
      </c>
      <c r="BL173" s="14" t="s">
        <v>490</v>
      </c>
      <c r="BM173" s="113" t="s">
        <v>3954</v>
      </c>
    </row>
    <row r="174" spans="1:65" s="2" customFormat="1" ht="16.5" customHeight="1">
      <c r="A174" s="28"/>
      <c r="B174" s="138"/>
      <c r="C174" s="199" t="s">
        <v>427</v>
      </c>
      <c r="D174" s="199" t="s">
        <v>242</v>
      </c>
      <c r="E174" s="200" t="s">
        <v>3955</v>
      </c>
      <c r="F174" s="201" t="s">
        <v>3822</v>
      </c>
      <c r="G174" s="202" t="s">
        <v>2676</v>
      </c>
      <c r="H174" s="203">
        <v>16</v>
      </c>
      <c r="I174" s="108"/>
      <c r="J174" s="204">
        <f t="shared" si="20"/>
        <v>0</v>
      </c>
      <c r="K174" s="201" t="s">
        <v>1709</v>
      </c>
      <c r="L174" s="29"/>
      <c r="M174" s="109" t="s">
        <v>1</v>
      </c>
      <c r="N174" s="110" t="s">
        <v>42</v>
      </c>
      <c r="O174" s="52"/>
      <c r="P174" s="111">
        <f t="shared" si="21"/>
        <v>0</v>
      </c>
      <c r="Q174" s="111">
        <v>0</v>
      </c>
      <c r="R174" s="111">
        <f t="shared" si="22"/>
        <v>0</v>
      </c>
      <c r="S174" s="111">
        <v>0</v>
      </c>
      <c r="T174" s="112">
        <f t="shared" si="2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13" t="s">
        <v>490</v>
      </c>
      <c r="AT174" s="113" t="s">
        <v>242</v>
      </c>
      <c r="AU174" s="113" t="s">
        <v>85</v>
      </c>
      <c r="AY174" s="14" t="s">
        <v>237</v>
      </c>
      <c r="BE174" s="114">
        <f t="shared" si="24"/>
        <v>0</v>
      </c>
      <c r="BF174" s="114">
        <f t="shared" si="25"/>
        <v>0</v>
      </c>
      <c r="BG174" s="114">
        <f t="shared" si="26"/>
        <v>0</v>
      </c>
      <c r="BH174" s="114">
        <f t="shared" si="27"/>
        <v>0</v>
      </c>
      <c r="BI174" s="114">
        <f t="shared" si="28"/>
        <v>0</v>
      </c>
      <c r="BJ174" s="14" t="s">
        <v>85</v>
      </c>
      <c r="BK174" s="114">
        <f t="shared" si="29"/>
        <v>0</v>
      </c>
      <c r="BL174" s="14" t="s">
        <v>490</v>
      </c>
      <c r="BM174" s="113" t="s">
        <v>3956</v>
      </c>
    </row>
    <row r="175" spans="1:65" s="2" customFormat="1" ht="16.5" customHeight="1">
      <c r="A175" s="28"/>
      <c r="B175" s="138"/>
      <c r="C175" s="199" t="s">
        <v>431</v>
      </c>
      <c r="D175" s="199" t="s">
        <v>242</v>
      </c>
      <c r="E175" s="200" t="s">
        <v>3957</v>
      </c>
      <c r="F175" s="201" t="s">
        <v>3530</v>
      </c>
      <c r="G175" s="202" t="s">
        <v>2676</v>
      </c>
      <c r="H175" s="203">
        <v>8</v>
      </c>
      <c r="I175" s="108"/>
      <c r="J175" s="204">
        <f t="shared" si="20"/>
        <v>0</v>
      </c>
      <c r="K175" s="201" t="s">
        <v>1709</v>
      </c>
      <c r="L175" s="29"/>
      <c r="M175" s="109" t="s">
        <v>1</v>
      </c>
      <c r="N175" s="110" t="s">
        <v>42</v>
      </c>
      <c r="O175" s="52"/>
      <c r="P175" s="111">
        <f t="shared" si="21"/>
        <v>0</v>
      </c>
      <c r="Q175" s="111">
        <v>0</v>
      </c>
      <c r="R175" s="111">
        <f t="shared" si="22"/>
        <v>0</v>
      </c>
      <c r="S175" s="111">
        <v>0</v>
      </c>
      <c r="T175" s="112">
        <f t="shared" si="2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13" t="s">
        <v>490</v>
      </c>
      <c r="AT175" s="113" t="s">
        <v>242</v>
      </c>
      <c r="AU175" s="113" t="s">
        <v>85</v>
      </c>
      <c r="AY175" s="14" t="s">
        <v>237</v>
      </c>
      <c r="BE175" s="114">
        <f t="shared" si="24"/>
        <v>0</v>
      </c>
      <c r="BF175" s="114">
        <f t="shared" si="25"/>
        <v>0</v>
      </c>
      <c r="BG175" s="114">
        <f t="shared" si="26"/>
        <v>0</v>
      </c>
      <c r="BH175" s="114">
        <f t="shared" si="27"/>
        <v>0</v>
      </c>
      <c r="BI175" s="114">
        <f t="shared" si="28"/>
        <v>0</v>
      </c>
      <c r="BJ175" s="14" t="s">
        <v>85</v>
      </c>
      <c r="BK175" s="114">
        <f t="shared" si="29"/>
        <v>0</v>
      </c>
      <c r="BL175" s="14" t="s">
        <v>490</v>
      </c>
      <c r="BM175" s="113" t="s">
        <v>3958</v>
      </c>
    </row>
    <row r="176" spans="1:65" s="12" customFormat="1" ht="22.9" customHeight="1">
      <c r="B176" s="192"/>
      <c r="C176" s="193"/>
      <c r="D176" s="194" t="s">
        <v>76</v>
      </c>
      <c r="E176" s="197" t="s">
        <v>3230</v>
      </c>
      <c r="F176" s="197" t="s">
        <v>3959</v>
      </c>
      <c r="G176" s="193"/>
      <c r="H176" s="193"/>
      <c r="I176" s="101"/>
      <c r="J176" s="198">
        <f>BK176</f>
        <v>0</v>
      </c>
      <c r="K176" s="193"/>
      <c r="L176" s="99"/>
      <c r="M176" s="126"/>
      <c r="N176" s="127"/>
      <c r="O176" s="127"/>
      <c r="P176" s="128">
        <v>0</v>
      </c>
      <c r="Q176" s="127"/>
      <c r="R176" s="128">
        <v>0</v>
      </c>
      <c r="S176" s="127"/>
      <c r="T176" s="129">
        <v>0</v>
      </c>
      <c r="AR176" s="100" t="s">
        <v>247</v>
      </c>
      <c r="AT176" s="106" t="s">
        <v>76</v>
      </c>
      <c r="AU176" s="106" t="s">
        <v>85</v>
      </c>
      <c r="AY176" s="100" t="s">
        <v>237</v>
      </c>
      <c r="BK176" s="107">
        <v>0</v>
      </c>
    </row>
    <row r="177" spans="1:31" s="2" customFormat="1" ht="6.95" customHeight="1">
      <c r="A177" s="28"/>
      <c r="B177" s="168"/>
      <c r="C177" s="169"/>
      <c r="D177" s="169"/>
      <c r="E177" s="169"/>
      <c r="F177" s="169"/>
      <c r="G177" s="169"/>
      <c r="H177" s="169"/>
      <c r="I177" s="169"/>
      <c r="J177" s="169"/>
      <c r="K177" s="169"/>
      <c r="L177" s="29"/>
      <c r="M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</row>
  </sheetData>
  <sheetProtection algorithmName="SHA-512" hashValue="9AOgT2UwXmZh7ggcsj/Y81OxaLmi2CnVXf4p3v70TAy9GpjrKsEYcw5W7/vmUTCL7nOkRNzPJcbonhCbR/6XPA==" saltValue="dzWWOSZR8i8beV37sek7Vw==" spinCount="100000" sheet="1" objects="1" scenarios="1"/>
  <autoFilter ref="C120:K176" xr:uid="{00000000-0009-0000-0000-000008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30</vt:i4>
      </vt:variant>
      <vt:variant>
        <vt:lpstr>Pojmenované oblasti</vt:lpstr>
      </vt:variant>
      <vt:variant>
        <vt:i4>60</vt:i4>
      </vt:variant>
    </vt:vector>
  </HeadingPairs>
  <TitlesOfParts>
    <vt:vector size="90" baseType="lpstr">
      <vt:lpstr>Rekapitulace stavby</vt:lpstr>
      <vt:lpstr>01 - HSV+ PSV_ROZPOČET</vt:lpstr>
      <vt:lpstr>02 - BOURACÍ PRÁCE A DEMO...</vt:lpstr>
      <vt:lpstr>03 - ZDRAVOTECHNIKA</vt:lpstr>
      <vt:lpstr>04 - ÚSTŘEDNÍ TOPENÍ</vt:lpstr>
      <vt:lpstr>05 - SILNOPROUD</vt:lpstr>
      <vt:lpstr>06 - SLABOPROUD - SK</vt:lpstr>
      <vt:lpstr>07 - SLABOPROUD_CCTV</vt:lpstr>
      <vt:lpstr>08 - SLABOPROUD_EKV+VDT</vt:lpstr>
      <vt:lpstr>09 - SLABOPROUD_PZTS</vt:lpstr>
      <vt:lpstr>10 - SLABOPROUD _EPS</vt:lpstr>
      <vt:lpstr>11 - SLABOPROUD_KT</vt:lpstr>
      <vt:lpstr>12 - VZT_ZC_1</vt:lpstr>
      <vt:lpstr>13 - VZT_ZC_2</vt:lpstr>
      <vt:lpstr>14 - VZT_ZC_3</vt:lpstr>
      <vt:lpstr>15 - VZT_ZC_4</vt:lpstr>
      <vt:lpstr>16 - VZT_ZC_5</vt:lpstr>
      <vt:lpstr>17 - VZT_ZC_6</vt:lpstr>
      <vt:lpstr>18 - VZT_ZC_7</vt:lpstr>
      <vt:lpstr>19 - VZT_ZC_8</vt:lpstr>
      <vt:lpstr>20 - VZT_ZC_9</vt:lpstr>
      <vt:lpstr>21 - VZT_ZC_10</vt:lpstr>
      <vt:lpstr>22 - VZT_ZC_11</vt:lpstr>
      <vt:lpstr>23 - VZT_ZC_12</vt:lpstr>
      <vt:lpstr>24 - DPO-MAR</vt:lpstr>
      <vt:lpstr>25 - SADOVÉ ÚPTAVY - INTE...</vt:lpstr>
      <vt:lpstr>26 - SADOVÉ ÚPRAVY - EXTE...</vt:lpstr>
      <vt:lpstr>27 - SADOVÉ ÚPRAVY - VÝSA...</vt:lpstr>
      <vt:lpstr>28 - GASTRO</vt:lpstr>
      <vt:lpstr>29 - VRN</vt:lpstr>
      <vt:lpstr>'01 - HSV+ PSV_ROZPOČET'!Názvy_tisku</vt:lpstr>
      <vt:lpstr>'02 - BOURACÍ PRÁCE A DEMO...'!Názvy_tisku</vt:lpstr>
      <vt:lpstr>'03 - ZDRAVOTECHNIKA'!Názvy_tisku</vt:lpstr>
      <vt:lpstr>'04 - ÚSTŘEDNÍ TOPENÍ'!Názvy_tisku</vt:lpstr>
      <vt:lpstr>'05 - SILNOPROUD'!Názvy_tisku</vt:lpstr>
      <vt:lpstr>'06 - SLABOPROUD - SK'!Názvy_tisku</vt:lpstr>
      <vt:lpstr>'07 - SLABOPROUD_CCTV'!Názvy_tisku</vt:lpstr>
      <vt:lpstr>'08 - SLABOPROUD_EKV+VDT'!Názvy_tisku</vt:lpstr>
      <vt:lpstr>'09 - SLABOPROUD_PZTS'!Názvy_tisku</vt:lpstr>
      <vt:lpstr>'10 - SLABOPROUD _EPS'!Názvy_tisku</vt:lpstr>
      <vt:lpstr>'11 - SLABOPROUD_KT'!Názvy_tisku</vt:lpstr>
      <vt:lpstr>'12 - VZT_ZC_1'!Názvy_tisku</vt:lpstr>
      <vt:lpstr>'13 - VZT_ZC_2'!Názvy_tisku</vt:lpstr>
      <vt:lpstr>'14 - VZT_ZC_3'!Názvy_tisku</vt:lpstr>
      <vt:lpstr>'15 - VZT_ZC_4'!Názvy_tisku</vt:lpstr>
      <vt:lpstr>'16 - VZT_ZC_5'!Názvy_tisku</vt:lpstr>
      <vt:lpstr>'17 - VZT_ZC_6'!Názvy_tisku</vt:lpstr>
      <vt:lpstr>'18 - VZT_ZC_7'!Názvy_tisku</vt:lpstr>
      <vt:lpstr>'19 - VZT_ZC_8'!Názvy_tisku</vt:lpstr>
      <vt:lpstr>'20 - VZT_ZC_9'!Názvy_tisku</vt:lpstr>
      <vt:lpstr>'21 - VZT_ZC_10'!Názvy_tisku</vt:lpstr>
      <vt:lpstr>'22 - VZT_ZC_11'!Názvy_tisku</vt:lpstr>
      <vt:lpstr>'23 - VZT_ZC_12'!Názvy_tisku</vt:lpstr>
      <vt:lpstr>'24 - DPO-MAR'!Názvy_tisku</vt:lpstr>
      <vt:lpstr>'25 - SADOVÉ ÚPTAVY - INTE...'!Názvy_tisku</vt:lpstr>
      <vt:lpstr>'26 - SADOVÉ ÚPRAVY - EXTE...'!Názvy_tisku</vt:lpstr>
      <vt:lpstr>'27 - SADOVÉ ÚPRAVY - VÝSA...'!Názvy_tisku</vt:lpstr>
      <vt:lpstr>'28 - GASTRO'!Názvy_tisku</vt:lpstr>
      <vt:lpstr>'29 - VRN'!Názvy_tisku</vt:lpstr>
      <vt:lpstr>'Rekapitulace stavby'!Názvy_tisku</vt:lpstr>
      <vt:lpstr>'01 - HSV+ PSV_ROZPOČET'!Oblast_tisku</vt:lpstr>
      <vt:lpstr>'02 - BOURACÍ PRÁCE A DEMO...'!Oblast_tisku</vt:lpstr>
      <vt:lpstr>'03 - ZDRAVOTECHNIKA'!Oblast_tisku</vt:lpstr>
      <vt:lpstr>'04 - ÚSTŘEDNÍ TOPENÍ'!Oblast_tisku</vt:lpstr>
      <vt:lpstr>'05 - SILNOPROUD'!Oblast_tisku</vt:lpstr>
      <vt:lpstr>'06 - SLABOPROUD - SK'!Oblast_tisku</vt:lpstr>
      <vt:lpstr>'07 - SLABOPROUD_CCTV'!Oblast_tisku</vt:lpstr>
      <vt:lpstr>'08 - SLABOPROUD_EKV+VDT'!Oblast_tisku</vt:lpstr>
      <vt:lpstr>'09 - SLABOPROUD_PZTS'!Oblast_tisku</vt:lpstr>
      <vt:lpstr>'10 - SLABOPROUD _EPS'!Oblast_tisku</vt:lpstr>
      <vt:lpstr>'11 - SLABOPROUD_KT'!Oblast_tisku</vt:lpstr>
      <vt:lpstr>'12 - VZT_ZC_1'!Oblast_tisku</vt:lpstr>
      <vt:lpstr>'13 - VZT_ZC_2'!Oblast_tisku</vt:lpstr>
      <vt:lpstr>'14 - VZT_ZC_3'!Oblast_tisku</vt:lpstr>
      <vt:lpstr>'15 - VZT_ZC_4'!Oblast_tisku</vt:lpstr>
      <vt:lpstr>'16 - VZT_ZC_5'!Oblast_tisku</vt:lpstr>
      <vt:lpstr>'17 - VZT_ZC_6'!Oblast_tisku</vt:lpstr>
      <vt:lpstr>'18 - VZT_ZC_7'!Oblast_tisku</vt:lpstr>
      <vt:lpstr>'19 - VZT_ZC_8'!Oblast_tisku</vt:lpstr>
      <vt:lpstr>'20 - VZT_ZC_9'!Oblast_tisku</vt:lpstr>
      <vt:lpstr>'21 - VZT_ZC_10'!Oblast_tisku</vt:lpstr>
      <vt:lpstr>'22 - VZT_ZC_11'!Oblast_tisku</vt:lpstr>
      <vt:lpstr>'23 - VZT_ZC_12'!Oblast_tisku</vt:lpstr>
      <vt:lpstr>'24 - DPO-MAR'!Oblast_tisku</vt:lpstr>
      <vt:lpstr>'25 - SADOVÉ ÚPTAVY - INTE...'!Oblast_tisku</vt:lpstr>
      <vt:lpstr>'26 - SADOVÉ ÚPRAVY - EXTE...'!Oblast_tisku</vt:lpstr>
      <vt:lpstr>'27 - SADOVÉ ÚPRAVY - VÝSA...'!Oblast_tisku</vt:lpstr>
      <vt:lpstr>'28 - GASTRO'!Oblast_tisku</vt:lpstr>
      <vt:lpstr>'29 - VRN'!Oblast_tisku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DESKTOP-4EPUNVH\Moje</dc:creator>
  <cp:lastModifiedBy>AK ZO</cp:lastModifiedBy>
  <dcterms:created xsi:type="dcterms:W3CDTF">2020-08-26T06:29:03Z</dcterms:created>
  <dcterms:modified xsi:type="dcterms:W3CDTF">2020-10-21T07:22:13Z</dcterms:modified>
</cp:coreProperties>
</file>