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A67FB6A8-7068-4064-8346-2A6EC123FCB1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9.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109.1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109.1 1 Pol'!$A$1:$X$81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G42" i="1"/>
  <c r="F42" i="1"/>
  <c r="G41" i="1"/>
  <c r="F41" i="1"/>
  <c r="G39" i="1"/>
  <c r="F39" i="1"/>
  <c r="G80" i="12"/>
  <c r="BA41" i="12"/>
  <c r="BA23" i="12"/>
  <c r="BA15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I13" i="12" s="1"/>
  <c r="K14" i="12"/>
  <c r="M14" i="12"/>
  <c r="O14" i="12"/>
  <c r="Q14" i="12"/>
  <c r="Q13" i="12" s="1"/>
  <c r="V14" i="12"/>
  <c r="G18" i="12"/>
  <c r="G13" i="12" s="1"/>
  <c r="I18" i="12"/>
  <c r="K18" i="12"/>
  <c r="K13" i="12" s="1"/>
  <c r="O18" i="12"/>
  <c r="O13" i="12" s="1"/>
  <c r="Q18" i="12"/>
  <c r="V18" i="12"/>
  <c r="V13" i="12" s="1"/>
  <c r="I21" i="12"/>
  <c r="Q21" i="12"/>
  <c r="G22" i="12"/>
  <c r="M22" i="12" s="1"/>
  <c r="M21" i="12" s="1"/>
  <c r="I22" i="12"/>
  <c r="K22" i="12"/>
  <c r="K21" i="12" s="1"/>
  <c r="O22" i="12"/>
  <c r="O21" i="12" s="1"/>
  <c r="Q22" i="12"/>
  <c r="V22" i="12"/>
  <c r="V21" i="12" s="1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I33" i="12"/>
  <c r="Q33" i="12"/>
  <c r="G34" i="12"/>
  <c r="M34" i="12" s="1"/>
  <c r="M33" i="12" s="1"/>
  <c r="I34" i="12"/>
  <c r="K34" i="12"/>
  <c r="K33" i="12" s="1"/>
  <c r="O34" i="12"/>
  <c r="O33" i="12" s="1"/>
  <c r="Q34" i="12"/>
  <c r="V34" i="12"/>
  <c r="V33" i="12" s="1"/>
  <c r="G40" i="12"/>
  <c r="G39" i="12" s="1"/>
  <c r="I40" i="12"/>
  <c r="K40" i="12"/>
  <c r="K39" i="12" s="1"/>
  <c r="O40" i="12"/>
  <c r="O39" i="12" s="1"/>
  <c r="Q40" i="12"/>
  <c r="V40" i="12"/>
  <c r="V39" i="12" s="1"/>
  <c r="G44" i="12"/>
  <c r="I44" i="12"/>
  <c r="I39" i="12" s="1"/>
  <c r="K44" i="12"/>
  <c r="M44" i="12"/>
  <c r="O44" i="12"/>
  <c r="Q44" i="12"/>
  <c r="Q39" i="12" s="1"/>
  <c r="V44" i="12"/>
  <c r="G47" i="12"/>
  <c r="M47" i="12" s="1"/>
  <c r="I47" i="12"/>
  <c r="K47" i="12"/>
  <c r="O47" i="12"/>
  <c r="Q47" i="12"/>
  <c r="V47" i="12"/>
  <c r="G53" i="12"/>
  <c r="G52" i="12" s="1"/>
  <c r="I53" i="12"/>
  <c r="K53" i="12"/>
  <c r="K52" i="12" s="1"/>
  <c r="O53" i="12"/>
  <c r="O52" i="12" s="1"/>
  <c r="Q53" i="12"/>
  <c r="V53" i="12"/>
  <c r="V52" i="12" s="1"/>
  <c r="G57" i="12"/>
  <c r="I57" i="12"/>
  <c r="I52" i="12" s="1"/>
  <c r="K57" i="12"/>
  <c r="M57" i="12"/>
  <c r="O57" i="12"/>
  <c r="Q57" i="12"/>
  <c r="Q52" i="12" s="1"/>
  <c r="V57" i="12"/>
  <c r="G59" i="12"/>
  <c r="M59" i="12" s="1"/>
  <c r="I59" i="12"/>
  <c r="K59" i="12"/>
  <c r="O59" i="12"/>
  <c r="Q59" i="12"/>
  <c r="V59" i="12"/>
  <c r="G63" i="12"/>
  <c r="I63" i="12"/>
  <c r="K63" i="12"/>
  <c r="M63" i="12"/>
  <c r="O63" i="12"/>
  <c r="Q63" i="12"/>
  <c r="V63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4" i="12"/>
  <c r="K74" i="12"/>
  <c r="O74" i="12"/>
  <c r="V74" i="12"/>
  <c r="G75" i="12"/>
  <c r="I75" i="12"/>
  <c r="I74" i="12" s="1"/>
  <c r="K75" i="12"/>
  <c r="M75" i="12"/>
  <c r="M74" i="12" s="1"/>
  <c r="O75" i="12"/>
  <c r="Q75" i="12"/>
  <c r="Q74" i="12" s="1"/>
  <c r="V75" i="12"/>
  <c r="AE80" i="12"/>
  <c r="AF80" i="12"/>
  <c r="I20" i="1"/>
  <c r="I19" i="1"/>
  <c r="I18" i="1"/>
  <c r="I17" i="1"/>
  <c r="I16" i="1"/>
  <c r="I67" i="1"/>
  <c r="J65" i="1" s="1"/>
  <c r="AZ54" i="1"/>
  <c r="AZ53" i="1"/>
  <c r="AZ52" i="1"/>
  <c r="AZ51" i="1"/>
  <c r="AZ50" i="1"/>
  <c r="AZ49" i="1"/>
  <c r="AZ48" i="1"/>
  <c r="AZ47" i="1"/>
  <c r="AZ46" i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H43" i="1" s="1"/>
  <c r="J60" i="1" l="1"/>
  <c r="J62" i="1"/>
  <c r="J64" i="1"/>
  <c r="J66" i="1"/>
  <c r="J61" i="1"/>
  <c r="J63" i="1"/>
  <c r="A23" i="1"/>
  <c r="A24" i="1" s="1"/>
  <c r="G24" i="1" s="1"/>
  <c r="A27" i="1" s="1"/>
  <c r="A29" i="1" s="1"/>
  <c r="G29" i="1" s="1"/>
  <c r="G27" i="1" s="1"/>
  <c r="G28" i="1"/>
  <c r="M53" i="12"/>
  <c r="M52" i="12" s="1"/>
  <c r="M40" i="12"/>
  <c r="M39" i="12" s="1"/>
  <c r="G33" i="12"/>
  <c r="G21" i="12"/>
  <c r="M18" i="12"/>
  <c r="M13" i="12" s="1"/>
  <c r="I39" i="1"/>
  <c r="I43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67" i="1" l="1"/>
  <c r="J41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8D8C8139-B89F-4B83-8632-6EE1EA70303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3037946-EDF8-4DA3-BF29-BF78C5E64B0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<sst xmlns="http://schemas.openxmlformats.org/spreadsheetml/2006/main" count="422" uniqueCount="218">
  <si>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</si>
  <si>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</si>
  <si>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</si>
  <si>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</si>
  <si>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</si>
  <si>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</si>
  <si>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</si>
  <si>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</si>
  <si>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</si>
  <si>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</si>
  <si>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</si>
  <si>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</si>
  <si>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</si>
  <si>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</si>
  <si>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</si>
  <si>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</si>
  <si>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</si>
  <si>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</si>
  <si>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</si>
  <si>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</si>
  <si>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</si>
  <si>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</si>
  <si>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</si>
  <si>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</si>
  <si>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</si>
  <si>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</si>
  <si>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</si>
  <si>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</si>
  <si>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</si>
  <si>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</si>
  <si>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</si>
  <si>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</si>
  <si>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</si>
  <si>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</si>
  <si>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</si>
  <si>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</si>
  <si>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</si>
  <si>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</si>
  <si>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</si>
  <si>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</si>
  <si>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</si>
  <si>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</si>
  <si>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</si>
  <si>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</si>
  <si>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Pódium mezi bazény</t>
  </si>
  <si>
    <t>SO 109.1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</si>
  <si>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</si>
  <si>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</si>
  <si>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</si>
  <si>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</si>
  <si>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</si>
  <si>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</si>
  <si>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</si>
  <si>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</si>
  <si>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</si>
  <si>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</si>
  <si>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</si>
  <si>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</si>
  <si>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</si>
  <si>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</si>
  <si>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</si>
  <si>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</si>
  <si>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</si>
  <si>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</si>
  <si>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</si>
  <si>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</si>
  <si>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#POPR</t>
  </si>
  <si>
    <t>Popis rozpočtu: 1 - Pódium mezi bazény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</si>
  <si>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</si>
  <si>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</si>
  <si>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</si>
  <si>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</si>
  <si>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</si>
  <si>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</si>
  <si>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</si>
  <si>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 § 45-46 zákona 137/2006 Sb. použít i jiných</t>
  </si>
  <si>
    <t>kvalitativně a technicky obdobných, případně kvalitnějších řešení.</t>
  </si>
  <si>
    <t>Rekapitulace dílů</t>
  </si>
  <si>
    <t>Typ dílu</t>
  </si>
  <si>
    <t>2</t>
  </si>
  <si>
    <t>Základy a zvláštní zakládání</t>
  </si>
  <si>
    <t>5</t>
  </si>
  <si>
    <t>Komunikace</t>
  </si>
  <si>
    <t>63</t>
  </si>
  <si>
    <t>Podlahy a podlahové konstrukce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</si>
  <si>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</si>
  <si>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</si>
  <si>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</si>
  <si>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</si>
  <si>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</si>
  <si>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</si>
  <si>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</si>
  <si>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</si>
  <si>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</si>
  <si>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</si>
  <si>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</si>
  <si>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</si>
  <si>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</si>
  <si>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</si>
  <si>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</si>
  <si>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</si>
  <si>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</si>
  <si>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</si>
  <si>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</si>
  <si>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</si>
  <si>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</si>
  <si>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</si>
  <si>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</si>
  <si>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</si>
  <si>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</si>
  <si>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</si>
  <si>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</si>
  <si>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</si>
  <si>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</si>
  <si>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</si>
  <si>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</si>
  <si>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</si>
  <si>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</si>
  <si>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</si>
  <si>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</si>
  <si>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</si>
  <si>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</si>
  <si>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</si>
  <si>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275320030RAA</t>
  </si>
  <si>
    <t>Základové patky ze železobetonu včetně bednění z betonu C 16/20 (B 20), výztuž 90 kg/m3, štěrkopískový podklad 100 mm</t>
  </si>
  <si>
    <t>m3</t>
  </si>
  <si>
    <t>AP-HSV</t>
  </si>
  <si>
    <t>RTS 20/ II</t>
  </si>
  <si>
    <t>Indiv</t>
  </si>
  <si>
    <t>Agregovaná položka</t>
  </si>
  <si>
    <t>POL2_</t>
  </si>
  <si>
    <t>výztuže, odbednění a podkladu ze štěrkopísku.</t>
  </si>
  <si>
    <t>SPI</t>
  </si>
  <si>
    <t xml:space="preserve">viz. výkres číslo 603 : </t>
  </si>
  <si>
    <t>VV</t>
  </si>
  <si>
    <t>0,500*0,500*0,300*11*2</t>
  </si>
  <si>
    <t>596841111R00</t>
  </si>
  <si>
    <t xml:space="preserve">Kladení dlažby z betonových nebo kameninových dlaždic do lože z cementové malty tloušťky do 30 mm </t>
  </si>
  <si>
    <t>m2</t>
  </si>
  <si>
    <t>822-1</t>
  </si>
  <si>
    <t>Práce</t>
  </si>
  <si>
    <t>POL1_</t>
  </si>
  <si>
    <t>komunikací pro pěší do velikosti dlaždic 0,25 m2 s provedením lože do tl. 30 mm, s vyplněním spár a se smetením přebytečného materiálu na vzdálenost do 3 m</t>
  </si>
  <si>
    <t>0,500*0,500*11*2</t>
  </si>
  <si>
    <t>59245601R</t>
  </si>
  <si>
    <t>dlažba betonová jednovrstvá; čtverec; šedá; l = 500 mm; š = 500 mm; tl. 50,0 mm</t>
  </si>
  <si>
    <t>SPCM</t>
  </si>
  <si>
    <t>Specifikace</t>
  </si>
  <si>
    <t>POL3_</t>
  </si>
  <si>
    <t>Odkaz na mn. položky pořadí 2 : 5,50000</t>
  </si>
  <si>
    <t>0,500*0,500*2</t>
  </si>
  <si>
    <t>631571010R00</t>
  </si>
  <si>
    <t>Násyp pod podlahy z kameniva bez dodávky materiálu_x000D_
 bez určení tloušťky</t>
  </si>
  <si>
    <t>801-1</t>
  </si>
  <si>
    <t>pod mazaniny a dlažby, popř. na plochých střechách, vodorovný nebo ve spádu, s udusáním a urovnáním povrchu,</t>
  </si>
  <si>
    <t>5,500*14,500*0,100</t>
  </si>
  <si>
    <t>-0,500*0,500*0,100*11*2</t>
  </si>
  <si>
    <t>639571311R00</t>
  </si>
  <si>
    <t>Textilie proti prorůstání 45 g/m2</t>
  </si>
  <si>
    <t>5,500*14,500</t>
  </si>
  <si>
    <t>58333663R</t>
  </si>
  <si>
    <t>kamenivo přírodní těžené frakce 22,0 až 33,0 mm; třída prané, kačírek</t>
  </si>
  <si>
    <t>l</t>
  </si>
  <si>
    <t>Odkaz na mn. položky pořadí 4 : 7,42500*1000</t>
  </si>
  <si>
    <t>Koeficient : 0,10</t>
  </si>
  <si>
    <t>998223011R00</t>
  </si>
  <si>
    <t>Přesun hmot pozemních komunikací, kryt dlážděný jakékoliv délky objektu</t>
  </si>
  <si>
    <t>t</t>
  </si>
  <si>
    <t>Přesun hmot</t>
  </si>
  <si>
    <t>POL7_</t>
  </si>
  <si>
    <t>vodorovně do 200 m</t>
  </si>
  <si>
    <t xml:space="preserve">Hmotnosti z položek s pořadovými čísly: : </t>
  </si>
  <si>
    <t xml:space="preserve">2,3,6, : </t>
  </si>
  <si>
    <t>Součet: : 14,64264</t>
  </si>
  <si>
    <t>766441111R00</t>
  </si>
  <si>
    <t>Montáž dřevěných a kompozitních podlah teras z prken, včetně podkladního roštu</t>
  </si>
  <si>
    <t>800-766</t>
  </si>
  <si>
    <t>včetně položení podkladního roštu do štěrkového lože, nebo na rovný pevný povrch, položení palubek a upevnění nerezovými šrouby skrytým spojem. Bez povrchové úpravy nátěrem.</t>
  </si>
  <si>
    <t>POP</t>
  </si>
  <si>
    <t>15,000*6,000</t>
  </si>
  <si>
    <t>611981855R</t>
  </si>
  <si>
    <t>prkno terasové dřevěné; borovice; tl = 26 mm; š = 140,0 mm; l = 4 200 mm; povrch jemně drážkovaný</t>
  </si>
  <si>
    <t>Odkaz na mn. položky pořadí 8 : 90,00000</t>
  </si>
  <si>
    <t>998766101R00</t>
  </si>
  <si>
    <t>Přesun hmot pro konstrukce truhlářské v objektech výšky do 6 m</t>
  </si>
  <si>
    <t>50 m vodorovně</t>
  </si>
  <si>
    <t xml:space="preserve">8,9, : </t>
  </si>
  <si>
    <t>Součet: : 1,30950</t>
  </si>
  <si>
    <t>767995104R00</t>
  </si>
  <si>
    <t>Výroba a montáž atypických kovovových doplňků staveb hmotnosti přes 20 do 50 kg</t>
  </si>
  <si>
    <t>kg</t>
  </si>
  <si>
    <t>800-767</t>
  </si>
  <si>
    <t>5,640*(15,000*4+6,000*18)</t>
  </si>
  <si>
    <t>4,390*0,100*18*6</t>
  </si>
  <si>
    <t>767R001</t>
  </si>
  <si>
    <t>Provedení povrchové úpravy pozink</t>
  </si>
  <si>
    <t>Vlastní</t>
  </si>
  <si>
    <t>Odkaz na mn. položky pořadí 11 : 994,93200</t>
  </si>
  <si>
    <t>14587255R</t>
  </si>
  <si>
    <t>profil ocelový tenkostěnný uzavřený svařovaný jak. S235; čtvercový; tl = 4,00 mm; a = 40,0 mm; b = 40,0 mm</t>
  </si>
  <si>
    <t>4,390/1000*0,100*18*6</t>
  </si>
  <si>
    <t>14587757R</t>
  </si>
  <si>
    <t>profil ocelový tenkostěnný uzavřený svařovaný jak. S235; obdélníkový; tl = 4,00 mm; a = 60,0 mm; b = 40,0 mm</t>
  </si>
  <si>
    <t>5,640/1000*(15,000*4+6,000*18)</t>
  </si>
  <si>
    <t>55399999R</t>
  </si>
  <si>
    <t>výrobek kovový zámečnický, atypický</t>
  </si>
  <si>
    <t>Odkaz na mn. položky pořadí 11 : 994,93200*0,05</t>
  </si>
  <si>
    <t>998767101R00</t>
  </si>
  <si>
    <t>Přesun hmot pro kovové stavební doplňk. konstrukce v objektech výšky do 6 m</t>
  </si>
  <si>
    <t xml:space="preserve">11,13,14,15, : </t>
  </si>
  <si>
    <t>Součet: : 1,19391</t>
  </si>
  <si>
    <t>783612100R00</t>
  </si>
  <si>
    <t>Nátěry truhlářských výrobků olejové dvojnásobné</t>
  </si>
  <si>
    <t>800-783</t>
  </si>
  <si>
    <t>15,000*6,000*2</t>
  </si>
  <si>
    <t>Koeficient : 0,35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</si>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</sst>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3FKbQi/rBSk4lTHC7wmLPVCn+HMABhJrfhVjro8OkFBp0ltkMToQuwmOCdQBTfrZgwY+wJXDwnEoV082dn99kg==" saltValue="/gFJ6iXHBrTX5Kobz7D7r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48</v>
      </c>
      <c r="E2" s="111" t="s">
        <v>49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3700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50</v>
      </c>
      <c r="E5" s="87"/>
      <c r="F5" s="87"/>
      <c r="G5" s="87"/>
      <c r="H5" s="18" t="s">
        <v>40</v>
      </c>
      <c r="I5" s="127" t="s">
        <v>54</v>
      </c>
      <c r="J5" s="8"/>
    </row>
    <row r="6" spans="1:15" ht="15.75" customHeight="1" x14ac:dyDescent="0.2">
      <c r="A6" s="2"/>
      <c r="B6" s="27"/>
      <c r="C6" s="52"/>
      <c r="D6" s="107" t="s">
        <v>51</v>
      </c>
      <c r="E6" s="88"/>
      <c r="F6" s="88"/>
      <c r="G6" s="88"/>
      <c r="H6" s="18" t="s">
        <v>34</v>
      </c>
      <c r="I6" s="127" t="s">
        <v>55</v>
      </c>
      <c r="J6" s="8"/>
    </row>
    <row r="7" spans="1:15" ht="15.75" customHeight="1" x14ac:dyDescent="0.2">
      <c r="A7" s="2"/>
      <c r="B7" s="28"/>
      <c r="C7" s="53"/>
      <c r="D7" s="105" t="s">
        <v>53</v>
      </c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56</v>
      </c>
      <c r="H8" s="18" t="s">
        <v>40</v>
      </c>
      <c r="I8" s="127" t="s">
        <v>60</v>
      </c>
      <c r="J8" s="8"/>
    </row>
    <row r="9" spans="1:15" ht="15.75" hidden="1" customHeight="1" x14ac:dyDescent="0.2">
      <c r="A9" s="2"/>
      <c r="B9" s="2"/>
      <c r="D9" s="106" t="s">
        <v>57</v>
      </c>
      <c r="H9" s="18" t="s">
        <v>34</v>
      </c>
      <c r="I9" s="127" t="s">
        <v>61</v>
      </c>
      <c r="J9" s="8"/>
    </row>
    <row r="10" spans="1:15" ht="15.75" hidden="1" customHeight="1" x14ac:dyDescent="0.2">
      <c r="A10" s="2"/>
      <c r="B10" s="34"/>
      <c r="C10" s="53"/>
      <c r="D10" s="105" t="s">
        <v>59</v>
      </c>
      <c r="E10" s="128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SUMIF(F60:F66,A16,I60:I66)+SUMIF(F60:F66,"PSU",I60:I66)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SUMIF(F60:F66,A17,I60:I66)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SUMIF(F60:F66,A18,I60:I66)</f>
        <v>0</v>
      </c>
      <c r="J18" s="81"/>
    </row>
    <row r="19" spans="1:10" ht="23.25" customHeight="1" x14ac:dyDescent="0.2">
      <c r="A19" s="198" t="s">
        <v>93</v>
      </c>
      <c r="B19" s="37" t="s">
        <v>27</v>
      </c>
      <c r="C19" s="58"/>
      <c r="D19" s="59"/>
      <c r="E19" s="79"/>
      <c r="F19" s="80"/>
      <c r="G19" s="79"/>
      <c r="H19" s="80"/>
      <c r="I19" s="79">
        <f>SUMIF(F60:F66,A19,I60:I66)</f>
        <v>0</v>
      </c>
      <c r="J19" s="81"/>
    </row>
    <row r="20" spans="1:10" ht="23.25" customHeight="1" x14ac:dyDescent="0.2">
      <c r="A20" s="198" t="s">
        <v>94</v>
      </c>
      <c r="B20" s="37" t="s">
        <v>28</v>
      </c>
      <c r="C20" s="58"/>
      <c r="D20" s="59"/>
      <c r="E20" s="79"/>
      <c r="F20" s="80"/>
      <c r="G20" s="79"/>
      <c r="H20" s="80"/>
      <c r="I20" s="79">
        <f>SUMIF(F60:F66,A20,I60:I66)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'SO 109.1 1 Pol'!AE80</f>
        <v>0</v>
      </c>
      <c r="G39" s="150">
        <f>'SO 109.1 1 Pol'!AF80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44</v>
      </c>
      <c r="D41" s="154"/>
      <c r="E41" s="154"/>
      <c r="F41" s="155">
        <f>'SO 109.1 1 Pol'!AE80</f>
        <v>0</v>
      </c>
      <c r="G41" s="156">
        <f>'SO 109.1 1 Pol'!AF80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109.1 1 Pol'!AE80</f>
        <v>0</v>
      </c>
      <c r="G42" s="151">
        <f>'SO 109.1 1 Pol'!AF80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66</v>
      </c>
      <c r="B45" t="s">
        <v>67</v>
      </c>
    </row>
    <row r="46" spans="1:52" x14ac:dyDescent="0.2">
      <c r="B46" s="177" t="s">
        <v>68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69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70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71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72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73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74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</v>
      </c>
    </row>
    <row r="53" spans="1:52" ht="25.5" x14ac:dyDescent="0.2">
      <c r="B53" s="177" t="s">
        <v>75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takové odkazy pouze informativní a zhotoviteli umožňují v souladu s § 45-46 zákona 137/2006 Sb. použít i jiných</v>
      </c>
    </row>
    <row r="54" spans="1:52" x14ac:dyDescent="0.2">
      <c r="B54" s="177" t="s">
        <v>76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kvalitativně a technicky obdobných, případně kvalitnějších řešení.</v>
      </c>
    </row>
    <row r="57" spans="1:52" ht="15.75" x14ac:dyDescent="0.25">
      <c r="B57" s="178" t="s">
        <v>77</v>
      </c>
    </row>
    <row r="59" spans="1:52" ht="25.5" customHeight="1" x14ac:dyDescent="0.2">
      <c r="A59" s="180"/>
      <c r="B59" s="183" t="s">
        <v>17</v>
      </c>
      <c r="C59" s="183" t="s">
        <v>5</v>
      </c>
      <c r="D59" s="184"/>
      <c r="E59" s="184"/>
      <c r="F59" s="185" t="s">
        <v>78</v>
      </c>
      <c r="G59" s="185"/>
      <c r="H59" s="185"/>
      <c r="I59" s="185" t="s">
        <v>29</v>
      </c>
      <c r="J59" s="185" t="s">
        <v>0</v>
      </c>
    </row>
    <row r="60" spans="1:52" ht="36.75" customHeight="1" x14ac:dyDescent="0.2">
      <c r="A60" s="181"/>
      <c r="B60" s="186" t="s">
        <v>79</v>
      </c>
      <c r="C60" s="187" t="s">
        <v>80</v>
      </c>
      <c r="D60" s="188"/>
      <c r="E60" s="188"/>
      <c r="F60" s="194" t="s">
        <v>24</v>
      </c>
      <c r="G60" s="195"/>
      <c r="H60" s="195"/>
      <c r="I60" s="195">
        <f>'SO 109.1 1 Pol'!G8</f>
        <v>0</v>
      </c>
      <c r="J60" s="192" t="str">
        <f>IF(I67=0,"",I60/I67*100)</f>
        <v/>
      </c>
    </row>
    <row r="61" spans="1:52" ht="36.75" customHeight="1" x14ac:dyDescent="0.2">
      <c r="A61" s="181"/>
      <c r="B61" s="186" t="s">
        <v>81</v>
      </c>
      <c r="C61" s="187" t="s">
        <v>82</v>
      </c>
      <c r="D61" s="188"/>
      <c r="E61" s="188"/>
      <c r="F61" s="194" t="s">
        <v>24</v>
      </c>
      <c r="G61" s="195"/>
      <c r="H61" s="195"/>
      <c r="I61" s="195">
        <f>'SO 109.1 1 Pol'!G13</f>
        <v>0</v>
      </c>
      <c r="J61" s="192" t="str">
        <f>IF(I67=0,"",I61/I67*100)</f>
        <v/>
      </c>
    </row>
    <row r="62" spans="1:52" ht="36.75" customHeight="1" x14ac:dyDescent="0.2">
      <c r="A62" s="181"/>
      <c r="B62" s="186" t="s">
        <v>83</v>
      </c>
      <c r="C62" s="187" t="s">
        <v>84</v>
      </c>
      <c r="D62" s="188"/>
      <c r="E62" s="188"/>
      <c r="F62" s="194" t="s">
        <v>24</v>
      </c>
      <c r="G62" s="195"/>
      <c r="H62" s="195"/>
      <c r="I62" s="195">
        <f>'SO 109.1 1 Pol'!G21</f>
        <v>0</v>
      </c>
      <c r="J62" s="192" t="str">
        <f>IF(I67=0,"",I62/I67*100)</f>
        <v/>
      </c>
    </row>
    <row r="63" spans="1:52" ht="36.75" customHeight="1" x14ac:dyDescent="0.2">
      <c r="A63" s="181"/>
      <c r="B63" s="186" t="s">
        <v>85</v>
      </c>
      <c r="C63" s="187" t="s">
        <v>86</v>
      </c>
      <c r="D63" s="188"/>
      <c r="E63" s="188"/>
      <c r="F63" s="194" t="s">
        <v>24</v>
      </c>
      <c r="G63" s="195"/>
      <c r="H63" s="195"/>
      <c r="I63" s="195">
        <f>'SO 109.1 1 Pol'!G33</f>
        <v>0</v>
      </c>
      <c r="J63" s="192" t="str">
        <f>IF(I67=0,"",I63/I67*100)</f>
        <v/>
      </c>
    </row>
    <row r="64" spans="1:52" ht="36.75" customHeight="1" x14ac:dyDescent="0.2">
      <c r="A64" s="181"/>
      <c r="B64" s="186" t="s">
        <v>87</v>
      </c>
      <c r="C64" s="187" t="s">
        <v>88</v>
      </c>
      <c r="D64" s="188"/>
      <c r="E64" s="188"/>
      <c r="F64" s="194" t="s">
        <v>25</v>
      </c>
      <c r="G64" s="195"/>
      <c r="H64" s="195"/>
      <c r="I64" s="195">
        <f>'SO 109.1 1 Pol'!G39</f>
        <v>0</v>
      </c>
      <c r="J64" s="192" t="str">
        <f>IF(I67=0,"",I64/I67*100)</f>
        <v/>
      </c>
    </row>
    <row r="65" spans="1:10" ht="36.75" customHeight="1" x14ac:dyDescent="0.2">
      <c r="A65" s="181"/>
      <c r="B65" s="186" t="s">
        <v>89</v>
      </c>
      <c r="C65" s="187" t="s">
        <v>90</v>
      </c>
      <c r="D65" s="188"/>
      <c r="E65" s="188"/>
      <c r="F65" s="194" t="s">
        <v>25</v>
      </c>
      <c r="G65" s="195"/>
      <c r="H65" s="195"/>
      <c r="I65" s="195">
        <f>'SO 109.1 1 Pol'!G52</f>
        <v>0</v>
      </c>
      <c r="J65" s="192" t="str">
        <f>IF(I67=0,"",I65/I67*100)</f>
        <v/>
      </c>
    </row>
    <row r="66" spans="1:10" ht="36.75" customHeight="1" x14ac:dyDescent="0.2">
      <c r="A66" s="181"/>
      <c r="B66" s="186" t="s">
        <v>91</v>
      </c>
      <c r="C66" s="187" t="s">
        <v>92</v>
      </c>
      <c r="D66" s="188"/>
      <c r="E66" s="188"/>
      <c r="F66" s="194" t="s">
        <v>25</v>
      </c>
      <c r="G66" s="195"/>
      <c r="H66" s="195"/>
      <c r="I66" s="195">
        <f>'SO 109.1 1 Pol'!G74</f>
        <v>0</v>
      </c>
      <c r="J66" s="192" t="str">
        <f>IF(I67=0,"",I66/I67*100)</f>
        <v/>
      </c>
    </row>
    <row r="67" spans="1:10" ht="25.5" customHeight="1" x14ac:dyDescent="0.2">
      <c r="A67" s="182"/>
      <c r="B67" s="189" t="s">
        <v>1</v>
      </c>
      <c r="C67" s="190"/>
      <c r="D67" s="191"/>
      <c r="E67" s="191"/>
      <c r="F67" s="196"/>
      <c r="G67" s="197"/>
      <c r="H67" s="197"/>
      <c r="I67" s="197">
        <f>SUM(I60:I66)</f>
        <v>0</v>
      </c>
      <c r="J67" s="193">
        <f>SUM(J60:J66)</f>
        <v>0</v>
      </c>
    </row>
    <row r="68" spans="1:10" x14ac:dyDescent="0.2">
      <c r="F68" s="135"/>
      <c r="G68" s="135"/>
      <c r="H68" s="135"/>
      <c r="I68" s="135"/>
      <c r="J68" s="136"/>
    </row>
    <row r="69" spans="1:10" x14ac:dyDescent="0.2">
      <c r="F69" s="135"/>
      <c r="G69" s="135"/>
      <c r="H69" s="135"/>
      <c r="I69" s="135"/>
      <c r="J69" s="136"/>
    </row>
    <row r="70" spans="1:10" x14ac:dyDescent="0.2">
      <c r="F70" s="135"/>
      <c r="G70" s="135"/>
      <c r="H70" s="135"/>
      <c r="I70" s="135"/>
      <c r="J70" s="136"/>
    </row>
  </sheetData>
  <sheetProtection algorithmName="SHA-512" hashValue="CuFGc6lOym2Eh2ARrs5T/j5OnCaBzaOC4w1T1aZsg+Y6qJU2uj3nkjWPotJarQak+xWH0ZbtbkDU7H7ft6kcug==" saltValue="BvfEiusuhvPk3O4EW5oUz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6:E66"/>
    <mergeCell ref="C61:E61"/>
    <mergeCell ref="C62:E62"/>
    <mergeCell ref="C63:E63"/>
    <mergeCell ref="C64:E64"/>
    <mergeCell ref="C65:E65"/>
    <mergeCell ref="B51:J51"/>
    <mergeCell ref="B52:J52"/>
    <mergeCell ref="B53:J53"/>
    <mergeCell ref="B54:J54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RzCCUYbaEm2Uzvn9TpNmxVO6YhPlwkoUwlyH9mEmivJb0vRkh4ry246aWFLsU5Jaex7GaZbZ/rInSexcWB8L3Q==" saltValue="Z2UCNaTQpELm7qJYQzhOz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6C906-C550-4B16-9ADD-64CC268BBD98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95</v>
      </c>
      <c r="B1" s="199"/>
      <c r="C1" s="199"/>
      <c r="D1" s="199"/>
      <c r="E1" s="199"/>
      <c r="F1" s="199"/>
      <c r="G1" s="199"/>
      <c r="AG1" t="s">
        <v>96</v>
      </c>
    </row>
    <row r="2" spans="1:60" ht="24.95" customHeight="1" x14ac:dyDescent="0.2">
      <c r="A2" s="200" t="s">
        <v>7</v>
      </c>
      <c r="B2" s="48" t="s">
        <v>48</v>
      </c>
      <c r="C2" s="203" t="s">
        <v>49</v>
      </c>
      <c r="D2" s="201"/>
      <c r="E2" s="201"/>
      <c r="F2" s="201"/>
      <c r="G2" s="202"/>
      <c r="AG2" t="s">
        <v>97</v>
      </c>
    </row>
    <row r="3" spans="1:60" ht="24.95" customHeight="1" x14ac:dyDescent="0.2">
      <c r="A3" s="200" t="s">
        <v>8</v>
      </c>
      <c r="B3" s="48" t="s">
        <v>45</v>
      </c>
      <c r="C3" s="203" t="s">
        <v>44</v>
      </c>
      <c r="D3" s="201"/>
      <c r="E3" s="201"/>
      <c r="F3" s="201"/>
      <c r="G3" s="202"/>
      <c r="AC3" s="179" t="s">
        <v>97</v>
      </c>
      <c r="AG3" t="s">
        <v>98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99</v>
      </c>
    </row>
    <row r="5" spans="1:60" x14ac:dyDescent="0.2">
      <c r="D5" s="10"/>
    </row>
    <row r="6" spans="1:60" ht="38.25" x14ac:dyDescent="0.2">
      <c r="A6" s="210" t="s">
        <v>100</v>
      </c>
      <c r="B6" s="212" t="s">
        <v>101</v>
      </c>
      <c r="C6" s="212" t="s">
        <v>102</v>
      </c>
      <c r="D6" s="211" t="s">
        <v>103</v>
      </c>
      <c r="E6" s="210" t="s">
        <v>104</v>
      </c>
      <c r="F6" s="209" t="s">
        <v>105</v>
      </c>
      <c r="G6" s="210" t="s">
        <v>29</v>
      </c>
      <c r="H6" s="213" t="s">
        <v>30</v>
      </c>
      <c r="I6" s="213" t="s">
        <v>106</v>
      </c>
      <c r="J6" s="213" t="s">
        <v>31</v>
      </c>
      <c r="K6" s="213" t="s">
        <v>107</v>
      </c>
      <c r="L6" s="213" t="s">
        <v>108</v>
      </c>
      <c r="M6" s="213" t="s">
        <v>109</v>
      </c>
      <c r="N6" s="213" t="s">
        <v>110</v>
      </c>
      <c r="O6" s="213" t="s">
        <v>111</v>
      </c>
      <c r="P6" s="213" t="s">
        <v>112</v>
      </c>
      <c r="Q6" s="213" t="s">
        <v>113</v>
      </c>
      <c r="R6" s="213" t="s">
        <v>114</v>
      </c>
      <c r="S6" s="213" t="s">
        <v>115</v>
      </c>
      <c r="T6" s="213" t="s">
        <v>116</v>
      </c>
      <c r="U6" s="213" t="s">
        <v>117</v>
      </c>
      <c r="V6" s="213" t="s">
        <v>118</v>
      </c>
      <c r="W6" s="213" t="s">
        <v>119</v>
      </c>
      <c r="X6" s="213" t="s">
        <v>120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9" t="s">
        <v>121</v>
      </c>
      <c r="B8" s="230" t="s">
        <v>79</v>
      </c>
      <c r="C8" s="246" t="s">
        <v>80</v>
      </c>
      <c r="D8" s="231"/>
      <c r="E8" s="232"/>
      <c r="F8" s="233"/>
      <c r="G8" s="233">
        <f>SUMIF(AG9:AG12,"&lt;&gt;NOR",G9:G12)</f>
        <v>0</v>
      </c>
      <c r="H8" s="233"/>
      <c r="I8" s="233">
        <f>SUM(I9:I12)</f>
        <v>0</v>
      </c>
      <c r="J8" s="233"/>
      <c r="K8" s="233">
        <f>SUM(K9:K12)</f>
        <v>0</v>
      </c>
      <c r="L8" s="233"/>
      <c r="M8" s="233">
        <f>SUM(M9:M12)</f>
        <v>0</v>
      </c>
      <c r="N8" s="233"/>
      <c r="O8" s="233">
        <f>SUM(O9:O12)</f>
        <v>5.44</v>
      </c>
      <c r="P8" s="233"/>
      <c r="Q8" s="233">
        <f>SUM(Q9:Q12)</f>
        <v>0</v>
      </c>
      <c r="R8" s="233"/>
      <c r="S8" s="233"/>
      <c r="T8" s="234"/>
      <c r="U8" s="228"/>
      <c r="V8" s="228">
        <f>SUM(V9:V12)</f>
        <v>0</v>
      </c>
      <c r="W8" s="228"/>
      <c r="X8" s="228"/>
      <c r="AG8" t="s">
        <v>122</v>
      </c>
    </row>
    <row r="9" spans="1:60" ht="22.5" outlineLevel="1" x14ac:dyDescent="0.2">
      <c r="A9" s="235">
        <v>1</v>
      </c>
      <c r="B9" s="236" t="s">
        <v>123</v>
      </c>
      <c r="C9" s="247" t="s">
        <v>124</v>
      </c>
      <c r="D9" s="237" t="s">
        <v>125</v>
      </c>
      <c r="E9" s="238">
        <v>1.65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3.29677</v>
      </c>
      <c r="O9" s="240">
        <f>ROUND(E9*N9,2)</f>
        <v>5.44</v>
      </c>
      <c r="P9" s="240">
        <v>0</v>
      </c>
      <c r="Q9" s="240">
        <f>ROUND(E9*P9,2)</f>
        <v>0</v>
      </c>
      <c r="R9" s="240" t="s">
        <v>126</v>
      </c>
      <c r="S9" s="240" t="s">
        <v>127</v>
      </c>
      <c r="T9" s="241" t="s">
        <v>128</v>
      </c>
      <c r="U9" s="223">
        <v>0</v>
      </c>
      <c r="V9" s="223">
        <f>ROUND(E9*U9,2)</f>
        <v>0</v>
      </c>
      <c r="W9" s="223"/>
      <c r="X9" s="223" t="s">
        <v>129</v>
      </c>
      <c r="Y9" s="214"/>
      <c r="Z9" s="214"/>
      <c r="AA9" s="214"/>
      <c r="AB9" s="214"/>
      <c r="AC9" s="214"/>
      <c r="AD9" s="214"/>
      <c r="AE9" s="214"/>
      <c r="AF9" s="214"/>
      <c r="AG9" s="214" t="s">
        <v>130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48" t="s">
        <v>131</v>
      </c>
      <c r="D10" s="242"/>
      <c r="E10" s="242"/>
      <c r="F10" s="242"/>
      <c r="G10" s="242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132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49" t="s">
        <v>133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134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49" t="s">
        <v>135</v>
      </c>
      <c r="D12" s="224"/>
      <c r="E12" s="225">
        <v>1.65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134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x14ac:dyDescent="0.2">
      <c r="A13" s="229" t="s">
        <v>121</v>
      </c>
      <c r="B13" s="230" t="s">
        <v>81</v>
      </c>
      <c r="C13" s="246" t="s">
        <v>82</v>
      </c>
      <c r="D13" s="231"/>
      <c r="E13" s="232"/>
      <c r="F13" s="233"/>
      <c r="G13" s="233">
        <f>SUMIF(AG14:AG20,"&lt;&gt;NOR",G14:G20)</f>
        <v>0</v>
      </c>
      <c r="H13" s="233"/>
      <c r="I13" s="233">
        <f>SUM(I14:I20)</f>
        <v>0</v>
      </c>
      <c r="J13" s="233"/>
      <c r="K13" s="233">
        <f>SUM(K14:K20)</f>
        <v>0</v>
      </c>
      <c r="L13" s="233"/>
      <c r="M13" s="233">
        <f>SUM(M14:M20)</f>
        <v>0</v>
      </c>
      <c r="N13" s="233"/>
      <c r="O13" s="233">
        <f>SUM(O14:O20)</f>
        <v>1.58</v>
      </c>
      <c r="P13" s="233"/>
      <c r="Q13" s="233">
        <f>SUM(Q14:Q20)</f>
        <v>0</v>
      </c>
      <c r="R13" s="233"/>
      <c r="S13" s="233"/>
      <c r="T13" s="234"/>
      <c r="U13" s="228"/>
      <c r="V13" s="228">
        <f>SUM(V14:V20)</f>
        <v>2.13</v>
      </c>
      <c r="W13" s="228"/>
      <c r="X13" s="228"/>
      <c r="AG13" t="s">
        <v>122</v>
      </c>
    </row>
    <row r="14" spans="1:60" ht="22.5" outlineLevel="1" x14ac:dyDescent="0.2">
      <c r="A14" s="235">
        <v>2</v>
      </c>
      <c r="B14" s="236" t="s">
        <v>136</v>
      </c>
      <c r="C14" s="247" t="s">
        <v>137</v>
      </c>
      <c r="D14" s="237" t="s">
        <v>138</v>
      </c>
      <c r="E14" s="238">
        <v>5.5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21</v>
      </c>
      <c r="M14" s="240">
        <f>G14*(1+L14/100)</f>
        <v>0</v>
      </c>
      <c r="N14" s="240">
        <v>0.16847999999999999</v>
      </c>
      <c r="O14" s="240">
        <f>ROUND(E14*N14,2)</f>
        <v>0.93</v>
      </c>
      <c r="P14" s="240">
        <v>0</v>
      </c>
      <c r="Q14" s="240">
        <f>ROUND(E14*P14,2)</f>
        <v>0</v>
      </c>
      <c r="R14" s="240" t="s">
        <v>139</v>
      </c>
      <c r="S14" s="240" t="s">
        <v>127</v>
      </c>
      <c r="T14" s="241" t="s">
        <v>128</v>
      </c>
      <c r="U14" s="223">
        <v>0.38800000000000001</v>
      </c>
      <c r="V14" s="223">
        <f>ROUND(E14*U14,2)</f>
        <v>2.13</v>
      </c>
      <c r="W14" s="223"/>
      <c r="X14" s="223" t="s">
        <v>140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141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21"/>
      <c r="B15" s="222"/>
      <c r="C15" s="248" t="s">
        <v>142</v>
      </c>
      <c r="D15" s="242"/>
      <c r="E15" s="242"/>
      <c r="F15" s="242"/>
      <c r="G15" s="242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132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43" t="str">
        <f>C15</f>
        <v>komunikací pro pěší do velikosti dlaždic 0,25 m2 s provedením lože do tl. 30 mm, s vyplněním spár a se smetením přebytečného materiálu na vzdálenost do 3 m</v>
      </c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49" t="s">
        <v>133</v>
      </c>
      <c r="D16" s="224"/>
      <c r="E16" s="225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134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49" t="s">
        <v>143</v>
      </c>
      <c r="D17" s="224"/>
      <c r="E17" s="225">
        <v>5.5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134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5">
        <v>3</v>
      </c>
      <c r="B18" s="236" t="s">
        <v>144</v>
      </c>
      <c r="C18" s="247" t="s">
        <v>145</v>
      </c>
      <c r="D18" s="237" t="s">
        <v>138</v>
      </c>
      <c r="E18" s="238">
        <v>6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40">
        <v>0.108</v>
      </c>
      <c r="O18" s="240">
        <f>ROUND(E18*N18,2)</f>
        <v>0.65</v>
      </c>
      <c r="P18" s="240">
        <v>0</v>
      </c>
      <c r="Q18" s="240">
        <f>ROUND(E18*P18,2)</f>
        <v>0</v>
      </c>
      <c r="R18" s="240" t="s">
        <v>146</v>
      </c>
      <c r="S18" s="240" t="s">
        <v>127</v>
      </c>
      <c r="T18" s="241" t="s">
        <v>128</v>
      </c>
      <c r="U18" s="223">
        <v>0</v>
      </c>
      <c r="V18" s="223">
        <f>ROUND(E18*U18,2)</f>
        <v>0</v>
      </c>
      <c r="W18" s="223"/>
      <c r="X18" s="223" t="s">
        <v>147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148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49" t="s">
        <v>149</v>
      </c>
      <c r="D19" s="224"/>
      <c r="E19" s="225">
        <v>5.5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134</v>
      </c>
      <c r="AH19" s="214">
        <v>5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49" t="s">
        <v>150</v>
      </c>
      <c r="D20" s="224"/>
      <c r="E20" s="225">
        <v>0.5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134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29" t="s">
        <v>121</v>
      </c>
      <c r="B21" s="230" t="s">
        <v>83</v>
      </c>
      <c r="C21" s="246" t="s">
        <v>84</v>
      </c>
      <c r="D21" s="231"/>
      <c r="E21" s="232"/>
      <c r="F21" s="233"/>
      <c r="G21" s="233">
        <f>SUMIF(AG22:AG32,"&lt;&gt;NOR",G22:G32)</f>
        <v>0</v>
      </c>
      <c r="H21" s="233"/>
      <c r="I21" s="233">
        <f>SUM(I22:I32)</f>
        <v>0</v>
      </c>
      <c r="J21" s="233"/>
      <c r="K21" s="233">
        <f>SUM(K22:K32)</f>
        <v>0</v>
      </c>
      <c r="L21" s="233"/>
      <c r="M21" s="233">
        <f>SUM(M22:M32)</f>
        <v>0</v>
      </c>
      <c r="N21" s="233"/>
      <c r="O21" s="233">
        <f>SUM(O22:O32)</f>
        <v>13.07</v>
      </c>
      <c r="P21" s="233"/>
      <c r="Q21" s="233">
        <f>SUM(Q22:Q32)</f>
        <v>0</v>
      </c>
      <c r="R21" s="233"/>
      <c r="S21" s="233"/>
      <c r="T21" s="234"/>
      <c r="U21" s="228"/>
      <c r="V21" s="228">
        <f>SUM(V22:V32)</f>
        <v>24</v>
      </c>
      <c r="W21" s="228"/>
      <c r="X21" s="228"/>
      <c r="AG21" t="s">
        <v>122</v>
      </c>
    </row>
    <row r="22" spans="1:60" ht="22.5" outlineLevel="1" x14ac:dyDescent="0.2">
      <c r="A22" s="235">
        <v>4</v>
      </c>
      <c r="B22" s="236" t="s">
        <v>151</v>
      </c>
      <c r="C22" s="247" t="s">
        <v>152</v>
      </c>
      <c r="D22" s="237" t="s">
        <v>125</v>
      </c>
      <c r="E22" s="238">
        <v>7.4249999999999998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40">
        <v>0</v>
      </c>
      <c r="O22" s="240">
        <f>ROUND(E22*N22,2)</f>
        <v>0</v>
      </c>
      <c r="P22" s="240">
        <v>0</v>
      </c>
      <c r="Q22" s="240">
        <f>ROUND(E22*P22,2)</f>
        <v>0</v>
      </c>
      <c r="R22" s="240" t="s">
        <v>153</v>
      </c>
      <c r="S22" s="240" t="s">
        <v>127</v>
      </c>
      <c r="T22" s="241" t="s">
        <v>128</v>
      </c>
      <c r="U22" s="223">
        <v>1.8360000000000001</v>
      </c>
      <c r="V22" s="223">
        <f>ROUND(E22*U22,2)</f>
        <v>13.63</v>
      </c>
      <c r="W22" s="223"/>
      <c r="X22" s="223" t="s">
        <v>140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141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48" t="s">
        <v>154</v>
      </c>
      <c r="D23" s="242"/>
      <c r="E23" s="242"/>
      <c r="F23" s="242"/>
      <c r="G23" s="242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132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43" t="str">
        <f>C23</f>
        <v>pod mazaniny a dlažby, popř. na plochých střechách, vodorovný nebo ve spádu, s udusáním a urovnáním povrchu,</v>
      </c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49" t="s">
        <v>133</v>
      </c>
      <c r="D24" s="224"/>
      <c r="E24" s="225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134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49" t="s">
        <v>155</v>
      </c>
      <c r="D25" s="224"/>
      <c r="E25" s="225">
        <v>7.9749999999999996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134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49" t="s">
        <v>156</v>
      </c>
      <c r="D26" s="224"/>
      <c r="E26" s="225">
        <v>-0.55000000000000004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134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5">
        <v>5</v>
      </c>
      <c r="B27" s="236" t="s">
        <v>157</v>
      </c>
      <c r="C27" s="247" t="s">
        <v>158</v>
      </c>
      <c r="D27" s="237" t="s">
        <v>138</v>
      </c>
      <c r="E27" s="238">
        <v>79.75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40">
        <v>0</v>
      </c>
      <c r="O27" s="240">
        <f>ROUND(E27*N27,2)</f>
        <v>0</v>
      </c>
      <c r="P27" s="240">
        <v>0</v>
      </c>
      <c r="Q27" s="240">
        <f>ROUND(E27*P27,2)</f>
        <v>0</v>
      </c>
      <c r="R27" s="240" t="s">
        <v>153</v>
      </c>
      <c r="S27" s="240" t="s">
        <v>127</v>
      </c>
      <c r="T27" s="241" t="s">
        <v>128</v>
      </c>
      <c r="U27" s="223">
        <v>0.13</v>
      </c>
      <c r="V27" s="223">
        <f>ROUND(E27*U27,2)</f>
        <v>10.37</v>
      </c>
      <c r="W27" s="223"/>
      <c r="X27" s="223" t="s">
        <v>140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141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49" t="s">
        <v>133</v>
      </c>
      <c r="D28" s="224"/>
      <c r="E28" s="225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134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49" t="s">
        <v>159</v>
      </c>
      <c r="D29" s="224"/>
      <c r="E29" s="225">
        <v>79.75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134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5">
        <v>6</v>
      </c>
      <c r="B30" s="236" t="s">
        <v>160</v>
      </c>
      <c r="C30" s="247" t="s">
        <v>161</v>
      </c>
      <c r="D30" s="237" t="s">
        <v>162</v>
      </c>
      <c r="E30" s="238">
        <v>8167.5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40">
        <v>1.6000000000000001E-3</v>
      </c>
      <c r="O30" s="240">
        <f>ROUND(E30*N30,2)</f>
        <v>13.07</v>
      </c>
      <c r="P30" s="240">
        <v>0</v>
      </c>
      <c r="Q30" s="240">
        <f>ROUND(E30*P30,2)</f>
        <v>0</v>
      </c>
      <c r="R30" s="240" t="s">
        <v>146</v>
      </c>
      <c r="S30" s="240" t="s">
        <v>127</v>
      </c>
      <c r="T30" s="241" t="s">
        <v>128</v>
      </c>
      <c r="U30" s="223">
        <v>0</v>
      </c>
      <c r="V30" s="223">
        <f>ROUND(E30*U30,2)</f>
        <v>0</v>
      </c>
      <c r="W30" s="223"/>
      <c r="X30" s="223" t="s">
        <v>147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148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49" t="s">
        <v>163</v>
      </c>
      <c r="D31" s="224"/>
      <c r="E31" s="225">
        <v>7425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134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0" t="s">
        <v>164</v>
      </c>
      <c r="D32" s="226"/>
      <c r="E32" s="227">
        <v>742.5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134</v>
      </c>
      <c r="AH32" s="214">
        <v>4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x14ac:dyDescent="0.2">
      <c r="A33" s="229" t="s">
        <v>121</v>
      </c>
      <c r="B33" s="230" t="s">
        <v>85</v>
      </c>
      <c r="C33" s="246" t="s">
        <v>86</v>
      </c>
      <c r="D33" s="231"/>
      <c r="E33" s="232"/>
      <c r="F33" s="233"/>
      <c r="G33" s="233">
        <f>SUMIF(AG34:AG38,"&lt;&gt;NOR",G34:G38)</f>
        <v>0</v>
      </c>
      <c r="H33" s="233"/>
      <c r="I33" s="233">
        <f>SUM(I34:I38)</f>
        <v>0</v>
      </c>
      <c r="J33" s="233"/>
      <c r="K33" s="233">
        <f>SUM(K34:K38)</f>
        <v>0</v>
      </c>
      <c r="L33" s="233"/>
      <c r="M33" s="233">
        <f>SUM(M34:M38)</f>
        <v>0</v>
      </c>
      <c r="N33" s="233"/>
      <c r="O33" s="233">
        <f>SUM(O34:O38)</f>
        <v>0</v>
      </c>
      <c r="P33" s="233"/>
      <c r="Q33" s="233">
        <f>SUM(Q34:Q38)</f>
        <v>0</v>
      </c>
      <c r="R33" s="233"/>
      <c r="S33" s="233"/>
      <c r="T33" s="234"/>
      <c r="U33" s="228"/>
      <c r="V33" s="228">
        <f>SUM(V34:V38)</f>
        <v>5.71</v>
      </c>
      <c r="W33" s="228"/>
      <c r="X33" s="228"/>
      <c r="AG33" t="s">
        <v>122</v>
      </c>
    </row>
    <row r="34" spans="1:60" outlineLevel="1" x14ac:dyDescent="0.2">
      <c r="A34" s="235">
        <v>7</v>
      </c>
      <c r="B34" s="236" t="s">
        <v>165</v>
      </c>
      <c r="C34" s="247" t="s">
        <v>166</v>
      </c>
      <c r="D34" s="237" t="s">
        <v>167</v>
      </c>
      <c r="E34" s="238">
        <v>14.64264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0" t="s">
        <v>139</v>
      </c>
      <c r="S34" s="240" t="s">
        <v>127</v>
      </c>
      <c r="T34" s="241" t="s">
        <v>128</v>
      </c>
      <c r="U34" s="223">
        <v>0.39</v>
      </c>
      <c r="V34" s="223">
        <f>ROUND(E34*U34,2)</f>
        <v>5.71</v>
      </c>
      <c r="W34" s="223"/>
      <c r="X34" s="223" t="s">
        <v>168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169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48" t="s">
        <v>170</v>
      </c>
      <c r="D35" s="242"/>
      <c r="E35" s="242"/>
      <c r="F35" s="242"/>
      <c r="G35" s="242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132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49" t="s">
        <v>171</v>
      </c>
      <c r="D36" s="224"/>
      <c r="E36" s="225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134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49" t="s">
        <v>172</v>
      </c>
      <c r="D37" s="224"/>
      <c r="E37" s="225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134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49" t="s">
        <v>173</v>
      </c>
      <c r="D38" s="224"/>
      <c r="E38" s="225">
        <v>14.64264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134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x14ac:dyDescent="0.2">
      <c r="A39" s="229" t="s">
        <v>121</v>
      </c>
      <c r="B39" s="230" t="s">
        <v>87</v>
      </c>
      <c r="C39" s="246" t="s">
        <v>88</v>
      </c>
      <c r="D39" s="231"/>
      <c r="E39" s="232"/>
      <c r="F39" s="233"/>
      <c r="G39" s="233">
        <f>SUMIF(AG40:AG51,"&lt;&gt;NOR",G40:G51)</f>
        <v>0</v>
      </c>
      <c r="H39" s="233"/>
      <c r="I39" s="233">
        <f>SUM(I40:I51)</f>
        <v>0</v>
      </c>
      <c r="J39" s="233"/>
      <c r="K39" s="233">
        <f>SUM(K40:K51)</f>
        <v>0</v>
      </c>
      <c r="L39" s="233"/>
      <c r="M39" s="233">
        <f>SUM(M40:M51)</f>
        <v>0</v>
      </c>
      <c r="N39" s="233"/>
      <c r="O39" s="233">
        <f>SUM(O40:O51)</f>
        <v>1.31</v>
      </c>
      <c r="P39" s="233"/>
      <c r="Q39" s="233">
        <f>SUM(Q40:Q51)</f>
        <v>0</v>
      </c>
      <c r="R39" s="233"/>
      <c r="S39" s="233"/>
      <c r="T39" s="234"/>
      <c r="U39" s="228"/>
      <c r="V39" s="228">
        <f>SUM(V40:V51)</f>
        <v>121.75</v>
      </c>
      <c r="W39" s="228"/>
      <c r="X39" s="228"/>
      <c r="AG39" t="s">
        <v>122</v>
      </c>
    </row>
    <row r="40" spans="1:60" outlineLevel="1" x14ac:dyDescent="0.2">
      <c r="A40" s="235">
        <v>8</v>
      </c>
      <c r="B40" s="236" t="s">
        <v>174</v>
      </c>
      <c r="C40" s="247" t="s">
        <v>175</v>
      </c>
      <c r="D40" s="237" t="s">
        <v>138</v>
      </c>
      <c r="E40" s="238">
        <v>90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40">
        <v>2.5000000000000001E-4</v>
      </c>
      <c r="O40" s="240">
        <f>ROUND(E40*N40,2)</f>
        <v>0.02</v>
      </c>
      <c r="P40" s="240">
        <v>0</v>
      </c>
      <c r="Q40" s="240">
        <f>ROUND(E40*P40,2)</f>
        <v>0</v>
      </c>
      <c r="R40" s="240" t="s">
        <v>176</v>
      </c>
      <c r="S40" s="240" t="s">
        <v>127</v>
      </c>
      <c r="T40" s="241" t="s">
        <v>128</v>
      </c>
      <c r="U40" s="223">
        <v>1.32</v>
      </c>
      <c r="V40" s="223">
        <f>ROUND(E40*U40,2)</f>
        <v>118.8</v>
      </c>
      <c r="W40" s="223"/>
      <c r="X40" s="223" t="s">
        <v>140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141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21"/>
      <c r="B41" s="222"/>
      <c r="C41" s="251" t="s">
        <v>177</v>
      </c>
      <c r="D41" s="244"/>
      <c r="E41" s="244"/>
      <c r="F41" s="244"/>
      <c r="G41" s="244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178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43" t="str">
        <f>C41</f>
        <v>včetně položení podkladního roštu do štěrkového lože, nebo na rovný pevný povrch, položení palubek a upevnění nerezovými šrouby skrytým spojem. Bez povrchové úpravy nátěrem.</v>
      </c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49" t="s">
        <v>133</v>
      </c>
      <c r="D42" s="224"/>
      <c r="E42" s="225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134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49" t="s">
        <v>179</v>
      </c>
      <c r="D43" s="224"/>
      <c r="E43" s="225">
        <v>90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134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35">
        <v>9</v>
      </c>
      <c r="B44" s="236" t="s">
        <v>180</v>
      </c>
      <c r="C44" s="247" t="s">
        <v>181</v>
      </c>
      <c r="D44" s="237" t="s">
        <v>138</v>
      </c>
      <c r="E44" s="238">
        <v>99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40">
        <v>1.2999999999999999E-2</v>
      </c>
      <c r="O44" s="240">
        <f>ROUND(E44*N44,2)</f>
        <v>1.29</v>
      </c>
      <c r="P44" s="240">
        <v>0</v>
      </c>
      <c r="Q44" s="240">
        <f>ROUND(E44*P44,2)</f>
        <v>0</v>
      </c>
      <c r="R44" s="240" t="s">
        <v>146</v>
      </c>
      <c r="S44" s="240" t="s">
        <v>127</v>
      </c>
      <c r="T44" s="241" t="s">
        <v>128</v>
      </c>
      <c r="U44" s="223">
        <v>0</v>
      </c>
      <c r="V44" s="223">
        <f>ROUND(E44*U44,2)</f>
        <v>0</v>
      </c>
      <c r="W44" s="223"/>
      <c r="X44" s="223" t="s">
        <v>147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148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49" t="s">
        <v>182</v>
      </c>
      <c r="D45" s="224"/>
      <c r="E45" s="225">
        <v>90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134</v>
      </c>
      <c r="AH45" s="214">
        <v>5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0" t="s">
        <v>164</v>
      </c>
      <c r="D46" s="226"/>
      <c r="E46" s="227">
        <v>9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134</v>
      </c>
      <c r="AH46" s="214">
        <v>4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5">
        <v>10</v>
      </c>
      <c r="B47" s="236" t="s">
        <v>183</v>
      </c>
      <c r="C47" s="247" t="s">
        <v>184</v>
      </c>
      <c r="D47" s="237" t="s">
        <v>167</v>
      </c>
      <c r="E47" s="238">
        <v>1.3095000000000001</v>
      </c>
      <c r="F47" s="239"/>
      <c r="G47" s="240">
        <f>ROUND(E47*F47,2)</f>
        <v>0</v>
      </c>
      <c r="H47" s="239"/>
      <c r="I47" s="240">
        <f>ROUND(E47*H47,2)</f>
        <v>0</v>
      </c>
      <c r="J47" s="239"/>
      <c r="K47" s="240">
        <f>ROUND(E47*J47,2)</f>
        <v>0</v>
      </c>
      <c r="L47" s="240">
        <v>21</v>
      </c>
      <c r="M47" s="240">
        <f>G47*(1+L47/100)</f>
        <v>0</v>
      </c>
      <c r="N47" s="240">
        <v>0</v>
      </c>
      <c r="O47" s="240">
        <f>ROUND(E47*N47,2)</f>
        <v>0</v>
      </c>
      <c r="P47" s="240">
        <v>0</v>
      </c>
      <c r="Q47" s="240">
        <f>ROUND(E47*P47,2)</f>
        <v>0</v>
      </c>
      <c r="R47" s="240" t="s">
        <v>176</v>
      </c>
      <c r="S47" s="240" t="s">
        <v>127</v>
      </c>
      <c r="T47" s="241" t="s">
        <v>128</v>
      </c>
      <c r="U47" s="223">
        <v>2.2549999999999999</v>
      </c>
      <c r="V47" s="223">
        <f>ROUND(E47*U47,2)</f>
        <v>2.95</v>
      </c>
      <c r="W47" s="223"/>
      <c r="X47" s="223" t="s">
        <v>168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169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48" t="s">
        <v>185</v>
      </c>
      <c r="D48" s="242"/>
      <c r="E48" s="242"/>
      <c r="F48" s="242"/>
      <c r="G48" s="242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132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49" t="s">
        <v>171</v>
      </c>
      <c r="D49" s="224"/>
      <c r="E49" s="225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134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49" t="s">
        <v>186</v>
      </c>
      <c r="D50" s="224"/>
      <c r="E50" s="225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134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49" t="s">
        <v>187</v>
      </c>
      <c r="D51" s="224"/>
      <c r="E51" s="225">
        <v>1.3095000000000001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134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x14ac:dyDescent="0.2">
      <c r="A52" s="229" t="s">
        <v>121</v>
      </c>
      <c r="B52" s="230" t="s">
        <v>89</v>
      </c>
      <c r="C52" s="246" t="s">
        <v>90</v>
      </c>
      <c r="D52" s="231"/>
      <c r="E52" s="232"/>
      <c r="F52" s="233"/>
      <c r="G52" s="233">
        <f>SUMIF(AG53:AG73,"&lt;&gt;NOR",G53:G73)</f>
        <v>0</v>
      </c>
      <c r="H52" s="233"/>
      <c r="I52" s="233">
        <f>SUM(I53:I73)</f>
        <v>0</v>
      </c>
      <c r="J52" s="233"/>
      <c r="K52" s="233">
        <f>SUM(K53:K73)</f>
        <v>0</v>
      </c>
      <c r="L52" s="233"/>
      <c r="M52" s="233">
        <f>SUM(M53:M73)</f>
        <v>0</v>
      </c>
      <c r="N52" s="233"/>
      <c r="O52" s="233">
        <f>SUM(O53:O73)</f>
        <v>1.1900000000000002</v>
      </c>
      <c r="P52" s="233"/>
      <c r="Q52" s="233">
        <f>SUM(Q53:Q73)</f>
        <v>0</v>
      </c>
      <c r="R52" s="233"/>
      <c r="S52" s="233"/>
      <c r="T52" s="234"/>
      <c r="U52" s="228"/>
      <c r="V52" s="228">
        <f>SUM(V53:V73)</f>
        <v>103.46</v>
      </c>
      <c r="W52" s="228"/>
      <c r="X52" s="228"/>
      <c r="AG52" t="s">
        <v>122</v>
      </c>
    </row>
    <row r="53" spans="1:60" outlineLevel="1" x14ac:dyDescent="0.2">
      <c r="A53" s="235">
        <v>11</v>
      </c>
      <c r="B53" s="236" t="s">
        <v>188</v>
      </c>
      <c r="C53" s="247" t="s">
        <v>189</v>
      </c>
      <c r="D53" s="237" t="s">
        <v>190</v>
      </c>
      <c r="E53" s="238">
        <v>994.93200000000002</v>
      </c>
      <c r="F53" s="239"/>
      <c r="G53" s="240">
        <f>ROUND(E53*F53,2)</f>
        <v>0</v>
      </c>
      <c r="H53" s="239"/>
      <c r="I53" s="240">
        <f>ROUND(E53*H53,2)</f>
        <v>0</v>
      </c>
      <c r="J53" s="239"/>
      <c r="K53" s="240">
        <f>ROUND(E53*J53,2)</f>
        <v>0</v>
      </c>
      <c r="L53" s="240">
        <v>21</v>
      </c>
      <c r="M53" s="240">
        <f>G53*(1+L53/100)</f>
        <v>0</v>
      </c>
      <c r="N53" s="240">
        <v>5.0000000000000002E-5</v>
      </c>
      <c r="O53" s="240">
        <f>ROUND(E53*N53,2)</f>
        <v>0.05</v>
      </c>
      <c r="P53" s="240">
        <v>0</v>
      </c>
      <c r="Q53" s="240">
        <f>ROUND(E53*P53,2)</f>
        <v>0</v>
      </c>
      <c r="R53" s="240" t="s">
        <v>191</v>
      </c>
      <c r="S53" s="240" t="s">
        <v>127</v>
      </c>
      <c r="T53" s="241" t="s">
        <v>128</v>
      </c>
      <c r="U53" s="223">
        <v>0.1</v>
      </c>
      <c r="V53" s="223">
        <f>ROUND(E53*U53,2)</f>
        <v>99.49</v>
      </c>
      <c r="W53" s="223"/>
      <c r="X53" s="223" t="s">
        <v>140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141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49" t="s">
        <v>133</v>
      </c>
      <c r="D54" s="224"/>
      <c r="E54" s="225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134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49" t="s">
        <v>192</v>
      </c>
      <c r="D55" s="224"/>
      <c r="E55" s="225">
        <v>947.52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134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49" t="s">
        <v>193</v>
      </c>
      <c r="D56" s="224"/>
      <c r="E56" s="225">
        <v>47.411999999999999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134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5">
        <v>12</v>
      </c>
      <c r="B57" s="236" t="s">
        <v>194</v>
      </c>
      <c r="C57" s="247" t="s">
        <v>195</v>
      </c>
      <c r="D57" s="237" t="s">
        <v>190</v>
      </c>
      <c r="E57" s="238">
        <v>994.93200000000002</v>
      </c>
      <c r="F57" s="239"/>
      <c r="G57" s="240">
        <f>ROUND(E57*F57,2)</f>
        <v>0</v>
      </c>
      <c r="H57" s="239"/>
      <c r="I57" s="240">
        <f>ROUND(E57*H57,2)</f>
        <v>0</v>
      </c>
      <c r="J57" s="239"/>
      <c r="K57" s="240">
        <f>ROUND(E57*J57,2)</f>
        <v>0</v>
      </c>
      <c r="L57" s="240">
        <v>21</v>
      </c>
      <c r="M57" s="240">
        <f>G57*(1+L57/100)</f>
        <v>0</v>
      </c>
      <c r="N57" s="240">
        <v>0</v>
      </c>
      <c r="O57" s="240">
        <f>ROUND(E57*N57,2)</f>
        <v>0</v>
      </c>
      <c r="P57" s="240">
        <v>0</v>
      </c>
      <c r="Q57" s="240">
        <f>ROUND(E57*P57,2)</f>
        <v>0</v>
      </c>
      <c r="R57" s="240"/>
      <c r="S57" s="240" t="s">
        <v>196</v>
      </c>
      <c r="T57" s="241" t="s">
        <v>128</v>
      </c>
      <c r="U57" s="223">
        <v>0</v>
      </c>
      <c r="V57" s="223">
        <f>ROUND(E57*U57,2)</f>
        <v>0</v>
      </c>
      <c r="W57" s="223"/>
      <c r="X57" s="223" t="s">
        <v>140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141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49" t="s">
        <v>197</v>
      </c>
      <c r="D58" s="224"/>
      <c r="E58" s="225">
        <v>994.93200000000002</v>
      </c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134</v>
      </c>
      <c r="AH58" s="214">
        <v>5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35">
        <v>13</v>
      </c>
      <c r="B59" s="236" t="s">
        <v>198</v>
      </c>
      <c r="C59" s="247" t="s">
        <v>199</v>
      </c>
      <c r="D59" s="237" t="s">
        <v>167</v>
      </c>
      <c r="E59" s="238">
        <v>5.2150000000000002E-2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40">
        <v>1</v>
      </c>
      <c r="O59" s="240">
        <f>ROUND(E59*N59,2)</f>
        <v>0.05</v>
      </c>
      <c r="P59" s="240">
        <v>0</v>
      </c>
      <c r="Q59" s="240">
        <f>ROUND(E59*P59,2)</f>
        <v>0</v>
      </c>
      <c r="R59" s="240" t="s">
        <v>146</v>
      </c>
      <c r="S59" s="240" t="s">
        <v>127</v>
      </c>
      <c r="T59" s="241" t="s">
        <v>128</v>
      </c>
      <c r="U59" s="223">
        <v>0</v>
      </c>
      <c r="V59" s="223">
        <f>ROUND(E59*U59,2)</f>
        <v>0</v>
      </c>
      <c r="W59" s="223"/>
      <c r="X59" s="223" t="s">
        <v>147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148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49" t="s">
        <v>133</v>
      </c>
      <c r="D60" s="224"/>
      <c r="E60" s="225"/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134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49" t="s">
        <v>200</v>
      </c>
      <c r="D61" s="224"/>
      <c r="E61" s="225">
        <v>4.7410000000000001E-2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134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0" t="s">
        <v>164</v>
      </c>
      <c r="D62" s="226"/>
      <c r="E62" s="227">
        <v>4.7400000000000003E-3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134</v>
      </c>
      <c r="AH62" s="214">
        <v>4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35">
        <v>14</v>
      </c>
      <c r="B63" s="236" t="s">
        <v>201</v>
      </c>
      <c r="C63" s="247" t="s">
        <v>202</v>
      </c>
      <c r="D63" s="237" t="s">
        <v>167</v>
      </c>
      <c r="E63" s="238">
        <v>1.04227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40">
        <v>1</v>
      </c>
      <c r="O63" s="240">
        <f>ROUND(E63*N63,2)</f>
        <v>1.04</v>
      </c>
      <c r="P63" s="240">
        <v>0</v>
      </c>
      <c r="Q63" s="240">
        <f>ROUND(E63*P63,2)</f>
        <v>0</v>
      </c>
      <c r="R63" s="240" t="s">
        <v>146</v>
      </c>
      <c r="S63" s="240" t="s">
        <v>127</v>
      </c>
      <c r="T63" s="241" t="s">
        <v>128</v>
      </c>
      <c r="U63" s="223">
        <v>0</v>
      </c>
      <c r="V63" s="223">
        <f>ROUND(E63*U63,2)</f>
        <v>0</v>
      </c>
      <c r="W63" s="223"/>
      <c r="X63" s="223" t="s">
        <v>147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148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49" t="s">
        <v>133</v>
      </c>
      <c r="D64" s="224"/>
      <c r="E64" s="225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134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49" t="s">
        <v>203</v>
      </c>
      <c r="D65" s="224"/>
      <c r="E65" s="225">
        <v>0.94752000000000003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134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0" t="s">
        <v>164</v>
      </c>
      <c r="D66" s="226"/>
      <c r="E66" s="227">
        <v>9.4750000000000001E-2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134</v>
      </c>
      <c r="AH66" s="214">
        <v>4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5">
        <v>15</v>
      </c>
      <c r="B67" s="236" t="s">
        <v>204</v>
      </c>
      <c r="C67" s="247" t="s">
        <v>205</v>
      </c>
      <c r="D67" s="237" t="s">
        <v>190</v>
      </c>
      <c r="E67" s="238">
        <v>49.746600000000001</v>
      </c>
      <c r="F67" s="239"/>
      <c r="G67" s="240">
        <f>ROUND(E67*F67,2)</f>
        <v>0</v>
      </c>
      <c r="H67" s="239"/>
      <c r="I67" s="240">
        <f>ROUND(E67*H67,2)</f>
        <v>0</v>
      </c>
      <c r="J67" s="239"/>
      <c r="K67" s="240">
        <f>ROUND(E67*J67,2)</f>
        <v>0</v>
      </c>
      <c r="L67" s="240">
        <v>21</v>
      </c>
      <c r="M67" s="240">
        <f>G67*(1+L67/100)</f>
        <v>0</v>
      </c>
      <c r="N67" s="240">
        <v>1E-3</v>
      </c>
      <c r="O67" s="240">
        <f>ROUND(E67*N67,2)</f>
        <v>0.05</v>
      </c>
      <c r="P67" s="240">
        <v>0</v>
      </c>
      <c r="Q67" s="240">
        <f>ROUND(E67*P67,2)</f>
        <v>0</v>
      </c>
      <c r="R67" s="240" t="s">
        <v>146</v>
      </c>
      <c r="S67" s="240" t="s">
        <v>127</v>
      </c>
      <c r="T67" s="241" t="s">
        <v>128</v>
      </c>
      <c r="U67" s="223">
        <v>0</v>
      </c>
      <c r="V67" s="223">
        <f>ROUND(E67*U67,2)</f>
        <v>0</v>
      </c>
      <c r="W67" s="223"/>
      <c r="X67" s="223" t="s">
        <v>147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148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49" t="s">
        <v>206</v>
      </c>
      <c r="D68" s="224"/>
      <c r="E68" s="225">
        <v>49.746600000000001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134</v>
      </c>
      <c r="AH68" s="214">
        <v>5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5">
        <v>16</v>
      </c>
      <c r="B69" s="236" t="s">
        <v>207</v>
      </c>
      <c r="C69" s="247" t="s">
        <v>208</v>
      </c>
      <c r="D69" s="237" t="s">
        <v>167</v>
      </c>
      <c r="E69" s="238">
        <v>1.19391</v>
      </c>
      <c r="F69" s="239"/>
      <c r="G69" s="240">
        <f>ROUND(E69*F69,2)</f>
        <v>0</v>
      </c>
      <c r="H69" s="239"/>
      <c r="I69" s="240">
        <f>ROUND(E69*H69,2)</f>
        <v>0</v>
      </c>
      <c r="J69" s="239"/>
      <c r="K69" s="240">
        <f>ROUND(E69*J69,2)</f>
        <v>0</v>
      </c>
      <c r="L69" s="240">
        <v>21</v>
      </c>
      <c r="M69" s="240">
        <f>G69*(1+L69/100)</f>
        <v>0</v>
      </c>
      <c r="N69" s="240">
        <v>0</v>
      </c>
      <c r="O69" s="240">
        <f>ROUND(E69*N69,2)</f>
        <v>0</v>
      </c>
      <c r="P69" s="240">
        <v>0</v>
      </c>
      <c r="Q69" s="240">
        <f>ROUND(E69*P69,2)</f>
        <v>0</v>
      </c>
      <c r="R69" s="240" t="s">
        <v>191</v>
      </c>
      <c r="S69" s="240" t="s">
        <v>127</v>
      </c>
      <c r="T69" s="241" t="s">
        <v>128</v>
      </c>
      <c r="U69" s="223">
        <v>3.327</v>
      </c>
      <c r="V69" s="223">
        <f>ROUND(E69*U69,2)</f>
        <v>3.97</v>
      </c>
      <c r="W69" s="223"/>
      <c r="X69" s="223" t="s">
        <v>168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169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48" t="s">
        <v>185</v>
      </c>
      <c r="D70" s="242"/>
      <c r="E70" s="242"/>
      <c r="F70" s="242"/>
      <c r="G70" s="242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132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49" t="s">
        <v>171</v>
      </c>
      <c r="D71" s="224"/>
      <c r="E71" s="225"/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134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49" t="s">
        <v>209</v>
      </c>
      <c r="D72" s="224"/>
      <c r="E72" s="225"/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134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49" t="s">
        <v>210</v>
      </c>
      <c r="D73" s="224"/>
      <c r="E73" s="225">
        <v>1.19391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134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">
      <c r="A74" s="229" t="s">
        <v>121</v>
      </c>
      <c r="B74" s="230" t="s">
        <v>91</v>
      </c>
      <c r="C74" s="246" t="s">
        <v>92</v>
      </c>
      <c r="D74" s="231"/>
      <c r="E74" s="232"/>
      <c r="F74" s="233"/>
      <c r="G74" s="233">
        <f>SUMIF(AG75:AG78,"&lt;&gt;NOR",G75:G78)</f>
        <v>0</v>
      </c>
      <c r="H74" s="233"/>
      <c r="I74" s="233">
        <f>SUM(I75:I78)</f>
        <v>0</v>
      </c>
      <c r="J74" s="233"/>
      <c r="K74" s="233">
        <f>SUM(K75:K78)</f>
        <v>0</v>
      </c>
      <c r="L74" s="233"/>
      <c r="M74" s="233">
        <f>SUM(M75:M78)</f>
        <v>0</v>
      </c>
      <c r="N74" s="233"/>
      <c r="O74" s="233">
        <f>SUM(O75:O78)</f>
        <v>7.0000000000000007E-2</v>
      </c>
      <c r="P74" s="233"/>
      <c r="Q74" s="233">
        <f>SUM(Q75:Q78)</f>
        <v>0</v>
      </c>
      <c r="R74" s="233"/>
      <c r="S74" s="233"/>
      <c r="T74" s="234"/>
      <c r="U74" s="228"/>
      <c r="V74" s="228">
        <f>SUM(V75:V78)</f>
        <v>70.47</v>
      </c>
      <c r="W74" s="228"/>
      <c r="X74" s="228"/>
      <c r="AG74" t="s">
        <v>122</v>
      </c>
    </row>
    <row r="75" spans="1:60" outlineLevel="1" x14ac:dyDescent="0.2">
      <c r="A75" s="235">
        <v>17</v>
      </c>
      <c r="B75" s="236" t="s">
        <v>211</v>
      </c>
      <c r="C75" s="247" t="s">
        <v>212</v>
      </c>
      <c r="D75" s="237" t="s">
        <v>138</v>
      </c>
      <c r="E75" s="238">
        <v>243</v>
      </c>
      <c r="F75" s="239"/>
      <c r="G75" s="240">
        <f>ROUND(E75*F75,2)</f>
        <v>0</v>
      </c>
      <c r="H75" s="239"/>
      <c r="I75" s="240">
        <f>ROUND(E75*H75,2)</f>
        <v>0</v>
      </c>
      <c r="J75" s="239"/>
      <c r="K75" s="240">
        <f>ROUND(E75*J75,2)</f>
        <v>0</v>
      </c>
      <c r="L75" s="240">
        <v>21</v>
      </c>
      <c r="M75" s="240">
        <f>G75*(1+L75/100)</f>
        <v>0</v>
      </c>
      <c r="N75" s="240">
        <v>2.7E-4</v>
      </c>
      <c r="O75" s="240">
        <f>ROUND(E75*N75,2)</f>
        <v>7.0000000000000007E-2</v>
      </c>
      <c r="P75" s="240">
        <v>0</v>
      </c>
      <c r="Q75" s="240">
        <f>ROUND(E75*P75,2)</f>
        <v>0</v>
      </c>
      <c r="R75" s="240" t="s">
        <v>213</v>
      </c>
      <c r="S75" s="240" t="s">
        <v>127</v>
      </c>
      <c r="T75" s="241" t="s">
        <v>128</v>
      </c>
      <c r="U75" s="223">
        <v>0.28999999999999998</v>
      </c>
      <c r="V75" s="223">
        <f>ROUND(E75*U75,2)</f>
        <v>70.47</v>
      </c>
      <c r="W75" s="223"/>
      <c r="X75" s="223" t="s">
        <v>140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141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49" t="s">
        <v>133</v>
      </c>
      <c r="D76" s="224"/>
      <c r="E76" s="225"/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134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49" t="s">
        <v>214</v>
      </c>
      <c r="D77" s="224"/>
      <c r="E77" s="225">
        <v>180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134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50" t="s">
        <v>215</v>
      </c>
      <c r="D78" s="226"/>
      <c r="E78" s="227">
        <v>63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134</v>
      </c>
      <c r="AH78" s="214">
        <v>4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x14ac:dyDescent="0.2">
      <c r="A79" s="3"/>
      <c r="B79" s="4"/>
      <c r="C79" s="252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AE79">
        <v>15</v>
      </c>
      <c r="AF79">
        <v>21</v>
      </c>
      <c r="AG79" t="s">
        <v>108</v>
      </c>
    </row>
    <row r="80" spans="1:60" x14ac:dyDescent="0.2">
      <c r="A80" s="217"/>
      <c r="B80" s="218" t="s">
        <v>29</v>
      </c>
      <c r="C80" s="253"/>
      <c r="D80" s="219"/>
      <c r="E80" s="220"/>
      <c r="F80" s="220"/>
      <c r="G80" s="245">
        <f>G8+G13+G21+G33+G39+G52+G74</f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AE80">
        <f>SUMIF(L7:L78,AE79,G7:G78)</f>
        <v>0</v>
      </c>
      <c r="AF80">
        <f>SUMIF(L7:L78,AF79,G7:G78)</f>
        <v>0</v>
      </c>
      <c r="AG80" t="s">
        <v>216</v>
      </c>
    </row>
    <row r="81" spans="3:33" x14ac:dyDescent="0.2">
      <c r="C81" s="254"/>
      <c r="D81" s="10"/>
      <c r="AG81" t="s">
        <v>217</v>
      </c>
    </row>
    <row r="82" spans="3:33" x14ac:dyDescent="0.2">
      <c r="D82" s="10"/>
    </row>
    <row r="83" spans="3:33" x14ac:dyDescent="0.2">
      <c r="D83" s="10"/>
    </row>
    <row r="84" spans="3:33" x14ac:dyDescent="0.2">
      <c r="D84" s="10"/>
    </row>
    <row r="85" spans="3:33" x14ac:dyDescent="0.2">
      <c r="D85" s="10"/>
    </row>
    <row r="86" spans="3:33" x14ac:dyDescent="0.2">
      <c r="D86" s="10"/>
    </row>
    <row r="87" spans="3:33" x14ac:dyDescent="0.2">
      <c r="D87" s="10"/>
    </row>
    <row r="88" spans="3:33" x14ac:dyDescent="0.2">
      <c r="D88" s="10"/>
    </row>
    <row r="89" spans="3:33" x14ac:dyDescent="0.2">
      <c r="D89" s="10"/>
    </row>
    <row r="90" spans="3:33" x14ac:dyDescent="0.2">
      <c r="D90" s="10"/>
    </row>
    <row r="91" spans="3:33" x14ac:dyDescent="0.2">
      <c r="D91" s="10"/>
    </row>
    <row r="92" spans="3:33" x14ac:dyDescent="0.2">
      <c r="D92" s="10"/>
    </row>
    <row r="93" spans="3:33" x14ac:dyDescent="0.2">
      <c r="D93" s="10"/>
    </row>
    <row r="94" spans="3:33" x14ac:dyDescent="0.2">
      <c r="D94" s="10"/>
    </row>
    <row r="95" spans="3:33" x14ac:dyDescent="0.2">
      <c r="D95" s="10"/>
    </row>
    <row r="96" spans="3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3SMV4w5wILNxB7jIUFG/qadMQRuSbflpf5FSRDhztv1HMIJcJdC+CjO2b7r9uhZdoWiTFfrbnHpU7ssGQvrDQ==" saltValue="RV2uiBbxtvZuhmQqLNkG+A==" spinCount="100000" sheet="1"/>
  <mergeCells count="11">
    <mergeCell ref="C23:G23"/>
    <mergeCell ref="C35:G35"/>
    <mergeCell ref="C41:G41"/>
    <mergeCell ref="C48:G48"/>
    <mergeCell ref="C70:G70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109.1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109.1 1 Pol'!Názvy_tisku</vt:lpstr>
      <vt:lpstr>oadresa</vt:lpstr>
      <vt:lpstr>Stavba!Objednatel</vt:lpstr>
      <vt:lpstr>Stavba!Objekt</vt:lpstr>
      <vt:lpstr>'SO 109.1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2020-11-11T21:25:59Z</dcterms:modified>
</cp:coreProperties>
</file>