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4CEC281C-2E04-4DFD-98F9-FFC43D2AC9E8}" xr6:coauthVersionLast="45" xr6:coauthVersionMax="45" xr10:uidLastSave="{00000000-0000-0000-0000-000000000000}"/>
  <bookViews>
    <workbookView xWindow="28680" yWindow="-120" windowWidth="29040" windowHeight="17790" tabRatio="779" xr2:uid="{00000000-000D-0000-FFFF-FFFF00000000}"/>
  </bookViews>
  <sheets>
    <sheet name="Krycí list rozpočtu" sheetId="7" r:id="rId1"/>
    <sheet name="Rekapitulace VZT" sheetId="6" r:id="rId2"/>
    <sheet name="Rozpočet VZT" sheetId="5" r:id="rId3"/>
  </sheets>
  <definedNames>
    <definedName name="_xlnm.Print_Titles" localSheetId="2">'Rozpočet VZT'!$1:$1</definedName>
    <definedName name="_xlnm.Print_Area" localSheetId="2">'Rozpočet VZT'!$B$1:$K$25</definedName>
  </definedNames>
  <calcPr calcId="191029"/>
</workbook>
</file>

<file path=xl/calcChain.xml><?xml version="1.0" encoding="utf-8"?>
<calcChain xmlns="http://schemas.openxmlformats.org/spreadsheetml/2006/main">
  <c r="K12" i="5" l="1"/>
  <c r="H12" i="5"/>
  <c r="G12" i="5"/>
  <c r="I12" i="5"/>
  <c r="G10" i="5"/>
  <c r="I10" i="5" s="1"/>
  <c r="G8" i="5"/>
  <c r="I8" i="5"/>
  <c r="K9" i="5"/>
  <c r="H9" i="5"/>
  <c r="G9" i="5"/>
  <c r="I9" i="5"/>
  <c r="G7" i="5"/>
  <c r="I7" i="5"/>
  <c r="K6" i="5"/>
  <c r="H6" i="5"/>
  <c r="G6" i="5"/>
  <c r="I6" i="5"/>
  <c r="H7" i="5"/>
  <c r="K7" i="5"/>
  <c r="G5" i="5"/>
  <c r="I5" i="5"/>
  <c r="K5" i="5"/>
  <c r="H5" i="5"/>
  <c r="G3" i="5"/>
  <c r="I3" i="5" s="1"/>
  <c r="I14" i="5" s="1"/>
  <c r="D3" i="6" s="1"/>
  <c r="D7" i="6" s="1"/>
  <c r="D10" i="6" s="1"/>
  <c r="K11" i="5"/>
  <c r="H11" i="5"/>
  <c r="G11" i="5"/>
  <c r="I11" i="5" s="1"/>
  <c r="K10" i="5"/>
  <c r="H10" i="5"/>
  <c r="K8" i="5"/>
  <c r="H8" i="5"/>
  <c r="K4" i="5"/>
  <c r="H4" i="5"/>
  <c r="I4" i="5"/>
  <c r="K3" i="5"/>
  <c r="H3" i="5"/>
  <c r="G13" i="5"/>
  <c r="I13" i="5" s="1"/>
  <c r="K21" i="5"/>
  <c r="I21" i="5"/>
  <c r="H21" i="5"/>
  <c r="I17" i="5"/>
  <c r="I18" i="5" s="1"/>
  <c r="D4" i="6" s="1"/>
  <c r="H17" i="5"/>
  <c r="H18" i="5"/>
  <c r="C4" i="6" s="1"/>
  <c r="K17" i="5"/>
  <c r="K18" i="5" s="1"/>
  <c r="F4" i="6" s="1"/>
  <c r="H13" i="5"/>
  <c r="K13" i="5"/>
  <c r="B5" i="6"/>
  <c r="K24" i="5"/>
  <c r="I24" i="5"/>
  <c r="H24" i="5"/>
  <c r="C5" i="6" s="1"/>
  <c r="K23" i="5"/>
  <c r="I23" i="5"/>
  <c r="H23" i="5"/>
  <c r="H25" i="5" s="1"/>
  <c r="K22" i="5"/>
  <c r="K25" i="5" s="1"/>
  <c r="F5" i="6" s="1"/>
  <c r="I22" i="5"/>
  <c r="I25" i="5" s="1"/>
  <c r="D5" i="6" s="1"/>
  <c r="H22" i="5"/>
  <c r="B4" i="6"/>
  <c r="B3" i="6"/>
  <c r="P29" i="7"/>
  <c r="H14" i="5" l="1"/>
  <c r="C3" i="6" s="1"/>
  <c r="K14" i="5"/>
  <c r="F3" i="6" s="1"/>
  <c r="D14" i="6"/>
  <c r="E24" i="7"/>
  <c r="C7" i="6"/>
  <c r="C10" i="6" s="1"/>
  <c r="E3" i="6"/>
  <c r="F7" i="6"/>
  <c r="F10" i="6" s="1"/>
  <c r="F14" i="6" s="1"/>
  <c r="F17" i="6" s="1"/>
  <c r="E5" i="6"/>
  <c r="E4" i="6"/>
  <c r="E7" i="6" l="1"/>
  <c r="E10" i="6" s="1"/>
  <c r="E14" i="6" s="1"/>
  <c r="E23" i="7"/>
  <c r="E25" i="7" s="1"/>
  <c r="C14" i="6"/>
  <c r="D16" i="6"/>
  <c r="E16" i="6" s="1"/>
  <c r="P19" i="7" s="1"/>
  <c r="C17" i="6" l="1"/>
  <c r="D15" i="6"/>
  <c r="E15" i="6" l="1"/>
  <c r="D17" i="6"/>
  <c r="E18" i="6"/>
  <c r="P20" i="7" l="1"/>
  <c r="P25" i="7" s="1"/>
  <c r="P27" i="7" s="1"/>
  <c r="E17" i="6"/>
</calcChain>
</file>

<file path=xl/sharedStrings.xml><?xml version="1.0" encoding="utf-8"?>
<sst xmlns="http://schemas.openxmlformats.org/spreadsheetml/2006/main" count="166" uniqueCount="130">
  <si>
    <t>Zařízení</t>
  </si>
  <si>
    <t>Popis</t>
  </si>
  <si>
    <t>Rekapitulace s profesemi</t>
  </si>
  <si>
    <t>Celková rekapitulace</t>
  </si>
  <si>
    <t>Převod</t>
  </si>
  <si>
    <t>Zednické výpomoci</t>
  </si>
  <si>
    <t>CELKEM:</t>
  </si>
  <si>
    <t>CELKEM ZAKÁZKA:</t>
  </si>
  <si>
    <t>KRYCÍ LIST ROZPOČTU</t>
  </si>
  <si>
    <t>Název stavby</t>
  </si>
  <si>
    <t>JKSO</t>
  </si>
  <si>
    <t/>
  </si>
  <si>
    <t>EČO</t>
  </si>
  <si>
    <t>Název části</t>
  </si>
  <si>
    <t>Místo</t>
  </si>
  <si>
    <t>IČO</t>
  </si>
  <si>
    <t>DRČ</t>
  </si>
  <si>
    <t xml:space="preserve"> </t>
  </si>
  <si>
    <t>Objednávatel</t>
  </si>
  <si>
    <t>Projektant</t>
  </si>
  <si>
    <t>Zhotovitel</t>
  </si>
  <si>
    <t>Rozpočet číslo</t>
  </si>
  <si>
    <t>Zpracoval</t>
  </si>
  <si>
    <t>Dne</t>
  </si>
  <si>
    <t>Položek</t>
  </si>
  <si>
    <t>Měrné a účelové jednotky</t>
  </si>
  <si>
    <t>Počet</t>
  </si>
  <si>
    <t>Náklady / 1 m.j.</t>
  </si>
  <si>
    <t xml:space="preserve">  Rozpočtové náklady v CZk 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</si>
  <si>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</si>
  <si>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</si>
  <si>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</si>
  <si>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</si>
  <si>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</si>
  <si>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</si>
  <si>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</si>
  <si>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</si>
  <si>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</si>
  <si>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</si>
  <si>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</si>
  <si>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</si>
  <si>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</si>
  <si>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</si>
  <si>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</si>
  <si>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</si>
  <si>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</si>
  <si>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Ostatní-zaregulování ap.</t>
  </si>
  <si>
    <t>NUS z rozpočtu</t>
  </si>
  <si>
    <t>ZRN ( ř. 1-6 )</t>
  </si>
  <si>
    <t>DN ( ř. 8-11 )</t>
  </si>
  <si>
    <t>NUS ( ř. 13-18 )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</si>
  <si>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</si>
  <si>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</si>
  <si>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</si>
  <si>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</si>
  <si>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</si>
  <si>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</si>
  <si>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</si>
  <si>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</si>
  <si>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</si>
  <si>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</si>
  <si>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</si>
  <si>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</si>
  <si>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m2</t>
  </si>
  <si>
    <t>název zařízení</t>
  </si>
  <si>
    <t>č. pozice</t>
  </si>
  <si>
    <t>váha celkem (kg)</t>
  </si>
  <si>
    <t>dodávka celkem (Kč)</t>
  </si>
  <si>
    <t>montáž celkem (Kč)</t>
  </si>
  <si>
    <t>váha/MJ (kg)</t>
  </si>
  <si>
    <t>CPV</t>
  </si>
  <si>
    <t>dodávka /MJ</t>
  </si>
  <si>
    <t>montáž /MJ</t>
  </si>
  <si>
    <t>MJ</t>
  </si>
  <si>
    <t xml:space="preserve">počet </t>
  </si>
  <si>
    <t>ks</t>
  </si>
  <si>
    <t>kg</t>
  </si>
  <si>
    <t>Celkem</t>
  </si>
  <si>
    <t>Celkem vzduchotechnika</t>
  </si>
  <si>
    <t>Dodávka 
elementů a potrubí</t>
  </si>
  <si>
    <t xml:space="preserve">Montáž 
elementů a potrubí </t>
  </si>
  <si>
    <t>Cena 
celkem</t>
  </si>
  <si>
    <t>Váha 
celkem</t>
  </si>
  <si>
    <t>hod</t>
  </si>
  <si>
    <t>Zaregulování VZT</t>
  </si>
  <si>
    <t>Zaškolení obsluhy</t>
  </si>
  <si>
    <t>Komplexní vyzkoušení VZT</t>
  </si>
  <si>
    <t>1.</t>
  </si>
  <si>
    <t>Ostatní práce</t>
  </si>
  <si>
    <t>2.</t>
  </si>
  <si>
    <t>3.</t>
  </si>
  <si>
    <t>Náklady na dopravu 3% z cen dodávek vzt.</t>
  </si>
  <si>
    <t>Jaromír Přikryl</t>
  </si>
  <si>
    <t>Název oddílu</t>
  </si>
  <si>
    <t>Lešení</t>
  </si>
  <si>
    <t>Systémový (rozebíratelný) montážní, spojovací a těsnící materiál vč. Objímek, samolepících pásek, těsných spojek s gumovým těsněním, konzoly apod.</t>
  </si>
  <si>
    <t>4.</t>
  </si>
  <si>
    <t>Náklady na úpravu a přizpůsobení VZT potrubí na stavbě při montáži</t>
  </si>
  <si>
    <t>Zednické výpomoci: 5% z cen montáží vzt.</t>
  </si>
  <si>
    <t>Lešení lehké pracovní vč. Podlahy nebo plošina</t>
  </si>
  <si>
    <t>Stavebník</t>
  </si>
  <si>
    <t>Proj. části</t>
  </si>
  <si>
    <t>Jaromír Přikryl, Fojtská 433, Hvozdná, 763 10</t>
  </si>
  <si>
    <t>VZDUCHOTECHNICKÁ ZAŘÍZENÍ</t>
  </si>
  <si>
    <t>7_2020</t>
  </si>
  <si>
    <t>CPA DELFÍN UHERSKÝ BROD
VENKOVNÍ BAZÉNY</t>
  </si>
  <si>
    <t>D.1.4.5 - Vzduchotechnická zařízení</t>
  </si>
  <si>
    <t>Město Uherský Brod, Masaraykovo nám. 100, 688 17 U.Brod</t>
  </si>
  <si>
    <t>Centroprojekt Group a.s. Zlín, Štefánikova 167, 760 30 Zlín</t>
  </si>
  <si>
    <t>SO 111 - Přístavba výukového bazénu</t>
  </si>
  <si>
    <t>D26-V-411</t>
  </si>
  <si>
    <t>Zařízení č.11 - Odvlhčování výukového bazénu</t>
  </si>
  <si>
    <t>11.01</t>
  </si>
  <si>
    <t>Uvedení do provozu autorizovaným technikem výrobce</t>
  </si>
  <si>
    <t>Čidlo teploty pro kontinuální vlečné řízení teploty od teploty bazénové vody</t>
  </si>
  <si>
    <t>11.02</t>
  </si>
  <si>
    <t>Protidešťová žaluzie hliníková 800x400 vč. Rámu do potrubí a síta</t>
  </si>
  <si>
    <t>11.03</t>
  </si>
  <si>
    <t>Výfuková nerezová hlavice např. VHL 355</t>
  </si>
  <si>
    <t>Koncový spínač pro řízení provozního stavu při otevřených dveřích</t>
  </si>
  <si>
    <t>11.04</t>
  </si>
  <si>
    <t>Vložky tlumiče hluku do ALP potrubí 500x280/1000 - šířka 100 - 3ks</t>
  </si>
  <si>
    <t>11.05</t>
  </si>
  <si>
    <t>Přívodní podlahová štěrbina např. Menerga III. - vel. 3x8mm / délka 6.5m
osazená přímo na ALP potrubí s nástavci 400x100 na gumovém těsnění</t>
  </si>
  <si>
    <t>11.06</t>
  </si>
  <si>
    <t>Hliníková odsávací vyústka 625x145 na ALP potrubí bez regulace</t>
  </si>
  <si>
    <t>11.07</t>
  </si>
  <si>
    <t>Izolované ALP potrubí JKNP pro venkovní použití vč. tvarovek</t>
  </si>
  <si>
    <t>11.08</t>
  </si>
  <si>
    <t xml:space="preserve">Odvlhčovací, vytápěcí, větrací jednotka např. Menerga 292000 "Standard"
VP/VO=2000/2000m3/h / 300/300Pa / 3.37kW / 400V / 8.9A
Topný výkon vodního ohřívače QT=5+5kW / topná voda 80/60°C
s připojovacími přírubami na horní straně jednotky vč. tepelného čerpadla, vodního ohřívače, filtrů a přísl., rozvaděče elekro a MaR na pravé straně jednotky u sání čerstvého vzduchu, regulační ventil vodního ohřívače ad.
MaR jednotky bude kromě provozních stavů zajišťovat udržování max. hodnoty měrné vlhkosti 14.3 g/kg suchého vzduchu a bude vybavena rozhraním ModBus pro připojení jednotky na nadřazený řídící systém objektu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</si>
</sst>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b/>
      <sz val="20"/>
      <name val="Arial CE"/>
      <charset val="238"/>
    </font>
    <font>
      <sz val="10"/>
      <name val="Arial"/>
      <family val="2"/>
      <charset val="238"/>
    </font>
    <font>
      <b/>
      <sz val="18"/>
      <color indexed="18"/>
      <name val="Arial CE"/>
      <family val="2"/>
      <charset val="238"/>
    </font>
    <font>
      <b/>
      <sz val="18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7"/>
      <name val="Arial CE"/>
      <charset val="238"/>
    </font>
    <font>
      <b/>
      <sz val="8"/>
      <name val="Arial CE"/>
      <charset val="238"/>
    </font>
    <font>
      <b/>
      <sz val="9"/>
      <name val="Arial CE"/>
      <family val="2"/>
      <charset val="238"/>
    </font>
    <font>
      <b/>
      <sz val="10"/>
      <color indexed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2" fillId="4" borderId="1" applyNumberFormat="0" applyAlignment="0">
      <alignment horizontal="center" wrapText="1"/>
    </xf>
    <xf numFmtId="0" fontId="27" fillId="0" borderId="0"/>
  </cellStyleXfs>
  <cellXfs count="211">
    <xf numFmtId="0" fontId="0" fillId="0" borderId="0" xfId="0"/>
    <xf numFmtId="49" fontId="5" fillId="0" borderId="0" xfId="0" applyNumberFormat="1" applyFont="1" applyBorder="1" applyAlignment="1" applyProtection="1">
      <alignment horizontal="center" vertical="top" wrapText="1"/>
    </xf>
    <xf numFmtId="49" fontId="5" fillId="0" borderId="0" xfId="0" applyNumberFormat="1" applyFont="1" applyBorder="1" applyAlignment="1" applyProtection="1">
      <alignment vertical="top" wrapText="1"/>
    </xf>
    <xf numFmtId="0" fontId="5" fillId="0" borderId="0" xfId="0" applyNumberFormat="1" applyFont="1" applyBorder="1" applyAlignment="1" applyProtection="1">
      <alignment horizontal="center" wrapText="1"/>
    </xf>
    <xf numFmtId="4" fontId="5" fillId="0" borderId="0" xfId="0" applyNumberFormat="1" applyFont="1" applyBorder="1" applyAlignment="1" applyProtection="1">
      <alignment wrapText="1"/>
    </xf>
    <xf numFmtId="4" fontId="5" fillId="0" borderId="0" xfId="0" applyNumberFormat="1" applyFont="1" applyBorder="1" applyProtection="1"/>
    <xf numFmtId="4" fontId="5" fillId="0" borderId="0" xfId="0" applyNumberFormat="1" applyFont="1" applyProtection="1"/>
    <xf numFmtId="0" fontId="5" fillId="0" borderId="0" xfId="0" applyFont="1" applyProtection="1"/>
    <xf numFmtId="164" fontId="5" fillId="0" borderId="0" xfId="0" applyNumberFormat="1" applyFont="1" applyProtection="1"/>
    <xf numFmtId="4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2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Alignment="1" applyProtection="1">
      <alignment vertical="top" wrapText="1"/>
    </xf>
    <xf numFmtId="4" fontId="4" fillId="4" borderId="0" xfId="2" applyNumberFormat="1" applyFont="1" applyBorder="1" applyAlignment="1" applyProtection="1">
      <alignment horizontal="center" vertical="center"/>
    </xf>
    <xf numFmtId="0" fontId="4" fillId="4" borderId="0" xfId="2" applyFont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3" xfId="1" applyNumberFormat="1" applyFont="1" applyFill="1" applyBorder="1" applyAlignment="1" applyProtection="1">
      <alignment horizontal="left" vertical="center"/>
    </xf>
    <xf numFmtId="0" fontId="10" fillId="0" borderId="4" xfId="1" applyNumberFormat="1" applyFont="1" applyFill="1" applyBorder="1" applyAlignment="1" applyProtection="1">
      <alignment horizontal="left" vertical="center"/>
    </xf>
    <xf numFmtId="0" fontId="12" fillId="0" borderId="4" xfId="1" applyNumberFormat="1" applyFont="1" applyFill="1" applyBorder="1" applyAlignment="1" applyProtection="1">
      <alignment horizontal="left" vertical="center"/>
    </xf>
    <xf numFmtId="0" fontId="13" fillId="0" borderId="4" xfId="1" applyNumberFormat="1" applyFont="1" applyFill="1" applyBorder="1" applyAlignment="1" applyProtection="1">
      <alignment horizontal="left" vertical="center"/>
    </xf>
    <xf numFmtId="0" fontId="10" fillId="0" borderId="5" xfId="1" applyNumberFormat="1" applyFont="1" applyFill="1" applyBorder="1" applyAlignment="1" applyProtection="1">
      <alignment horizontal="left" vertical="center"/>
    </xf>
    <xf numFmtId="0" fontId="14" fillId="0" borderId="6" xfId="1" applyNumberFormat="1" applyFont="1" applyFill="1" applyBorder="1" applyAlignment="1" applyProtection="1">
      <alignment vertical="center"/>
    </xf>
    <xf numFmtId="0" fontId="14" fillId="0" borderId="7" xfId="1" applyNumberFormat="1" applyFont="1" applyFill="1" applyBorder="1" applyAlignment="1" applyProtection="1">
      <alignment vertical="center"/>
    </xf>
    <xf numFmtId="0" fontId="14" fillId="0" borderId="8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5" fontId="14" fillId="0" borderId="0" xfId="1" applyNumberFormat="1" applyFont="1" applyFill="1" applyAlignment="1" applyProtection="1">
      <alignment vertical="center"/>
    </xf>
    <xf numFmtId="165" fontId="14" fillId="3" borderId="10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vertical="center"/>
    </xf>
    <xf numFmtId="0" fontId="14" fillId="0" borderId="12" xfId="1" applyNumberFormat="1" applyFont="1" applyFill="1" applyBorder="1" applyAlignment="1" applyProtection="1">
      <alignment vertical="center"/>
    </xf>
    <xf numFmtId="0" fontId="14" fillId="3" borderId="0" xfId="1" applyNumberFormat="1" applyFont="1" applyFill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horizontal="right" vertical="center"/>
    </xf>
    <xf numFmtId="165" fontId="14" fillId="3" borderId="14" xfId="1" applyNumberFormat="1" applyFont="1" applyFill="1" applyBorder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vertical="center"/>
    </xf>
    <xf numFmtId="165" fontId="15" fillId="3" borderId="15" xfId="1" applyNumberFormat="1" applyFont="1" applyFill="1" applyBorder="1" applyAlignment="1" applyProtection="1">
      <alignment vertical="center"/>
    </xf>
    <xf numFmtId="0" fontId="14" fillId="3" borderId="16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horizontal="right" vertical="center"/>
    </xf>
    <xf numFmtId="165" fontId="14" fillId="3" borderId="15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/>
    <xf numFmtId="0" fontId="14" fillId="0" borderId="0" xfId="1" applyNumberFormat="1" applyFont="1" applyFill="1" applyAlignment="1" applyProtection="1"/>
    <xf numFmtId="0" fontId="14" fillId="0" borderId="0" xfId="1" applyNumberFormat="1" applyFont="1" applyFill="1" applyAlignment="1" applyProtection="1">
      <alignment horizontal="right"/>
    </xf>
    <xf numFmtId="0" fontId="14" fillId="0" borderId="12" xfId="1" applyNumberFormat="1" applyFont="1" applyFill="1" applyBorder="1" applyAlignment="1" applyProtection="1"/>
    <xf numFmtId="0" fontId="14" fillId="3" borderId="18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horizontal="right" vertical="center"/>
    </xf>
    <xf numFmtId="165" fontId="16" fillId="0" borderId="0" xfId="1" applyNumberFormat="1" applyFont="1" applyFill="1" applyAlignment="1" applyProtection="1">
      <alignment vertical="center"/>
    </xf>
    <xf numFmtId="0" fontId="16" fillId="0" borderId="0" xfId="1" applyNumberFormat="1" applyFont="1" applyFill="1" applyAlignment="1" applyProtection="1">
      <alignment vertical="center"/>
    </xf>
    <xf numFmtId="165" fontId="14" fillId="0" borderId="2" xfId="1" applyNumberFormat="1" applyFont="1" applyFill="1" applyBorder="1" applyAlignment="1" applyProtection="1">
      <alignment horizontal="left" vertical="center"/>
    </xf>
    <xf numFmtId="165" fontId="14" fillId="0" borderId="19" xfId="1" applyNumberFormat="1" applyFont="1" applyFill="1" applyBorder="1" applyAlignment="1" applyProtection="1">
      <alignment horizontal="left" vertical="center"/>
    </xf>
    <xf numFmtId="0" fontId="14" fillId="0" borderId="20" xfId="1" applyNumberFormat="1" applyFont="1" applyFill="1" applyBorder="1" applyAlignment="1" applyProtection="1">
      <alignment vertical="center"/>
    </xf>
    <xf numFmtId="165" fontId="14" fillId="0" borderId="1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/>
    <xf numFmtId="0" fontId="16" fillId="0" borderId="0" xfId="1" applyNumberFormat="1" applyFont="1" applyFill="1" applyAlignment="1" applyProtection="1"/>
    <xf numFmtId="0" fontId="18" fillId="0" borderId="0" xfId="1" applyNumberFormat="1" applyFont="1" applyFill="1" applyAlignment="1" applyProtection="1">
      <alignment vertical="center"/>
    </xf>
    <xf numFmtId="0" fontId="14" fillId="0" borderId="21" xfId="1" applyNumberFormat="1" applyFont="1" applyFill="1" applyBorder="1" applyAlignment="1" applyProtection="1">
      <alignment vertical="center"/>
    </xf>
    <xf numFmtId="3" fontId="14" fillId="0" borderId="2" xfId="1" applyNumberFormat="1" applyFont="1" applyFill="1" applyBorder="1" applyAlignment="1" applyProtection="1">
      <alignment horizontal="right" vertical="center"/>
    </xf>
    <xf numFmtId="0" fontId="14" fillId="0" borderId="22" xfId="1" applyNumberFormat="1" applyFont="1" applyFill="1" applyBorder="1" applyAlignment="1" applyProtection="1">
      <alignment vertical="center"/>
    </xf>
    <xf numFmtId="0" fontId="14" fillId="0" borderId="23" xfId="1" applyNumberFormat="1" applyFont="1" applyFill="1" applyBorder="1" applyAlignment="1" applyProtection="1">
      <alignment vertical="center"/>
    </xf>
    <xf numFmtId="0" fontId="14" fillId="0" borderId="24" xfId="1" applyNumberFormat="1" applyFont="1" applyFill="1" applyBorder="1" applyAlignment="1" applyProtection="1">
      <alignment vertical="center"/>
    </xf>
    <xf numFmtId="0" fontId="8" fillId="0" borderId="6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8" fillId="0" borderId="8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1" xfId="1" applyNumberFormat="1" applyFont="1" applyFill="1" applyBorder="1" applyAlignment="1" applyProtection="1">
      <alignment vertical="center"/>
    </xf>
    <xf numFmtId="165" fontId="1" fillId="0" borderId="21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horizontal="left" vertical="center"/>
    </xf>
    <xf numFmtId="0" fontId="1" fillId="0" borderId="21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27" xfId="1" applyNumberFormat="1" applyFont="1" applyFill="1" applyBorder="1" applyAlignment="1" applyProtection="1">
      <alignment vertical="center"/>
    </xf>
    <xf numFmtId="0" fontId="1" fillId="0" borderId="28" xfId="1" applyNumberFormat="1" applyFont="1" applyFill="1" applyBorder="1" applyAlignment="1" applyProtection="1">
      <alignment vertical="center"/>
    </xf>
    <xf numFmtId="0" fontId="18" fillId="0" borderId="28" xfId="1" applyNumberFormat="1" applyFont="1" applyFill="1" applyBorder="1" applyAlignment="1" applyProtection="1">
      <alignment vertical="center"/>
    </xf>
    <xf numFmtId="164" fontId="18" fillId="0" borderId="29" xfId="1" applyNumberFormat="1" applyFont="1" applyFill="1" applyBorder="1" applyAlignment="1" applyProtection="1">
      <alignment vertical="center"/>
    </xf>
    <xf numFmtId="3" fontId="18" fillId="0" borderId="30" xfId="1" applyNumberFormat="1" applyFont="1" applyFill="1" applyBorder="1" applyAlignment="1" applyProtection="1">
      <alignment vertical="center"/>
    </xf>
    <xf numFmtId="3" fontId="18" fillId="0" borderId="29" xfId="1" applyNumberFormat="1" applyFont="1" applyFill="1" applyBorder="1" applyAlignment="1" applyProtection="1">
      <alignment vertical="center"/>
    </xf>
    <xf numFmtId="0" fontId="18" fillId="0" borderId="30" xfId="1" applyNumberFormat="1" applyFont="1" applyFill="1" applyBorder="1" applyAlignment="1" applyProtection="1">
      <alignment vertical="center"/>
    </xf>
    <xf numFmtId="164" fontId="18" fillId="0" borderId="28" xfId="1" applyNumberFormat="1" applyFont="1" applyFill="1" applyBorder="1" applyAlignment="1" applyProtection="1">
      <alignment vertical="center"/>
    </xf>
    <xf numFmtId="3" fontId="18" fillId="0" borderId="28" xfId="1" applyNumberFormat="1" applyFont="1" applyFill="1" applyBorder="1" applyAlignment="1" applyProtection="1">
      <alignment vertical="center"/>
    </xf>
    <xf numFmtId="3" fontId="1" fillId="0" borderId="31" xfId="1" applyNumberFormat="1" applyFont="1" applyFill="1" applyBorder="1" applyAlignment="1" applyProtection="1">
      <alignment vertical="center"/>
    </xf>
    <xf numFmtId="0" fontId="8" fillId="0" borderId="3" xfId="1" applyNumberFormat="1" applyFont="1" applyFill="1" applyBorder="1" applyAlignment="1" applyProtection="1">
      <alignment vertical="center"/>
    </xf>
    <xf numFmtId="0" fontId="8" fillId="0" borderId="4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9" fillId="2" borderId="32" xfId="1" applyNumberFormat="1" applyFont="1" applyFill="1" applyBorder="1" applyAlignment="1" applyProtection="1">
      <alignment horizontal="center" vertical="center"/>
    </xf>
    <xf numFmtId="0" fontId="8" fillId="2" borderId="33" xfId="1" applyNumberFormat="1" applyFont="1" applyFill="1" applyBorder="1" applyAlignment="1" applyProtection="1">
      <alignment horizontal="center" vertical="center"/>
    </xf>
    <xf numFmtId="0" fontId="20" fillId="0" borderId="34" xfId="1" applyNumberFormat="1" applyFont="1" applyFill="1" applyBorder="1" applyAlignment="1" applyProtection="1">
      <alignment horizontal="left" vertical="center"/>
    </xf>
    <xf numFmtId="0" fontId="8" fillId="0" borderId="34" xfId="1" applyNumberFormat="1" applyFont="1" applyFill="1" applyBorder="1" applyAlignment="1" applyProtection="1">
      <alignment horizontal="left" vertical="center"/>
    </xf>
    <xf numFmtId="0" fontId="8" fillId="0" borderId="35" xfId="1" applyNumberFormat="1" applyFont="1" applyFill="1" applyBorder="1" applyAlignment="1" applyProtection="1">
      <alignment horizontal="left" vertical="center"/>
    </xf>
    <xf numFmtId="0" fontId="1" fillId="2" borderId="33" xfId="1" applyNumberFormat="1" applyFont="1" applyFill="1" applyBorder="1" applyAlignment="1" applyProtection="1">
      <alignment horizontal="center" vertical="center"/>
    </xf>
    <xf numFmtId="0" fontId="21" fillId="2" borderId="33" xfId="1" applyNumberFormat="1" applyFont="1" applyFill="1" applyBorder="1" applyAlignment="1" applyProtection="1">
      <alignment vertical="center"/>
    </xf>
    <xf numFmtId="0" fontId="9" fillId="0" borderId="36" xfId="1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vertical="center"/>
    </xf>
    <xf numFmtId="0" fontId="8" fillId="0" borderId="1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0" fontId="11" fillId="0" borderId="2" xfId="1" applyBorder="1"/>
    <xf numFmtId="3" fontId="1" fillId="0" borderId="26" xfId="1" applyNumberFormat="1" applyFont="1" applyFill="1" applyBorder="1" applyAlignment="1" applyProtection="1">
      <alignment vertical="center"/>
    </xf>
    <xf numFmtId="0" fontId="9" fillId="0" borderId="19" xfId="1" applyNumberFormat="1" applyFont="1" applyFill="1" applyBorder="1" applyAlignment="1" applyProtection="1">
      <alignment vertical="center"/>
    </xf>
    <xf numFmtId="0" fontId="9" fillId="0" borderId="20" xfId="1" applyNumberFormat="1" applyFont="1" applyFill="1" applyBorder="1" applyAlignment="1" applyProtection="1">
      <alignment vertical="center"/>
    </xf>
    <xf numFmtId="3" fontId="1" fillId="0" borderId="19" xfId="1" applyNumberFormat="1" applyFont="1" applyFill="1" applyBorder="1" applyAlignment="1" applyProtection="1">
      <alignment vertical="center"/>
    </xf>
    <xf numFmtId="10" fontId="16" fillId="0" borderId="19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8" fillId="0" borderId="17" xfId="1" applyNumberFormat="1" applyFont="1" applyFill="1" applyBorder="1" applyAlignment="1" applyProtection="1">
      <alignment vertical="center"/>
    </xf>
    <xf numFmtId="165" fontId="9" fillId="0" borderId="19" xfId="1" applyNumberFormat="1" applyFont="1" applyFill="1" applyBorder="1" applyAlignment="1" applyProtection="1">
      <alignment vertical="center"/>
    </xf>
    <xf numFmtId="3" fontId="18" fillId="0" borderId="2" xfId="1" applyNumberFormat="1" applyFont="1" applyFill="1" applyBorder="1" applyAlignment="1" applyProtection="1">
      <alignment vertical="center"/>
    </xf>
    <xf numFmtId="3" fontId="18" fillId="0" borderId="19" xfId="1" applyNumberFormat="1" applyFont="1" applyFill="1" applyBorder="1" applyAlignment="1" applyProtection="1">
      <alignment vertical="center"/>
    </xf>
    <xf numFmtId="4" fontId="9" fillId="0" borderId="20" xfId="1" applyNumberFormat="1" applyFont="1" applyFill="1" applyBorder="1" applyAlignment="1" applyProtection="1">
      <alignment vertical="center"/>
    </xf>
    <xf numFmtId="0" fontId="9" fillId="0" borderId="25" xfId="1" applyNumberFormat="1" applyFont="1" applyFill="1" applyBorder="1" applyAlignment="1" applyProtection="1">
      <alignment vertical="center"/>
    </xf>
    <xf numFmtId="0" fontId="9" fillId="0" borderId="21" xfId="1" applyNumberFormat="1" applyFont="1" applyFill="1" applyBorder="1" applyAlignment="1" applyProtection="1">
      <alignment vertical="center"/>
    </xf>
    <xf numFmtId="0" fontId="22" fillId="0" borderId="19" xfId="1" applyNumberFormat="1" applyFont="1" applyFill="1" applyBorder="1" applyAlignment="1" applyProtection="1">
      <alignment vertical="center"/>
    </xf>
    <xf numFmtId="3" fontId="1" fillId="0" borderId="5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23" fillId="0" borderId="3" xfId="1" applyNumberFormat="1" applyFont="1" applyFill="1" applyBorder="1" applyAlignment="1" applyProtection="1">
      <alignment vertical="center"/>
    </xf>
    <xf numFmtId="0" fontId="9" fillId="0" borderId="37" xfId="1" applyNumberFormat="1" applyFont="1" applyFill="1" applyBorder="1" applyAlignment="1" applyProtection="1">
      <alignment horizontal="center" vertical="center"/>
    </xf>
    <xf numFmtId="0" fontId="9" fillId="0" borderId="30" xfId="1" applyNumberFormat="1" applyFont="1" applyFill="1" applyBorder="1" applyAlignment="1" applyProtection="1">
      <alignment vertical="center"/>
    </xf>
    <xf numFmtId="0" fontId="9" fillId="0" borderId="28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0" fontId="1" fillId="0" borderId="7" xfId="1" applyNumberFormat="1" applyFont="1" applyFill="1" applyBorder="1" applyAlignment="1" applyProtection="1">
      <alignment vertical="center"/>
    </xf>
    <xf numFmtId="0" fontId="16" fillId="0" borderId="0" xfId="1" applyNumberFormat="1" applyFont="1" applyFill="1" applyBorder="1" applyAlignment="1" applyProtection="1">
      <alignment vertical="center"/>
    </xf>
    <xf numFmtId="0" fontId="1" fillId="0" borderId="38" xfId="1" applyNumberFormat="1" applyFont="1" applyFill="1" applyBorder="1" applyAlignment="1" applyProtection="1">
      <alignment vertical="center"/>
    </xf>
    <xf numFmtId="0" fontId="16" fillId="0" borderId="39" xfId="1" applyNumberFormat="1" applyFont="1" applyFill="1" applyBorder="1" applyAlignment="1" applyProtection="1">
      <alignment vertical="center"/>
    </xf>
    <xf numFmtId="0" fontId="16" fillId="0" borderId="7" xfId="1" applyNumberFormat="1" applyFont="1" applyFill="1" applyBorder="1" applyAlignment="1" applyProtection="1">
      <alignment vertical="center"/>
    </xf>
    <xf numFmtId="0" fontId="1" fillId="0" borderId="8" xfId="1" applyNumberFormat="1" applyFont="1" applyFill="1" applyBorder="1" applyAlignment="1" applyProtection="1">
      <alignment vertical="center"/>
    </xf>
    <xf numFmtId="0" fontId="21" fillId="2" borderId="33" xfId="1" applyNumberFormat="1" applyFont="1" applyFill="1" applyBorder="1" applyAlignment="1" applyProtection="1">
      <alignment horizontal="left" vertical="center"/>
    </xf>
    <xf numFmtId="0" fontId="23" fillId="0" borderId="34" xfId="1" applyNumberFormat="1" applyFont="1" applyFill="1" applyBorder="1" applyAlignment="1" applyProtection="1">
      <alignment horizontal="left"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4" xfId="1" applyNumberFormat="1" applyFont="1" applyFill="1" applyBorder="1" applyAlignment="1" applyProtection="1">
      <alignment vertical="center"/>
    </xf>
    <xf numFmtId="164" fontId="16" fillId="0" borderId="0" xfId="1" applyNumberFormat="1" applyFont="1" applyFill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3" fontId="1" fillId="3" borderId="5" xfId="1" applyNumberFormat="1" applyFont="1" applyFill="1" applyBorder="1" applyAlignment="1" applyProtection="1">
      <alignment vertical="center"/>
    </xf>
    <xf numFmtId="0" fontId="9" fillId="0" borderId="40" xfId="1" applyNumberFormat="1" applyFont="1" applyFill="1" applyBorder="1" applyAlignment="1" applyProtection="1">
      <alignment horizontal="left"/>
    </xf>
    <xf numFmtId="0" fontId="1" fillId="0" borderId="16" xfId="1" applyNumberFormat="1" applyFont="1" applyFill="1" applyBorder="1" applyAlignment="1" applyProtection="1">
      <alignment vertical="center"/>
    </xf>
    <xf numFmtId="0" fontId="16" fillId="0" borderId="16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horizontal="left"/>
    </xf>
    <xf numFmtId="0" fontId="1" fillId="0" borderId="41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right" vertical="center"/>
    </xf>
    <xf numFmtId="4" fontId="9" fillId="0" borderId="21" xfId="1" applyNumberFormat="1" applyFont="1" applyFill="1" applyBorder="1" applyAlignment="1" applyProtection="1">
      <alignment vertical="center"/>
    </xf>
    <xf numFmtId="9" fontId="9" fillId="0" borderId="2" xfId="1" applyNumberFormat="1" applyFont="1" applyFill="1" applyBorder="1" applyAlignment="1" applyProtection="1">
      <alignment vertical="center"/>
    </xf>
    <xf numFmtId="4" fontId="18" fillId="0" borderId="42" xfId="1" applyNumberFormat="1" applyFont="1" applyFill="1" applyBorder="1" applyAlignment="1" applyProtection="1">
      <alignment horizontal="right" vertical="center"/>
    </xf>
    <xf numFmtId="4" fontId="1" fillId="0" borderId="35" xfId="1" applyNumberFormat="1" applyFont="1" applyFill="1" applyBorder="1" applyAlignment="1" applyProtection="1">
      <alignment horizontal="center" vertical="center"/>
    </xf>
    <xf numFmtId="0" fontId="8" fillId="0" borderId="9" xfId="1" applyNumberFormat="1" applyFont="1" applyFill="1" applyBorder="1" applyAlignment="1" applyProtection="1">
      <alignment vertical="center"/>
    </xf>
    <xf numFmtId="0" fontId="16" fillId="0" borderId="14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4" fontId="18" fillId="0" borderId="19" xfId="1" applyNumberFormat="1" applyFont="1" applyFill="1" applyBorder="1" applyAlignment="1" applyProtection="1">
      <alignment vertical="center"/>
    </xf>
    <xf numFmtId="4" fontId="1" fillId="0" borderId="26" xfId="1" applyNumberFormat="1" applyFont="1" applyFill="1" applyBorder="1" applyAlignment="1" applyProtection="1">
      <alignment vertical="center"/>
    </xf>
    <xf numFmtId="0" fontId="16" fillId="0" borderId="9" xfId="1" applyNumberFormat="1" applyFont="1" applyFill="1" applyBorder="1" applyAlignment="1" applyProtection="1">
      <alignment vertical="center"/>
    </xf>
    <xf numFmtId="0" fontId="8" fillId="0" borderId="30" xfId="1" applyNumberFormat="1" applyFont="1" applyFill="1" applyBorder="1" applyAlignment="1" applyProtection="1">
      <alignment vertical="center"/>
    </xf>
    <xf numFmtId="4" fontId="23" fillId="3" borderId="43" xfId="1" applyNumberFormat="1" applyFont="1" applyFill="1" applyBorder="1" applyAlignment="1" applyProtection="1">
      <alignment vertical="center"/>
    </xf>
    <xf numFmtId="4" fontId="1" fillId="3" borderId="44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horizontal="left"/>
    </xf>
    <xf numFmtId="0" fontId="9" fillId="0" borderId="0" xfId="1" applyNumberFormat="1" applyFont="1" applyFill="1" applyAlignment="1" applyProtection="1">
      <alignment horizontal="left"/>
    </xf>
    <xf numFmtId="0" fontId="8" fillId="0" borderId="45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16" fillId="0" borderId="18" xfId="1" applyNumberFormat="1" applyFont="1" applyFill="1" applyBorder="1" applyAlignment="1" applyProtection="1">
      <alignment vertical="center"/>
    </xf>
    <xf numFmtId="0" fontId="9" fillId="0" borderId="46" xfId="1" applyNumberFormat="1" applyFont="1" applyFill="1" applyBorder="1" applyAlignment="1" applyProtection="1">
      <alignment horizontal="center" vertical="center"/>
    </xf>
    <xf numFmtId="0" fontId="9" fillId="0" borderId="12" xfId="1" applyNumberFormat="1" applyFont="1" applyFill="1" applyBorder="1" applyAlignment="1" applyProtection="1">
      <alignment horizontal="center" vertical="center"/>
    </xf>
    <xf numFmtId="0" fontId="9" fillId="0" borderId="22" xfId="1" applyNumberFormat="1" applyFont="1" applyFill="1" applyBorder="1" applyAlignment="1" applyProtection="1">
      <alignment horizontal="left"/>
    </xf>
    <xf numFmtId="0" fontId="1" fillId="0" borderId="23" xfId="1" applyNumberFormat="1" applyFont="1" applyFill="1" applyBorder="1" applyAlignment="1" applyProtection="1">
      <alignment vertical="center"/>
    </xf>
    <xf numFmtId="0" fontId="1" fillId="0" borderId="47" xfId="1" applyNumberFormat="1" applyFont="1" applyFill="1" applyBorder="1" applyAlignment="1" applyProtection="1">
      <alignment vertical="center"/>
    </xf>
    <xf numFmtId="0" fontId="9" fillId="0" borderId="48" xfId="1" applyNumberFormat="1" applyFont="1" applyFill="1" applyBorder="1" applyAlignment="1" applyProtection="1"/>
    <xf numFmtId="0" fontId="9" fillId="0" borderId="24" xfId="1" applyNumberFormat="1" applyFont="1" applyFill="1" applyBorder="1" applyAlignment="1" applyProtection="1">
      <alignment horizontal="center" vertical="center"/>
    </xf>
    <xf numFmtId="3" fontId="1" fillId="0" borderId="30" xfId="1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left"/>
    </xf>
    <xf numFmtId="0" fontId="8" fillId="0" borderId="0" xfId="1" applyNumberFormat="1" applyFont="1" applyFill="1" applyAlignment="1" applyProtection="1">
      <alignment vertical="center"/>
    </xf>
    <xf numFmtId="0" fontId="8" fillId="0" borderId="13" xfId="1" applyNumberFormat="1" applyFont="1" applyFill="1" applyBorder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vertical="center"/>
    </xf>
    <xf numFmtId="4" fontId="5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25" fillId="0" borderId="17" xfId="1" applyNumberFormat="1" applyFont="1" applyFill="1" applyBorder="1" applyAlignment="1" applyProtection="1">
      <alignment vertical="center"/>
    </xf>
    <xf numFmtId="0" fontId="25" fillId="0" borderId="0" xfId="1" applyNumberFormat="1" applyFont="1" applyFill="1" applyAlignment="1" applyProtection="1">
      <alignment vertical="center"/>
    </xf>
    <xf numFmtId="0" fontId="25" fillId="0" borderId="13" xfId="1" applyNumberFormat="1" applyFont="1" applyFill="1" applyBorder="1" applyAlignment="1" applyProtection="1">
      <alignment vertical="center"/>
    </xf>
    <xf numFmtId="4" fontId="0" fillId="0" borderId="0" xfId="0" applyNumberFormat="1"/>
    <xf numFmtId="3" fontId="18" fillId="0" borderId="2" xfId="0" applyNumberFormat="1" applyFont="1" applyBorder="1"/>
    <xf numFmtId="3" fontId="15" fillId="0" borderId="49" xfId="0" applyNumberFormat="1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26" fillId="0" borderId="0" xfId="0" applyFont="1"/>
    <xf numFmtId="4" fontId="27" fillId="0" borderId="0" xfId="0" applyNumberFormat="1" applyFont="1" applyBorder="1" applyProtection="1"/>
    <xf numFmtId="4" fontId="28" fillId="0" borderId="0" xfId="0" applyNumberFormat="1" applyFont="1"/>
    <xf numFmtId="0" fontId="28" fillId="0" borderId="0" xfId="0" applyFont="1"/>
    <xf numFmtId="0" fontId="29" fillId="0" borderId="0" xfId="0" applyFont="1"/>
    <xf numFmtId="4" fontId="26" fillId="0" borderId="0" xfId="0" applyNumberFormat="1" applyFont="1"/>
    <xf numFmtId="0" fontId="5" fillId="0" borderId="0" xfId="0" applyNumberFormat="1" applyFont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vertical="top" wrapText="1"/>
    </xf>
    <xf numFmtId="4" fontId="5" fillId="0" borderId="0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4" fontId="4" fillId="0" borderId="0" xfId="0" applyNumberFormat="1" applyFont="1" applyBorder="1" applyAlignment="1" applyProtection="1">
      <alignment vertical="top"/>
    </xf>
    <xf numFmtId="164" fontId="4" fillId="0" borderId="0" xfId="0" applyNumberFormat="1" applyFont="1" applyAlignment="1" applyProtection="1">
      <alignment vertical="top"/>
    </xf>
    <xf numFmtId="164" fontId="4" fillId="0" borderId="0" xfId="0" applyNumberFormat="1" applyFont="1" applyBorder="1" applyAlignment="1" applyProtection="1">
      <alignment vertical="top"/>
    </xf>
    <xf numFmtId="2" fontId="2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49" fontId="14" fillId="0" borderId="2" xfId="1" applyNumberFormat="1" applyFont="1" applyFill="1" applyBorder="1" applyAlignment="1" applyProtection="1">
      <alignment horizontal="center" vertical="center"/>
    </xf>
    <xf numFmtId="3" fontId="23" fillId="3" borderId="3" xfId="1" applyNumberFormat="1" applyFont="1" applyFill="1" applyBorder="1" applyAlignment="1" applyProtection="1">
      <alignment vertical="center"/>
    </xf>
    <xf numFmtId="17" fontId="17" fillId="0" borderId="0" xfId="0" applyNumberFormat="1" applyFont="1"/>
    <xf numFmtId="0" fontId="14" fillId="3" borderId="21" xfId="1" applyNumberFormat="1" applyFont="1" applyFill="1" applyBorder="1" applyAlignment="1" applyProtection="1">
      <alignment vertical="center"/>
    </xf>
    <xf numFmtId="0" fontId="14" fillId="3" borderId="20" xfId="1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>
      <alignment vertical="top" wrapText="1"/>
    </xf>
    <xf numFmtId="2" fontId="5" fillId="0" borderId="0" xfId="0" applyNumberFormat="1" applyFont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/>
    </xf>
    <xf numFmtId="2" fontId="5" fillId="0" borderId="0" xfId="0" applyNumberFormat="1" applyFont="1" applyAlignment="1" applyProtection="1">
      <alignment horizontal="right" vertical="top"/>
    </xf>
    <xf numFmtId="165" fontId="15" fillId="3" borderId="10" xfId="1" applyNumberFormat="1" applyFont="1" applyFill="1" applyBorder="1" applyAlignment="1" applyProtection="1">
      <alignment horizontal="center" vertical="center" wrapText="1"/>
    </xf>
    <xf numFmtId="165" fontId="15" fillId="3" borderId="18" xfId="1" applyNumberFormat="1" applyFont="1" applyFill="1" applyBorder="1" applyAlignment="1" applyProtection="1">
      <alignment horizontal="center" vertical="center" wrapText="1"/>
    </xf>
    <xf numFmtId="165" fontId="15" fillId="3" borderId="11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left" vertical="center"/>
    </xf>
    <xf numFmtId="49" fontId="9" fillId="0" borderId="19" xfId="1" applyNumberFormat="1" applyFont="1" applyFill="1" applyBorder="1" applyAlignment="1" applyProtection="1">
      <alignment horizontal="left" vertical="center" wrapText="1"/>
    </xf>
    <xf numFmtId="49" fontId="9" fillId="0" borderId="20" xfId="1" applyNumberFormat="1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_521_02 VZT rozpočet" xfId="1" xr:uid="{00000000-0005-0000-0000-000001000000}"/>
    <cellStyle name="rozpočet" xfId="2" xr:uid="{00000000-0005-0000-0000-000002000000}"/>
    <cellStyle name="Styl 1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1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view="pageBreakPreview" zoomScale="130" zoomScaleNormal="100" zoomScaleSheetLayoutView="130" workbookViewId="0"/>
  </sheetViews>
  <sheetFormatPr defaultRowHeight="12.75" x14ac:dyDescent="0.2"/>
  <cols>
    <col min="1" max="1" width="6.140625" customWidth="1"/>
    <col min="3" max="3" width="7.140625" customWidth="1"/>
    <col min="4" max="4" width="8.140625" customWidth="1"/>
    <col min="5" max="5" width="9.7109375" customWidth="1"/>
    <col min="6" max="6" width="8.42578125" customWidth="1"/>
    <col min="9" max="9" width="5.5703125" customWidth="1"/>
    <col min="10" max="10" width="7" customWidth="1"/>
    <col min="11" max="11" width="4.5703125" customWidth="1"/>
    <col min="16" max="16" width="12.28515625" bestFit="1" customWidth="1"/>
    <col min="17" max="17" width="0.7109375" customWidth="1"/>
  </cols>
  <sheetData>
    <row r="1" spans="1:17" ht="27" thickBot="1" x14ac:dyDescent="0.25">
      <c r="A1" s="16"/>
      <c r="B1" s="17"/>
      <c r="C1" s="17"/>
      <c r="D1" s="17"/>
      <c r="E1" s="17"/>
      <c r="F1" s="18" t="s">
        <v>8</v>
      </c>
      <c r="G1" s="19"/>
      <c r="H1" s="19"/>
      <c r="I1" s="19"/>
      <c r="J1" s="19"/>
      <c r="K1" s="17"/>
      <c r="L1" s="17"/>
      <c r="M1" s="17"/>
      <c r="N1" s="17"/>
      <c r="O1" s="17"/>
      <c r="P1" s="17"/>
      <c r="Q1" s="20"/>
    </row>
    <row r="2" spans="1:17" x14ac:dyDescent="0.2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/>
    </row>
    <row r="3" spans="1:17" ht="24.75" customHeight="1" x14ac:dyDescent="0.2">
      <c r="A3" s="24"/>
      <c r="B3" s="25" t="s">
        <v>9</v>
      </c>
      <c r="C3" s="25"/>
      <c r="D3" s="25"/>
      <c r="E3" s="205" t="s">
        <v>105</v>
      </c>
      <c r="F3" s="206"/>
      <c r="G3" s="206"/>
      <c r="H3" s="206"/>
      <c r="I3" s="206"/>
      <c r="J3" s="207"/>
      <c r="K3" s="25"/>
      <c r="L3" s="26"/>
      <c r="M3" s="26"/>
      <c r="N3" s="25" t="s">
        <v>10</v>
      </c>
      <c r="O3" s="27" t="s">
        <v>11</v>
      </c>
      <c r="P3" s="28"/>
      <c r="Q3" s="29"/>
    </row>
    <row r="4" spans="1:17" x14ac:dyDescent="0.2">
      <c r="A4" s="24"/>
      <c r="B4" s="25" t="s">
        <v>93</v>
      </c>
      <c r="C4" s="25"/>
      <c r="D4" s="25"/>
      <c r="E4" s="34" t="s">
        <v>109</v>
      </c>
      <c r="F4" s="30"/>
      <c r="G4" s="30"/>
      <c r="H4" s="30"/>
      <c r="I4" s="30"/>
      <c r="J4" s="31"/>
      <c r="K4" s="25"/>
      <c r="L4" s="26"/>
      <c r="M4" s="26"/>
      <c r="N4" s="25" t="s">
        <v>12</v>
      </c>
      <c r="O4" s="32" t="s">
        <v>11</v>
      </c>
      <c r="P4" s="33"/>
      <c r="Q4" s="29"/>
    </row>
    <row r="5" spans="1:17" x14ac:dyDescent="0.2">
      <c r="A5" s="24"/>
      <c r="B5" s="25" t="s">
        <v>13</v>
      </c>
      <c r="C5" s="25"/>
      <c r="D5" s="25"/>
      <c r="E5" s="34" t="s">
        <v>106</v>
      </c>
      <c r="F5" s="199"/>
      <c r="G5" s="199"/>
      <c r="H5" s="199"/>
      <c r="I5" s="199"/>
      <c r="J5" s="200"/>
      <c r="K5" s="25"/>
      <c r="L5" s="26"/>
      <c r="M5" s="26"/>
      <c r="N5" s="25" t="s">
        <v>14</v>
      </c>
      <c r="O5" s="37"/>
      <c r="P5" s="38"/>
      <c r="Q5" s="29"/>
    </row>
    <row r="6" spans="1:17" x14ac:dyDescent="0.2">
      <c r="A6" s="39"/>
      <c r="B6" s="40"/>
      <c r="C6" s="40"/>
      <c r="D6" s="40"/>
      <c r="E6" s="40"/>
      <c r="F6" s="40"/>
      <c r="G6" s="40"/>
      <c r="H6" s="40"/>
      <c r="I6" s="40"/>
      <c r="J6" s="41"/>
      <c r="K6" s="40"/>
      <c r="L6" s="40"/>
      <c r="M6" s="40"/>
      <c r="N6" s="40" t="s">
        <v>15</v>
      </c>
      <c r="O6" s="40" t="s">
        <v>16</v>
      </c>
      <c r="P6" s="40"/>
      <c r="Q6" s="42"/>
    </row>
    <row r="7" spans="1:17" x14ac:dyDescent="0.2">
      <c r="A7" s="24" t="s">
        <v>17</v>
      </c>
      <c r="B7" s="25" t="s">
        <v>100</v>
      </c>
      <c r="C7" s="25"/>
      <c r="D7" s="25"/>
      <c r="E7" s="27" t="s">
        <v>107</v>
      </c>
      <c r="F7" s="43"/>
      <c r="G7" s="43"/>
      <c r="H7" s="43"/>
      <c r="I7" s="43"/>
      <c r="J7" s="44"/>
      <c r="K7" s="25"/>
      <c r="L7" s="45"/>
      <c r="M7" s="46"/>
      <c r="N7" s="47"/>
      <c r="O7" s="48" t="s">
        <v>11</v>
      </c>
      <c r="P7" s="49"/>
      <c r="Q7" s="29"/>
    </row>
    <row r="8" spans="1:17" x14ac:dyDescent="0.2">
      <c r="A8" s="24"/>
      <c r="B8" s="25" t="s">
        <v>19</v>
      </c>
      <c r="C8" s="25"/>
      <c r="D8" s="25"/>
      <c r="E8" s="27" t="s">
        <v>108</v>
      </c>
      <c r="F8" s="30"/>
      <c r="G8" s="30"/>
      <c r="H8" s="30"/>
      <c r="I8" s="30"/>
      <c r="J8" s="31"/>
      <c r="K8" s="25"/>
      <c r="L8" s="45"/>
      <c r="M8" s="46"/>
      <c r="N8" s="47"/>
      <c r="O8" s="50"/>
      <c r="P8" s="49"/>
      <c r="Q8" s="29"/>
    </row>
    <row r="9" spans="1:17" x14ac:dyDescent="0.2">
      <c r="A9" s="24"/>
      <c r="B9" s="25" t="s">
        <v>101</v>
      </c>
      <c r="C9" s="25"/>
      <c r="D9" s="25"/>
      <c r="E9" s="37" t="s">
        <v>102</v>
      </c>
      <c r="F9" s="35"/>
      <c r="G9" s="35"/>
      <c r="H9" s="35"/>
      <c r="I9" s="35"/>
      <c r="J9" s="36"/>
      <c r="K9" s="25"/>
      <c r="L9" s="45"/>
      <c r="M9" s="46"/>
      <c r="N9" s="47" t="s">
        <v>11</v>
      </c>
      <c r="O9" s="50" t="s">
        <v>11</v>
      </c>
      <c r="P9" s="49"/>
      <c r="Q9" s="29"/>
    </row>
    <row r="10" spans="1:17" x14ac:dyDescent="0.2">
      <c r="A10" s="39"/>
      <c r="B10" s="40"/>
      <c r="C10" s="40"/>
      <c r="D10" s="40"/>
      <c r="E10" s="40" t="s">
        <v>21</v>
      </c>
      <c r="F10" s="40"/>
      <c r="G10" s="51" t="s">
        <v>22</v>
      </c>
      <c r="H10" s="51"/>
      <c r="I10" s="51"/>
      <c r="J10" s="40"/>
      <c r="K10" s="40"/>
      <c r="L10" s="52"/>
      <c r="M10" s="40"/>
      <c r="N10" s="40" t="s">
        <v>23</v>
      </c>
      <c r="O10" s="40"/>
      <c r="P10" s="40" t="s">
        <v>24</v>
      </c>
      <c r="Q10" s="42"/>
    </row>
    <row r="11" spans="1:17" x14ac:dyDescent="0.2">
      <c r="A11" s="24"/>
      <c r="B11" s="25"/>
      <c r="C11" s="25"/>
      <c r="D11" s="25"/>
      <c r="E11" s="198" t="s">
        <v>110</v>
      </c>
      <c r="F11" s="53"/>
      <c r="G11" s="49" t="s">
        <v>92</v>
      </c>
      <c r="H11" s="54"/>
      <c r="J11" s="25"/>
      <c r="K11" s="25"/>
      <c r="L11" s="26"/>
      <c r="M11" s="45"/>
      <c r="N11" s="196" t="s">
        <v>104</v>
      </c>
      <c r="O11" s="25"/>
      <c r="P11" s="55"/>
      <c r="Q11" s="29"/>
    </row>
    <row r="12" spans="1:17" ht="13.5" thickBot="1" x14ac:dyDescent="0.25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8"/>
    </row>
    <row r="13" spans="1:17" x14ac:dyDescent="0.2">
      <c r="A13" s="59"/>
      <c r="B13" s="60"/>
      <c r="C13" s="60"/>
      <c r="D13" s="60"/>
      <c r="E13" s="60" t="s">
        <v>25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1"/>
    </row>
    <row r="14" spans="1:17" x14ac:dyDescent="0.2">
      <c r="A14" s="62"/>
      <c r="B14" s="63"/>
      <c r="C14" s="63"/>
      <c r="D14" s="63"/>
      <c r="E14" s="64" t="s">
        <v>11</v>
      </c>
      <c r="F14" s="63"/>
      <c r="G14" s="65"/>
      <c r="H14" s="63"/>
      <c r="I14" s="63"/>
      <c r="J14" s="64" t="s">
        <v>11</v>
      </c>
      <c r="K14" s="66"/>
      <c r="L14" s="65"/>
      <c r="M14" s="63"/>
      <c r="N14" s="63"/>
      <c r="O14" s="64" t="s">
        <v>11</v>
      </c>
      <c r="P14" s="64"/>
      <c r="Q14" s="67"/>
    </row>
    <row r="15" spans="1:17" x14ac:dyDescent="0.2">
      <c r="A15" s="68"/>
      <c r="B15" s="69" t="s">
        <v>26</v>
      </c>
      <c r="C15" s="69"/>
      <c r="D15" s="70"/>
      <c r="E15" s="65" t="s">
        <v>27</v>
      </c>
      <c r="F15" s="66"/>
      <c r="G15" s="65"/>
      <c r="H15" s="63" t="s">
        <v>26</v>
      </c>
      <c r="I15" s="66"/>
      <c r="J15" s="65" t="s">
        <v>27</v>
      </c>
      <c r="K15" s="66"/>
      <c r="L15" s="65"/>
      <c r="M15" s="63" t="s">
        <v>26</v>
      </c>
      <c r="N15" s="63"/>
      <c r="O15" s="65" t="s">
        <v>27</v>
      </c>
      <c r="P15" s="63"/>
      <c r="Q15" s="67"/>
    </row>
    <row r="16" spans="1:17" ht="13.5" thickBot="1" x14ac:dyDescent="0.25">
      <c r="A16" s="71"/>
      <c r="B16" s="72"/>
      <c r="C16" s="73"/>
      <c r="D16" s="74">
        <v>0</v>
      </c>
      <c r="E16" s="75">
        <v>0</v>
      </c>
      <c r="F16" s="76"/>
      <c r="G16" s="77"/>
      <c r="H16" s="73"/>
      <c r="I16" s="74">
        <v>0</v>
      </c>
      <c r="J16" s="75">
        <v>0</v>
      </c>
      <c r="K16" s="76"/>
      <c r="L16" s="77"/>
      <c r="M16" s="73"/>
      <c r="N16" s="78">
        <v>0</v>
      </c>
      <c r="O16" s="77"/>
      <c r="P16" s="79">
        <v>0</v>
      </c>
      <c r="Q16" s="80"/>
    </row>
    <row r="17" spans="1:17" ht="13.5" thickBot="1" x14ac:dyDescent="0.25">
      <c r="A17" s="81"/>
      <c r="B17" s="82"/>
      <c r="C17" s="82"/>
      <c r="D17" s="82"/>
      <c r="E17" s="208" t="s">
        <v>28</v>
      </c>
      <c r="F17" s="208"/>
      <c r="G17" s="208"/>
      <c r="H17" s="208"/>
      <c r="I17" s="208"/>
      <c r="J17" s="82"/>
      <c r="K17" s="82"/>
      <c r="L17" s="82"/>
      <c r="M17" s="82"/>
      <c r="N17" s="82"/>
      <c r="O17" s="82"/>
      <c r="P17" s="82"/>
      <c r="Q17" s="83"/>
    </row>
    <row r="18" spans="1:17" ht="15.75" x14ac:dyDescent="0.2">
      <c r="A18" s="84" t="s">
        <v>29</v>
      </c>
      <c r="B18" s="85"/>
      <c r="C18" s="86" t="s">
        <v>30</v>
      </c>
      <c r="D18" s="87"/>
      <c r="E18" s="87"/>
      <c r="F18" s="88"/>
      <c r="G18" s="84" t="s">
        <v>31</v>
      </c>
      <c r="H18" s="89"/>
      <c r="I18" s="86" t="s">
        <v>32</v>
      </c>
      <c r="J18" s="87"/>
      <c r="K18" s="88"/>
      <c r="L18" s="84" t="s">
        <v>33</v>
      </c>
      <c r="M18" s="90"/>
      <c r="N18" s="86" t="s">
        <v>34</v>
      </c>
      <c r="O18" s="87"/>
      <c r="P18" s="87"/>
      <c r="Q18" s="88"/>
    </row>
    <row r="19" spans="1:17" x14ac:dyDescent="0.2">
      <c r="A19" s="91">
        <v>1</v>
      </c>
      <c r="B19" s="92" t="s">
        <v>35</v>
      </c>
      <c r="C19" s="93"/>
      <c r="D19" s="94" t="s">
        <v>36</v>
      </c>
      <c r="E19" s="95"/>
      <c r="F19" s="96"/>
      <c r="G19" s="91">
        <v>8</v>
      </c>
      <c r="H19" s="97" t="s">
        <v>37</v>
      </c>
      <c r="I19" s="98"/>
      <c r="J19" s="99"/>
      <c r="K19" s="96"/>
      <c r="L19" s="91">
        <v>13</v>
      </c>
      <c r="M19" s="209" t="s">
        <v>5</v>
      </c>
      <c r="N19" s="210"/>
      <c r="O19" s="100">
        <v>0.04</v>
      </c>
      <c r="P19" s="174">
        <f>'Rekapitulace VZT'!E16</f>
        <v>0</v>
      </c>
      <c r="Q19" s="96"/>
    </row>
    <row r="20" spans="1:17" x14ac:dyDescent="0.2">
      <c r="A20" s="91">
        <v>2</v>
      </c>
      <c r="B20" s="101"/>
      <c r="C20" s="102"/>
      <c r="D20" s="94" t="s">
        <v>38</v>
      </c>
      <c r="E20" s="95"/>
      <c r="F20" s="96"/>
      <c r="G20" s="91">
        <v>9</v>
      </c>
      <c r="H20" s="97" t="s">
        <v>39</v>
      </c>
      <c r="I20" s="98"/>
      <c r="J20" s="99"/>
      <c r="K20" s="96"/>
      <c r="L20" s="91">
        <v>14</v>
      </c>
      <c r="M20" s="103" t="s">
        <v>40</v>
      </c>
      <c r="N20" s="98"/>
      <c r="O20" s="100">
        <v>0.03</v>
      </c>
      <c r="P20" s="174">
        <f>'Rekapitulace VZT'!E15</f>
        <v>0</v>
      </c>
      <c r="Q20" s="96"/>
    </row>
    <row r="21" spans="1:17" x14ac:dyDescent="0.2">
      <c r="A21" s="91">
        <v>3</v>
      </c>
      <c r="B21" s="92" t="s">
        <v>41</v>
      </c>
      <c r="C21" s="93"/>
      <c r="D21" s="94" t="s">
        <v>36</v>
      </c>
      <c r="E21" s="104">
        <v>0</v>
      </c>
      <c r="F21" s="96"/>
      <c r="G21" s="91">
        <v>10</v>
      </c>
      <c r="H21" s="97" t="s">
        <v>42</v>
      </c>
      <c r="I21" s="98"/>
      <c r="J21" s="99"/>
      <c r="K21" s="96"/>
      <c r="L21" s="91">
        <v>15</v>
      </c>
      <c r="M21" s="103" t="s">
        <v>43</v>
      </c>
      <c r="N21" s="98"/>
      <c r="O21" s="100">
        <v>0</v>
      </c>
      <c r="P21" s="105">
        <v>0</v>
      </c>
      <c r="Q21" s="96"/>
    </row>
    <row r="22" spans="1:17" x14ac:dyDescent="0.2">
      <c r="A22" s="91">
        <v>4</v>
      </c>
      <c r="B22" s="101"/>
      <c r="C22" s="102"/>
      <c r="D22" s="94" t="s">
        <v>38</v>
      </c>
      <c r="E22" s="104">
        <v>0</v>
      </c>
      <c r="F22" s="96"/>
      <c r="G22" s="91">
        <v>11</v>
      </c>
      <c r="H22" s="103" t="s">
        <v>11</v>
      </c>
      <c r="I22" s="106"/>
      <c r="J22" s="99"/>
      <c r="K22" s="96"/>
      <c r="L22" s="91">
        <v>16</v>
      </c>
      <c r="M22" s="103" t="s">
        <v>44</v>
      </c>
      <c r="N22" s="98"/>
      <c r="O22" s="100">
        <v>0</v>
      </c>
      <c r="P22" s="105">
        <v>0</v>
      </c>
      <c r="Q22" s="96"/>
    </row>
    <row r="23" spans="1:17" x14ac:dyDescent="0.2">
      <c r="A23" s="91">
        <v>5</v>
      </c>
      <c r="B23" s="92" t="s">
        <v>45</v>
      </c>
      <c r="C23" s="93"/>
      <c r="D23" s="94" t="s">
        <v>36</v>
      </c>
      <c r="E23" s="174">
        <f>'Rekapitulace VZT'!C10</f>
        <v>0</v>
      </c>
      <c r="F23" s="96"/>
      <c r="G23" s="107"/>
      <c r="H23" s="108"/>
      <c r="I23" s="98"/>
      <c r="J23" s="99"/>
      <c r="K23" s="96"/>
      <c r="L23" s="91">
        <v>17</v>
      </c>
      <c r="M23" s="103" t="s">
        <v>46</v>
      </c>
      <c r="N23" s="108"/>
      <c r="O23" s="100">
        <v>0</v>
      </c>
      <c r="P23" s="105">
        <v>0</v>
      </c>
      <c r="Q23" s="96"/>
    </row>
    <row r="24" spans="1:17" ht="13.5" thickBot="1" x14ac:dyDescent="0.25">
      <c r="A24" s="91">
        <v>6</v>
      </c>
      <c r="B24" s="101"/>
      <c r="C24" s="102"/>
      <c r="D24" s="94" t="s">
        <v>38</v>
      </c>
      <c r="E24" s="174">
        <f>'Rekapitulace VZT'!D10</f>
        <v>0</v>
      </c>
      <c r="F24" s="96"/>
      <c r="G24" s="107"/>
      <c r="H24" s="108"/>
      <c r="I24" s="98"/>
      <c r="J24" s="99"/>
      <c r="K24" s="96"/>
      <c r="L24" s="91">
        <v>18</v>
      </c>
      <c r="M24" s="97" t="s">
        <v>47</v>
      </c>
      <c r="N24" s="108"/>
      <c r="O24" s="108"/>
      <c r="P24" s="105"/>
      <c r="Q24" s="96"/>
    </row>
    <row r="25" spans="1:17" ht="13.5" thickBot="1" x14ac:dyDescent="0.25">
      <c r="A25" s="91">
        <v>7</v>
      </c>
      <c r="B25" s="109" t="s">
        <v>48</v>
      </c>
      <c r="C25" s="108"/>
      <c r="D25" s="98"/>
      <c r="E25" s="175">
        <f>SUM(E23:E24)</f>
        <v>0</v>
      </c>
      <c r="F25" s="110"/>
      <c r="G25" s="91">
        <v>12</v>
      </c>
      <c r="H25" s="109" t="s">
        <v>49</v>
      </c>
      <c r="I25" s="98"/>
      <c r="J25" s="111"/>
      <c r="K25" s="110"/>
      <c r="L25" s="91">
        <v>19</v>
      </c>
      <c r="M25" s="109" t="s">
        <v>50</v>
      </c>
      <c r="N25" s="108"/>
      <c r="O25" s="108"/>
      <c r="P25" s="112">
        <f>SUM(P19:P24)</f>
        <v>0</v>
      </c>
      <c r="Q25" s="110"/>
    </row>
    <row r="26" spans="1:17" ht="16.5" thickBot="1" x14ac:dyDescent="0.25">
      <c r="A26" s="59" t="s">
        <v>19</v>
      </c>
      <c r="B26" s="117"/>
      <c r="C26" s="117"/>
      <c r="D26" s="117"/>
      <c r="E26" s="118"/>
      <c r="F26" s="119"/>
      <c r="G26" s="120"/>
      <c r="H26" s="121"/>
      <c r="I26" s="117"/>
      <c r="J26" s="121"/>
      <c r="K26" s="122"/>
      <c r="L26" s="84" t="s">
        <v>51</v>
      </c>
      <c r="M26" s="123"/>
      <c r="N26" s="86" t="s">
        <v>52</v>
      </c>
      <c r="O26" s="87"/>
      <c r="P26" s="124"/>
      <c r="Q26" s="88"/>
    </row>
    <row r="27" spans="1:17" ht="13.5" thickBot="1" x14ac:dyDescent="0.25">
      <c r="A27" s="125"/>
      <c r="B27" s="166"/>
      <c r="C27" s="166"/>
      <c r="D27" s="166"/>
      <c r="E27" s="166"/>
      <c r="F27" s="167"/>
      <c r="G27" s="128"/>
      <c r="H27" s="126"/>
      <c r="I27" s="126"/>
      <c r="J27" s="129"/>
      <c r="K27" s="130"/>
      <c r="L27" s="91">
        <v>23</v>
      </c>
      <c r="M27" s="97" t="s">
        <v>53</v>
      </c>
      <c r="N27" s="108"/>
      <c r="O27" s="108"/>
      <c r="P27" s="197">
        <f>SUM(E25,P25)</f>
        <v>0</v>
      </c>
      <c r="Q27" s="131"/>
    </row>
    <row r="28" spans="1:17" x14ac:dyDescent="0.2">
      <c r="A28" s="132" t="s">
        <v>54</v>
      </c>
      <c r="B28" s="168"/>
      <c r="C28" s="168"/>
      <c r="D28" s="168"/>
      <c r="E28" s="134"/>
      <c r="F28" s="170"/>
      <c r="G28" s="135" t="s">
        <v>55</v>
      </c>
      <c r="H28" s="133"/>
      <c r="I28" s="133"/>
      <c r="J28" s="134"/>
      <c r="K28" s="136"/>
      <c r="L28" s="91">
        <v>24</v>
      </c>
      <c r="M28" s="137"/>
      <c r="N28" s="138"/>
      <c r="O28" s="139" t="s">
        <v>56</v>
      </c>
      <c r="P28" s="140">
        <v>0</v>
      </c>
      <c r="Q28" s="141"/>
    </row>
    <row r="29" spans="1:17" ht="13.5" thickBot="1" x14ac:dyDescent="0.25">
      <c r="A29" s="142" t="s">
        <v>18</v>
      </c>
      <c r="B29" s="126"/>
      <c r="C29" s="126"/>
      <c r="D29" s="126"/>
      <c r="E29" s="171"/>
      <c r="F29" s="172"/>
      <c r="G29" s="143"/>
      <c r="H29" s="126"/>
      <c r="I29" s="126"/>
      <c r="J29" s="126"/>
      <c r="K29" s="144"/>
      <c r="L29" s="91">
        <v>25</v>
      </c>
      <c r="M29" s="137"/>
      <c r="N29" s="138"/>
      <c r="O29" s="139" t="s">
        <v>56</v>
      </c>
      <c r="P29" s="145">
        <f>N29*0.19</f>
        <v>0</v>
      </c>
      <c r="Q29" s="146"/>
    </row>
    <row r="30" spans="1:17" ht="14.25" thickTop="1" thickBot="1" x14ac:dyDescent="0.25">
      <c r="A30" s="147"/>
      <c r="B30" s="126"/>
      <c r="C30" s="126"/>
      <c r="D30" s="126"/>
      <c r="E30" s="46"/>
      <c r="F30" s="127"/>
      <c r="G30" s="46"/>
      <c r="H30" s="126"/>
      <c r="I30" s="126"/>
      <c r="J30" s="129"/>
      <c r="K30" s="144"/>
      <c r="L30" s="113">
        <v>26</v>
      </c>
      <c r="M30" s="148" t="s">
        <v>57</v>
      </c>
      <c r="N30" s="115"/>
      <c r="O30" s="116"/>
      <c r="P30" s="149"/>
      <c r="Q30" s="150"/>
    </row>
    <row r="31" spans="1:17" ht="15.75" x14ac:dyDescent="0.2">
      <c r="A31" s="151" t="s">
        <v>54</v>
      </c>
      <c r="B31" s="126"/>
      <c r="C31" s="126"/>
      <c r="D31" s="126"/>
      <c r="E31" s="126"/>
      <c r="F31" s="127"/>
      <c r="G31" s="152" t="s">
        <v>55</v>
      </c>
      <c r="H31" s="126"/>
      <c r="I31" s="126"/>
      <c r="J31" s="126"/>
      <c r="K31" s="144"/>
      <c r="L31" s="84" t="s">
        <v>58</v>
      </c>
      <c r="M31" s="123"/>
      <c r="N31" s="86" t="s">
        <v>59</v>
      </c>
      <c r="O31" s="87"/>
      <c r="P31" s="87"/>
      <c r="Q31" s="88"/>
    </row>
    <row r="32" spans="1:17" x14ac:dyDescent="0.2">
      <c r="A32" s="153" t="s">
        <v>20</v>
      </c>
      <c r="B32" s="154"/>
      <c r="C32" s="154"/>
      <c r="D32" s="154"/>
      <c r="E32" s="154"/>
      <c r="F32" s="155"/>
      <c r="G32" s="156"/>
      <c r="H32" s="154"/>
      <c r="I32" s="154"/>
      <c r="J32" s="154"/>
      <c r="K32" s="157"/>
      <c r="L32" s="91">
        <v>27</v>
      </c>
      <c r="M32" s="97" t="s">
        <v>60</v>
      </c>
      <c r="N32" s="108"/>
      <c r="O32" s="108"/>
      <c r="P32" s="99"/>
      <c r="Q32" s="96"/>
    </row>
    <row r="33" spans="1:17" x14ac:dyDescent="0.2">
      <c r="A33" s="125"/>
      <c r="B33" s="126"/>
      <c r="C33" s="126"/>
      <c r="D33" s="126"/>
      <c r="E33" s="126"/>
      <c r="F33" s="127"/>
      <c r="G33" s="128"/>
      <c r="H33" s="126"/>
      <c r="I33" s="126"/>
      <c r="J33" s="126"/>
      <c r="K33" s="158"/>
      <c r="L33" s="91">
        <v>28</v>
      </c>
      <c r="M33" s="97" t="s">
        <v>61</v>
      </c>
      <c r="N33" s="108"/>
      <c r="O33" s="108"/>
      <c r="P33" s="99"/>
      <c r="Q33" s="96"/>
    </row>
    <row r="34" spans="1:17" ht="13.5" thickBot="1" x14ac:dyDescent="0.25">
      <c r="A34" s="159" t="s">
        <v>54</v>
      </c>
      <c r="B34" s="160"/>
      <c r="C34" s="160"/>
      <c r="D34" s="160"/>
      <c r="E34" s="160"/>
      <c r="F34" s="161"/>
      <c r="G34" s="162" t="s">
        <v>55</v>
      </c>
      <c r="H34" s="160"/>
      <c r="I34" s="160"/>
      <c r="J34" s="160"/>
      <c r="K34" s="163"/>
      <c r="L34" s="113">
        <v>29</v>
      </c>
      <c r="M34" s="114" t="s">
        <v>62</v>
      </c>
      <c r="N34" s="115"/>
      <c r="O34" s="115"/>
      <c r="P34" s="164"/>
      <c r="Q34" s="80"/>
    </row>
  </sheetData>
  <mergeCells count="3">
    <mergeCell ref="E3:J3"/>
    <mergeCell ref="E17:I17"/>
    <mergeCell ref="M19:N19"/>
  </mergeCells>
  <phoneticPr fontId="9" type="noConversion"/>
  <pageMargins left="0.59055118110236227" right="0.19685039370078741" top="0.74803149606299213" bottom="0.59055118110236227" header="0.39370078740157483" footer="0.51181102362204722"/>
  <pageSetup paperSize="9" scale="105" firstPageNumber="2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"/>
  <sheetViews>
    <sheetView zoomScale="145" zoomScaleNormal="145" zoomScaleSheetLayoutView="100" workbookViewId="0"/>
  </sheetViews>
  <sheetFormatPr defaultRowHeight="12.75" x14ac:dyDescent="0.2"/>
  <cols>
    <col min="2" max="2" width="54.85546875" customWidth="1"/>
    <col min="3" max="3" width="19" customWidth="1"/>
    <col min="4" max="4" width="20.28515625" customWidth="1"/>
    <col min="5" max="5" width="15.5703125" customWidth="1"/>
    <col min="6" max="6" width="13" customWidth="1"/>
  </cols>
  <sheetData>
    <row r="1" spans="1:10" s="176" customFormat="1" ht="25.5" x14ac:dyDescent="0.2">
      <c r="A1" s="194" t="s">
        <v>0</v>
      </c>
      <c r="B1" s="194" t="s">
        <v>1</v>
      </c>
      <c r="C1" s="195" t="s">
        <v>79</v>
      </c>
      <c r="D1" s="195" t="s">
        <v>80</v>
      </c>
      <c r="E1" s="195" t="s">
        <v>81</v>
      </c>
      <c r="F1" s="195" t="s">
        <v>82</v>
      </c>
    </row>
    <row r="2" spans="1:10" s="176" customFormat="1" x14ac:dyDescent="0.2">
      <c r="C2" s="177"/>
      <c r="D2" s="177"/>
      <c r="E2" s="177"/>
      <c r="F2" s="177"/>
    </row>
    <row r="3" spans="1:10" s="182" customFormat="1" x14ac:dyDescent="0.2">
      <c r="A3" s="178">
        <v>1</v>
      </c>
      <c r="B3" s="165" t="str">
        <f>'Rozpočet VZT'!C2</f>
        <v>Zařízení č.11 - Odvlhčování výukového bazénu</v>
      </c>
      <c r="C3" s="179">
        <f>'Rozpočet VZT'!H14</f>
        <v>0</v>
      </c>
      <c r="D3" s="179">
        <f>'Rozpočet VZT'!I14</f>
        <v>0</v>
      </c>
      <c r="E3" s="180">
        <f>SUM(C3,D3)</f>
        <v>0</v>
      </c>
      <c r="F3" s="193">
        <f>'Rozpočet VZT'!K14</f>
        <v>1384</v>
      </c>
    </row>
    <row r="4" spans="1:10" s="182" customFormat="1" x14ac:dyDescent="0.2">
      <c r="A4" s="178">
        <v>2</v>
      </c>
      <c r="B4" s="165" t="str">
        <f>'Rozpočet VZT'!C16</f>
        <v>Lešení</v>
      </c>
      <c r="C4" s="179">
        <f>'Rozpočet VZT'!H18</f>
        <v>0</v>
      </c>
      <c r="D4" s="179">
        <f>'Rozpočet VZT'!I18</f>
        <v>0</v>
      </c>
      <c r="E4" s="180">
        <f>SUM(C4,D4)</f>
        <v>0</v>
      </c>
      <c r="F4" s="180">
        <f>'Rozpočet VZT'!K18</f>
        <v>200</v>
      </c>
    </row>
    <row r="5" spans="1:10" s="182" customFormat="1" x14ac:dyDescent="0.2">
      <c r="A5" s="178">
        <v>3</v>
      </c>
      <c r="B5" s="165" t="str">
        <f>'Rozpočet VZT'!C20</f>
        <v>Ostatní práce</v>
      </c>
      <c r="C5" s="179">
        <f>'Rozpočet VZT'!H24</f>
        <v>0</v>
      </c>
      <c r="D5" s="179">
        <f>'Rozpočet VZT'!I25</f>
        <v>0</v>
      </c>
      <c r="E5" s="180">
        <f>SUM(C5,D5)</f>
        <v>0</v>
      </c>
      <c r="F5" s="180">
        <f>'Rozpočet VZT'!K25</f>
        <v>0</v>
      </c>
    </row>
    <row r="6" spans="1:10" s="182" customFormat="1" x14ac:dyDescent="0.2">
      <c r="A6" s="178"/>
      <c r="B6" s="165"/>
      <c r="C6" s="179"/>
      <c r="D6" s="179"/>
      <c r="E6" s="180"/>
      <c r="F6" s="193"/>
    </row>
    <row r="7" spans="1:10" s="182" customFormat="1" x14ac:dyDescent="0.2">
      <c r="A7" s="181"/>
      <c r="B7" s="178" t="s">
        <v>78</v>
      </c>
      <c r="C7" s="183">
        <f>SUM(C3:C6)</f>
        <v>0</v>
      </c>
      <c r="D7" s="183">
        <f>SUM(D3:D6)</f>
        <v>0</v>
      </c>
      <c r="E7" s="183">
        <f>SUM(E3:E6)</f>
        <v>0</v>
      </c>
      <c r="F7" s="183">
        <f>SUM(F3:F6)</f>
        <v>1584</v>
      </c>
    </row>
    <row r="8" spans="1:10" s="182" customFormat="1" x14ac:dyDescent="0.2">
      <c r="A8" s="181"/>
      <c r="B8" s="181"/>
      <c r="C8" s="181"/>
      <c r="D8" s="181"/>
      <c r="E8" s="181"/>
      <c r="F8" s="181"/>
    </row>
    <row r="9" spans="1:10" s="182" customFormat="1" x14ac:dyDescent="0.2">
      <c r="A9" s="181"/>
      <c r="B9" s="178" t="s">
        <v>2</v>
      </c>
      <c r="C9" s="181"/>
      <c r="D9" s="181"/>
      <c r="E9" s="181"/>
      <c r="F9" s="181"/>
    </row>
    <row r="10" spans="1:10" s="182" customFormat="1" x14ac:dyDescent="0.2">
      <c r="A10" s="181"/>
      <c r="B10" s="178" t="s">
        <v>103</v>
      </c>
      <c r="C10" s="183">
        <f>C7</f>
        <v>0</v>
      </c>
      <c r="D10" s="183">
        <f>D7</f>
        <v>0</v>
      </c>
      <c r="E10" s="183">
        <f>E7</f>
        <v>0</v>
      </c>
      <c r="F10" s="178">
        <f>F7</f>
        <v>1584</v>
      </c>
    </row>
    <row r="11" spans="1:10" s="182" customFormat="1" x14ac:dyDescent="0.2">
      <c r="A11" s="181"/>
      <c r="B11" s="178"/>
      <c r="C11" s="178"/>
      <c r="D11" s="178"/>
      <c r="E11" s="181"/>
      <c r="F11" s="181"/>
    </row>
    <row r="12" spans="1:10" s="182" customFormat="1" x14ac:dyDescent="0.2">
      <c r="A12" s="181"/>
      <c r="B12" s="181"/>
      <c r="C12" s="181"/>
      <c r="D12" s="181"/>
      <c r="E12" s="181"/>
      <c r="F12" s="181"/>
    </row>
    <row r="13" spans="1:10" s="182" customFormat="1" x14ac:dyDescent="0.2">
      <c r="A13" s="181"/>
      <c r="B13" s="178" t="s">
        <v>3</v>
      </c>
      <c r="C13" s="181"/>
      <c r="D13" s="181"/>
      <c r="E13" s="181"/>
      <c r="F13" s="181"/>
      <c r="J13" s="183"/>
    </row>
    <row r="14" spans="1:10" s="182" customFormat="1" x14ac:dyDescent="0.2">
      <c r="A14" s="181"/>
      <c r="B14" s="181" t="s">
        <v>4</v>
      </c>
      <c r="C14" s="180">
        <f>C10</f>
        <v>0</v>
      </c>
      <c r="D14" s="180">
        <f>D10</f>
        <v>0</v>
      </c>
      <c r="E14" s="180">
        <f>E10</f>
        <v>0</v>
      </c>
      <c r="F14" s="181">
        <f>F10</f>
        <v>1584</v>
      </c>
    </row>
    <row r="15" spans="1:10" s="182" customFormat="1" x14ac:dyDescent="0.2">
      <c r="A15" s="181"/>
      <c r="B15" s="181" t="s">
        <v>91</v>
      </c>
      <c r="D15" s="180">
        <f>0.03*C14</f>
        <v>0</v>
      </c>
      <c r="E15" s="180">
        <f>D15</f>
        <v>0</v>
      </c>
      <c r="F15" s="181"/>
    </row>
    <row r="16" spans="1:10" s="182" customFormat="1" x14ac:dyDescent="0.2">
      <c r="A16" s="181"/>
      <c r="B16" s="181" t="s">
        <v>98</v>
      </c>
      <c r="C16" s="181"/>
      <c r="D16" s="180">
        <f>0.05*D14</f>
        <v>0</v>
      </c>
      <c r="E16" s="180">
        <f>D16</f>
        <v>0</v>
      </c>
      <c r="F16" s="181"/>
    </row>
    <row r="17" spans="1:6" s="182" customFormat="1" x14ac:dyDescent="0.2">
      <c r="A17" s="181"/>
      <c r="B17" s="178" t="s">
        <v>6</v>
      </c>
      <c r="C17" s="183">
        <f>SUM(C14:C16,)</f>
        <v>0</v>
      </c>
      <c r="D17" s="183">
        <f>SUM(D14:D16)</f>
        <v>0</v>
      </c>
      <c r="E17" s="183">
        <f>SUM(E14:E16)</f>
        <v>0</v>
      </c>
      <c r="F17" s="178">
        <f>F14</f>
        <v>1584</v>
      </c>
    </row>
    <row r="18" spans="1:6" s="182" customFormat="1" x14ac:dyDescent="0.2">
      <c r="A18" s="181"/>
      <c r="B18" s="178" t="s">
        <v>7</v>
      </c>
      <c r="C18" s="178"/>
      <c r="D18" s="178"/>
      <c r="E18" s="183">
        <f>SUM(C17:D17)</f>
        <v>0</v>
      </c>
      <c r="F18" s="181"/>
    </row>
    <row r="25" spans="1:6" x14ac:dyDescent="0.2">
      <c r="F25" s="173"/>
    </row>
  </sheetData>
  <phoneticPr fontId="9" type="noConversion"/>
  <pageMargins left="0.59055118110236227" right="0.19685039370078741" top="0.78740157480314965" bottom="0.59055118110236227" header="0.35433070866141736" footer="0.51181102362204722"/>
  <pageSetup paperSize="9" firstPageNumber="3" orientation="landscape" useFirstPageNumber="1" r:id="rId1"/>
  <headerFooter alignWithMargins="0">
    <oddHeader>&amp;C&amp;"Arial CE,Tučné"&amp;9&amp;P</oddHeader>
    <oddFooter xml:space="preserve">&amp;RD.1.4.5 - Vzduchotechnická zařízení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25"/>
  <sheetViews>
    <sheetView view="pageBreakPreview" topLeftCell="B1" zoomScaleNormal="100" zoomScaleSheetLayoutView="100" workbookViewId="0">
      <selection activeCell="B1" sqref="B1"/>
    </sheetView>
  </sheetViews>
  <sheetFormatPr defaultRowHeight="12" x14ac:dyDescent="0.2"/>
  <cols>
    <col min="1" max="1" width="10.42578125" style="11" hidden="1" customWidth="1"/>
    <col min="2" max="2" width="8.140625" style="6" customWidth="1"/>
    <col min="3" max="3" width="58.140625" style="6" customWidth="1"/>
    <col min="4" max="4" width="5.85546875" style="6" customWidth="1"/>
    <col min="5" max="5" width="8.42578125" style="6" customWidth="1"/>
    <col min="6" max="6" width="11" style="6" customWidth="1"/>
    <col min="7" max="7" width="10" style="6" customWidth="1"/>
    <col min="8" max="8" width="11.140625" style="6" customWidth="1"/>
    <col min="9" max="9" width="11" style="6" customWidth="1"/>
    <col min="10" max="10" width="6.7109375" style="6" customWidth="1"/>
    <col min="11" max="11" width="10.140625" style="6" customWidth="1"/>
    <col min="12" max="53" width="9.140625" style="6"/>
    <col min="54" max="16384" width="9.140625" style="7"/>
  </cols>
  <sheetData>
    <row r="1" spans="1:53" s="13" customFormat="1" ht="39.75" customHeight="1" x14ac:dyDescent="0.2">
      <c r="A1" s="9" t="s">
        <v>70</v>
      </c>
      <c r="B1" s="169" t="s">
        <v>65</v>
      </c>
      <c r="C1" s="169" t="s">
        <v>64</v>
      </c>
      <c r="D1" s="169" t="s">
        <v>74</v>
      </c>
      <c r="E1" s="169" t="s">
        <v>73</v>
      </c>
      <c r="F1" s="10" t="s">
        <v>71</v>
      </c>
      <c r="G1" s="10" t="s">
        <v>72</v>
      </c>
      <c r="H1" s="10" t="s">
        <v>67</v>
      </c>
      <c r="I1" s="10" t="s">
        <v>68</v>
      </c>
      <c r="J1" s="9" t="s">
        <v>69</v>
      </c>
      <c r="K1" s="9" t="s">
        <v>66</v>
      </c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</row>
    <row r="2" spans="1:53" ht="15.75" x14ac:dyDescent="0.25">
      <c r="A2" s="1"/>
      <c r="B2" s="201"/>
      <c r="C2" s="14" t="s">
        <v>111</v>
      </c>
      <c r="D2" s="3"/>
      <c r="E2" s="3"/>
      <c r="F2" s="4"/>
      <c r="G2" s="4"/>
      <c r="H2" s="5"/>
      <c r="J2" s="8"/>
      <c r="K2" s="8"/>
    </row>
    <row r="3" spans="1:53" ht="107.25" customHeight="1" x14ac:dyDescent="0.2">
      <c r="B3" s="1" t="s">
        <v>112</v>
      </c>
      <c r="C3" s="15" t="s">
        <v>129</v>
      </c>
      <c r="D3" s="185">
        <v>1</v>
      </c>
      <c r="E3" s="185" t="s">
        <v>75</v>
      </c>
      <c r="F3" s="202">
        <v>0</v>
      </c>
      <c r="G3" s="202">
        <f>F3*0.02</f>
        <v>0</v>
      </c>
      <c r="H3" s="203">
        <f t="shared" ref="H3:H13" si="0">PRODUCT(D3,F3)</f>
        <v>0</v>
      </c>
      <c r="I3" s="203">
        <f t="shared" ref="I3:I13" si="1">PRODUCT(D3,G3)</f>
        <v>0</v>
      </c>
      <c r="J3" s="204">
        <v>600</v>
      </c>
      <c r="K3" s="204">
        <f t="shared" ref="K3:K13" si="2">PRODUCT(D3,J3)</f>
        <v>600</v>
      </c>
    </row>
    <row r="4" spans="1:53" ht="13.15" customHeight="1" x14ac:dyDescent="0.2">
      <c r="B4" s="1"/>
      <c r="C4" s="15" t="s">
        <v>113</v>
      </c>
      <c r="D4" s="185">
        <v>1</v>
      </c>
      <c r="E4" s="185" t="s">
        <v>75</v>
      </c>
      <c r="F4" s="202">
        <v>0</v>
      </c>
      <c r="G4" s="202">
        <v>0</v>
      </c>
      <c r="H4" s="203">
        <f t="shared" si="0"/>
        <v>0</v>
      </c>
      <c r="I4" s="203">
        <f t="shared" si="1"/>
        <v>0</v>
      </c>
      <c r="J4" s="204">
        <v>1</v>
      </c>
      <c r="K4" s="204">
        <f t="shared" si="2"/>
        <v>1</v>
      </c>
    </row>
    <row r="5" spans="1:53" ht="13.15" customHeight="1" x14ac:dyDescent="0.2">
      <c r="B5" s="1"/>
      <c r="C5" s="15" t="s">
        <v>114</v>
      </c>
      <c r="D5" s="185">
        <v>1</v>
      </c>
      <c r="E5" s="185" t="s">
        <v>75</v>
      </c>
      <c r="F5" s="202">
        <v>0</v>
      </c>
      <c r="G5" s="186">
        <f>PRODUCT(F5,0.2)</f>
        <v>0</v>
      </c>
      <c r="H5" s="203">
        <f>PRODUCT(D5,F5)</f>
        <v>0</v>
      </c>
      <c r="I5" s="203">
        <f>PRODUCT(D5,G5)</f>
        <v>0</v>
      </c>
      <c r="J5" s="204">
        <v>1</v>
      </c>
      <c r="K5" s="204">
        <f>PRODUCT(D5,J5)</f>
        <v>1</v>
      </c>
    </row>
    <row r="6" spans="1:53" ht="13.15" customHeight="1" x14ac:dyDescent="0.2">
      <c r="B6" s="1"/>
      <c r="C6" s="15" t="s">
        <v>119</v>
      </c>
      <c r="D6" s="185">
        <v>1</v>
      </c>
      <c r="E6" s="185" t="s">
        <v>75</v>
      </c>
      <c r="F6" s="202">
        <v>0</v>
      </c>
      <c r="G6" s="186">
        <f>PRODUCT(F6,0.2)</f>
        <v>0</v>
      </c>
      <c r="H6" s="203">
        <f>PRODUCT(D6,F6)</f>
        <v>0</v>
      </c>
      <c r="I6" s="203">
        <f>PRODUCT(D6,G6)</f>
        <v>0</v>
      </c>
      <c r="J6" s="204">
        <v>1</v>
      </c>
      <c r="K6" s="204">
        <f>PRODUCT(D6,J6)</f>
        <v>1</v>
      </c>
    </row>
    <row r="7" spans="1:53" x14ac:dyDescent="0.2">
      <c r="B7" s="1" t="s">
        <v>115</v>
      </c>
      <c r="C7" s="15" t="s">
        <v>116</v>
      </c>
      <c r="D7" s="185">
        <v>1</v>
      </c>
      <c r="E7" s="185" t="s">
        <v>75</v>
      </c>
      <c r="F7" s="202">
        <v>0</v>
      </c>
      <c r="G7" s="186">
        <f>PRODUCT(F7,0.15)</f>
        <v>0</v>
      </c>
      <c r="H7" s="187">
        <f t="shared" si="0"/>
        <v>0</v>
      </c>
      <c r="I7" s="188">
        <f t="shared" si="1"/>
        <v>0</v>
      </c>
      <c r="J7" s="204">
        <v>12</v>
      </c>
      <c r="K7" s="189">
        <f t="shared" si="2"/>
        <v>12</v>
      </c>
    </row>
    <row r="8" spans="1:53" x14ac:dyDescent="0.2">
      <c r="B8" s="1" t="s">
        <v>117</v>
      </c>
      <c r="C8" s="15" t="s">
        <v>121</v>
      </c>
      <c r="D8" s="185">
        <v>15</v>
      </c>
      <c r="E8" s="185" t="s">
        <v>75</v>
      </c>
      <c r="F8" s="202">
        <v>0</v>
      </c>
      <c r="G8" s="186">
        <f>PRODUCT(F8,0.2)</f>
        <v>0</v>
      </c>
      <c r="H8" s="187">
        <f t="shared" si="0"/>
        <v>0</v>
      </c>
      <c r="I8" s="188">
        <f t="shared" si="1"/>
        <v>0</v>
      </c>
      <c r="J8" s="204">
        <v>3</v>
      </c>
      <c r="K8" s="189">
        <f t="shared" si="2"/>
        <v>45</v>
      </c>
    </row>
    <row r="9" spans="1:53" x14ac:dyDescent="0.2">
      <c r="B9" s="1" t="s">
        <v>120</v>
      </c>
      <c r="C9" s="15" t="s">
        <v>118</v>
      </c>
      <c r="D9" s="185">
        <v>1</v>
      </c>
      <c r="E9" s="185" t="s">
        <v>75</v>
      </c>
      <c r="F9" s="202">
        <v>0</v>
      </c>
      <c r="G9" s="186">
        <f>PRODUCT(F9,0.5)</f>
        <v>0</v>
      </c>
      <c r="H9" s="187">
        <f>PRODUCT(D9,F9)</f>
        <v>0</v>
      </c>
      <c r="I9" s="188">
        <f>PRODUCT(D9,G9)</f>
        <v>0</v>
      </c>
      <c r="J9" s="204">
        <v>12</v>
      </c>
      <c r="K9" s="189">
        <f>PRODUCT(D9,J9)</f>
        <v>12</v>
      </c>
    </row>
    <row r="10" spans="1:53" ht="48" x14ac:dyDescent="0.2">
      <c r="B10" s="1" t="s">
        <v>122</v>
      </c>
      <c r="C10" s="15" t="s">
        <v>123</v>
      </c>
      <c r="D10" s="185">
        <v>1</v>
      </c>
      <c r="E10" s="185" t="s">
        <v>75</v>
      </c>
      <c r="F10" s="202">
        <v>0</v>
      </c>
      <c r="G10" s="186">
        <f>PRODUCT(F10,0.3)</f>
        <v>0</v>
      </c>
      <c r="H10" s="187">
        <f>PRODUCT(D10,F10)</f>
        <v>0</v>
      </c>
      <c r="I10" s="188">
        <f>PRODUCT(D10,G10)</f>
        <v>0</v>
      </c>
      <c r="J10" s="204">
        <v>40</v>
      </c>
      <c r="K10" s="189">
        <f>PRODUCT(D10,J10)</f>
        <v>40</v>
      </c>
    </row>
    <row r="11" spans="1:53" x14ac:dyDescent="0.2">
      <c r="B11" s="1" t="s">
        <v>124</v>
      </c>
      <c r="C11" s="15" t="s">
        <v>125</v>
      </c>
      <c r="D11" s="185">
        <v>7</v>
      </c>
      <c r="E11" s="185" t="s">
        <v>75</v>
      </c>
      <c r="F11" s="202">
        <v>0</v>
      </c>
      <c r="G11" s="186">
        <f>PRODUCT(F11,0.5)</f>
        <v>0</v>
      </c>
      <c r="H11" s="187">
        <f>PRODUCT(D11,F11)</f>
        <v>0</v>
      </c>
      <c r="I11" s="188">
        <f>PRODUCT(D11,G11)</f>
        <v>0</v>
      </c>
      <c r="J11" s="204">
        <v>1</v>
      </c>
      <c r="K11" s="189">
        <f>PRODUCT(D11,J11)</f>
        <v>7</v>
      </c>
    </row>
    <row r="12" spans="1:53" ht="13.15" customHeight="1" x14ac:dyDescent="0.2">
      <c r="B12" s="1" t="s">
        <v>126</v>
      </c>
      <c r="C12" s="15" t="s">
        <v>127</v>
      </c>
      <c r="D12" s="185">
        <v>120</v>
      </c>
      <c r="E12" s="185" t="s">
        <v>63</v>
      </c>
      <c r="F12" s="202">
        <v>0</v>
      </c>
      <c r="G12" s="202">
        <f>F12*0.3</f>
        <v>0</v>
      </c>
      <c r="H12" s="187">
        <f>PRODUCT(D12,F12)</f>
        <v>0</v>
      </c>
      <c r="I12" s="188">
        <f>PRODUCT(D12,G12)</f>
        <v>0</v>
      </c>
      <c r="J12" s="204">
        <v>5</v>
      </c>
      <c r="K12" s="204">
        <f>PRODUCT(D12,J12)</f>
        <v>600</v>
      </c>
    </row>
    <row r="13" spans="1:53" ht="26.25" customHeight="1" x14ac:dyDescent="0.2">
      <c r="B13" s="1" t="s">
        <v>128</v>
      </c>
      <c r="C13" s="15" t="s">
        <v>95</v>
      </c>
      <c r="D13" s="185">
        <v>65</v>
      </c>
      <c r="E13" s="185" t="s">
        <v>76</v>
      </c>
      <c r="F13" s="202">
        <v>0</v>
      </c>
      <c r="G13" s="186">
        <f>PRODUCT(F13,0.8)</f>
        <v>0</v>
      </c>
      <c r="H13" s="187">
        <f t="shared" si="0"/>
        <v>0</v>
      </c>
      <c r="I13" s="188">
        <f t="shared" si="1"/>
        <v>0</v>
      </c>
      <c r="J13" s="204">
        <v>1</v>
      </c>
      <c r="K13" s="189">
        <f t="shared" si="2"/>
        <v>65</v>
      </c>
    </row>
    <row r="14" spans="1:53" ht="14.25" customHeight="1" x14ac:dyDescent="0.2">
      <c r="A14" s="1"/>
      <c r="B14" s="1"/>
      <c r="C14" s="165" t="s">
        <v>77</v>
      </c>
      <c r="D14" s="184"/>
      <c r="E14" s="184"/>
      <c r="F14" s="186"/>
      <c r="G14" s="186"/>
      <c r="H14" s="190">
        <f>SUM(H3:H13)</f>
        <v>0</v>
      </c>
      <c r="I14" s="190">
        <f>SUM(I3:I13)</f>
        <v>0</v>
      </c>
      <c r="J14" s="189"/>
      <c r="K14" s="192">
        <f>SUM(K3:K13)</f>
        <v>1384</v>
      </c>
    </row>
    <row r="15" spans="1:53" ht="14.25" customHeight="1" x14ac:dyDescent="0.2">
      <c r="A15" s="1"/>
      <c r="B15" s="1"/>
      <c r="C15" s="165"/>
      <c r="D15" s="184"/>
      <c r="E15" s="184"/>
      <c r="F15" s="186"/>
      <c r="G15" s="186"/>
      <c r="H15" s="190"/>
      <c r="I15" s="190"/>
      <c r="J15" s="189"/>
      <c r="K15" s="192"/>
    </row>
    <row r="16" spans="1:53" ht="15.75" x14ac:dyDescent="0.25">
      <c r="B16" s="2"/>
      <c r="C16" s="14" t="s">
        <v>94</v>
      </c>
      <c r="D16" s="3"/>
      <c r="E16" s="3"/>
      <c r="F16" s="4"/>
      <c r="G16" s="4"/>
      <c r="H16" s="5"/>
      <c r="J16" s="8"/>
      <c r="K16" s="8"/>
    </row>
    <row r="17" spans="1:11" x14ac:dyDescent="0.2">
      <c r="B17" s="1"/>
      <c r="C17" s="15" t="s">
        <v>99</v>
      </c>
      <c r="D17" s="185">
        <v>20</v>
      </c>
      <c r="E17" s="185" t="s">
        <v>63</v>
      </c>
      <c r="F17" s="186">
        <v>0</v>
      </c>
      <c r="G17" s="186">
        <v>0</v>
      </c>
      <c r="H17" s="187">
        <f>PRODUCT(D17,F17)</f>
        <v>0</v>
      </c>
      <c r="I17" s="188">
        <f>PRODUCT(D17,G17)</f>
        <v>0</v>
      </c>
      <c r="J17" s="189">
        <v>10</v>
      </c>
      <c r="K17" s="189">
        <f>PRODUCT(D17,J17)</f>
        <v>200</v>
      </c>
    </row>
    <row r="18" spans="1:11" ht="14.25" customHeight="1" x14ac:dyDescent="0.2">
      <c r="A18" s="1"/>
      <c r="B18" s="1"/>
      <c r="C18" s="165" t="s">
        <v>77</v>
      </c>
      <c r="D18" s="184"/>
      <c r="E18" s="184"/>
      <c r="F18" s="186"/>
      <c r="G18" s="186"/>
      <c r="H18" s="190">
        <f>SUM(H17:H17)</f>
        <v>0</v>
      </c>
      <c r="I18" s="190">
        <f>SUM(I17:I17)</f>
        <v>0</v>
      </c>
      <c r="J18" s="191"/>
      <c r="K18" s="192">
        <f>SUM(K17:K17)</f>
        <v>200</v>
      </c>
    </row>
    <row r="19" spans="1:11" ht="12.75" x14ac:dyDescent="0.2">
      <c r="C19" s="165"/>
      <c r="D19" s="184"/>
      <c r="E19" s="184"/>
      <c r="F19" s="186"/>
      <c r="G19" s="186"/>
      <c r="H19" s="190"/>
      <c r="I19" s="190"/>
      <c r="J19" s="191"/>
      <c r="K19" s="190"/>
    </row>
    <row r="20" spans="1:11" ht="15.75" x14ac:dyDescent="0.25">
      <c r="C20" s="14" t="s">
        <v>88</v>
      </c>
    </row>
    <row r="21" spans="1:11" x14ac:dyDescent="0.2">
      <c r="B21" s="1" t="s">
        <v>87</v>
      </c>
      <c r="C21" s="15" t="s">
        <v>97</v>
      </c>
      <c r="D21" s="185">
        <v>16</v>
      </c>
      <c r="E21" s="185" t="s">
        <v>83</v>
      </c>
      <c r="F21" s="186">
        <v>0</v>
      </c>
      <c r="G21" s="186">
        <v>0</v>
      </c>
      <c r="H21" s="187">
        <f>PRODUCT(D21,F21)</f>
        <v>0</v>
      </c>
      <c r="I21" s="188">
        <f>PRODUCT(D21,G21)</f>
        <v>0</v>
      </c>
      <c r="J21" s="189">
        <v>0</v>
      </c>
      <c r="K21" s="189">
        <f>PRODUCT(D21,J21)</f>
        <v>0</v>
      </c>
    </row>
    <row r="22" spans="1:11" x14ac:dyDescent="0.2">
      <c r="B22" s="1" t="s">
        <v>89</v>
      </c>
      <c r="C22" s="15" t="s">
        <v>86</v>
      </c>
      <c r="D22" s="185">
        <v>2</v>
      </c>
      <c r="E22" s="185" t="s">
        <v>83</v>
      </c>
      <c r="F22" s="186">
        <v>0</v>
      </c>
      <c r="G22" s="186">
        <v>0</v>
      </c>
      <c r="H22" s="187">
        <f>PRODUCT(D22,F22)</f>
        <v>0</v>
      </c>
      <c r="I22" s="188">
        <f>PRODUCT(D22,G22)</f>
        <v>0</v>
      </c>
      <c r="J22" s="189">
        <v>0</v>
      </c>
      <c r="K22" s="189">
        <f>PRODUCT(D22,J22)</f>
        <v>0</v>
      </c>
    </row>
    <row r="23" spans="1:11" x14ac:dyDescent="0.2">
      <c r="B23" s="1" t="s">
        <v>90</v>
      </c>
      <c r="C23" s="15" t="s">
        <v>84</v>
      </c>
      <c r="D23" s="185">
        <v>2</v>
      </c>
      <c r="E23" s="185" t="s">
        <v>83</v>
      </c>
      <c r="F23" s="186">
        <v>0</v>
      </c>
      <c r="G23" s="186">
        <v>0</v>
      </c>
      <c r="H23" s="187">
        <f>PRODUCT(D23,F23)</f>
        <v>0</v>
      </c>
      <c r="I23" s="188">
        <f>PRODUCT(D23,G23)</f>
        <v>0</v>
      </c>
      <c r="J23" s="189">
        <v>0</v>
      </c>
      <c r="K23" s="189">
        <f>PRODUCT(D23,J23)</f>
        <v>0</v>
      </c>
    </row>
    <row r="24" spans="1:11" x14ac:dyDescent="0.2">
      <c r="B24" s="1" t="s">
        <v>96</v>
      </c>
      <c r="C24" s="15" t="s">
        <v>85</v>
      </c>
      <c r="D24" s="185">
        <v>1</v>
      </c>
      <c r="E24" s="185" t="s">
        <v>83</v>
      </c>
      <c r="F24" s="186">
        <v>0</v>
      </c>
      <c r="G24" s="186">
        <v>0</v>
      </c>
      <c r="H24" s="187">
        <f>PRODUCT(D24,F24)</f>
        <v>0</v>
      </c>
      <c r="I24" s="188">
        <f>PRODUCT(D24,G24)</f>
        <v>0</v>
      </c>
      <c r="J24" s="189">
        <v>0</v>
      </c>
      <c r="K24" s="189">
        <f>PRODUCT(D24,J24)</f>
        <v>0</v>
      </c>
    </row>
    <row r="25" spans="1:11" ht="12.75" x14ac:dyDescent="0.2">
      <c r="C25" s="165" t="s">
        <v>77</v>
      </c>
      <c r="D25" s="184"/>
      <c r="E25" s="184"/>
      <c r="F25" s="186"/>
      <c r="G25" s="186"/>
      <c r="H25" s="190">
        <f>SUM(H22:H24)</f>
        <v>0</v>
      </c>
      <c r="I25" s="190">
        <f>SUM(I21:I24)</f>
        <v>0</v>
      </c>
      <c r="J25" s="191"/>
      <c r="K25" s="190">
        <f>SUM(K22:K24)</f>
        <v>0</v>
      </c>
    </row>
  </sheetData>
  <sheetProtection formatCells="0" formatColumns="0" formatRows="0" insertColumns="0" insertRows="0" insertHyperlinks="0" deleteColumns="0" deleteRows="0" sort="0" autoFilter="0" pivotTables="0"/>
  <scenarios current="0">
    <scenario name="hlavička rozpočtu" locked="1" count="10" user="GFS" comment="Vytvořil: GFS dne 30.6.2003">
      <inputCells r="B1" val="č. pozice"/>
      <inputCells r="C1" val="název zařízení"/>
      <inputCells r="D1" val="počet "/>
      <inputCells r="E1" val="MJ"/>
      <inputCells r="F1" val="dodávka /MJ"/>
      <inputCells r="G1" val="montáž /MJ"/>
      <inputCells r="H1" val="dodávka celkem (Kč)"/>
      <inputCells r="I1" val="montáž celkem (Kč)"/>
      <inputCells r="J1" val="váha/MJ (kg)"/>
      <inputCells r="K1" val="váha celkem (kg)"/>
    </scenario>
  </scenarios>
  <phoneticPr fontId="0" type="noConversion"/>
  <pageMargins left="0.59055118110236227" right="0.19685039370078741" top="0.59055118110236227" bottom="0.39370078740157483" header="0.43307086614173229" footer="0.31496062992125984"/>
  <pageSetup paperSize="9" firstPageNumber="4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Rekapitulace VZT</vt:lpstr>
      <vt:lpstr>Rozpočet VZT</vt:lpstr>
      <vt:lpstr>'Rozpočet VZT'!Názvy_tisku</vt:lpstr>
      <vt:lpstr>'Rozpočet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Benutzername</dc:creator>
  <cp:lastModifiedBy>Boss</cp:lastModifiedBy>
  <cp:lastPrinted>2020-08-03T17:30:43Z</cp:lastPrinted>
  <dcterms:created xsi:type="dcterms:W3CDTF">2001-05-28T04:22:57Z</dcterms:created>
  <dcterms:modified xsi:type="dcterms:W3CDTF">2020-11-14T00:33:28Z</dcterms:modified>
</cp:coreProperties>
</file>