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8_{26E7AE6F-49E6-4714-8688-466D6A12D7B8}" xr6:coauthVersionLast="45" xr6:coauthVersionMax="45" xr10:uidLastSave="{00000000-0000-0000-0000-000000000000}"/>
  <bookViews>
    <workbookView xWindow="-120" yWindow="-120" windowWidth="29040" windowHeight="173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103.4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103.4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103.4 1 Pol'!$A$1:$X$145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G42" i="1"/>
  <c r="F42" i="1"/>
  <c r="G41" i="1"/>
  <c r="F41" i="1"/>
  <c r="G39" i="1"/>
  <c r="F39" i="1"/>
  <c r="G144" i="12"/>
  <c r="BA97" i="12"/>
  <c r="BA83" i="12"/>
  <c r="BA38" i="12"/>
  <c r="BA19" i="12"/>
  <c r="BA16" i="12"/>
  <c r="BA10" i="12"/>
  <c r="G9" i="12"/>
  <c r="M9" i="12" s="1"/>
  <c r="I9" i="12"/>
  <c r="K9" i="12"/>
  <c r="K8" i="12" s="1"/>
  <c r="O9" i="12"/>
  <c r="Q9" i="12"/>
  <c r="V9" i="12"/>
  <c r="V8" i="12" s="1"/>
  <c r="G15" i="12"/>
  <c r="I15" i="12"/>
  <c r="K15" i="12"/>
  <c r="M15" i="12"/>
  <c r="O15" i="12"/>
  <c r="Q15" i="12"/>
  <c r="V15" i="12"/>
  <c r="G18" i="12"/>
  <c r="AF144" i="12" s="1"/>
  <c r="I18" i="12"/>
  <c r="K18" i="12"/>
  <c r="O18" i="12"/>
  <c r="O8" i="12" s="1"/>
  <c r="Q18" i="12"/>
  <c r="V18" i="12"/>
  <c r="G24" i="12"/>
  <c r="M24" i="12" s="1"/>
  <c r="I24" i="12"/>
  <c r="I8" i="12" s="1"/>
  <c r="K24" i="12"/>
  <c r="O24" i="12"/>
  <c r="Q24" i="12"/>
  <c r="Q8" i="12" s="1"/>
  <c r="V24" i="12"/>
  <c r="G37" i="12"/>
  <c r="M37" i="12" s="1"/>
  <c r="I37" i="12"/>
  <c r="K37" i="12"/>
  <c r="O37" i="12"/>
  <c r="Q37" i="12"/>
  <c r="V37" i="12"/>
  <c r="G46" i="12"/>
  <c r="I46" i="12"/>
  <c r="K46" i="12"/>
  <c r="M46" i="12"/>
  <c r="O46" i="12"/>
  <c r="Q46" i="12"/>
  <c r="V46" i="12"/>
  <c r="G53" i="12"/>
  <c r="M53" i="12" s="1"/>
  <c r="I53" i="12"/>
  <c r="K53" i="12"/>
  <c r="O53" i="12"/>
  <c r="Q53" i="12"/>
  <c r="V53" i="12"/>
  <c r="G55" i="12"/>
  <c r="M55" i="12" s="1"/>
  <c r="I55" i="12"/>
  <c r="K55" i="12"/>
  <c r="O55" i="12"/>
  <c r="Q55" i="12"/>
  <c r="V55" i="12"/>
  <c r="G59" i="12"/>
  <c r="M59" i="12" s="1"/>
  <c r="I59" i="12"/>
  <c r="K59" i="12"/>
  <c r="O59" i="12"/>
  <c r="Q59" i="12"/>
  <c r="V59" i="12"/>
  <c r="G63" i="12"/>
  <c r="G62" i="12" s="1"/>
  <c r="I63" i="12"/>
  <c r="I62" i="12" s="1"/>
  <c r="K63" i="12"/>
  <c r="O63" i="12"/>
  <c r="O62" i="12" s="1"/>
  <c r="Q63" i="12"/>
  <c r="Q62" i="12" s="1"/>
  <c r="V63" i="12"/>
  <c r="G70" i="12"/>
  <c r="M70" i="12" s="1"/>
  <c r="I70" i="12"/>
  <c r="K70" i="12"/>
  <c r="O70" i="12"/>
  <c r="Q70" i="12"/>
  <c r="V70" i="12"/>
  <c r="G82" i="12"/>
  <c r="I82" i="12"/>
  <c r="K82" i="12"/>
  <c r="K62" i="12" s="1"/>
  <c r="M82" i="12"/>
  <c r="O82" i="12"/>
  <c r="Q82" i="12"/>
  <c r="V82" i="12"/>
  <c r="V62" i="12" s="1"/>
  <c r="G96" i="12"/>
  <c r="I96" i="12"/>
  <c r="K96" i="12"/>
  <c r="M96" i="12"/>
  <c r="O96" i="12"/>
  <c r="Q96" i="12"/>
  <c r="V96" i="12"/>
  <c r="G100" i="12"/>
  <c r="M100" i="12" s="1"/>
  <c r="I100" i="12"/>
  <c r="K100" i="12"/>
  <c r="O100" i="12"/>
  <c r="Q100" i="12"/>
  <c r="V100" i="12"/>
  <c r="G106" i="12"/>
  <c r="M106" i="12" s="1"/>
  <c r="I106" i="12"/>
  <c r="K106" i="12"/>
  <c r="O106" i="12"/>
  <c r="Q106" i="12"/>
  <c r="V106" i="12"/>
  <c r="G111" i="12"/>
  <c r="I111" i="12"/>
  <c r="K111" i="12"/>
  <c r="M111" i="12"/>
  <c r="O111" i="12"/>
  <c r="Q111" i="12"/>
  <c r="V111" i="12"/>
  <c r="K115" i="12"/>
  <c r="V115" i="12"/>
  <c r="G116" i="12"/>
  <c r="G115" i="12" s="1"/>
  <c r="I116" i="12"/>
  <c r="I115" i="12" s="1"/>
  <c r="K116" i="12"/>
  <c r="O116" i="12"/>
  <c r="O115" i="12" s="1"/>
  <c r="Q116" i="12"/>
  <c r="Q115" i="12" s="1"/>
  <c r="V116" i="12"/>
  <c r="G121" i="12"/>
  <c r="M121" i="12" s="1"/>
  <c r="I121" i="12"/>
  <c r="K121" i="12"/>
  <c r="O121" i="12"/>
  <c r="Q121" i="12"/>
  <c r="V121" i="12"/>
  <c r="I126" i="12"/>
  <c r="K126" i="12"/>
  <c r="Q126" i="12"/>
  <c r="V126" i="12"/>
  <c r="G127" i="12"/>
  <c r="G126" i="12" s="1"/>
  <c r="I127" i="12"/>
  <c r="K127" i="12"/>
  <c r="M127" i="12"/>
  <c r="M126" i="12" s="1"/>
  <c r="O127" i="12"/>
  <c r="O126" i="12" s="1"/>
  <c r="Q127" i="12"/>
  <c r="V127" i="12"/>
  <c r="G138" i="12"/>
  <c r="O138" i="12"/>
  <c r="G139" i="12"/>
  <c r="M139" i="12" s="1"/>
  <c r="M138" i="12" s="1"/>
  <c r="I139" i="12"/>
  <c r="I138" i="12" s="1"/>
  <c r="K139" i="12"/>
  <c r="K138" i="12" s="1"/>
  <c r="O139" i="12"/>
  <c r="Q139" i="12"/>
  <c r="Q138" i="12" s="1"/>
  <c r="V139" i="12"/>
  <c r="V138" i="12" s="1"/>
  <c r="AE144" i="12"/>
  <c r="I20" i="1"/>
  <c r="I19" i="1"/>
  <c r="I18" i="1"/>
  <c r="I17" i="1"/>
  <c r="I16" i="1"/>
  <c r="I65" i="1"/>
  <c r="J63" i="1" s="1"/>
  <c r="J62" i="1"/>
  <c r="AZ54" i="1"/>
  <c r="AZ53" i="1"/>
  <c r="AZ52" i="1"/>
  <c r="AZ51" i="1"/>
  <c r="AZ50" i="1"/>
  <c r="AZ49" i="1"/>
  <c r="AZ48" i="1"/>
  <c r="AZ47" i="1"/>
  <c r="AZ46" i="1"/>
  <c r="F43" i="1"/>
  <c r="G43" i="1"/>
  <c r="G25" i="1" s="1"/>
  <c r="A25" i="1" s="1"/>
  <c r="A26" i="1" s="1"/>
  <c r="G26" i="1" s="1"/>
  <c r="H42" i="1"/>
  <c r="I42" i="1" s="1"/>
  <c r="H41" i="1"/>
  <c r="I41" i="1" s="1"/>
  <c r="H40" i="1"/>
  <c r="H39" i="1"/>
  <c r="I39" i="1" s="1"/>
  <c r="I43" i="1" s="1"/>
  <c r="J61" i="1" l="1"/>
  <c r="J60" i="1"/>
  <c r="J64" i="1"/>
  <c r="G28" i="1"/>
  <c r="H43" i="1"/>
  <c r="G23" i="1"/>
  <c r="M63" i="12"/>
  <c r="M62" i="12" s="1"/>
  <c r="M18" i="12"/>
  <c r="M8" i="12" s="1"/>
  <c r="G8" i="12"/>
  <c r="M116" i="12"/>
  <c r="M115" i="12" s="1"/>
  <c r="J42" i="1"/>
  <c r="J41" i="1"/>
  <c r="J39" i="1"/>
  <c r="J43" i="1" s="1"/>
  <c r="I21" i="1"/>
  <c r="J28" i="1"/>
  <c r="J26" i="1"/>
  <c r="G38" i="1"/>
  <c r="F38" i="1"/>
  <c r="J23" i="1"/>
  <c r="J24" i="1"/>
  <c r="J25" i="1"/>
  <c r="J27" i="1"/>
  <c r="E24" i="1"/>
  <c r="E26" i="1"/>
  <c r="J65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6195DBBA-D8BA-4B0A-9065-3FCC684D52E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D852FD3-F74E-46B8-AE7F-419D7EE72F7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<sst xmlns="http://schemas.openxmlformats.org/spreadsheetml/2006/main" count="558" uniqueCount="262">
  <si>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</si>
  <si>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</si>
  <si>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</si>
  <si>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</si>
  <si>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</si>
  <si>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</si>
  <si>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</si>
  <si>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</si>
  <si>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</si>
  <si>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</si>
  <si>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</si>
  <si>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</si>
  <si>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</si>
  <si>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</si>
  <si>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</si>
  <si>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</si>
  <si>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</si>
  <si>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</si>
  <si>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</si>
  <si>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</si>
  <si>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</si>
  <si>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</si>
  <si>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</si>
  <si>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</si>
  <si>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</si>
  <si>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</si>
  <si>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</si>
  <si>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</si>
  <si>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</si>
  <si>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</si>
  <si>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</si>
  <si>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</si>
  <si>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</si>
  <si>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</si>
  <si>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</si>
  <si>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</si>
  <si>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</si>
  <si>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</si>
  <si>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</si>
  <si>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</si>
  <si>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</si>
  <si>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</si>
  <si>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</si>
  <si>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</si>
  <si>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část</t>
  </si>
  <si>
    <t>SO 103.4</t>
  </si>
  <si>
    <t>Tobogán</t>
  </si>
  <si>
    <t>Objekt:</t>
  </si>
  <si>
    <t>Rozpočet:</t>
  </si>
  <si>
    <t>190346</t>
  </si>
  <si>
    <t>CPA DELFÍN Uherský Brod - venkovní bazény</t>
  </si>
  <si>
    <t>Město Uherský Brod</t>
  </si>
  <si>
    <t>Masarykovo nám. 100</t>
  </si>
  <si>
    <t>Uherský Brod</t>
  </si>
  <si>
    <t>68801</t>
  </si>
  <si>
    <t>00291463</t>
  </si>
  <si>
    <t>CZ00291463</t>
  </si>
  <si>
    <t>CENTROPROJEKT GROUP a.s.</t>
  </si>
  <si>
    <t>Štefánikova 167</t>
  </si>
  <si>
    <t>Zlín</t>
  </si>
  <si>
    <t>76001</t>
  </si>
  <si>
    <t>01643541</t>
  </si>
  <si>
    <t>CZ01643541</t>
  </si>
  <si>
    <t>Stavba</t>
  </si>
  <si>
    <t>Stavební objekt</t>
  </si>
  <si>
    <t>Celkem za stavbu</t>
  </si>
  <si>
    <t>CZK</t>
  </si>
  <si>
    <t>#POPR</t>
  </si>
  <si>
    <t>Popis rozpočtu: 1 - Stavební část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</si>
  <si>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</si>
  <si>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</si>
  <si>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</si>
  <si>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</si>
  <si>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</si>
  <si>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</si>
  <si>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Jsou-li v soupisu prací uvedeny odkazy na obchodní firmy, názvy nebo specifická označení výrobků apod., jsou</t>
  </si>
  <si>
    <t>takové odkazy pouze informativní a zhotoviteli umožňují v souladu s § 45-46 zákona 137/2006 Sb. použít i jiných</t>
  </si>
  <si>
    <t>kvalitativně a technicky obdobných, případně kvalitnějších řešení.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</si>
  <si>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</si>
  <si>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</si>
  <si>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</si>
  <si>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</si>
  <si>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</si>
  <si>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</si>
  <si>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</si>
  <si>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63</t>
  </si>
  <si>
    <t>Podlahy a podlahové konstrukce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</si>
  <si>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</si>
  <si>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</si>
  <si>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</si>
  <si>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</si>
  <si>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</si>
  <si>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</si>
  <si>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</si>
  <si>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</si>
  <si>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</si>
  <si>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</si>
  <si>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</si>
  <si>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</si>
  <si>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</si>
  <si>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</si>
  <si>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</si>
  <si>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</si>
  <si>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</si>
  <si>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</si>
  <si>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</si>
  <si>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</si>
  <si>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</si>
  <si>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</si>
  <si>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</si>
  <si>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</si>
  <si>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</si>
  <si>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</si>
  <si>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</si>
  <si>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</si>
  <si>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</si>
  <si>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</si>
  <si>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</si>
  <si>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</si>
  <si>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131201112R00</t>
  </si>
  <si>
    <t>Hloubení nezapažených jam a zářezů do 1000 m3, v hornině 3, hloubení strojně</t>
  </si>
  <si>
    <t>m3</t>
  </si>
  <si>
    <t>800-1</t>
  </si>
  <si>
    <t>RTS 20/ II</t>
  </si>
  <si>
    <t>Indiv</t>
  </si>
  <si>
    <t>Práce</t>
  </si>
  <si>
    <t>POL1_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</si>
  <si>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</si>
  <si>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SPI</t>
  </si>
  <si>
    <t xml:space="preserve">viz. výkres základy tobogánu : </t>
  </si>
  <si>
    <t>VV</t>
  </si>
  <si>
    <t>ZP-C1/ZP-C2 : 7,715*3,500</t>
  </si>
  <si>
    <t>ZP-C3 : 7,065*3,800</t>
  </si>
  <si>
    <t>ZP-T1/ZP-T6 : 7,920*7,700</t>
  </si>
  <si>
    <t>131201119R00</t>
  </si>
  <si>
    <t xml:space="preserve">Hloubení nezapažených jam a zářezů příplatek za lepivost, v hornině 3,  </t>
  </si>
  <si>
    <t>Odkaz na mn. položky pořadí 1 : 114,83350*0,3</t>
  </si>
  <si>
    <t>162601102R00</t>
  </si>
  <si>
    <t>Vodorovné přemístění výkopku z horniny 1 až 4, na vzdálenost přes 4 000  do 5 000 m</t>
  </si>
  <si>
    <t>po suchu, bez ohledu na druh dopravního prostředku, bez naložení výkopku, avšak se složením bez rozhrnutí,</t>
  </si>
  <si>
    <t>Odkaz na mn. položky pořadí 1 : 114,83350</t>
  </si>
  <si>
    <t>-7,000*5,000*0,300</t>
  </si>
  <si>
    <t>-4,000*10,000*0,300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</si>
  <si>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</si>
  <si>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</si>
  <si>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</si>
  <si>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 xml:space="preserve">recyklát : </t>
  </si>
  <si>
    <t xml:space="preserve">viz. statika - v.č. 208 : </t>
  </si>
  <si>
    <t>ZP-C1 : -1,200*1,200*1,200*1</t>
  </si>
  <si>
    <t>ZP-C2 : -2,000*2,000*1,300*1</t>
  </si>
  <si>
    <t>ZP-C3 : -2,800*2,800*1,600*1</t>
  </si>
  <si>
    <t>ZP-T1-T6 : -1,200*1,200*1,400*6</t>
  </si>
  <si>
    <t>-0,400*1,800*1,400</t>
  </si>
  <si>
    <t>175101201R00</t>
  </si>
  <si>
    <t>Obsyp objektů bez prohození sypaniny</t>
  </si>
  <si>
    <t>sypaninou z vhodných hornin tř. 1 - 4 nebo materiálem, uloženým ve vzdálenosti do 30 m od vnějšího kraje objektu, pro jakoukoliv míru zhutnění,</t>
  </si>
  <si>
    <t xml:space="preserve">zemina : </t>
  </si>
  <si>
    <t>7,000*5,000*0,300</t>
  </si>
  <si>
    <t>4,000*10,000*0,300</t>
  </si>
  <si>
    <t xml:space="preserve">štěrk 16/32 : </t>
  </si>
  <si>
    <t>7,000*5,000*0,150</t>
  </si>
  <si>
    <t>4,000*10,000*0,150</t>
  </si>
  <si>
    <t>181101111R00</t>
  </si>
  <si>
    <t>Úprava pláně v zářezech bez rozlišení horniny, se zhutněním - ručně</t>
  </si>
  <si>
    <t>m2</t>
  </si>
  <si>
    <t>vyrovnáním výškových rozdílů, ploch vodorovných a ploch do sklonu 1 : 5.</t>
  </si>
  <si>
    <t>9,000*18,000</t>
  </si>
  <si>
    <t>7,000*5,000</t>
  </si>
  <si>
    <t>4,000*10,000</t>
  </si>
  <si>
    <t>199000002R00</t>
  </si>
  <si>
    <t>Poplatky za skládku horniny 1- 4</t>
  </si>
  <si>
    <t>Odkaz na mn. položky pořadí 3 : 92,33350</t>
  </si>
  <si>
    <t>58333663R</t>
  </si>
  <si>
    <t>kamenivo přírodní těžené frakce 22,0 až 33,0 mm; třída prané, kačírek</t>
  </si>
  <si>
    <t>l</t>
  </si>
  <si>
    <t>SPCM</t>
  </si>
  <si>
    <t>Specifikace</t>
  </si>
  <si>
    <t>POL3_</t>
  </si>
  <si>
    <t>7,000*5,000*0,150*1000</t>
  </si>
  <si>
    <t>4,000*10,000*0,150*1000</t>
  </si>
  <si>
    <t>59691002.AR</t>
  </si>
  <si>
    <t>recyklát  betonový; frakce 16,0 až 32,0 mm</t>
  </si>
  <si>
    <t>t</t>
  </si>
  <si>
    <t>Odkaz na mn. položky pořadí 4 : 82,25750*1,95</t>
  </si>
  <si>
    <t>Koeficient : 0,15</t>
  </si>
  <si>
    <t>271571111R00</t>
  </si>
  <si>
    <t xml:space="preserve">Polštáře zhutněné pod základy štěrkopísek tříděný,  </t>
  </si>
  <si>
    <t>800-2</t>
  </si>
  <si>
    <t>ZP-C1 : 1,400*1,400*0,100*1</t>
  </si>
  <si>
    <t>ZP-C2 : 2,200*2,200*0,100*1</t>
  </si>
  <si>
    <t>ZP-C3 : 3,000*3,000*0,100*1</t>
  </si>
  <si>
    <t>ZP-T1-T6 : 1,400*1,400*0,100*6</t>
  </si>
  <si>
    <t>0,600*1,800*0,100*1</t>
  </si>
  <si>
    <t>275321611R00</t>
  </si>
  <si>
    <t>Beton základových patek železový třídy C 30/37</t>
  </si>
  <si>
    <t>801-1</t>
  </si>
  <si>
    <t>bez dodávky a uložení výztuže</t>
  </si>
  <si>
    <t>XC4, XA2</t>
  </si>
  <si>
    <t>POP</t>
  </si>
  <si>
    <t>ZP-C1 : 1,200*1,200*1,200*1</t>
  </si>
  <si>
    <t>-0,500*0,500*0,600</t>
  </si>
  <si>
    <t>ZP-C2 : 2,000*2,000*1,300*1</t>
  </si>
  <si>
    <t>-0,600*0,600*0,800</t>
  </si>
  <si>
    <t>ZP-C3 : 2,800*2,800*1,600*1</t>
  </si>
  <si>
    <t>-1,000*1,000*1,100</t>
  </si>
  <si>
    <t>ZP-T1-T6 : 1,200*1,200*1,400*6</t>
  </si>
  <si>
    <t>0,400*1,800*1,400*1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</si>
  <si>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</si>
  <si>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</si>
  <si>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</si>
  <si>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ZP-C1 : (1,200+1,200)*2*1,200*1</t>
  </si>
  <si>
    <t>(0,500+0,500)*2*0,600</t>
  </si>
  <si>
    <t>0,500*0,500</t>
  </si>
  <si>
    <t>ZP-C2 : (2,000+2,000)*2*1,300*1</t>
  </si>
  <si>
    <t>(0,600+0,600)*2*0,800</t>
  </si>
  <si>
    <t>0,600*0,600</t>
  </si>
  <si>
    <t>ZP-C3 : (2,800+2,800)*2*1,600*1</t>
  </si>
  <si>
    <t>(1,000+1,000)*2*1,100</t>
  </si>
  <si>
    <t>1,000*1,000</t>
  </si>
  <si>
    <t>ZP-T1-T6 : (1,200+1,200)*2*1,400*6</t>
  </si>
  <si>
    <t>1,800*1,400*2*1</t>
  </si>
  <si>
    <t>275351216R00</t>
  </si>
  <si>
    <t>Bednění stěn základových patek odstranění</t>
  </si>
  <si>
    <t>Včetně očištění, vytřídění a uložení bednícího materiálu.</t>
  </si>
  <si>
    <t>Odkaz na mn. položky pořadí 12 : 88,57000</t>
  </si>
  <si>
    <t>275361821R00</t>
  </si>
  <si>
    <t>Výztuž základových patek z betonářské oceli 10 505(R)</t>
  </si>
  <si>
    <t>včetně distančních prvků</t>
  </si>
  <si>
    <t>1417,516/1000</t>
  </si>
  <si>
    <t>85,000/1000</t>
  </si>
  <si>
    <t>Koeficient : 0,05</t>
  </si>
  <si>
    <t>278311063R00</t>
  </si>
  <si>
    <t>Zálivka kotevních otvorů z betonu prostého beton třídy C 25/30, stupeň vlivu prostředí XF1, při objemu jednoho otvoru přes 0,10 do 0,50 m3</t>
  </si>
  <si>
    <t>801-5</t>
  </si>
  <si>
    <t>a zatření povrchu</t>
  </si>
  <si>
    <t>ZP-C1 : 0,500*0,500*0,600</t>
  </si>
  <si>
    <t>ZP-C2 : 0,600*0,600*0,800</t>
  </si>
  <si>
    <t>278311064R00</t>
  </si>
  <si>
    <t>Zálivka kotevních otvorů z betonu prostého beton třídy C 25/30, stupeň vlivu prostředí XF1, při objemu jednoho otvoru přes 0,50 do 1,00 m3</t>
  </si>
  <si>
    <t>ZP-C3 : 1,000*1,000*1,100*1</t>
  </si>
  <si>
    <t>311361921RT4</t>
  </si>
  <si>
    <t>Výztuž nadzákladových zdí ze svařovaných sítí průměr drátu 6 mm, velikost oka 100/100 mm</t>
  </si>
  <si>
    <t>196,000/1000</t>
  </si>
  <si>
    <t>Koeficient : 0,20</t>
  </si>
  <si>
    <t>311361921RT8</t>
  </si>
  <si>
    <t>Výztuž nadzákladových zdí ze svařovaných sítí průměr drátu 8 mm, velikost oka 100/100 mm</t>
  </si>
  <si>
    <t>55,000/1000</t>
  </si>
  <si>
    <t>631313511R00</t>
  </si>
  <si>
    <t xml:space="preserve">Mazanina z betonu prostého tl. přes 80 do 120 mm třídy C 12/15,  </t>
  </si>
  <si>
    <t>(z kameniva) hlazená dřevěným hladítkem</t>
  </si>
  <si>
    <t>Včetně vytvoření dilatačních spár, bez zaplnění.</t>
  </si>
  <si>
    <t>XC0</t>
  </si>
  <si>
    <t>998001011R01</t>
  </si>
  <si>
    <t>Přesun hmot pro základy betonované na místě</t>
  </si>
  <si>
    <t>Vlastní</t>
  </si>
  <si>
    <t>Přesun hmot</t>
  </si>
  <si>
    <t>POL7_</t>
  </si>
  <si>
    <t xml:space="preserve">Hmotnosti z položek s pořadovými čísly: : </t>
  </si>
  <si>
    <t xml:space="preserve">8,9,10,11,12,14,15,16,17,18,19, : </t>
  </si>
  <si>
    <t>Součet: : 303,72309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</si>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</sst>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aEfN4Kw9ADXkVKSYNfzp5Nfh/MTmFwNP0xQr3LjYNMvTB3w8o7gWM/DRPyTBH23FSuACYPRi+Fvk7xmUgjKKfw==" saltValue="dlba75ge38hS5tE/nUoj1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8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3706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34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57</v>
      </c>
      <c r="H8" s="18" t="s">
        <v>40</v>
      </c>
      <c r="I8" s="127" t="s">
        <v>61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34</v>
      </c>
      <c r="I9" s="127" t="s">
        <v>62</v>
      </c>
      <c r="J9" s="8"/>
    </row>
    <row r="10" spans="1:15" ht="15.75" hidden="1" customHeight="1" x14ac:dyDescent="0.2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8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SUMIF(F60:F64,A16,I60:I64)+SUMIF(F60:F64,"PSU",I60:I64)</f>
        <v>0</v>
      </c>
      <c r="J16" s="81"/>
    </row>
    <row r="17" spans="1:10" ht="23.25" customHeight="1" x14ac:dyDescent="0.2">
      <c r="A17" s="198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SUMIF(F60:F64,A17,I60:I64)</f>
        <v>0</v>
      </c>
      <c r="J17" s="81"/>
    </row>
    <row r="18" spans="1:10" ht="23.25" customHeight="1" x14ac:dyDescent="0.2">
      <c r="A18" s="198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SUMIF(F60:F64,A18,I60:I64)</f>
        <v>0</v>
      </c>
      <c r="J18" s="81"/>
    </row>
    <row r="19" spans="1:10" ht="23.25" customHeight="1" x14ac:dyDescent="0.2">
      <c r="A19" s="198" t="s">
        <v>89</v>
      </c>
      <c r="B19" s="37" t="s">
        <v>27</v>
      </c>
      <c r="C19" s="58"/>
      <c r="D19" s="59"/>
      <c r="E19" s="79"/>
      <c r="F19" s="80"/>
      <c r="G19" s="79"/>
      <c r="H19" s="80"/>
      <c r="I19" s="79">
        <f>SUMIF(F60:F64,A19,I60:I64)</f>
        <v>0</v>
      </c>
      <c r="J19" s="81"/>
    </row>
    <row r="20" spans="1:10" ht="23.25" customHeight="1" x14ac:dyDescent="0.2">
      <c r="A20" s="198" t="s">
        <v>90</v>
      </c>
      <c r="B20" s="37" t="s">
        <v>28</v>
      </c>
      <c r="C20" s="58"/>
      <c r="D20" s="59"/>
      <c r="E20" s="79"/>
      <c r="F20" s="80"/>
      <c r="G20" s="79"/>
      <c r="H20" s="80"/>
      <c r="I20" s="79">
        <f>SUMIF(F60:F64,A20,I60:I64)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63</v>
      </c>
      <c r="C39" s="148"/>
      <c r="D39" s="148"/>
      <c r="E39" s="148"/>
      <c r="F39" s="149">
        <f>'SO 103.4 1 Pol'!AE144</f>
        <v>0</v>
      </c>
      <c r="G39" s="150">
        <f>'SO 103.4 1 Pol'!AF144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hidden="1" customHeight="1" x14ac:dyDescent="0.2">
      <c r="A40" s="137">
        <v>2</v>
      </c>
      <c r="B40" s="153"/>
      <c r="C40" s="154" t="s">
        <v>64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52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'SO 103.4 1 Pol'!AE144</f>
        <v>0</v>
      </c>
      <c r="G41" s="156">
        <f>'SO 103.4 1 Pol'!AF144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52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'SO 103.4 1 Pol'!AE144</f>
        <v>0</v>
      </c>
      <c r="G42" s="151">
        <f>'SO 103.4 1 Pol'!AF144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52" ht="25.5" hidden="1" customHeight="1" x14ac:dyDescent="0.2">
      <c r="A43" s="137"/>
      <c r="B43" s="160" t="s">
        <v>65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5" spans="1:52" x14ac:dyDescent="0.2">
      <c r="A45" t="s">
        <v>67</v>
      </c>
      <c r="B45" t="s">
        <v>68</v>
      </c>
    </row>
    <row r="46" spans="1:52" x14ac:dyDescent="0.2">
      <c r="B46" s="177" t="s">
        <v>69</v>
      </c>
      <c r="C46" s="177"/>
      <c r="D46" s="177"/>
      <c r="E46" s="177"/>
      <c r="F46" s="177"/>
      <c r="G46" s="177"/>
      <c r="H46" s="177"/>
      <c r="I46" s="177"/>
      <c r="J46" s="177"/>
      <c r="AZ46" s="176" t="str">
        <f>B46</f>
        <v>Položky nenavázané na cenovou soustavu (D+M) budou oceněny kompletně včetně přesunu hmot.</v>
      </c>
    </row>
    <row r="47" spans="1:52" x14ac:dyDescent="0.2">
      <c r="B47" s="177" t="s">
        <v>70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Položky montáže nenavázané na cenovou soustavu budou oceněny kompletně včetně přesunu hmot.</v>
      </c>
    </row>
    <row r="48" spans="1:52" x14ac:dyDescent="0.2">
      <c r="B48" s="177" t="s">
        <v>71</v>
      </c>
      <c r="C48" s="177"/>
      <c r="D48" s="177"/>
      <c r="E48" s="177"/>
      <c r="F48" s="177"/>
      <c r="G48" s="177"/>
      <c r="H48" s="177"/>
      <c r="I48" s="177"/>
      <c r="J48" s="177"/>
      <c r="AZ48" s="176" t="str">
        <f>B48</f>
        <v>Dodávka materiálů (výrobků) nenavázaných na cenovou soustavu bude oceněna včetně přesunu hmot.</v>
      </c>
    </row>
    <row r="49" spans="1:52" x14ac:dyDescent="0.2">
      <c r="B49" s="177" t="s">
        <v>72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Poznámka:</v>
      </c>
    </row>
    <row r="50" spans="1:52" x14ac:dyDescent="0.2">
      <c r="B50" s="177" t="s">
        <v>73</v>
      </c>
      <c r="C50" s="177"/>
      <c r="D50" s="177"/>
      <c r="E50" s="177"/>
      <c r="F50" s="177"/>
      <c r="G50" s="177"/>
      <c r="H50" s="177"/>
      <c r="I50" s="177"/>
      <c r="J50" s="177"/>
      <c r="AZ50" s="176" t="str">
        <f>B50</f>
        <v>PD znamená projektová dokumentace</v>
      </c>
    </row>
    <row r="51" spans="1:52" x14ac:dyDescent="0.2">
      <c r="B51" s="177" t="s">
        <v>74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D+M znamená dodávka a montáž</v>
      </c>
    </row>
    <row r="52" spans="1:52" ht="25.5" x14ac:dyDescent="0.2">
      <c r="B52" s="177" t="s">
        <v>75</v>
      </c>
      <c r="C52" s="177"/>
      <c r="D52" s="177"/>
      <c r="E52" s="177"/>
      <c r="F52" s="177"/>
      <c r="G52" s="177"/>
      <c r="H52" s="177"/>
      <c r="I52" s="177"/>
      <c r="J52" s="177"/>
      <c r="AZ52" s="176" t="str">
        <f>B52</f>
        <v>Jsou-li v soupisu prací uvedeny odkazy na obchodní firmy, názvy nebo specifická označení výrobků apod., jsou</v>
      </c>
    </row>
    <row r="53" spans="1:52" ht="25.5" x14ac:dyDescent="0.2">
      <c r="B53" s="177" t="s">
        <v>76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takové odkazy pouze informativní a zhotoviteli umožňují v souladu s § 45-46 zákona 137/2006 Sb. použít i jiných</v>
      </c>
    </row>
    <row r="54" spans="1:52" x14ac:dyDescent="0.2">
      <c r="B54" s="177" t="s">
        <v>77</v>
      </c>
      <c r="C54" s="177"/>
      <c r="D54" s="177"/>
      <c r="E54" s="177"/>
      <c r="F54" s="177"/>
      <c r="G54" s="177"/>
      <c r="H54" s="177"/>
      <c r="I54" s="177"/>
      <c r="J54" s="177"/>
      <c r="AZ54" s="176" t="str">
        <f>B54</f>
        <v>kvalitativně a technicky obdobných, případně kvalitnějších řešení.</v>
      </c>
    </row>
    <row r="57" spans="1:52" ht="15.75" x14ac:dyDescent="0.25">
      <c r="B57" s="178" t="s">
        <v>78</v>
      </c>
    </row>
    <row r="59" spans="1:52" ht="25.5" customHeight="1" x14ac:dyDescent="0.2">
      <c r="A59" s="180"/>
      <c r="B59" s="183" t="s">
        <v>17</v>
      </c>
      <c r="C59" s="183" t="s">
        <v>5</v>
      </c>
      <c r="D59" s="184"/>
      <c r="E59" s="184"/>
      <c r="F59" s="185" t="s">
        <v>79</v>
      </c>
      <c r="G59" s="185"/>
      <c r="H59" s="185"/>
      <c r="I59" s="185" t="s">
        <v>29</v>
      </c>
      <c r="J59" s="185" t="s">
        <v>0</v>
      </c>
    </row>
    <row r="60" spans="1:52" ht="36.75" customHeight="1" x14ac:dyDescent="0.2">
      <c r="A60" s="181"/>
      <c r="B60" s="186" t="s">
        <v>43</v>
      </c>
      <c r="C60" s="187" t="s">
        <v>80</v>
      </c>
      <c r="D60" s="188"/>
      <c r="E60" s="188"/>
      <c r="F60" s="194" t="s">
        <v>24</v>
      </c>
      <c r="G60" s="195"/>
      <c r="H60" s="195"/>
      <c r="I60" s="195">
        <f>'SO 103.4 1 Pol'!G8</f>
        <v>0</v>
      </c>
      <c r="J60" s="192" t="str">
        <f>IF(I65=0,"",I60/I65*100)</f>
        <v/>
      </c>
    </row>
    <row r="61" spans="1:52" ht="36.75" customHeight="1" x14ac:dyDescent="0.2">
      <c r="A61" s="181"/>
      <c r="B61" s="186" t="s">
        <v>81</v>
      </c>
      <c r="C61" s="187" t="s">
        <v>82</v>
      </c>
      <c r="D61" s="188"/>
      <c r="E61" s="188"/>
      <c r="F61" s="194" t="s">
        <v>24</v>
      </c>
      <c r="G61" s="195"/>
      <c r="H61" s="195"/>
      <c r="I61" s="195">
        <f>'SO 103.4 1 Pol'!G62</f>
        <v>0</v>
      </c>
      <c r="J61" s="192" t="str">
        <f>IF(I65=0,"",I61/I65*100)</f>
        <v/>
      </c>
    </row>
    <row r="62" spans="1:52" ht="36.75" customHeight="1" x14ac:dyDescent="0.2">
      <c r="A62" s="181"/>
      <c r="B62" s="186" t="s">
        <v>83</v>
      </c>
      <c r="C62" s="187" t="s">
        <v>84</v>
      </c>
      <c r="D62" s="188"/>
      <c r="E62" s="188"/>
      <c r="F62" s="194" t="s">
        <v>24</v>
      </c>
      <c r="G62" s="195"/>
      <c r="H62" s="195"/>
      <c r="I62" s="195">
        <f>'SO 103.4 1 Pol'!G115</f>
        <v>0</v>
      </c>
      <c r="J62" s="192" t="str">
        <f>IF(I65=0,"",I62/I65*100)</f>
        <v/>
      </c>
    </row>
    <row r="63" spans="1:52" ht="36.75" customHeight="1" x14ac:dyDescent="0.2">
      <c r="A63" s="181"/>
      <c r="B63" s="186" t="s">
        <v>85</v>
      </c>
      <c r="C63" s="187" t="s">
        <v>86</v>
      </c>
      <c r="D63" s="188"/>
      <c r="E63" s="188"/>
      <c r="F63" s="194" t="s">
        <v>24</v>
      </c>
      <c r="G63" s="195"/>
      <c r="H63" s="195"/>
      <c r="I63" s="195">
        <f>'SO 103.4 1 Pol'!G126</f>
        <v>0</v>
      </c>
      <c r="J63" s="192" t="str">
        <f>IF(I65=0,"",I63/I65*100)</f>
        <v/>
      </c>
    </row>
    <row r="64" spans="1:52" ht="36.75" customHeight="1" x14ac:dyDescent="0.2">
      <c r="A64" s="181"/>
      <c r="B64" s="186" t="s">
        <v>87</v>
      </c>
      <c r="C64" s="187" t="s">
        <v>88</v>
      </c>
      <c r="D64" s="188"/>
      <c r="E64" s="188"/>
      <c r="F64" s="194" t="s">
        <v>24</v>
      </c>
      <c r="G64" s="195"/>
      <c r="H64" s="195"/>
      <c r="I64" s="195">
        <f>'SO 103.4 1 Pol'!G138</f>
        <v>0</v>
      </c>
      <c r="J64" s="192" t="str">
        <f>IF(I65=0,"",I64/I65*100)</f>
        <v/>
      </c>
    </row>
    <row r="65" spans="1:10" ht="25.5" customHeight="1" x14ac:dyDescent="0.2">
      <c r="A65" s="182"/>
      <c r="B65" s="189" t="s">
        <v>1</v>
      </c>
      <c r="C65" s="190"/>
      <c r="D65" s="191"/>
      <c r="E65" s="191"/>
      <c r="F65" s="196"/>
      <c r="G65" s="197"/>
      <c r="H65" s="197"/>
      <c r="I65" s="197">
        <f>SUM(I60:I64)</f>
        <v>0</v>
      </c>
      <c r="J65" s="193">
        <f>SUM(J60:J64)</f>
        <v>0</v>
      </c>
    </row>
    <row r="66" spans="1:10" x14ac:dyDescent="0.2">
      <c r="F66" s="135"/>
      <c r="G66" s="135"/>
      <c r="H66" s="135"/>
      <c r="I66" s="135"/>
      <c r="J66" s="136"/>
    </row>
    <row r="67" spans="1:10" x14ac:dyDescent="0.2">
      <c r="F67" s="135"/>
      <c r="G67" s="135"/>
      <c r="H67" s="135"/>
      <c r="I67" s="135"/>
      <c r="J67" s="136"/>
    </row>
    <row r="68" spans="1:10" x14ac:dyDescent="0.2">
      <c r="F68" s="135"/>
      <c r="G68" s="135"/>
      <c r="H68" s="135"/>
      <c r="I68" s="135"/>
      <c r="J68" s="136"/>
    </row>
  </sheetData>
  <sheetProtection algorithmName="SHA-512" hashValue="Gq2zznJ5glxHcX0y4PKn0NpPVMRnWoCK7l553NNQVpc2Ue2PSf1MP4KOnj+USth7nB8lvkE8wLLVE3xyCMTPYQ==" saltValue="Ffrhh9LDg/r9uZ/vftB1z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1:E61"/>
    <mergeCell ref="C62:E62"/>
    <mergeCell ref="C63:E63"/>
    <mergeCell ref="C64:E64"/>
    <mergeCell ref="B51:J51"/>
    <mergeCell ref="B52:J52"/>
    <mergeCell ref="B53:J53"/>
    <mergeCell ref="B54:J54"/>
    <mergeCell ref="C60:E60"/>
    <mergeCell ref="B46:J46"/>
    <mergeCell ref="B47:J47"/>
    <mergeCell ref="B48:J48"/>
    <mergeCell ref="B49:J49"/>
    <mergeCell ref="B50:J50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Fk/Akwx9Db7pXRE7tWoMmR+uj4m3VTY7ewQKvoF+JMIIlkaxz2DLnFeBMOrRBEPzo8e9cLJQa4/6gu7nwvQs5A==" saltValue="rPo94tOrgSUKKmhwoPj6X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2F2CA-233E-4DF8-882E-4C56614C3A39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91</v>
      </c>
      <c r="B1" s="199"/>
      <c r="C1" s="199"/>
      <c r="D1" s="199"/>
      <c r="E1" s="199"/>
      <c r="F1" s="199"/>
      <c r="G1" s="199"/>
      <c r="AG1" t="s">
        <v>92</v>
      </c>
    </row>
    <row r="2" spans="1:60" ht="24.95" customHeight="1" x14ac:dyDescent="0.2">
      <c r="A2" s="200" t="s">
        <v>7</v>
      </c>
      <c r="B2" s="48" t="s">
        <v>49</v>
      </c>
      <c r="C2" s="203" t="s">
        <v>50</v>
      </c>
      <c r="D2" s="201"/>
      <c r="E2" s="201"/>
      <c r="F2" s="201"/>
      <c r="G2" s="202"/>
      <c r="AG2" t="s">
        <v>93</v>
      </c>
    </row>
    <row r="3" spans="1:60" ht="24.95" customHeight="1" x14ac:dyDescent="0.2">
      <c r="A3" s="200" t="s">
        <v>8</v>
      </c>
      <c r="B3" s="48" t="s">
        <v>45</v>
      </c>
      <c r="C3" s="203" t="s">
        <v>46</v>
      </c>
      <c r="D3" s="201"/>
      <c r="E3" s="201"/>
      <c r="F3" s="201"/>
      <c r="G3" s="202"/>
      <c r="AC3" s="179" t="s">
        <v>93</v>
      </c>
      <c r="AG3" t="s">
        <v>94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95</v>
      </c>
    </row>
    <row r="5" spans="1:60" x14ac:dyDescent="0.2">
      <c r="D5" s="10"/>
    </row>
    <row r="6" spans="1:60" ht="38.25" x14ac:dyDescent="0.2">
      <c r="A6" s="210" t="s">
        <v>96</v>
      </c>
      <c r="B6" s="212" t="s">
        <v>97</v>
      </c>
      <c r="C6" s="212" t="s">
        <v>98</v>
      </c>
      <c r="D6" s="211" t="s">
        <v>99</v>
      </c>
      <c r="E6" s="210" t="s">
        <v>100</v>
      </c>
      <c r="F6" s="209" t="s">
        <v>101</v>
      </c>
      <c r="G6" s="210" t="s">
        <v>29</v>
      </c>
      <c r="H6" s="213" t="s">
        <v>30</v>
      </c>
      <c r="I6" s="213" t="s">
        <v>102</v>
      </c>
      <c r="J6" s="213" t="s">
        <v>31</v>
      </c>
      <c r="K6" s="213" t="s">
        <v>103</v>
      </c>
      <c r="L6" s="213" t="s">
        <v>104</v>
      </c>
      <c r="M6" s="213" t="s">
        <v>105</v>
      </c>
      <c r="N6" s="213" t="s">
        <v>106</v>
      </c>
      <c r="O6" s="213" t="s">
        <v>107</v>
      </c>
      <c r="P6" s="213" t="s">
        <v>108</v>
      </c>
      <c r="Q6" s="213" t="s">
        <v>109</v>
      </c>
      <c r="R6" s="213" t="s">
        <v>110</v>
      </c>
      <c r="S6" s="213" t="s">
        <v>111</v>
      </c>
      <c r="T6" s="213" t="s">
        <v>112</v>
      </c>
      <c r="U6" s="213" t="s">
        <v>113</v>
      </c>
      <c r="V6" s="213" t="s">
        <v>114</v>
      </c>
      <c r="W6" s="213" t="s">
        <v>115</v>
      </c>
      <c r="X6" s="213" t="s">
        <v>116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9" t="s">
        <v>117</v>
      </c>
      <c r="B8" s="230" t="s">
        <v>43</v>
      </c>
      <c r="C8" s="246" t="s">
        <v>80</v>
      </c>
      <c r="D8" s="231"/>
      <c r="E8" s="232"/>
      <c r="F8" s="233"/>
      <c r="G8" s="233">
        <f>SUMIF(AG9:AG61,"&lt;&gt;NOR",G9:G61)</f>
        <v>0</v>
      </c>
      <c r="H8" s="233"/>
      <c r="I8" s="233">
        <f>SUM(I9:I61)</f>
        <v>0</v>
      </c>
      <c r="J8" s="233"/>
      <c r="K8" s="233">
        <f>SUM(K9:K61)</f>
        <v>0</v>
      </c>
      <c r="L8" s="233"/>
      <c r="M8" s="233">
        <f>SUM(M9:M61)</f>
        <v>0</v>
      </c>
      <c r="N8" s="233"/>
      <c r="O8" s="233">
        <f>SUM(O9:O61)</f>
        <v>202.46</v>
      </c>
      <c r="P8" s="233"/>
      <c r="Q8" s="233">
        <f>SUM(Q9:Q61)</f>
        <v>0</v>
      </c>
      <c r="R8" s="233"/>
      <c r="S8" s="233"/>
      <c r="T8" s="234"/>
      <c r="U8" s="228"/>
      <c r="V8" s="228">
        <f>SUM(V9:V61)</f>
        <v>206.56</v>
      </c>
      <c r="W8" s="228"/>
      <c r="X8" s="228"/>
      <c r="AG8" t="s">
        <v>118</v>
      </c>
    </row>
    <row r="9" spans="1:60" outlineLevel="1" x14ac:dyDescent="0.2">
      <c r="A9" s="235">
        <v>1</v>
      </c>
      <c r="B9" s="236" t="s">
        <v>119</v>
      </c>
      <c r="C9" s="247" t="s">
        <v>120</v>
      </c>
      <c r="D9" s="237" t="s">
        <v>121</v>
      </c>
      <c r="E9" s="238">
        <v>114.8335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40">
        <v>0</v>
      </c>
      <c r="O9" s="240">
        <f>ROUND(E9*N9,2)</f>
        <v>0</v>
      </c>
      <c r="P9" s="240">
        <v>0</v>
      </c>
      <c r="Q9" s="240">
        <f>ROUND(E9*P9,2)</f>
        <v>0</v>
      </c>
      <c r="R9" s="240" t="s">
        <v>122</v>
      </c>
      <c r="S9" s="240" t="s">
        <v>123</v>
      </c>
      <c r="T9" s="241" t="s">
        <v>124</v>
      </c>
      <c r="U9" s="223">
        <v>0.11</v>
      </c>
      <c r="V9" s="223">
        <f>ROUND(E9*U9,2)</f>
        <v>12.63</v>
      </c>
      <c r="W9" s="223"/>
      <c r="X9" s="223" t="s">
        <v>125</v>
      </c>
      <c r="Y9" s="214"/>
      <c r="Z9" s="214"/>
      <c r="AA9" s="214"/>
      <c r="AB9" s="214"/>
      <c r="AC9" s="214"/>
      <c r="AD9" s="214"/>
      <c r="AE9" s="214"/>
      <c r="AF9" s="214"/>
      <c r="AG9" s="214" t="s">
        <v>126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33.75" outlineLevel="1" x14ac:dyDescent="0.2">
      <c r="A10" s="221"/>
      <c r="B10" s="222"/>
      <c r="C10" s="248" t="s">
        <v>127</v>
      </c>
      <c r="D10" s="243"/>
      <c r="E10" s="243"/>
      <c r="F10" s="243"/>
      <c r="G10" s="24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128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42" t="str">
        <f>C10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49" t="s">
        <v>129</v>
      </c>
      <c r="D11" s="224"/>
      <c r="E11" s="225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4"/>
      <c r="Z11" s="214"/>
      <c r="AA11" s="214"/>
      <c r="AB11" s="214"/>
      <c r="AC11" s="214"/>
      <c r="AD11" s="214"/>
      <c r="AE11" s="214"/>
      <c r="AF11" s="214"/>
      <c r="AG11" s="214" t="s">
        <v>130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49" t="s">
        <v>131</v>
      </c>
      <c r="D12" s="224"/>
      <c r="E12" s="225">
        <v>27.002500000000001</v>
      </c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130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21"/>
      <c r="B13" s="222"/>
      <c r="C13" s="249" t="s">
        <v>132</v>
      </c>
      <c r="D13" s="224"/>
      <c r="E13" s="225">
        <v>26.847000000000001</v>
      </c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4"/>
      <c r="Z13" s="214"/>
      <c r="AA13" s="214"/>
      <c r="AB13" s="214"/>
      <c r="AC13" s="214"/>
      <c r="AD13" s="214"/>
      <c r="AE13" s="214"/>
      <c r="AF13" s="214"/>
      <c r="AG13" s="214" t="s">
        <v>130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21"/>
      <c r="B14" s="222"/>
      <c r="C14" s="249" t="s">
        <v>133</v>
      </c>
      <c r="D14" s="224"/>
      <c r="E14" s="225">
        <v>60.984000000000002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130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5">
        <v>2</v>
      </c>
      <c r="B15" s="236" t="s">
        <v>134</v>
      </c>
      <c r="C15" s="247" t="s">
        <v>135</v>
      </c>
      <c r="D15" s="237" t="s">
        <v>121</v>
      </c>
      <c r="E15" s="238">
        <v>34.450049999999997</v>
      </c>
      <c r="F15" s="239"/>
      <c r="G15" s="240">
        <f>ROUND(E15*F15,2)</f>
        <v>0</v>
      </c>
      <c r="H15" s="239"/>
      <c r="I15" s="240">
        <f>ROUND(E15*H15,2)</f>
        <v>0</v>
      </c>
      <c r="J15" s="239"/>
      <c r="K15" s="240">
        <f>ROUND(E15*J15,2)</f>
        <v>0</v>
      </c>
      <c r="L15" s="240">
        <v>21</v>
      </c>
      <c r="M15" s="240">
        <f>G15*(1+L15/100)</f>
        <v>0</v>
      </c>
      <c r="N15" s="240">
        <v>0</v>
      </c>
      <c r="O15" s="240">
        <f>ROUND(E15*N15,2)</f>
        <v>0</v>
      </c>
      <c r="P15" s="240">
        <v>0</v>
      </c>
      <c r="Q15" s="240">
        <f>ROUND(E15*P15,2)</f>
        <v>0</v>
      </c>
      <c r="R15" s="240" t="s">
        <v>122</v>
      </c>
      <c r="S15" s="240" t="s">
        <v>123</v>
      </c>
      <c r="T15" s="241" t="s">
        <v>124</v>
      </c>
      <c r="U15" s="223">
        <v>4.3099999999999999E-2</v>
      </c>
      <c r="V15" s="223">
        <f>ROUND(E15*U15,2)</f>
        <v>1.48</v>
      </c>
      <c r="W15" s="223"/>
      <c r="X15" s="223" t="s">
        <v>125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126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33.75" outlineLevel="1" x14ac:dyDescent="0.2">
      <c r="A16" s="221"/>
      <c r="B16" s="222"/>
      <c r="C16" s="248" t="s">
        <v>127</v>
      </c>
      <c r="D16" s="243"/>
      <c r="E16" s="243"/>
      <c r="F16" s="243"/>
      <c r="G16" s="24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128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42" t="str">
        <f>C16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21"/>
      <c r="B17" s="222"/>
      <c r="C17" s="249" t="s">
        <v>136</v>
      </c>
      <c r="D17" s="224"/>
      <c r="E17" s="225">
        <v>34.450049999999997</v>
      </c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14"/>
      <c r="Z17" s="214"/>
      <c r="AA17" s="214"/>
      <c r="AB17" s="214"/>
      <c r="AC17" s="214"/>
      <c r="AD17" s="214"/>
      <c r="AE17" s="214"/>
      <c r="AF17" s="214"/>
      <c r="AG17" s="214" t="s">
        <v>130</v>
      </c>
      <c r="AH17" s="214">
        <v>5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5">
        <v>3</v>
      </c>
      <c r="B18" s="236" t="s">
        <v>137</v>
      </c>
      <c r="C18" s="247" t="s">
        <v>138</v>
      </c>
      <c r="D18" s="237" t="s">
        <v>121</v>
      </c>
      <c r="E18" s="238">
        <v>92.333500000000001</v>
      </c>
      <c r="F18" s="239"/>
      <c r="G18" s="240">
        <f>ROUND(E18*F18,2)</f>
        <v>0</v>
      </c>
      <c r="H18" s="239"/>
      <c r="I18" s="240">
        <f>ROUND(E18*H18,2)</f>
        <v>0</v>
      </c>
      <c r="J18" s="239"/>
      <c r="K18" s="240">
        <f>ROUND(E18*J18,2)</f>
        <v>0</v>
      </c>
      <c r="L18" s="240">
        <v>21</v>
      </c>
      <c r="M18" s="240">
        <f>G18*(1+L18/100)</f>
        <v>0</v>
      </c>
      <c r="N18" s="240">
        <v>0</v>
      </c>
      <c r="O18" s="240">
        <f>ROUND(E18*N18,2)</f>
        <v>0</v>
      </c>
      <c r="P18" s="240">
        <v>0</v>
      </c>
      <c r="Q18" s="240">
        <f>ROUND(E18*P18,2)</f>
        <v>0</v>
      </c>
      <c r="R18" s="240" t="s">
        <v>122</v>
      </c>
      <c r="S18" s="240" t="s">
        <v>123</v>
      </c>
      <c r="T18" s="241" t="s">
        <v>124</v>
      </c>
      <c r="U18" s="223">
        <v>1.0999999999999999E-2</v>
      </c>
      <c r="V18" s="223">
        <f>ROUND(E18*U18,2)</f>
        <v>1.02</v>
      </c>
      <c r="W18" s="223"/>
      <c r="X18" s="223" t="s">
        <v>125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126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21"/>
      <c r="B19" s="222"/>
      <c r="C19" s="248" t="s">
        <v>139</v>
      </c>
      <c r="D19" s="243"/>
      <c r="E19" s="243"/>
      <c r="F19" s="243"/>
      <c r="G19" s="24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4"/>
      <c r="Z19" s="214"/>
      <c r="AA19" s="214"/>
      <c r="AB19" s="214"/>
      <c r="AC19" s="214"/>
      <c r="AD19" s="214"/>
      <c r="AE19" s="214"/>
      <c r="AF19" s="214"/>
      <c r="AG19" s="214" t="s">
        <v>128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42" t="str">
        <f>C19</f>
        <v>po suchu, bez ohledu na druh dopravního prostředku, bez naložení výkopku, avšak se složením bez rozhrnutí,</v>
      </c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49" t="s">
        <v>140</v>
      </c>
      <c r="D20" s="224"/>
      <c r="E20" s="225">
        <v>114.8335</v>
      </c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4"/>
      <c r="Z20" s="214"/>
      <c r="AA20" s="214"/>
      <c r="AB20" s="214"/>
      <c r="AC20" s="214"/>
      <c r="AD20" s="214"/>
      <c r="AE20" s="214"/>
      <c r="AF20" s="214"/>
      <c r="AG20" s="214" t="s">
        <v>130</v>
      </c>
      <c r="AH20" s="214">
        <v>5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21"/>
      <c r="B21" s="222"/>
      <c r="C21" s="249" t="s">
        <v>129</v>
      </c>
      <c r="D21" s="224"/>
      <c r="E21" s="225"/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4"/>
      <c r="Z21" s="214"/>
      <c r="AA21" s="214"/>
      <c r="AB21" s="214"/>
      <c r="AC21" s="214"/>
      <c r="AD21" s="214"/>
      <c r="AE21" s="214"/>
      <c r="AF21" s="214"/>
      <c r="AG21" s="214" t="s">
        <v>130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21"/>
      <c r="B22" s="222"/>
      <c r="C22" s="249" t="s">
        <v>141</v>
      </c>
      <c r="D22" s="224"/>
      <c r="E22" s="225">
        <v>-10.5</v>
      </c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14"/>
      <c r="Z22" s="214"/>
      <c r="AA22" s="214"/>
      <c r="AB22" s="214"/>
      <c r="AC22" s="214"/>
      <c r="AD22" s="214"/>
      <c r="AE22" s="214"/>
      <c r="AF22" s="214"/>
      <c r="AG22" s="214" t="s">
        <v>130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21"/>
      <c r="B23" s="222"/>
      <c r="C23" s="249" t="s">
        <v>142</v>
      </c>
      <c r="D23" s="224"/>
      <c r="E23" s="225">
        <v>-12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4"/>
      <c r="Z23" s="214"/>
      <c r="AA23" s="214"/>
      <c r="AB23" s="214"/>
      <c r="AC23" s="214"/>
      <c r="AD23" s="214"/>
      <c r="AE23" s="214"/>
      <c r="AF23" s="214"/>
      <c r="AG23" s="214" t="s">
        <v>130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22.5" outlineLevel="1" x14ac:dyDescent="0.2">
      <c r="A24" s="235">
        <v>4</v>
      </c>
      <c r="B24" s="236" t="s">
        <v>143</v>
      </c>
      <c r="C24" s="247" t="s">
        <v>144</v>
      </c>
      <c r="D24" s="237" t="s">
        <v>121</v>
      </c>
      <c r="E24" s="238">
        <v>82.257499999999993</v>
      </c>
      <c r="F24" s="239"/>
      <c r="G24" s="240">
        <f>ROUND(E24*F24,2)</f>
        <v>0</v>
      </c>
      <c r="H24" s="239"/>
      <c r="I24" s="240">
        <f>ROUND(E24*H24,2)</f>
        <v>0</v>
      </c>
      <c r="J24" s="239"/>
      <c r="K24" s="240">
        <f>ROUND(E24*J24,2)</f>
        <v>0</v>
      </c>
      <c r="L24" s="240">
        <v>21</v>
      </c>
      <c r="M24" s="240">
        <f>G24*(1+L24/100)</f>
        <v>0</v>
      </c>
      <c r="N24" s="240">
        <v>0</v>
      </c>
      <c r="O24" s="240">
        <f>ROUND(E24*N24,2)</f>
        <v>0</v>
      </c>
      <c r="P24" s="240">
        <v>0</v>
      </c>
      <c r="Q24" s="240">
        <f>ROUND(E24*P24,2)</f>
        <v>0</v>
      </c>
      <c r="R24" s="240" t="s">
        <v>122</v>
      </c>
      <c r="S24" s="240" t="s">
        <v>123</v>
      </c>
      <c r="T24" s="241" t="s">
        <v>124</v>
      </c>
      <c r="U24" s="223">
        <v>1.1499999999999999</v>
      </c>
      <c r="V24" s="223">
        <f>ROUND(E24*U24,2)</f>
        <v>94.6</v>
      </c>
      <c r="W24" s="223"/>
      <c r="X24" s="223" t="s">
        <v>125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126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/>
      <c r="B25" s="222"/>
      <c r="C25" s="248" t="s">
        <v>145</v>
      </c>
      <c r="D25" s="243"/>
      <c r="E25" s="243"/>
      <c r="F25" s="243"/>
      <c r="G25" s="24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128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1"/>
      <c r="B26" s="222"/>
      <c r="C26" s="249" t="s">
        <v>146</v>
      </c>
      <c r="D26" s="224"/>
      <c r="E26" s="225"/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23"/>
      <c r="Y26" s="214"/>
      <c r="Z26" s="214"/>
      <c r="AA26" s="214"/>
      <c r="AB26" s="214"/>
      <c r="AC26" s="214"/>
      <c r="AD26" s="214"/>
      <c r="AE26" s="214"/>
      <c r="AF26" s="214"/>
      <c r="AG26" s="214" t="s">
        <v>130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21"/>
      <c r="B27" s="222"/>
      <c r="C27" s="249" t="s">
        <v>129</v>
      </c>
      <c r="D27" s="224"/>
      <c r="E27" s="225"/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4"/>
      <c r="Z27" s="214"/>
      <c r="AA27" s="214"/>
      <c r="AB27" s="214"/>
      <c r="AC27" s="214"/>
      <c r="AD27" s="214"/>
      <c r="AE27" s="214"/>
      <c r="AF27" s="214"/>
      <c r="AG27" s="214" t="s">
        <v>130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21"/>
      <c r="B28" s="222"/>
      <c r="C28" s="249" t="s">
        <v>147</v>
      </c>
      <c r="D28" s="224"/>
      <c r="E28" s="225"/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4"/>
      <c r="Z28" s="214"/>
      <c r="AA28" s="214"/>
      <c r="AB28" s="214"/>
      <c r="AC28" s="214"/>
      <c r="AD28" s="214"/>
      <c r="AE28" s="214"/>
      <c r="AF28" s="214"/>
      <c r="AG28" s="214" t="s">
        <v>130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49" t="s">
        <v>131</v>
      </c>
      <c r="D29" s="224"/>
      <c r="E29" s="225">
        <v>27.002500000000001</v>
      </c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130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21"/>
      <c r="B30" s="222"/>
      <c r="C30" s="249" t="s">
        <v>132</v>
      </c>
      <c r="D30" s="224"/>
      <c r="E30" s="225">
        <v>26.847000000000001</v>
      </c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14"/>
      <c r="Z30" s="214"/>
      <c r="AA30" s="214"/>
      <c r="AB30" s="214"/>
      <c r="AC30" s="214"/>
      <c r="AD30" s="214"/>
      <c r="AE30" s="214"/>
      <c r="AF30" s="214"/>
      <c r="AG30" s="214" t="s">
        <v>130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21"/>
      <c r="B31" s="222"/>
      <c r="C31" s="249" t="s">
        <v>133</v>
      </c>
      <c r="D31" s="224"/>
      <c r="E31" s="225">
        <v>60.984000000000002</v>
      </c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14"/>
      <c r="Z31" s="214"/>
      <c r="AA31" s="214"/>
      <c r="AB31" s="214"/>
      <c r="AC31" s="214"/>
      <c r="AD31" s="214"/>
      <c r="AE31" s="214"/>
      <c r="AF31" s="214"/>
      <c r="AG31" s="214" t="s">
        <v>130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21"/>
      <c r="B32" s="222"/>
      <c r="C32" s="249" t="s">
        <v>148</v>
      </c>
      <c r="D32" s="224"/>
      <c r="E32" s="225">
        <v>-1.728</v>
      </c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4"/>
      <c r="Z32" s="214"/>
      <c r="AA32" s="214"/>
      <c r="AB32" s="214"/>
      <c r="AC32" s="214"/>
      <c r="AD32" s="214"/>
      <c r="AE32" s="214"/>
      <c r="AF32" s="214"/>
      <c r="AG32" s="214" t="s">
        <v>130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21"/>
      <c r="B33" s="222"/>
      <c r="C33" s="249" t="s">
        <v>149</v>
      </c>
      <c r="D33" s="224"/>
      <c r="E33" s="225">
        <v>-5.2</v>
      </c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14"/>
      <c r="Z33" s="214"/>
      <c r="AA33" s="214"/>
      <c r="AB33" s="214"/>
      <c r="AC33" s="214"/>
      <c r="AD33" s="214"/>
      <c r="AE33" s="214"/>
      <c r="AF33" s="214"/>
      <c r="AG33" s="214" t="s">
        <v>130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21"/>
      <c r="B34" s="222"/>
      <c r="C34" s="249" t="s">
        <v>150</v>
      </c>
      <c r="D34" s="224"/>
      <c r="E34" s="225">
        <v>-12.544</v>
      </c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14"/>
      <c r="Z34" s="214"/>
      <c r="AA34" s="214"/>
      <c r="AB34" s="214"/>
      <c r="AC34" s="214"/>
      <c r="AD34" s="214"/>
      <c r="AE34" s="214"/>
      <c r="AF34" s="214"/>
      <c r="AG34" s="214" t="s">
        <v>130</v>
      </c>
      <c r="AH34" s="214">
        <v>0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21"/>
      <c r="B35" s="222"/>
      <c r="C35" s="249" t="s">
        <v>151</v>
      </c>
      <c r="D35" s="224"/>
      <c r="E35" s="225">
        <v>-12.096</v>
      </c>
      <c r="F35" s="223"/>
      <c r="G35" s="22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4"/>
      <c r="Z35" s="214"/>
      <c r="AA35" s="214"/>
      <c r="AB35" s="214"/>
      <c r="AC35" s="214"/>
      <c r="AD35" s="214"/>
      <c r="AE35" s="214"/>
      <c r="AF35" s="214"/>
      <c r="AG35" s="214" t="s">
        <v>130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49" t="s">
        <v>152</v>
      </c>
      <c r="D36" s="224"/>
      <c r="E36" s="225">
        <v>-1.008</v>
      </c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130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5">
        <v>5</v>
      </c>
      <c r="B37" s="236" t="s">
        <v>153</v>
      </c>
      <c r="C37" s="247" t="s">
        <v>154</v>
      </c>
      <c r="D37" s="237" t="s">
        <v>121</v>
      </c>
      <c r="E37" s="238">
        <v>33.75</v>
      </c>
      <c r="F37" s="239"/>
      <c r="G37" s="240">
        <f>ROUND(E37*F37,2)</f>
        <v>0</v>
      </c>
      <c r="H37" s="239"/>
      <c r="I37" s="240">
        <f>ROUND(E37*H37,2)</f>
        <v>0</v>
      </c>
      <c r="J37" s="239"/>
      <c r="K37" s="240">
        <f>ROUND(E37*J37,2)</f>
        <v>0</v>
      </c>
      <c r="L37" s="240">
        <v>21</v>
      </c>
      <c r="M37" s="240">
        <f>G37*(1+L37/100)</f>
        <v>0</v>
      </c>
      <c r="N37" s="240">
        <v>0</v>
      </c>
      <c r="O37" s="240">
        <f>ROUND(E37*N37,2)</f>
        <v>0</v>
      </c>
      <c r="P37" s="240">
        <v>0</v>
      </c>
      <c r="Q37" s="240">
        <f>ROUND(E37*P37,2)</f>
        <v>0</v>
      </c>
      <c r="R37" s="240" t="s">
        <v>122</v>
      </c>
      <c r="S37" s="240" t="s">
        <v>123</v>
      </c>
      <c r="T37" s="241" t="s">
        <v>124</v>
      </c>
      <c r="U37" s="223">
        <v>2.1949999999999998</v>
      </c>
      <c r="V37" s="223">
        <f>ROUND(E37*U37,2)</f>
        <v>74.08</v>
      </c>
      <c r="W37" s="223"/>
      <c r="X37" s="223" t="s">
        <v>125</v>
      </c>
      <c r="Y37" s="214"/>
      <c r="Z37" s="214"/>
      <c r="AA37" s="214"/>
      <c r="AB37" s="214"/>
      <c r="AC37" s="214"/>
      <c r="AD37" s="214"/>
      <c r="AE37" s="214"/>
      <c r="AF37" s="214"/>
      <c r="AG37" s="214" t="s">
        <v>126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ht="22.5" outlineLevel="1" x14ac:dyDescent="0.2">
      <c r="A38" s="221"/>
      <c r="B38" s="222"/>
      <c r="C38" s="248" t="s">
        <v>155</v>
      </c>
      <c r="D38" s="243"/>
      <c r="E38" s="243"/>
      <c r="F38" s="243"/>
      <c r="G38" s="243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14"/>
      <c r="Z38" s="214"/>
      <c r="AA38" s="214"/>
      <c r="AB38" s="214"/>
      <c r="AC38" s="214"/>
      <c r="AD38" s="214"/>
      <c r="AE38" s="214"/>
      <c r="AF38" s="214"/>
      <c r="AG38" s="214" t="s">
        <v>128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42" t="str">
        <f>C38</f>
        <v>sypaninou z vhodných hornin tř. 1 - 4 nebo materiálem, uloženým ve vzdálenosti do 30 m od vnějšího kraje objektu, pro jakoukoliv míru zhutnění,</v>
      </c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21"/>
      <c r="B39" s="222"/>
      <c r="C39" s="249" t="s">
        <v>129</v>
      </c>
      <c r="D39" s="224"/>
      <c r="E39" s="225"/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14"/>
      <c r="Z39" s="214"/>
      <c r="AA39" s="214"/>
      <c r="AB39" s="214"/>
      <c r="AC39" s="214"/>
      <c r="AD39" s="214"/>
      <c r="AE39" s="214"/>
      <c r="AF39" s="214"/>
      <c r="AG39" s="214" t="s">
        <v>130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1"/>
      <c r="B40" s="222"/>
      <c r="C40" s="249" t="s">
        <v>156</v>
      </c>
      <c r="D40" s="224"/>
      <c r="E40" s="225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4"/>
      <c r="Z40" s="214"/>
      <c r="AA40" s="214"/>
      <c r="AB40" s="214"/>
      <c r="AC40" s="214"/>
      <c r="AD40" s="214"/>
      <c r="AE40" s="214"/>
      <c r="AF40" s="214"/>
      <c r="AG40" s="214" t="s">
        <v>130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21"/>
      <c r="B41" s="222"/>
      <c r="C41" s="249" t="s">
        <v>157</v>
      </c>
      <c r="D41" s="224"/>
      <c r="E41" s="225">
        <v>10.5</v>
      </c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14"/>
      <c r="Z41" s="214"/>
      <c r="AA41" s="214"/>
      <c r="AB41" s="214"/>
      <c r="AC41" s="214"/>
      <c r="AD41" s="214"/>
      <c r="AE41" s="214"/>
      <c r="AF41" s="214"/>
      <c r="AG41" s="214" t="s">
        <v>130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21"/>
      <c r="B42" s="222"/>
      <c r="C42" s="249" t="s">
        <v>158</v>
      </c>
      <c r="D42" s="224"/>
      <c r="E42" s="225">
        <v>12</v>
      </c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14"/>
      <c r="Z42" s="214"/>
      <c r="AA42" s="214"/>
      <c r="AB42" s="214"/>
      <c r="AC42" s="214"/>
      <c r="AD42" s="214"/>
      <c r="AE42" s="214"/>
      <c r="AF42" s="214"/>
      <c r="AG42" s="214" t="s">
        <v>130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21"/>
      <c r="B43" s="222"/>
      <c r="C43" s="249" t="s">
        <v>159</v>
      </c>
      <c r="D43" s="224"/>
      <c r="E43" s="225"/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4"/>
      <c r="Z43" s="214"/>
      <c r="AA43" s="214"/>
      <c r="AB43" s="214"/>
      <c r="AC43" s="214"/>
      <c r="AD43" s="214"/>
      <c r="AE43" s="214"/>
      <c r="AF43" s="214"/>
      <c r="AG43" s="214" t="s">
        <v>130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21"/>
      <c r="B44" s="222"/>
      <c r="C44" s="249" t="s">
        <v>160</v>
      </c>
      <c r="D44" s="224"/>
      <c r="E44" s="225">
        <v>5.25</v>
      </c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14"/>
      <c r="Z44" s="214"/>
      <c r="AA44" s="214"/>
      <c r="AB44" s="214"/>
      <c r="AC44" s="214"/>
      <c r="AD44" s="214"/>
      <c r="AE44" s="214"/>
      <c r="AF44" s="214"/>
      <c r="AG44" s="214" t="s">
        <v>130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21"/>
      <c r="B45" s="222"/>
      <c r="C45" s="249" t="s">
        <v>161</v>
      </c>
      <c r="D45" s="224"/>
      <c r="E45" s="225">
        <v>6</v>
      </c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4"/>
      <c r="Z45" s="214"/>
      <c r="AA45" s="214"/>
      <c r="AB45" s="214"/>
      <c r="AC45" s="214"/>
      <c r="AD45" s="214"/>
      <c r="AE45" s="214"/>
      <c r="AF45" s="214"/>
      <c r="AG45" s="214" t="s">
        <v>130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5">
        <v>6</v>
      </c>
      <c r="B46" s="236" t="s">
        <v>162</v>
      </c>
      <c r="C46" s="247" t="s">
        <v>163</v>
      </c>
      <c r="D46" s="237" t="s">
        <v>164</v>
      </c>
      <c r="E46" s="238">
        <v>237</v>
      </c>
      <c r="F46" s="239"/>
      <c r="G46" s="240">
        <f>ROUND(E46*F46,2)</f>
        <v>0</v>
      </c>
      <c r="H46" s="239"/>
      <c r="I46" s="240">
        <f>ROUND(E46*H46,2)</f>
        <v>0</v>
      </c>
      <c r="J46" s="239"/>
      <c r="K46" s="240">
        <f>ROUND(E46*J46,2)</f>
        <v>0</v>
      </c>
      <c r="L46" s="240">
        <v>21</v>
      </c>
      <c r="M46" s="240">
        <f>G46*(1+L46/100)</f>
        <v>0</v>
      </c>
      <c r="N46" s="240">
        <v>0</v>
      </c>
      <c r="O46" s="240">
        <f>ROUND(E46*N46,2)</f>
        <v>0</v>
      </c>
      <c r="P46" s="240">
        <v>0</v>
      </c>
      <c r="Q46" s="240">
        <f>ROUND(E46*P46,2)</f>
        <v>0</v>
      </c>
      <c r="R46" s="240" t="s">
        <v>122</v>
      </c>
      <c r="S46" s="240" t="s">
        <v>123</v>
      </c>
      <c r="T46" s="241" t="s">
        <v>124</v>
      </c>
      <c r="U46" s="223">
        <v>9.6000000000000002E-2</v>
      </c>
      <c r="V46" s="223">
        <f>ROUND(E46*U46,2)</f>
        <v>22.75</v>
      </c>
      <c r="W46" s="223"/>
      <c r="X46" s="223" t="s">
        <v>125</v>
      </c>
      <c r="Y46" s="214"/>
      <c r="Z46" s="214"/>
      <c r="AA46" s="214"/>
      <c r="AB46" s="214"/>
      <c r="AC46" s="214"/>
      <c r="AD46" s="214"/>
      <c r="AE46" s="214"/>
      <c r="AF46" s="214"/>
      <c r="AG46" s="214" t="s">
        <v>126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21"/>
      <c r="B47" s="222"/>
      <c r="C47" s="248" t="s">
        <v>165</v>
      </c>
      <c r="D47" s="243"/>
      <c r="E47" s="243"/>
      <c r="F47" s="243"/>
      <c r="G47" s="24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14"/>
      <c r="Z47" s="214"/>
      <c r="AA47" s="214"/>
      <c r="AB47" s="214"/>
      <c r="AC47" s="214"/>
      <c r="AD47" s="214"/>
      <c r="AE47" s="214"/>
      <c r="AF47" s="214"/>
      <c r="AG47" s="214" t="s">
        <v>128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21"/>
      <c r="B48" s="222"/>
      <c r="C48" s="249" t="s">
        <v>129</v>
      </c>
      <c r="D48" s="224"/>
      <c r="E48" s="225"/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14"/>
      <c r="Z48" s="214"/>
      <c r="AA48" s="214"/>
      <c r="AB48" s="214"/>
      <c r="AC48" s="214"/>
      <c r="AD48" s="214"/>
      <c r="AE48" s="214"/>
      <c r="AF48" s="214"/>
      <c r="AG48" s="214" t="s">
        <v>130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21"/>
      <c r="B49" s="222"/>
      <c r="C49" s="249" t="s">
        <v>166</v>
      </c>
      <c r="D49" s="224"/>
      <c r="E49" s="225">
        <v>162</v>
      </c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14"/>
      <c r="Z49" s="214"/>
      <c r="AA49" s="214"/>
      <c r="AB49" s="214"/>
      <c r="AC49" s="214"/>
      <c r="AD49" s="214"/>
      <c r="AE49" s="214"/>
      <c r="AF49" s="214"/>
      <c r="AG49" s="214" t="s">
        <v>130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21"/>
      <c r="B50" s="222"/>
      <c r="C50" s="249" t="s">
        <v>156</v>
      </c>
      <c r="D50" s="224"/>
      <c r="E50" s="225"/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14"/>
      <c r="Z50" s="214"/>
      <c r="AA50" s="214"/>
      <c r="AB50" s="214"/>
      <c r="AC50" s="214"/>
      <c r="AD50" s="214"/>
      <c r="AE50" s="214"/>
      <c r="AF50" s="214"/>
      <c r="AG50" s="214" t="s">
        <v>130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21"/>
      <c r="B51" s="222"/>
      <c r="C51" s="249" t="s">
        <v>167</v>
      </c>
      <c r="D51" s="224"/>
      <c r="E51" s="225">
        <v>35</v>
      </c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14"/>
      <c r="Z51" s="214"/>
      <c r="AA51" s="214"/>
      <c r="AB51" s="214"/>
      <c r="AC51" s="214"/>
      <c r="AD51" s="214"/>
      <c r="AE51" s="214"/>
      <c r="AF51" s="214"/>
      <c r="AG51" s="214" t="s">
        <v>130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21"/>
      <c r="B52" s="222"/>
      <c r="C52" s="249" t="s">
        <v>168</v>
      </c>
      <c r="D52" s="224"/>
      <c r="E52" s="225">
        <v>40</v>
      </c>
      <c r="F52" s="223"/>
      <c r="G52" s="223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14"/>
      <c r="Z52" s="214"/>
      <c r="AA52" s="214"/>
      <c r="AB52" s="214"/>
      <c r="AC52" s="214"/>
      <c r="AD52" s="214"/>
      <c r="AE52" s="214"/>
      <c r="AF52" s="214"/>
      <c r="AG52" s="214" t="s">
        <v>130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5">
        <v>7</v>
      </c>
      <c r="B53" s="236" t="s">
        <v>169</v>
      </c>
      <c r="C53" s="247" t="s">
        <v>170</v>
      </c>
      <c r="D53" s="237" t="s">
        <v>121</v>
      </c>
      <c r="E53" s="238">
        <v>92.333500000000001</v>
      </c>
      <c r="F53" s="239"/>
      <c r="G53" s="240">
        <f>ROUND(E53*F53,2)</f>
        <v>0</v>
      </c>
      <c r="H53" s="239"/>
      <c r="I53" s="240">
        <f>ROUND(E53*H53,2)</f>
        <v>0</v>
      </c>
      <c r="J53" s="239"/>
      <c r="K53" s="240">
        <f>ROUND(E53*J53,2)</f>
        <v>0</v>
      </c>
      <c r="L53" s="240">
        <v>21</v>
      </c>
      <c r="M53" s="240">
        <f>G53*(1+L53/100)</f>
        <v>0</v>
      </c>
      <c r="N53" s="240">
        <v>0</v>
      </c>
      <c r="O53" s="240">
        <f>ROUND(E53*N53,2)</f>
        <v>0</v>
      </c>
      <c r="P53" s="240">
        <v>0</v>
      </c>
      <c r="Q53" s="240">
        <f>ROUND(E53*P53,2)</f>
        <v>0</v>
      </c>
      <c r="R53" s="240" t="s">
        <v>122</v>
      </c>
      <c r="S53" s="240" t="s">
        <v>123</v>
      </c>
      <c r="T53" s="241" t="s">
        <v>124</v>
      </c>
      <c r="U53" s="223">
        <v>0</v>
      </c>
      <c r="V53" s="223">
        <f>ROUND(E53*U53,2)</f>
        <v>0</v>
      </c>
      <c r="W53" s="223"/>
      <c r="X53" s="223" t="s">
        <v>125</v>
      </c>
      <c r="Y53" s="214"/>
      <c r="Z53" s="214"/>
      <c r="AA53" s="214"/>
      <c r="AB53" s="214"/>
      <c r="AC53" s="214"/>
      <c r="AD53" s="214"/>
      <c r="AE53" s="214"/>
      <c r="AF53" s="214"/>
      <c r="AG53" s="214" t="s">
        <v>126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21"/>
      <c r="B54" s="222"/>
      <c r="C54" s="249" t="s">
        <v>171</v>
      </c>
      <c r="D54" s="224"/>
      <c r="E54" s="225">
        <v>92.333500000000001</v>
      </c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14"/>
      <c r="Z54" s="214"/>
      <c r="AA54" s="214"/>
      <c r="AB54" s="214"/>
      <c r="AC54" s="214"/>
      <c r="AD54" s="214"/>
      <c r="AE54" s="214"/>
      <c r="AF54" s="214"/>
      <c r="AG54" s="214" t="s">
        <v>130</v>
      </c>
      <c r="AH54" s="214">
        <v>5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5">
        <v>8</v>
      </c>
      <c r="B55" s="236" t="s">
        <v>172</v>
      </c>
      <c r="C55" s="247" t="s">
        <v>173</v>
      </c>
      <c r="D55" s="237" t="s">
        <v>174</v>
      </c>
      <c r="E55" s="238">
        <v>11250</v>
      </c>
      <c r="F55" s="239"/>
      <c r="G55" s="240">
        <f>ROUND(E55*F55,2)</f>
        <v>0</v>
      </c>
      <c r="H55" s="239"/>
      <c r="I55" s="240">
        <f>ROUND(E55*H55,2)</f>
        <v>0</v>
      </c>
      <c r="J55" s="239"/>
      <c r="K55" s="240">
        <f>ROUND(E55*J55,2)</f>
        <v>0</v>
      </c>
      <c r="L55" s="240">
        <v>21</v>
      </c>
      <c r="M55" s="240">
        <f>G55*(1+L55/100)</f>
        <v>0</v>
      </c>
      <c r="N55" s="240">
        <v>1.6000000000000001E-3</v>
      </c>
      <c r="O55" s="240">
        <f>ROUND(E55*N55,2)</f>
        <v>18</v>
      </c>
      <c r="P55" s="240">
        <v>0</v>
      </c>
      <c r="Q55" s="240">
        <f>ROUND(E55*P55,2)</f>
        <v>0</v>
      </c>
      <c r="R55" s="240" t="s">
        <v>175</v>
      </c>
      <c r="S55" s="240" t="s">
        <v>123</v>
      </c>
      <c r="T55" s="241" t="s">
        <v>124</v>
      </c>
      <c r="U55" s="223">
        <v>0</v>
      </c>
      <c r="V55" s="223">
        <f>ROUND(E55*U55,2)</f>
        <v>0</v>
      </c>
      <c r="W55" s="223"/>
      <c r="X55" s="223" t="s">
        <v>176</v>
      </c>
      <c r="Y55" s="214"/>
      <c r="Z55" s="214"/>
      <c r="AA55" s="214"/>
      <c r="AB55" s="214"/>
      <c r="AC55" s="214"/>
      <c r="AD55" s="214"/>
      <c r="AE55" s="214"/>
      <c r="AF55" s="214"/>
      <c r="AG55" s="214" t="s">
        <v>177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21"/>
      <c r="B56" s="222"/>
      <c r="C56" s="249" t="s">
        <v>129</v>
      </c>
      <c r="D56" s="224"/>
      <c r="E56" s="225"/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14"/>
      <c r="Z56" s="214"/>
      <c r="AA56" s="214"/>
      <c r="AB56" s="214"/>
      <c r="AC56" s="214"/>
      <c r="AD56" s="214"/>
      <c r="AE56" s="214"/>
      <c r="AF56" s="214"/>
      <c r="AG56" s="214" t="s">
        <v>130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21"/>
      <c r="B57" s="222"/>
      <c r="C57" s="249" t="s">
        <v>178</v>
      </c>
      <c r="D57" s="224"/>
      <c r="E57" s="225">
        <v>5250</v>
      </c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4"/>
      <c r="Z57" s="214"/>
      <c r="AA57" s="214"/>
      <c r="AB57" s="214"/>
      <c r="AC57" s="214"/>
      <c r="AD57" s="214"/>
      <c r="AE57" s="214"/>
      <c r="AF57" s="214"/>
      <c r="AG57" s="214" t="s">
        <v>130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21"/>
      <c r="B58" s="222"/>
      <c r="C58" s="249" t="s">
        <v>179</v>
      </c>
      <c r="D58" s="224"/>
      <c r="E58" s="225">
        <v>6000</v>
      </c>
      <c r="F58" s="223"/>
      <c r="G58" s="223"/>
      <c r="H58" s="223"/>
      <c r="I58" s="223"/>
      <c r="J58" s="223"/>
      <c r="K58" s="223"/>
      <c r="L58" s="223"/>
      <c r="M58" s="223"/>
      <c r="N58" s="223"/>
      <c r="O58" s="223"/>
      <c r="P58" s="223"/>
      <c r="Q58" s="223"/>
      <c r="R58" s="223"/>
      <c r="S58" s="223"/>
      <c r="T58" s="223"/>
      <c r="U58" s="223"/>
      <c r="V58" s="223"/>
      <c r="W58" s="223"/>
      <c r="X58" s="223"/>
      <c r="Y58" s="214"/>
      <c r="Z58" s="214"/>
      <c r="AA58" s="214"/>
      <c r="AB58" s="214"/>
      <c r="AC58" s="214"/>
      <c r="AD58" s="214"/>
      <c r="AE58" s="214"/>
      <c r="AF58" s="214"/>
      <c r="AG58" s="214" t="s">
        <v>130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5">
        <v>9</v>
      </c>
      <c r="B59" s="236" t="s">
        <v>180</v>
      </c>
      <c r="C59" s="247" t="s">
        <v>181</v>
      </c>
      <c r="D59" s="237" t="s">
        <v>182</v>
      </c>
      <c r="E59" s="238">
        <v>184.46243999999999</v>
      </c>
      <c r="F59" s="239"/>
      <c r="G59" s="240">
        <f>ROUND(E59*F59,2)</f>
        <v>0</v>
      </c>
      <c r="H59" s="239"/>
      <c r="I59" s="240">
        <f>ROUND(E59*H59,2)</f>
        <v>0</v>
      </c>
      <c r="J59" s="239"/>
      <c r="K59" s="240">
        <f>ROUND(E59*J59,2)</f>
        <v>0</v>
      </c>
      <c r="L59" s="240">
        <v>21</v>
      </c>
      <c r="M59" s="240">
        <f>G59*(1+L59/100)</f>
        <v>0</v>
      </c>
      <c r="N59" s="240">
        <v>1</v>
      </c>
      <c r="O59" s="240">
        <f>ROUND(E59*N59,2)</f>
        <v>184.46</v>
      </c>
      <c r="P59" s="240">
        <v>0</v>
      </c>
      <c r="Q59" s="240">
        <f>ROUND(E59*P59,2)</f>
        <v>0</v>
      </c>
      <c r="R59" s="240" t="s">
        <v>175</v>
      </c>
      <c r="S59" s="240" t="s">
        <v>123</v>
      </c>
      <c r="T59" s="241" t="s">
        <v>124</v>
      </c>
      <c r="U59" s="223">
        <v>0</v>
      </c>
      <c r="V59" s="223">
        <f>ROUND(E59*U59,2)</f>
        <v>0</v>
      </c>
      <c r="W59" s="223"/>
      <c r="X59" s="223" t="s">
        <v>176</v>
      </c>
      <c r="Y59" s="214"/>
      <c r="Z59" s="214"/>
      <c r="AA59" s="214"/>
      <c r="AB59" s="214"/>
      <c r="AC59" s="214"/>
      <c r="AD59" s="214"/>
      <c r="AE59" s="214"/>
      <c r="AF59" s="214"/>
      <c r="AG59" s="214" t="s">
        <v>177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21"/>
      <c r="B60" s="222"/>
      <c r="C60" s="249" t="s">
        <v>183</v>
      </c>
      <c r="D60" s="224"/>
      <c r="E60" s="225">
        <v>160.40213</v>
      </c>
      <c r="F60" s="223"/>
      <c r="G60" s="223"/>
      <c r="H60" s="223"/>
      <c r="I60" s="223"/>
      <c r="J60" s="223"/>
      <c r="K60" s="223"/>
      <c r="L60" s="223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23"/>
      <c r="Y60" s="214"/>
      <c r="Z60" s="214"/>
      <c r="AA60" s="214"/>
      <c r="AB60" s="214"/>
      <c r="AC60" s="214"/>
      <c r="AD60" s="214"/>
      <c r="AE60" s="214"/>
      <c r="AF60" s="214"/>
      <c r="AG60" s="214" t="s">
        <v>130</v>
      </c>
      <c r="AH60" s="214">
        <v>5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21"/>
      <c r="B61" s="222"/>
      <c r="C61" s="250" t="s">
        <v>184</v>
      </c>
      <c r="D61" s="226"/>
      <c r="E61" s="227">
        <v>24.060320000000001</v>
      </c>
      <c r="F61" s="223"/>
      <c r="G61" s="223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23"/>
      <c r="Y61" s="214"/>
      <c r="Z61" s="214"/>
      <c r="AA61" s="214"/>
      <c r="AB61" s="214"/>
      <c r="AC61" s="214"/>
      <c r="AD61" s="214"/>
      <c r="AE61" s="214"/>
      <c r="AF61" s="214"/>
      <c r="AG61" s="214" t="s">
        <v>130</v>
      </c>
      <c r="AH61" s="214">
        <v>4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x14ac:dyDescent="0.2">
      <c r="A62" s="229" t="s">
        <v>117</v>
      </c>
      <c r="B62" s="230" t="s">
        <v>81</v>
      </c>
      <c r="C62" s="246" t="s">
        <v>82</v>
      </c>
      <c r="D62" s="231"/>
      <c r="E62" s="232"/>
      <c r="F62" s="233"/>
      <c r="G62" s="233">
        <f>SUMIF(AG63:AG114,"&lt;&gt;NOR",G63:G114)</f>
        <v>0</v>
      </c>
      <c r="H62" s="233"/>
      <c r="I62" s="233">
        <f>SUM(I63:I114)</f>
        <v>0</v>
      </c>
      <c r="J62" s="233"/>
      <c r="K62" s="233">
        <f>SUM(K63:K114)</f>
        <v>0</v>
      </c>
      <c r="L62" s="233"/>
      <c r="M62" s="233">
        <f>SUM(M63:M114)</f>
        <v>0</v>
      </c>
      <c r="N62" s="233"/>
      <c r="O62" s="233">
        <f>SUM(O63:O114)</f>
        <v>93.350000000000009</v>
      </c>
      <c r="P62" s="233"/>
      <c r="Q62" s="233">
        <f>SUM(Q63:Q114)</f>
        <v>0</v>
      </c>
      <c r="R62" s="233"/>
      <c r="S62" s="233"/>
      <c r="T62" s="234"/>
      <c r="U62" s="228"/>
      <c r="V62" s="228">
        <f>SUM(V63:V114)</f>
        <v>181.11</v>
      </c>
      <c r="W62" s="228"/>
      <c r="X62" s="228"/>
      <c r="AG62" t="s">
        <v>118</v>
      </c>
    </row>
    <row r="63" spans="1:60" outlineLevel="1" x14ac:dyDescent="0.2">
      <c r="A63" s="235">
        <v>10</v>
      </c>
      <c r="B63" s="236" t="s">
        <v>185</v>
      </c>
      <c r="C63" s="247" t="s">
        <v>186</v>
      </c>
      <c r="D63" s="237" t="s">
        <v>121</v>
      </c>
      <c r="E63" s="238">
        <v>2.8639999999999999</v>
      </c>
      <c r="F63" s="239"/>
      <c r="G63" s="240">
        <f>ROUND(E63*F63,2)</f>
        <v>0</v>
      </c>
      <c r="H63" s="239"/>
      <c r="I63" s="240">
        <f>ROUND(E63*H63,2)</f>
        <v>0</v>
      </c>
      <c r="J63" s="239"/>
      <c r="K63" s="240">
        <f>ROUND(E63*J63,2)</f>
        <v>0</v>
      </c>
      <c r="L63" s="240">
        <v>21</v>
      </c>
      <c r="M63" s="240">
        <f>G63*(1+L63/100)</f>
        <v>0</v>
      </c>
      <c r="N63" s="240">
        <v>2.1</v>
      </c>
      <c r="O63" s="240">
        <f>ROUND(E63*N63,2)</f>
        <v>6.01</v>
      </c>
      <c r="P63" s="240">
        <v>0</v>
      </c>
      <c r="Q63" s="240">
        <f>ROUND(E63*P63,2)</f>
        <v>0</v>
      </c>
      <c r="R63" s="240" t="s">
        <v>187</v>
      </c>
      <c r="S63" s="240" t="s">
        <v>123</v>
      </c>
      <c r="T63" s="241" t="s">
        <v>124</v>
      </c>
      <c r="U63" s="223">
        <v>0.96499999999999997</v>
      </c>
      <c r="V63" s="223">
        <f>ROUND(E63*U63,2)</f>
        <v>2.76</v>
      </c>
      <c r="W63" s="223"/>
      <c r="X63" s="223" t="s">
        <v>125</v>
      </c>
      <c r="Y63" s="214"/>
      <c r="Z63" s="214"/>
      <c r="AA63" s="214"/>
      <c r="AB63" s="214"/>
      <c r="AC63" s="214"/>
      <c r="AD63" s="214"/>
      <c r="AE63" s="214"/>
      <c r="AF63" s="214"/>
      <c r="AG63" s="214" t="s">
        <v>126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21"/>
      <c r="B64" s="222"/>
      <c r="C64" s="249" t="s">
        <v>147</v>
      </c>
      <c r="D64" s="224"/>
      <c r="E64" s="225"/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Y64" s="214"/>
      <c r="Z64" s="214"/>
      <c r="AA64" s="214"/>
      <c r="AB64" s="214"/>
      <c r="AC64" s="214"/>
      <c r="AD64" s="214"/>
      <c r="AE64" s="214"/>
      <c r="AF64" s="214"/>
      <c r="AG64" s="214" t="s">
        <v>130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/>
      <c r="B65" s="222"/>
      <c r="C65" s="249" t="s">
        <v>188</v>
      </c>
      <c r="D65" s="224"/>
      <c r="E65" s="225">
        <v>0.19600000000000001</v>
      </c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4"/>
      <c r="Z65" s="214"/>
      <c r="AA65" s="214"/>
      <c r="AB65" s="214"/>
      <c r="AC65" s="214"/>
      <c r="AD65" s="214"/>
      <c r="AE65" s="214"/>
      <c r="AF65" s="214"/>
      <c r="AG65" s="214" t="s">
        <v>130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21"/>
      <c r="B66" s="222"/>
      <c r="C66" s="249" t="s">
        <v>189</v>
      </c>
      <c r="D66" s="224"/>
      <c r="E66" s="225">
        <v>0.48399999999999999</v>
      </c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4"/>
      <c r="Z66" s="214"/>
      <c r="AA66" s="214"/>
      <c r="AB66" s="214"/>
      <c r="AC66" s="214"/>
      <c r="AD66" s="214"/>
      <c r="AE66" s="214"/>
      <c r="AF66" s="214"/>
      <c r="AG66" s="214" t="s">
        <v>130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21"/>
      <c r="B67" s="222"/>
      <c r="C67" s="249" t="s">
        <v>190</v>
      </c>
      <c r="D67" s="224"/>
      <c r="E67" s="225">
        <v>0.9</v>
      </c>
      <c r="F67" s="223"/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223"/>
      <c r="W67" s="223"/>
      <c r="X67" s="223"/>
      <c r="Y67" s="214"/>
      <c r="Z67" s="214"/>
      <c r="AA67" s="214"/>
      <c r="AB67" s="214"/>
      <c r="AC67" s="214"/>
      <c r="AD67" s="214"/>
      <c r="AE67" s="214"/>
      <c r="AF67" s="214"/>
      <c r="AG67" s="214" t="s">
        <v>130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21"/>
      <c r="B68" s="222"/>
      <c r="C68" s="249" t="s">
        <v>191</v>
      </c>
      <c r="D68" s="224"/>
      <c r="E68" s="225">
        <v>1.1759999999999999</v>
      </c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14"/>
      <c r="Z68" s="214"/>
      <c r="AA68" s="214"/>
      <c r="AB68" s="214"/>
      <c r="AC68" s="214"/>
      <c r="AD68" s="214"/>
      <c r="AE68" s="214"/>
      <c r="AF68" s="214"/>
      <c r="AG68" s="214" t="s">
        <v>130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21"/>
      <c r="B69" s="222"/>
      <c r="C69" s="249" t="s">
        <v>192</v>
      </c>
      <c r="D69" s="224"/>
      <c r="E69" s="225">
        <v>0.108</v>
      </c>
      <c r="F69" s="223"/>
      <c r="G69" s="223"/>
      <c r="H69" s="223"/>
      <c r="I69" s="223"/>
      <c r="J69" s="223"/>
      <c r="K69" s="223"/>
      <c r="L69" s="223"/>
      <c r="M69" s="223"/>
      <c r="N69" s="223"/>
      <c r="O69" s="223"/>
      <c r="P69" s="223"/>
      <c r="Q69" s="223"/>
      <c r="R69" s="223"/>
      <c r="S69" s="223"/>
      <c r="T69" s="223"/>
      <c r="U69" s="223"/>
      <c r="V69" s="223"/>
      <c r="W69" s="223"/>
      <c r="X69" s="223"/>
      <c r="Y69" s="214"/>
      <c r="Z69" s="214"/>
      <c r="AA69" s="214"/>
      <c r="AB69" s="214"/>
      <c r="AC69" s="214"/>
      <c r="AD69" s="214"/>
      <c r="AE69" s="214"/>
      <c r="AF69" s="214"/>
      <c r="AG69" s="214" t="s">
        <v>130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5">
        <v>11</v>
      </c>
      <c r="B70" s="236" t="s">
        <v>193</v>
      </c>
      <c r="C70" s="247" t="s">
        <v>194</v>
      </c>
      <c r="D70" s="237" t="s">
        <v>121</v>
      </c>
      <c r="E70" s="238">
        <v>31.038</v>
      </c>
      <c r="F70" s="239"/>
      <c r="G70" s="240">
        <f>ROUND(E70*F70,2)</f>
        <v>0</v>
      </c>
      <c r="H70" s="239"/>
      <c r="I70" s="240">
        <f>ROUND(E70*H70,2)</f>
        <v>0</v>
      </c>
      <c r="J70" s="239"/>
      <c r="K70" s="240">
        <f>ROUND(E70*J70,2)</f>
        <v>0</v>
      </c>
      <c r="L70" s="240">
        <v>21</v>
      </c>
      <c r="M70" s="240">
        <f>G70*(1+L70/100)</f>
        <v>0</v>
      </c>
      <c r="N70" s="240">
        <v>2.5249999999999999</v>
      </c>
      <c r="O70" s="240">
        <f>ROUND(E70*N70,2)</f>
        <v>78.37</v>
      </c>
      <c r="P70" s="240">
        <v>0</v>
      </c>
      <c r="Q70" s="240">
        <f>ROUND(E70*P70,2)</f>
        <v>0</v>
      </c>
      <c r="R70" s="240" t="s">
        <v>195</v>
      </c>
      <c r="S70" s="240" t="s">
        <v>123</v>
      </c>
      <c r="T70" s="241" t="s">
        <v>124</v>
      </c>
      <c r="U70" s="223">
        <v>0.48</v>
      </c>
      <c r="V70" s="223">
        <f>ROUND(E70*U70,2)</f>
        <v>14.9</v>
      </c>
      <c r="W70" s="223"/>
      <c r="X70" s="223" t="s">
        <v>125</v>
      </c>
      <c r="Y70" s="214"/>
      <c r="Z70" s="214"/>
      <c r="AA70" s="214"/>
      <c r="AB70" s="214"/>
      <c r="AC70" s="214"/>
      <c r="AD70" s="214"/>
      <c r="AE70" s="214"/>
      <c r="AF70" s="214"/>
      <c r="AG70" s="214" t="s">
        <v>126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21"/>
      <c r="B71" s="222"/>
      <c r="C71" s="248" t="s">
        <v>196</v>
      </c>
      <c r="D71" s="243"/>
      <c r="E71" s="243"/>
      <c r="F71" s="243"/>
      <c r="G71" s="243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23"/>
      <c r="X71" s="223"/>
      <c r="Y71" s="214"/>
      <c r="Z71" s="214"/>
      <c r="AA71" s="214"/>
      <c r="AB71" s="214"/>
      <c r="AC71" s="214"/>
      <c r="AD71" s="214"/>
      <c r="AE71" s="214"/>
      <c r="AF71" s="214"/>
      <c r="AG71" s="214" t="s">
        <v>128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21"/>
      <c r="B72" s="222"/>
      <c r="C72" s="251" t="s">
        <v>197</v>
      </c>
      <c r="D72" s="244"/>
      <c r="E72" s="244"/>
      <c r="F72" s="244"/>
      <c r="G72" s="244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3"/>
      <c r="X72" s="223"/>
      <c r="Y72" s="214"/>
      <c r="Z72" s="214"/>
      <c r="AA72" s="214"/>
      <c r="AB72" s="214"/>
      <c r="AC72" s="214"/>
      <c r="AD72" s="214"/>
      <c r="AE72" s="214"/>
      <c r="AF72" s="214"/>
      <c r="AG72" s="214" t="s">
        <v>198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21"/>
      <c r="B73" s="222"/>
      <c r="C73" s="249" t="s">
        <v>147</v>
      </c>
      <c r="D73" s="224"/>
      <c r="E73" s="225"/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4"/>
      <c r="Z73" s="214"/>
      <c r="AA73" s="214"/>
      <c r="AB73" s="214"/>
      <c r="AC73" s="214"/>
      <c r="AD73" s="214"/>
      <c r="AE73" s="214"/>
      <c r="AF73" s="214"/>
      <c r="AG73" s="214" t="s">
        <v>130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21"/>
      <c r="B74" s="222"/>
      <c r="C74" s="249" t="s">
        <v>199</v>
      </c>
      <c r="D74" s="224"/>
      <c r="E74" s="225">
        <v>1.728</v>
      </c>
      <c r="F74" s="223"/>
      <c r="G74" s="223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14"/>
      <c r="Z74" s="214"/>
      <c r="AA74" s="214"/>
      <c r="AB74" s="214"/>
      <c r="AC74" s="214"/>
      <c r="AD74" s="214"/>
      <c r="AE74" s="214"/>
      <c r="AF74" s="214"/>
      <c r="AG74" s="214" t="s">
        <v>130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21"/>
      <c r="B75" s="222"/>
      <c r="C75" s="249" t="s">
        <v>200</v>
      </c>
      <c r="D75" s="224"/>
      <c r="E75" s="225">
        <v>-0.15</v>
      </c>
      <c r="F75" s="223"/>
      <c r="G75" s="223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23"/>
      <c r="Y75" s="214"/>
      <c r="Z75" s="214"/>
      <c r="AA75" s="214"/>
      <c r="AB75" s="214"/>
      <c r="AC75" s="214"/>
      <c r="AD75" s="214"/>
      <c r="AE75" s="214"/>
      <c r="AF75" s="214"/>
      <c r="AG75" s="214" t="s">
        <v>130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21"/>
      <c r="B76" s="222"/>
      <c r="C76" s="249" t="s">
        <v>201</v>
      </c>
      <c r="D76" s="224"/>
      <c r="E76" s="225">
        <v>5.2</v>
      </c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4"/>
      <c r="Z76" s="214"/>
      <c r="AA76" s="214"/>
      <c r="AB76" s="214"/>
      <c r="AC76" s="214"/>
      <c r="AD76" s="214"/>
      <c r="AE76" s="214"/>
      <c r="AF76" s="214"/>
      <c r="AG76" s="214" t="s">
        <v>130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21"/>
      <c r="B77" s="222"/>
      <c r="C77" s="249" t="s">
        <v>202</v>
      </c>
      <c r="D77" s="224"/>
      <c r="E77" s="225">
        <v>-0.28799999999999998</v>
      </c>
      <c r="F77" s="223"/>
      <c r="G77" s="22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4"/>
      <c r="Z77" s="214"/>
      <c r="AA77" s="214"/>
      <c r="AB77" s="214"/>
      <c r="AC77" s="214"/>
      <c r="AD77" s="214"/>
      <c r="AE77" s="214"/>
      <c r="AF77" s="214"/>
      <c r="AG77" s="214" t="s">
        <v>130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21"/>
      <c r="B78" s="222"/>
      <c r="C78" s="249" t="s">
        <v>203</v>
      </c>
      <c r="D78" s="224"/>
      <c r="E78" s="225">
        <v>12.544</v>
      </c>
      <c r="F78" s="223"/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14"/>
      <c r="Z78" s="214"/>
      <c r="AA78" s="214"/>
      <c r="AB78" s="214"/>
      <c r="AC78" s="214"/>
      <c r="AD78" s="214"/>
      <c r="AE78" s="214"/>
      <c r="AF78" s="214"/>
      <c r="AG78" s="214" t="s">
        <v>130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21"/>
      <c r="B79" s="222"/>
      <c r="C79" s="249" t="s">
        <v>204</v>
      </c>
      <c r="D79" s="224"/>
      <c r="E79" s="225">
        <v>-1.1000000000000001</v>
      </c>
      <c r="F79" s="223"/>
      <c r="G79" s="223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23"/>
      <c r="Y79" s="214"/>
      <c r="Z79" s="214"/>
      <c r="AA79" s="214"/>
      <c r="AB79" s="214"/>
      <c r="AC79" s="214"/>
      <c r="AD79" s="214"/>
      <c r="AE79" s="214"/>
      <c r="AF79" s="214"/>
      <c r="AG79" s="214" t="s">
        <v>130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21"/>
      <c r="B80" s="222"/>
      <c r="C80" s="249" t="s">
        <v>205</v>
      </c>
      <c r="D80" s="224"/>
      <c r="E80" s="225">
        <v>12.096</v>
      </c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  <c r="Y80" s="214"/>
      <c r="Z80" s="214"/>
      <c r="AA80" s="214"/>
      <c r="AB80" s="214"/>
      <c r="AC80" s="214"/>
      <c r="AD80" s="214"/>
      <c r="AE80" s="214"/>
      <c r="AF80" s="214"/>
      <c r="AG80" s="214" t="s">
        <v>130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21"/>
      <c r="B81" s="222"/>
      <c r="C81" s="249" t="s">
        <v>206</v>
      </c>
      <c r="D81" s="224"/>
      <c r="E81" s="225">
        <v>1.008</v>
      </c>
      <c r="F81" s="223"/>
      <c r="G81" s="223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4"/>
      <c r="Z81" s="214"/>
      <c r="AA81" s="214"/>
      <c r="AB81" s="214"/>
      <c r="AC81" s="214"/>
      <c r="AD81" s="214"/>
      <c r="AE81" s="214"/>
      <c r="AF81" s="214"/>
      <c r="AG81" s="214" t="s">
        <v>130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5">
        <v>12</v>
      </c>
      <c r="B82" s="236" t="s">
        <v>207</v>
      </c>
      <c r="C82" s="247" t="s">
        <v>208</v>
      </c>
      <c r="D82" s="237" t="s">
        <v>164</v>
      </c>
      <c r="E82" s="238">
        <v>88.57</v>
      </c>
      <c r="F82" s="239"/>
      <c r="G82" s="240">
        <f>ROUND(E82*F82,2)</f>
        <v>0</v>
      </c>
      <c r="H82" s="239"/>
      <c r="I82" s="240">
        <f>ROUND(E82*H82,2)</f>
        <v>0</v>
      </c>
      <c r="J82" s="239"/>
      <c r="K82" s="240">
        <f>ROUND(E82*J82,2)</f>
        <v>0</v>
      </c>
      <c r="L82" s="240">
        <v>21</v>
      </c>
      <c r="M82" s="240">
        <f>G82*(1+L82/100)</f>
        <v>0</v>
      </c>
      <c r="N82" s="240">
        <v>3.9199999999999999E-2</v>
      </c>
      <c r="O82" s="240">
        <f>ROUND(E82*N82,2)</f>
        <v>3.47</v>
      </c>
      <c r="P82" s="240">
        <v>0</v>
      </c>
      <c r="Q82" s="240">
        <f>ROUND(E82*P82,2)</f>
        <v>0</v>
      </c>
      <c r="R82" s="240" t="s">
        <v>195</v>
      </c>
      <c r="S82" s="240" t="s">
        <v>123</v>
      </c>
      <c r="T82" s="241" t="s">
        <v>124</v>
      </c>
      <c r="U82" s="223">
        <v>1.05</v>
      </c>
      <c r="V82" s="223">
        <f>ROUND(E82*U82,2)</f>
        <v>93</v>
      </c>
      <c r="W82" s="223"/>
      <c r="X82" s="223" t="s">
        <v>125</v>
      </c>
      <c r="Y82" s="214"/>
      <c r="Z82" s="214"/>
      <c r="AA82" s="214"/>
      <c r="AB82" s="214"/>
      <c r="AC82" s="214"/>
      <c r="AD82" s="214"/>
      <c r="AE82" s="214"/>
      <c r="AF82" s="214"/>
      <c r="AG82" s="214" t="s">
        <v>126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ht="22.5" outlineLevel="1" x14ac:dyDescent="0.2">
      <c r="A83" s="221"/>
      <c r="B83" s="222"/>
      <c r="C83" s="248" t="s">
        <v>209</v>
      </c>
      <c r="D83" s="243"/>
      <c r="E83" s="243"/>
      <c r="F83" s="243"/>
      <c r="G83" s="243"/>
      <c r="H83" s="223"/>
      <c r="I83" s="223"/>
      <c r="J83" s="223"/>
      <c r="K83" s="223"/>
      <c r="L83" s="223"/>
      <c r="M83" s="223"/>
      <c r="N83" s="223"/>
      <c r="O83" s="223"/>
      <c r="P83" s="223"/>
      <c r="Q83" s="223"/>
      <c r="R83" s="223"/>
      <c r="S83" s="223"/>
      <c r="T83" s="223"/>
      <c r="U83" s="223"/>
      <c r="V83" s="223"/>
      <c r="W83" s="223"/>
      <c r="X83" s="223"/>
      <c r="Y83" s="214"/>
      <c r="Z83" s="214"/>
      <c r="AA83" s="214"/>
      <c r="AB83" s="214"/>
      <c r="AC83" s="214"/>
      <c r="AD83" s="214"/>
      <c r="AE83" s="214"/>
      <c r="AF83" s="214"/>
      <c r="AG83" s="214" t="s">
        <v>128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42" t="str">
        <f>C83</f>
        <v>bednění svislé nebo šikmé (odkloněné), půdorysně přímé nebo zalomené, stěn základových patek ve volných nebo zapažených jámách, rýhách, šachtách, včetně případných vzpěr,</v>
      </c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21"/>
      <c r="B84" s="222"/>
      <c r="C84" s="249" t="s">
        <v>147</v>
      </c>
      <c r="D84" s="224"/>
      <c r="E84" s="225"/>
      <c r="F84" s="223"/>
      <c r="G84" s="223"/>
      <c r="H84" s="223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23"/>
      <c r="X84" s="223"/>
      <c r="Y84" s="214"/>
      <c r="Z84" s="214"/>
      <c r="AA84" s="214"/>
      <c r="AB84" s="214"/>
      <c r="AC84" s="214"/>
      <c r="AD84" s="214"/>
      <c r="AE84" s="214"/>
      <c r="AF84" s="214"/>
      <c r="AG84" s="214" t="s">
        <v>130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21"/>
      <c r="B85" s="222"/>
      <c r="C85" s="249" t="s">
        <v>210</v>
      </c>
      <c r="D85" s="224"/>
      <c r="E85" s="225">
        <v>5.76</v>
      </c>
      <c r="F85" s="223"/>
      <c r="G85" s="223"/>
      <c r="H85" s="223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14"/>
      <c r="Z85" s="214"/>
      <c r="AA85" s="214"/>
      <c r="AB85" s="214"/>
      <c r="AC85" s="214"/>
      <c r="AD85" s="214"/>
      <c r="AE85" s="214"/>
      <c r="AF85" s="214"/>
      <c r="AG85" s="214" t="s">
        <v>130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21"/>
      <c r="B86" s="222"/>
      <c r="C86" s="249" t="s">
        <v>211</v>
      </c>
      <c r="D86" s="224"/>
      <c r="E86" s="225">
        <v>1.2</v>
      </c>
      <c r="F86" s="223"/>
      <c r="G86" s="223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14"/>
      <c r="Z86" s="214"/>
      <c r="AA86" s="214"/>
      <c r="AB86" s="214"/>
      <c r="AC86" s="214"/>
      <c r="AD86" s="214"/>
      <c r="AE86" s="214"/>
      <c r="AF86" s="214"/>
      <c r="AG86" s="214" t="s">
        <v>130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21"/>
      <c r="B87" s="222"/>
      <c r="C87" s="249" t="s">
        <v>212</v>
      </c>
      <c r="D87" s="224"/>
      <c r="E87" s="225">
        <v>0.25</v>
      </c>
      <c r="F87" s="223"/>
      <c r="G87" s="223"/>
      <c r="H87" s="223"/>
      <c r="I87" s="223"/>
      <c r="J87" s="223"/>
      <c r="K87" s="223"/>
      <c r="L87" s="223"/>
      <c r="M87" s="223"/>
      <c r="N87" s="223"/>
      <c r="O87" s="223"/>
      <c r="P87" s="223"/>
      <c r="Q87" s="223"/>
      <c r="R87" s="223"/>
      <c r="S87" s="223"/>
      <c r="T87" s="223"/>
      <c r="U87" s="223"/>
      <c r="V87" s="223"/>
      <c r="W87" s="223"/>
      <c r="X87" s="223"/>
      <c r="Y87" s="214"/>
      <c r="Z87" s="214"/>
      <c r="AA87" s="214"/>
      <c r="AB87" s="214"/>
      <c r="AC87" s="214"/>
      <c r="AD87" s="214"/>
      <c r="AE87" s="214"/>
      <c r="AF87" s="214"/>
      <c r="AG87" s="214" t="s">
        <v>130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21"/>
      <c r="B88" s="222"/>
      <c r="C88" s="249" t="s">
        <v>213</v>
      </c>
      <c r="D88" s="224"/>
      <c r="E88" s="225">
        <v>10.4</v>
      </c>
      <c r="F88" s="223"/>
      <c r="G88" s="223"/>
      <c r="H88" s="223"/>
      <c r="I88" s="223"/>
      <c r="J88" s="223"/>
      <c r="K88" s="223"/>
      <c r="L88" s="223"/>
      <c r="M88" s="223"/>
      <c r="N88" s="223"/>
      <c r="O88" s="223"/>
      <c r="P88" s="223"/>
      <c r="Q88" s="223"/>
      <c r="R88" s="223"/>
      <c r="S88" s="223"/>
      <c r="T88" s="223"/>
      <c r="U88" s="223"/>
      <c r="V88" s="223"/>
      <c r="W88" s="223"/>
      <c r="X88" s="223"/>
      <c r="Y88" s="214"/>
      <c r="Z88" s="214"/>
      <c r="AA88" s="214"/>
      <c r="AB88" s="214"/>
      <c r="AC88" s="214"/>
      <c r="AD88" s="214"/>
      <c r="AE88" s="214"/>
      <c r="AF88" s="214"/>
      <c r="AG88" s="214" t="s">
        <v>130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21"/>
      <c r="B89" s="222"/>
      <c r="C89" s="249" t="s">
        <v>214</v>
      </c>
      <c r="D89" s="224"/>
      <c r="E89" s="225">
        <v>1.92</v>
      </c>
      <c r="F89" s="223"/>
      <c r="G89" s="223"/>
      <c r="H89" s="223"/>
      <c r="I89" s="223"/>
      <c r="J89" s="223"/>
      <c r="K89" s="223"/>
      <c r="L89" s="223"/>
      <c r="M89" s="223"/>
      <c r="N89" s="223"/>
      <c r="O89" s="223"/>
      <c r="P89" s="223"/>
      <c r="Q89" s="223"/>
      <c r="R89" s="223"/>
      <c r="S89" s="223"/>
      <c r="T89" s="223"/>
      <c r="U89" s="223"/>
      <c r="V89" s="223"/>
      <c r="W89" s="223"/>
      <c r="X89" s="223"/>
      <c r="Y89" s="214"/>
      <c r="Z89" s="214"/>
      <c r="AA89" s="214"/>
      <c r="AB89" s="214"/>
      <c r="AC89" s="214"/>
      <c r="AD89" s="214"/>
      <c r="AE89" s="214"/>
      <c r="AF89" s="214"/>
      <c r="AG89" s="214" t="s">
        <v>130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21"/>
      <c r="B90" s="222"/>
      <c r="C90" s="249" t="s">
        <v>215</v>
      </c>
      <c r="D90" s="224"/>
      <c r="E90" s="225">
        <v>0.36</v>
      </c>
      <c r="F90" s="223"/>
      <c r="G90" s="223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3"/>
      <c r="S90" s="223"/>
      <c r="T90" s="223"/>
      <c r="U90" s="223"/>
      <c r="V90" s="223"/>
      <c r="W90" s="223"/>
      <c r="X90" s="223"/>
      <c r="Y90" s="214"/>
      <c r="Z90" s="214"/>
      <c r="AA90" s="214"/>
      <c r="AB90" s="214"/>
      <c r="AC90" s="214"/>
      <c r="AD90" s="214"/>
      <c r="AE90" s="214"/>
      <c r="AF90" s="214"/>
      <c r="AG90" s="214" t="s">
        <v>130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21"/>
      <c r="B91" s="222"/>
      <c r="C91" s="249" t="s">
        <v>216</v>
      </c>
      <c r="D91" s="224"/>
      <c r="E91" s="225">
        <v>17.920000000000002</v>
      </c>
      <c r="F91" s="223"/>
      <c r="G91" s="223"/>
      <c r="H91" s="223"/>
      <c r="I91" s="223"/>
      <c r="J91" s="223"/>
      <c r="K91" s="223"/>
      <c r="L91" s="223"/>
      <c r="M91" s="223"/>
      <c r="N91" s="223"/>
      <c r="O91" s="223"/>
      <c r="P91" s="223"/>
      <c r="Q91" s="223"/>
      <c r="R91" s="223"/>
      <c r="S91" s="223"/>
      <c r="T91" s="223"/>
      <c r="U91" s="223"/>
      <c r="V91" s="223"/>
      <c r="W91" s="223"/>
      <c r="X91" s="223"/>
      <c r="Y91" s="214"/>
      <c r="Z91" s="214"/>
      <c r="AA91" s="214"/>
      <c r="AB91" s="214"/>
      <c r="AC91" s="214"/>
      <c r="AD91" s="214"/>
      <c r="AE91" s="214"/>
      <c r="AF91" s="214"/>
      <c r="AG91" s="214" t="s">
        <v>130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21"/>
      <c r="B92" s="222"/>
      <c r="C92" s="249" t="s">
        <v>217</v>
      </c>
      <c r="D92" s="224"/>
      <c r="E92" s="225">
        <v>4.4000000000000004</v>
      </c>
      <c r="F92" s="223"/>
      <c r="G92" s="223"/>
      <c r="H92" s="223"/>
      <c r="I92" s="223"/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14"/>
      <c r="Z92" s="214"/>
      <c r="AA92" s="214"/>
      <c r="AB92" s="214"/>
      <c r="AC92" s="214"/>
      <c r="AD92" s="214"/>
      <c r="AE92" s="214"/>
      <c r="AF92" s="214"/>
      <c r="AG92" s="214" t="s">
        <v>130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21"/>
      <c r="B93" s="222"/>
      <c r="C93" s="249" t="s">
        <v>218</v>
      </c>
      <c r="D93" s="224"/>
      <c r="E93" s="225">
        <v>1</v>
      </c>
      <c r="F93" s="223"/>
      <c r="G93" s="223"/>
      <c r="H93" s="223"/>
      <c r="I93" s="223"/>
      <c r="J93" s="223"/>
      <c r="K93" s="223"/>
      <c r="L93" s="223"/>
      <c r="M93" s="223"/>
      <c r="N93" s="223"/>
      <c r="O93" s="223"/>
      <c r="P93" s="223"/>
      <c r="Q93" s="223"/>
      <c r="R93" s="223"/>
      <c r="S93" s="223"/>
      <c r="T93" s="223"/>
      <c r="U93" s="223"/>
      <c r="V93" s="223"/>
      <c r="W93" s="223"/>
      <c r="X93" s="223"/>
      <c r="Y93" s="214"/>
      <c r="Z93" s="214"/>
      <c r="AA93" s="214"/>
      <c r="AB93" s="214"/>
      <c r="AC93" s="214"/>
      <c r="AD93" s="214"/>
      <c r="AE93" s="214"/>
      <c r="AF93" s="214"/>
      <c r="AG93" s="214" t="s">
        <v>130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21"/>
      <c r="B94" s="222"/>
      <c r="C94" s="249" t="s">
        <v>219</v>
      </c>
      <c r="D94" s="224"/>
      <c r="E94" s="225">
        <v>40.32</v>
      </c>
      <c r="F94" s="223"/>
      <c r="G94" s="223"/>
      <c r="H94" s="223"/>
      <c r="I94" s="223"/>
      <c r="J94" s="223"/>
      <c r="K94" s="223"/>
      <c r="L94" s="223"/>
      <c r="M94" s="223"/>
      <c r="N94" s="223"/>
      <c r="O94" s="223"/>
      <c r="P94" s="223"/>
      <c r="Q94" s="223"/>
      <c r="R94" s="223"/>
      <c r="S94" s="223"/>
      <c r="T94" s="223"/>
      <c r="U94" s="223"/>
      <c r="V94" s="223"/>
      <c r="W94" s="223"/>
      <c r="X94" s="223"/>
      <c r="Y94" s="214"/>
      <c r="Z94" s="214"/>
      <c r="AA94" s="214"/>
      <c r="AB94" s="214"/>
      <c r="AC94" s="214"/>
      <c r="AD94" s="214"/>
      <c r="AE94" s="214"/>
      <c r="AF94" s="214"/>
      <c r="AG94" s="214" t="s">
        <v>130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21"/>
      <c r="B95" s="222"/>
      <c r="C95" s="249" t="s">
        <v>220</v>
      </c>
      <c r="D95" s="224"/>
      <c r="E95" s="225">
        <v>5.04</v>
      </c>
      <c r="F95" s="223"/>
      <c r="G95" s="223"/>
      <c r="H95" s="223"/>
      <c r="I95" s="223"/>
      <c r="J95" s="223"/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14"/>
      <c r="Z95" s="214"/>
      <c r="AA95" s="214"/>
      <c r="AB95" s="214"/>
      <c r="AC95" s="214"/>
      <c r="AD95" s="214"/>
      <c r="AE95" s="214"/>
      <c r="AF95" s="214"/>
      <c r="AG95" s="214" t="s">
        <v>130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35">
        <v>13</v>
      </c>
      <c r="B96" s="236" t="s">
        <v>221</v>
      </c>
      <c r="C96" s="247" t="s">
        <v>222</v>
      </c>
      <c r="D96" s="237" t="s">
        <v>164</v>
      </c>
      <c r="E96" s="238">
        <v>88.57</v>
      </c>
      <c r="F96" s="239"/>
      <c r="G96" s="240">
        <f>ROUND(E96*F96,2)</f>
        <v>0</v>
      </c>
      <c r="H96" s="239"/>
      <c r="I96" s="240">
        <f>ROUND(E96*H96,2)</f>
        <v>0</v>
      </c>
      <c r="J96" s="239"/>
      <c r="K96" s="240">
        <f>ROUND(E96*J96,2)</f>
        <v>0</v>
      </c>
      <c r="L96" s="240">
        <v>21</v>
      </c>
      <c r="M96" s="240">
        <f>G96*(1+L96/100)</f>
        <v>0</v>
      </c>
      <c r="N96" s="240">
        <v>0</v>
      </c>
      <c r="O96" s="240">
        <f>ROUND(E96*N96,2)</f>
        <v>0</v>
      </c>
      <c r="P96" s="240">
        <v>0</v>
      </c>
      <c r="Q96" s="240">
        <f>ROUND(E96*P96,2)</f>
        <v>0</v>
      </c>
      <c r="R96" s="240" t="s">
        <v>195</v>
      </c>
      <c r="S96" s="240" t="s">
        <v>123</v>
      </c>
      <c r="T96" s="241" t="s">
        <v>124</v>
      </c>
      <c r="U96" s="223">
        <v>0.32</v>
      </c>
      <c r="V96" s="223">
        <f>ROUND(E96*U96,2)</f>
        <v>28.34</v>
      </c>
      <c r="W96" s="223"/>
      <c r="X96" s="223" t="s">
        <v>125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126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ht="22.5" outlineLevel="1" x14ac:dyDescent="0.2">
      <c r="A97" s="221"/>
      <c r="B97" s="222"/>
      <c r="C97" s="248" t="s">
        <v>209</v>
      </c>
      <c r="D97" s="243"/>
      <c r="E97" s="243"/>
      <c r="F97" s="243"/>
      <c r="G97" s="243"/>
      <c r="H97" s="223"/>
      <c r="I97" s="223"/>
      <c r="J97" s="223"/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23"/>
      <c r="Y97" s="214"/>
      <c r="Z97" s="214"/>
      <c r="AA97" s="214"/>
      <c r="AB97" s="214"/>
      <c r="AC97" s="214"/>
      <c r="AD97" s="214"/>
      <c r="AE97" s="214"/>
      <c r="AF97" s="214"/>
      <c r="AG97" s="214" t="s">
        <v>128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42" t="str">
        <f>C97</f>
        <v>bednění svislé nebo šikmé (odkloněné), půdorysně přímé nebo zalomené, stěn základových patek ve volných nebo zapažených jámách, rýhách, šachtách, včetně případných vzpěr,</v>
      </c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21"/>
      <c r="B98" s="222"/>
      <c r="C98" s="251" t="s">
        <v>223</v>
      </c>
      <c r="D98" s="244"/>
      <c r="E98" s="244"/>
      <c r="F98" s="244"/>
      <c r="G98" s="244"/>
      <c r="H98" s="223"/>
      <c r="I98" s="223"/>
      <c r="J98" s="223"/>
      <c r="K98" s="223"/>
      <c r="L98" s="223"/>
      <c r="M98" s="223"/>
      <c r="N98" s="223"/>
      <c r="O98" s="223"/>
      <c r="P98" s="223"/>
      <c r="Q98" s="223"/>
      <c r="R98" s="223"/>
      <c r="S98" s="223"/>
      <c r="T98" s="223"/>
      <c r="U98" s="223"/>
      <c r="V98" s="223"/>
      <c r="W98" s="223"/>
      <c r="X98" s="223"/>
      <c r="Y98" s="214"/>
      <c r="Z98" s="214"/>
      <c r="AA98" s="214"/>
      <c r="AB98" s="214"/>
      <c r="AC98" s="214"/>
      <c r="AD98" s="214"/>
      <c r="AE98" s="214"/>
      <c r="AF98" s="214"/>
      <c r="AG98" s="214" t="s">
        <v>198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21"/>
      <c r="B99" s="222"/>
      <c r="C99" s="249" t="s">
        <v>224</v>
      </c>
      <c r="D99" s="224"/>
      <c r="E99" s="225">
        <v>88.57</v>
      </c>
      <c r="F99" s="223"/>
      <c r="G99" s="223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14"/>
      <c r="Z99" s="214"/>
      <c r="AA99" s="214"/>
      <c r="AB99" s="214"/>
      <c r="AC99" s="214"/>
      <c r="AD99" s="214"/>
      <c r="AE99" s="214"/>
      <c r="AF99" s="214"/>
      <c r="AG99" s="214" t="s">
        <v>130</v>
      </c>
      <c r="AH99" s="214">
        <v>5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5">
        <v>14</v>
      </c>
      <c r="B100" s="236" t="s">
        <v>225</v>
      </c>
      <c r="C100" s="247" t="s">
        <v>226</v>
      </c>
      <c r="D100" s="237" t="s">
        <v>182</v>
      </c>
      <c r="E100" s="238">
        <v>1.5776399999999999</v>
      </c>
      <c r="F100" s="239"/>
      <c r="G100" s="240">
        <f>ROUND(E100*F100,2)</f>
        <v>0</v>
      </c>
      <c r="H100" s="239"/>
      <c r="I100" s="240">
        <f>ROUND(E100*H100,2)</f>
        <v>0</v>
      </c>
      <c r="J100" s="239"/>
      <c r="K100" s="240">
        <f>ROUND(E100*J100,2)</f>
        <v>0</v>
      </c>
      <c r="L100" s="240">
        <v>21</v>
      </c>
      <c r="M100" s="240">
        <f>G100*(1+L100/100)</f>
        <v>0</v>
      </c>
      <c r="N100" s="240">
        <v>1.0211600000000001</v>
      </c>
      <c r="O100" s="240">
        <f>ROUND(E100*N100,2)</f>
        <v>1.61</v>
      </c>
      <c r="P100" s="240">
        <v>0</v>
      </c>
      <c r="Q100" s="240">
        <f>ROUND(E100*P100,2)</f>
        <v>0</v>
      </c>
      <c r="R100" s="240" t="s">
        <v>195</v>
      </c>
      <c r="S100" s="240" t="s">
        <v>123</v>
      </c>
      <c r="T100" s="241" t="s">
        <v>124</v>
      </c>
      <c r="U100" s="223">
        <v>23.530999999999999</v>
      </c>
      <c r="V100" s="223">
        <f>ROUND(E100*U100,2)</f>
        <v>37.119999999999997</v>
      </c>
      <c r="W100" s="223"/>
      <c r="X100" s="223" t="s">
        <v>125</v>
      </c>
      <c r="Y100" s="214"/>
      <c r="Z100" s="214"/>
      <c r="AA100" s="214"/>
      <c r="AB100" s="214"/>
      <c r="AC100" s="214"/>
      <c r="AD100" s="214"/>
      <c r="AE100" s="214"/>
      <c r="AF100" s="214"/>
      <c r="AG100" s="214" t="s">
        <v>126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21"/>
      <c r="B101" s="222"/>
      <c r="C101" s="248" t="s">
        <v>227</v>
      </c>
      <c r="D101" s="243"/>
      <c r="E101" s="243"/>
      <c r="F101" s="243"/>
      <c r="G101" s="243"/>
      <c r="H101" s="223"/>
      <c r="I101" s="223"/>
      <c r="J101" s="223"/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128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21"/>
      <c r="B102" s="222"/>
      <c r="C102" s="249" t="s">
        <v>147</v>
      </c>
      <c r="D102" s="224"/>
      <c r="E102" s="225"/>
      <c r="F102" s="223"/>
      <c r="G102" s="223"/>
      <c r="H102" s="223"/>
      <c r="I102" s="223"/>
      <c r="J102" s="223"/>
      <c r="K102" s="223"/>
      <c r="L102" s="223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2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130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21"/>
      <c r="B103" s="222"/>
      <c r="C103" s="249" t="s">
        <v>228</v>
      </c>
      <c r="D103" s="224"/>
      <c r="E103" s="225">
        <v>1.4175199999999999</v>
      </c>
      <c r="F103" s="223"/>
      <c r="G103" s="223"/>
      <c r="H103" s="223"/>
      <c r="I103" s="223"/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130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21"/>
      <c r="B104" s="222"/>
      <c r="C104" s="249" t="s">
        <v>229</v>
      </c>
      <c r="D104" s="224"/>
      <c r="E104" s="225">
        <v>8.5000000000000006E-2</v>
      </c>
      <c r="F104" s="223"/>
      <c r="G104" s="223"/>
      <c r="H104" s="223"/>
      <c r="I104" s="223"/>
      <c r="J104" s="223"/>
      <c r="K104" s="223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130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21"/>
      <c r="B105" s="222"/>
      <c r="C105" s="250" t="s">
        <v>230</v>
      </c>
      <c r="D105" s="226"/>
      <c r="E105" s="227">
        <v>7.5130000000000002E-2</v>
      </c>
      <c r="F105" s="223"/>
      <c r="G105" s="223"/>
      <c r="H105" s="223"/>
      <c r="I105" s="223"/>
      <c r="J105" s="223"/>
      <c r="K105" s="223"/>
      <c r="L105" s="223"/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23"/>
      <c r="X105" s="22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130</v>
      </c>
      <c r="AH105" s="214">
        <v>4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ht="22.5" outlineLevel="1" x14ac:dyDescent="0.2">
      <c r="A106" s="235">
        <v>15</v>
      </c>
      <c r="B106" s="236" t="s">
        <v>231</v>
      </c>
      <c r="C106" s="247" t="s">
        <v>232</v>
      </c>
      <c r="D106" s="237" t="s">
        <v>121</v>
      </c>
      <c r="E106" s="238">
        <v>0.438</v>
      </c>
      <c r="F106" s="239"/>
      <c r="G106" s="240">
        <f>ROUND(E106*F106,2)</f>
        <v>0</v>
      </c>
      <c r="H106" s="239"/>
      <c r="I106" s="240">
        <f>ROUND(E106*H106,2)</f>
        <v>0</v>
      </c>
      <c r="J106" s="239"/>
      <c r="K106" s="240">
        <f>ROUND(E106*J106,2)</f>
        <v>0</v>
      </c>
      <c r="L106" s="240">
        <v>21</v>
      </c>
      <c r="M106" s="240">
        <f>G106*(1+L106/100)</f>
        <v>0</v>
      </c>
      <c r="N106" s="240">
        <v>2.5249999999999999</v>
      </c>
      <c r="O106" s="240">
        <f>ROUND(E106*N106,2)</f>
        <v>1.1100000000000001</v>
      </c>
      <c r="P106" s="240">
        <v>0</v>
      </c>
      <c r="Q106" s="240">
        <f>ROUND(E106*P106,2)</f>
        <v>0</v>
      </c>
      <c r="R106" s="240" t="s">
        <v>233</v>
      </c>
      <c r="S106" s="240" t="s">
        <v>123</v>
      </c>
      <c r="T106" s="241" t="s">
        <v>124</v>
      </c>
      <c r="U106" s="223">
        <v>4.4000000000000004</v>
      </c>
      <c r="V106" s="223">
        <f>ROUND(E106*U106,2)</f>
        <v>1.93</v>
      </c>
      <c r="W106" s="223"/>
      <c r="X106" s="223" t="s">
        <v>125</v>
      </c>
      <c r="Y106" s="214"/>
      <c r="Z106" s="214"/>
      <c r="AA106" s="214"/>
      <c r="AB106" s="214"/>
      <c r="AC106" s="214"/>
      <c r="AD106" s="214"/>
      <c r="AE106" s="214"/>
      <c r="AF106" s="214"/>
      <c r="AG106" s="214" t="s">
        <v>126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21"/>
      <c r="B107" s="222"/>
      <c r="C107" s="248" t="s">
        <v>234</v>
      </c>
      <c r="D107" s="243"/>
      <c r="E107" s="243"/>
      <c r="F107" s="243"/>
      <c r="G107" s="243"/>
      <c r="H107" s="223"/>
      <c r="I107" s="223"/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23"/>
      <c r="X107" s="22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128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21"/>
      <c r="B108" s="222"/>
      <c r="C108" s="249" t="s">
        <v>147</v>
      </c>
      <c r="D108" s="224"/>
      <c r="E108" s="225"/>
      <c r="F108" s="223"/>
      <c r="G108" s="223"/>
      <c r="H108" s="223"/>
      <c r="I108" s="223"/>
      <c r="J108" s="223"/>
      <c r="K108" s="223"/>
      <c r="L108" s="223"/>
      <c r="M108" s="223"/>
      <c r="N108" s="223"/>
      <c r="O108" s="223"/>
      <c r="P108" s="223"/>
      <c r="Q108" s="223"/>
      <c r="R108" s="223"/>
      <c r="S108" s="223"/>
      <c r="T108" s="223"/>
      <c r="U108" s="223"/>
      <c r="V108" s="223"/>
      <c r="W108" s="223"/>
      <c r="X108" s="22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130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21"/>
      <c r="B109" s="222"/>
      <c r="C109" s="249" t="s">
        <v>235</v>
      </c>
      <c r="D109" s="224"/>
      <c r="E109" s="225">
        <v>0.15</v>
      </c>
      <c r="F109" s="223"/>
      <c r="G109" s="223"/>
      <c r="H109" s="223"/>
      <c r="I109" s="223"/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223"/>
      <c r="W109" s="223"/>
      <c r="X109" s="22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130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21"/>
      <c r="B110" s="222"/>
      <c r="C110" s="249" t="s">
        <v>236</v>
      </c>
      <c r="D110" s="224"/>
      <c r="E110" s="225">
        <v>0.28799999999999998</v>
      </c>
      <c r="F110" s="223"/>
      <c r="G110" s="223"/>
      <c r="H110" s="223"/>
      <c r="I110" s="223"/>
      <c r="J110" s="223"/>
      <c r="K110" s="223"/>
      <c r="L110" s="223"/>
      <c r="M110" s="223"/>
      <c r="N110" s="223"/>
      <c r="O110" s="223"/>
      <c r="P110" s="223"/>
      <c r="Q110" s="223"/>
      <c r="R110" s="223"/>
      <c r="S110" s="223"/>
      <c r="T110" s="223"/>
      <c r="U110" s="223"/>
      <c r="V110" s="223"/>
      <c r="W110" s="223"/>
      <c r="X110" s="22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130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ht="22.5" outlineLevel="1" x14ac:dyDescent="0.2">
      <c r="A111" s="235">
        <v>16</v>
      </c>
      <c r="B111" s="236" t="s">
        <v>237</v>
      </c>
      <c r="C111" s="247" t="s">
        <v>238</v>
      </c>
      <c r="D111" s="237" t="s">
        <v>121</v>
      </c>
      <c r="E111" s="238">
        <v>1.1000000000000001</v>
      </c>
      <c r="F111" s="239"/>
      <c r="G111" s="240">
        <f>ROUND(E111*F111,2)</f>
        <v>0</v>
      </c>
      <c r="H111" s="239"/>
      <c r="I111" s="240">
        <f>ROUND(E111*H111,2)</f>
        <v>0</v>
      </c>
      <c r="J111" s="239"/>
      <c r="K111" s="240">
        <f>ROUND(E111*J111,2)</f>
        <v>0</v>
      </c>
      <c r="L111" s="240">
        <v>21</v>
      </c>
      <c r="M111" s="240">
        <f>G111*(1+L111/100)</f>
        <v>0</v>
      </c>
      <c r="N111" s="240">
        <v>2.5249999999999999</v>
      </c>
      <c r="O111" s="240">
        <f>ROUND(E111*N111,2)</f>
        <v>2.78</v>
      </c>
      <c r="P111" s="240">
        <v>0</v>
      </c>
      <c r="Q111" s="240">
        <f>ROUND(E111*P111,2)</f>
        <v>0</v>
      </c>
      <c r="R111" s="240" t="s">
        <v>233</v>
      </c>
      <c r="S111" s="240" t="s">
        <v>123</v>
      </c>
      <c r="T111" s="241" t="s">
        <v>124</v>
      </c>
      <c r="U111" s="223">
        <v>2.78</v>
      </c>
      <c r="V111" s="223">
        <f>ROUND(E111*U111,2)</f>
        <v>3.06</v>
      </c>
      <c r="W111" s="223"/>
      <c r="X111" s="223" t="s">
        <v>125</v>
      </c>
      <c r="Y111" s="214"/>
      <c r="Z111" s="214"/>
      <c r="AA111" s="214"/>
      <c r="AB111" s="214"/>
      <c r="AC111" s="214"/>
      <c r="AD111" s="214"/>
      <c r="AE111" s="214"/>
      <c r="AF111" s="214"/>
      <c r="AG111" s="214" t="s">
        <v>126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21"/>
      <c r="B112" s="222"/>
      <c r="C112" s="248" t="s">
        <v>234</v>
      </c>
      <c r="D112" s="243"/>
      <c r="E112" s="243"/>
      <c r="F112" s="243"/>
      <c r="G112" s="243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223"/>
      <c r="W112" s="223"/>
      <c r="X112" s="22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128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21"/>
      <c r="B113" s="222"/>
      <c r="C113" s="249" t="s">
        <v>147</v>
      </c>
      <c r="D113" s="224"/>
      <c r="E113" s="225"/>
      <c r="F113" s="223"/>
      <c r="G113" s="223"/>
      <c r="H113" s="223"/>
      <c r="I113" s="223"/>
      <c r="J113" s="223"/>
      <c r="K113" s="223"/>
      <c r="L113" s="223"/>
      <c r="M113" s="223"/>
      <c r="N113" s="223"/>
      <c r="O113" s="223"/>
      <c r="P113" s="223"/>
      <c r="Q113" s="223"/>
      <c r="R113" s="223"/>
      <c r="S113" s="223"/>
      <c r="T113" s="223"/>
      <c r="U113" s="223"/>
      <c r="V113" s="223"/>
      <c r="W113" s="223"/>
      <c r="X113" s="22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130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21"/>
      <c r="B114" s="222"/>
      <c r="C114" s="249" t="s">
        <v>239</v>
      </c>
      <c r="D114" s="224"/>
      <c r="E114" s="225">
        <v>1.1000000000000001</v>
      </c>
      <c r="F114" s="223"/>
      <c r="G114" s="223"/>
      <c r="H114" s="223"/>
      <c r="I114" s="223"/>
      <c r="J114" s="223"/>
      <c r="K114" s="223"/>
      <c r="L114" s="223"/>
      <c r="M114" s="223"/>
      <c r="N114" s="223"/>
      <c r="O114" s="223"/>
      <c r="P114" s="223"/>
      <c r="Q114" s="223"/>
      <c r="R114" s="223"/>
      <c r="S114" s="223"/>
      <c r="T114" s="223"/>
      <c r="U114" s="223"/>
      <c r="V114" s="223"/>
      <c r="W114" s="223"/>
      <c r="X114" s="223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130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x14ac:dyDescent="0.2">
      <c r="A115" s="229" t="s">
        <v>117</v>
      </c>
      <c r="B115" s="230" t="s">
        <v>83</v>
      </c>
      <c r="C115" s="246" t="s">
        <v>84</v>
      </c>
      <c r="D115" s="231"/>
      <c r="E115" s="232"/>
      <c r="F115" s="233"/>
      <c r="G115" s="233">
        <f>SUMIF(AG116:AG125,"&lt;&gt;NOR",G116:G125)</f>
        <v>0</v>
      </c>
      <c r="H115" s="233"/>
      <c r="I115" s="233">
        <f>SUM(I116:I125)</f>
        <v>0</v>
      </c>
      <c r="J115" s="233"/>
      <c r="K115" s="233">
        <f>SUM(K116:K125)</f>
        <v>0</v>
      </c>
      <c r="L115" s="233"/>
      <c r="M115" s="233">
        <f>SUM(M116:M125)</f>
        <v>0</v>
      </c>
      <c r="N115" s="233"/>
      <c r="O115" s="233">
        <f>SUM(O116:O125)</f>
        <v>0.32</v>
      </c>
      <c r="P115" s="233"/>
      <c r="Q115" s="233">
        <f>SUM(Q116:Q125)</f>
        <v>0</v>
      </c>
      <c r="R115" s="233"/>
      <c r="S115" s="233"/>
      <c r="T115" s="234"/>
      <c r="U115" s="228"/>
      <c r="V115" s="228">
        <f>SUM(V116:V125)</f>
        <v>4.59</v>
      </c>
      <c r="W115" s="228"/>
      <c r="X115" s="228"/>
      <c r="AG115" t="s">
        <v>118</v>
      </c>
    </row>
    <row r="116" spans="1:60" ht="22.5" outlineLevel="1" x14ac:dyDescent="0.2">
      <c r="A116" s="235">
        <v>17</v>
      </c>
      <c r="B116" s="236" t="s">
        <v>240</v>
      </c>
      <c r="C116" s="247" t="s">
        <v>241</v>
      </c>
      <c r="D116" s="237" t="s">
        <v>182</v>
      </c>
      <c r="E116" s="238">
        <v>0.23519999999999999</v>
      </c>
      <c r="F116" s="239"/>
      <c r="G116" s="240">
        <f>ROUND(E116*F116,2)</f>
        <v>0</v>
      </c>
      <c r="H116" s="239"/>
      <c r="I116" s="240">
        <f>ROUND(E116*H116,2)</f>
        <v>0</v>
      </c>
      <c r="J116" s="239"/>
      <c r="K116" s="240">
        <f>ROUND(E116*J116,2)</f>
        <v>0</v>
      </c>
      <c r="L116" s="240">
        <v>21</v>
      </c>
      <c r="M116" s="240">
        <f>G116*(1+L116/100)</f>
        <v>0</v>
      </c>
      <c r="N116" s="240">
        <v>1.04627</v>
      </c>
      <c r="O116" s="240">
        <f>ROUND(E116*N116,2)</f>
        <v>0.25</v>
      </c>
      <c r="P116" s="240">
        <v>0</v>
      </c>
      <c r="Q116" s="240">
        <f>ROUND(E116*P116,2)</f>
        <v>0</v>
      </c>
      <c r="R116" s="240" t="s">
        <v>195</v>
      </c>
      <c r="S116" s="240" t="s">
        <v>123</v>
      </c>
      <c r="T116" s="241" t="s">
        <v>124</v>
      </c>
      <c r="U116" s="223">
        <v>15.231</v>
      </c>
      <c r="V116" s="223">
        <f>ROUND(E116*U116,2)</f>
        <v>3.58</v>
      </c>
      <c r="W116" s="223"/>
      <c r="X116" s="223" t="s">
        <v>125</v>
      </c>
      <c r="Y116" s="214"/>
      <c r="Z116" s="214"/>
      <c r="AA116" s="214"/>
      <c r="AB116" s="214"/>
      <c r="AC116" s="214"/>
      <c r="AD116" s="214"/>
      <c r="AE116" s="214"/>
      <c r="AF116" s="214"/>
      <c r="AG116" s="214" t="s">
        <v>126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21"/>
      <c r="B117" s="222"/>
      <c r="C117" s="248" t="s">
        <v>227</v>
      </c>
      <c r="D117" s="243"/>
      <c r="E117" s="243"/>
      <c r="F117" s="243"/>
      <c r="G117" s="243"/>
      <c r="H117" s="223"/>
      <c r="I117" s="223"/>
      <c r="J117" s="223"/>
      <c r="K117" s="223"/>
      <c r="L117" s="223"/>
      <c r="M117" s="223"/>
      <c r="N117" s="223"/>
      <c r="O117" s="223"/>
      <c r="P117" s="223"/>
      <c r="Q117" s="223"/>
      <c r="R117" s="223"/>
      <c r="S117" s="223"/>
      <c r="T117" s="223"/>
      <c r="U117" s="223"/>
      <c r="V117" s="223"/>
      <c r="W117" s="223"/>
      <c r="X117" s="22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128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21"/>
      <c r="B118" s="222"/>
      <c r="C118" s="249" t="s">
        <v>147</v>
      </c>
      <c r="D118" s="224"/>
      <c r="E118" s="225"/>
      <c r="F118" s="223"/>
      <c r="G118" s="223"/>
      <c r="H118" s="223"/>
      <c r="I118" s="223"/>
      <c r="J118" s="223"/>
      <c r="K118" s="223"/>
      <c r="L118" s="223"/>
      <c r="M118" s="223"/>
      <c r="N118" s="223"/>
      <c r="O118" s="223"/>
      <c r="P118" s="223"/>
      <c r="Q118" s="223"/>
      <c r="R118" s="223"/>
      <c r="S118" s="223"/>
      <c r="T118" s="223"/>
      <c r="U118" s="223"/>
      <c r="V118" s="223"/>
      <c r="W118" s="223"/>
      <c r="X118" s="22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130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21"/>
      <c r="B119" s="222"/>
      <c r="C119" s="249" t="s">
        <v>242</v>
      </c>
      <c r="D119" s="224"/>
      <c r="E119" s="225">
        <v>0.19600000000000001</v>
      </c>
      <c r="F119" s="223"/>
      <c r="G119" s="223"/>
      <c r="H119" s="223"/>
      <c r="I119" s="223"/>
      <c r="J119" s="223"/>
      <c r="K119" s="223"/>
      <c r="L119" s="223"/>
      <c r="M119" s="223"/>
      <c r="N119" s="223"/>
      <c r="O119" s="223"/>
      <c r="P119" s="223"/>
      <c r="Q119" s="223"/>
      <c r="R119" s="223"/>
      <c r="S119" s="223"/>
      <c r="T119" s="223"/>
      <c r="U119" s="223"/>
      <c r="V119" s="223"/>
      <c r="W119" s="223"/>
      <c r="X119" s="223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130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21"/>
      <c r="B120" s="222"/>
      <c r="C120" s="250" t="s">
        <v>243</v>
      </c>
      <c r="D120" s="226"/>
      <c r="E120" s="227">
        <v>3.9199999999999999E-2</v>
      </c>
      <c r="F120" s="223"/>
      <c r="G120" s="223"/>
      <c r="H120" s="223"/>
      <c r="I120" s="223"/>
      <c r="J120" s="223"/>
      <c r="K120" s="223"/>
      <c r="L120" s="223"/>
      <c r="M120" s="223"/>
      <c r="N120" s="223"/>
      <c r="O120" s="223"/>
      <c r="P120" s="223"/>
      <c r="Q120" s="223"/>
      <c r="R120" s="223"/>
      <c r="S120" s="223"/>
      <c r="T120" s="223"/>
      <c r="U120" s="223"/>
      <c r="V120" s="223"/>
      <c r="W120" s="223"/>
      <c r="X120" s="22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130</v>
      </c>
      <c r="AH120" s="214">
        <v>4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ht="22.5" outlineLevel="1" x14ac:dyDescent="0.2">
      <c r="A121" s="235">
        <v>18</v>
      </c>
      <c r="B121" s="236" t="s">
        <v>244</v>
      </c>
      <c r="C121" s="247" t="s">
        <v>245</v>
      </c>
      <c r="D121" s="237" t="s">
        <v>182</v>
      </c>
      <c r="E121" s="238">
        <v>6.6000000000000003E-2</v>
      </c>
      <c r="F121" s="239"/>
      <c r="G121" s="240">
        <f>ROUND(E121*F121,2)</f>
        <v>0</v>
      </c>
      <c r="H121" s="239"/>
      <c r="I121" s="240">
        <f>ROUND(E121*H121,2)</f>
        <v>0</v>
      </c>
      <c r="J121" s="239"/>
      <c r="K121" s="240">
        <f>ROUND(E121*J121,2)</f>
        <v>0</v>
      </c>
      <c r="L121" s="240">
        <v>21</v>
      </c>
      <c r="M121" s="240">
        <f>G121*(1+L121/100)</f>
        <v>0</v>
      </c>
      <c r="N121" s="240">
        <v>1.05488</v>
      </c>
      <c r="O121" s="240">
        <f>ROUND(E121*N121,2)</f>
        <v>7.0000000000000007E-2</v>
      </c>
      <c r="P121" s="240">
        <v>0</v>
      </c>
      <c r="Q121" s="240">
        <f>ROUND(E121*P121,2)</f>
        <v>0</v>
      </c>
      <c r="R121" s="240" t="s">
        <v>195</v>
      </c>
      <c r="S121" s="240" t="s">
        <v>123</v>
      </c>
      <c r="T121" s="241" t="s">
        <v>124</v>
      </c>
      <c r="U121" s="223">
        <v>15.231</v>
      </c>
      <c r="V121" s="223">
        <f>ROUND(E121*U121,2)</f>
        <v>1.01</v>
      </c>
      <c r="W121" s="223"/>
      <c r="X121" s="223" t="s">
        <v>125</v>
      </c>
      <c r="Y121" s="214"/>
      <c r="Z121" s="214"/>
      <c r="AA121" s="214"/>
      <c r="AB121" s="214"/>
      <c r="AC121" s="214"/>
      <c r="AD121" s="214"/>
      <c r="AE121" s="214"/>
      <c r="AF121" s="214"/>
      <c r="AG121" s="214" t="s">
        <v>126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21"/>
      <c r="B122" s="222"/>
      <c r="C122" s="248" t="s">
        <v>227</v>
      </c>
      <c r="D122" s="243"/>
      <c r="E122" s="243"/>
      <c r="F122" s="243"/>
      <c r="G122" s="243"/>
      <c r="H122" s="223"/>
      <c r="I122" s="223"/>
      <c r="J122" s="223"/>
      <c r="K122" s="223"/>
      <c r="L122" s="223"/>
      <c r="M122" s="223"/>
      <c r="N122" s="223"/>
      <c r="O122" s="223"/>
      <c r="P122" s="223"/>
      <c r="Q122" s="223"/>
      <c r="R122" s="223"/>
      <c r="S122" s="223"/>
      <c r="T122" s="223"/>
      <c r="U122" s="223"/>
      <c r="V122" s="223"/>
      <c r="W122" s="223"/>
      <c r="X122" s="22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128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21"/>
      <c r="B123" s="222"/>
      <c r="C123" s="249" t="s">
        <v>147</v>
      </c>
      <c r="D123" s="224"/>
      <c r="E123" s="225"/>
      <c r="F123" s="223"/>
      <c r="G123" s="223"/>
      <c r="H123" s="223"/>
      <c r="I123" s="223"/>
      <c r="J123" s="223"/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130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21"/>
      <c r="B124" s="222"/>
      <c r="C124" s="249" t="s">
        <v>246</v>
      </c>
      <c r="D124" s="224"/>
      <c r="E124" s="225">
        <v>5.5E-2</v>
      </c>
      <c r="F124" s="223"/>
      <c r="G124" s="223"/>
      <c r="H124" s="223"/>
      <c r="I124" s="223"/>
      <c r="J124" s="223"/>
      <c r="K124" s="223"/>
      <c r="L124" s="223"/>
      <c r="M124" s="223"/>
      <c r="N124" s="223"/>
      <c r="O124" s="223"/>
      <c r="P124" s="223"/>
      <c r="Q124" s="223"/>
      <c r="R124" s="223"/>
      <c r="S124" s="223"/>
      <c r="T124" s="223"/>
      <c r="U124" s="223"/>
      <c r="V124" s="223"/>
      <c r="W124" s="223"/>
      <c r="X124" s="22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130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21"/>
      <c r="B125" s="222"/>
      <c r="C125" s="250" t="s">
        <v>243</v>
      </c>
      <c r="D125" s="226"/>
      <c r="E125" s="227">
        <v>1.0999999999999999E-2</v>
      </c>
      <c r="F125" s="223"/>
      <c r="G125" s="223"/>
      <c r="H125" s="223"/>
      <c r="I125" s="223"/>
      <c r="J125" s="223"/>
      <c r="K125" s="223"/>
      <c r="L125" s="223"/>
      <c r="M125" s="223"/>
      <c r="N125" s="223"/>
      <c r="O125" s="223"/>
      <c r="P125" s="223"/>
      <c r="Q125" s="223"/>
      <c r="R125" s="223"/>
      <c r="S125" s="223"/>
      <c r="T125" s="223"/>
      <c r="U125" s="223"/>
      <c r="V125" s="223"/>
      <c r="W125" s="223"/>
      <c r="X125" s="22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130</v>
      </c>
      <c r="AH125" s="214">
        <v>4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x14ac:dyDescent="0.2">
      <c r="A126" s="229" t="s">
        <v>117</v>
      </c>
      <c r="B126" s="230" t="s">
        <v>85</v>
      </c>
      <c r="C126" s="246" t="s">
        <v>86</v>
      </c>
      <c r="D126" s="231"/>
      <c r="E126" s="232"/>
      <c r="F126" s="233"/>
      <c r="G126" s="233">
        <f>SUMIF(AG127:AG137,"&lt;&gt;NOR",G127:G137)</f>
        <v>0</v>
      </c>
      <c r="H126" s="233"/>
      <c r="I126" s="233">
        <f>SUM(I127:I137)</f>
        <v>0</v>
      </c>
      <c r="J126" s="233"/>
      <c r="K126" s="233">
        <f>SUM(K127:K137)</f>
        <v>0</v>
      </c>
      <c r="L126" s="233"/>
      <c r="M126" s="233">
        <f>SUM(M127:M137)</f>
        <v>0</v>
      </c>
      <c r="N126" s="233"/>
      <c r="O126" s="233">
        <f>SUM(O127:O137)</f>
        <v>7.59</v>
      </c>
      <c r="P126" s="233"/>
      <c r="Q126" s="233">
        <f>SUM(Q127:Q137)</f>
        <v>0</v>
      </c>
      <c r="R126" s="233"/>
      <c r="S126" s="233"/>
      <c r="T126" s="234"/>
      <c r="U126" s="228"/>
      <c r="V126" s="228">
        <f>SUM(V127:V137)</f>
        <v>7.76</v>
      </c>
      <c r="W126" s="228"/>
      <c r="X126" s="228"/>
      <c r="AG126" t="s">
        <v>118</v>
      </c>
    </row>
    <row r="127" spans="1:60" outlineLevel="1" x14ac:dyDescent="0.2">
      <c r="A127" s="235">
        <v>19</v>
      </c>
      <c r="B127" s="236" t="s">
        <v>247</v>
      </c>
      <c r="C127" s="247" t="s">
        <v>248</v>
      </c>
      <c r="D127" s="237" t="s">
        <v>121</v>
      </c>
      <c r="E127" s="238">
        <v>3.0072000000000001</v>
      </c>
      <c r="F127" s="239"/>
      <c r="G127" s="240">
        <f>ROUND(E127*F127,2)</f>
        <v>0</v>
      </c>
      <c r="H127" s="239"/>
      <c r="I127" s="240">
        <f>ROUND(E127*H127,2)</f>
        <v>0</v>
      </c>
      <c r="J127" s="239"/>
      <c r="K127" s="240">
        <f>ROUND(E127*J127,2)</f>
        <v>0</v>
      </c>
      <c r="L127" s="240">
        <v>21</v>
      </c>
      <c r="M127" s="240">
        <f>G127*(1+L127/100)</f>
        <v>0</v>
      </c>
      <c r="N127" s="240">
        <v>2.5249999999999999</v>
      </c>
      <c r="O127" s="240">
        <f>ROUND(E127*N127,2)</f>
        <v>7.59</v>
      </c>
      <c r="P127" s="240">
        <v>0</v>
      </c>
      <c r="Q127" s="240">
        <f>ROUND(E127*P127,2)</f>
        <v>0</v>
      </c>
      <c r="R127" s="240" t="s">
        <v>195</v>
      </c>
      <c r="S127" s="240" t="s">
        <v>123</v>
      </c>
      <c r="T127" s="241" t="s">
        <v>124</v>
      </c>
      <c r="U127" s="223">
        <v>2.58</v>
      </c>
      <c r="V127" s="223">
        <f>ROUND(E127*U127,2)</f>
        <v>7.76</v>
      </c>
      <c r="W127" s="223"/>
      <c r="X127" s="223" t="s">
        <v>125</v>
      </c>
      <c r="Y127" s="214"/>
      <c r="Z127" s="214"/>
      <c r="AA127" s="214"/>
      <c r="AB127" s="214"/>
      <c r="AC127" s="214"/>
      <c r="AD127" s="214"/>
      <c r="AE127" s="214"/>
      <c r="AF127" s="214"/>
      <c r="AG127" s="214" t="s">
        <v>126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21"/>
      <c r="B128" s="222"/>
      <c r="C128" s="248" t="s">
        <v>249</v>
      </c>
      <c r="D128" s="243"/>
      <c r="E128" s="243"/>
      <c r="F128" s="243"/>
      <c r="G128" s="243"/>
      <c r="H128" s="223"/>
      <c r="I128" s="223"/>
      <c r="J128" s="223"/>
      <c r="K128" s="223"/>
      <c r="L128" s="223"/>
      <c r="M128" s="223"/>
      <c r="N128" s="223"/>
      <c r="O128" s="223"/>
      <c r="P128" s="223"/>
      <c r="Q128" s="223"/>
      <c r="R128" s="223"/>
      <c r="S128" s="223"/>
      <c r="T128" s="223"/>
      <c r="U128" s="223"/>
      <c r="V128" s="223"/>
      <c r="W128" s="223"/>
      <c r="X128" s="223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128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21"/>
      <c r="B129" s="222"/>
      <c r="C129" s="251" t="s">
        <v>250</v>
      </c>
      <c r="D129" s="244"/>
      <c r="E129" s="244"/>
      <c r="F129" s="244"/>
      <c r="G129" s="244"/>
      <c r="H129" s="223"/>
      <c r="I129" s="223"/>
      <c r="J129" s="223"/>
      <c r="K129" s="223"/>
      <c r="L129" s="223"/>
      <c r="M129" s="223"/>
      <c r="N129" s="223"/>
      <c r="O129" s="223"/>
      <c r="P129" s="223"/>
      <c r="Q129" s="223"/>
      <c r="R129" s="223"/>
      <c r="S129" s="223"/>
      <c r="T129" s="223"/>
      <c r="U129" s="223"/>
      <c r="V129" s="223"/>
      <c r="W129" s="223"/>
      <c r="X129" s="22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198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21"/>
      <c r="B130" s="222"/>
      <c r="C130" s="251" t="s">
        <v>251</v>
      </c>
      <c r="D130" s="244"/>
      <c r="E130" s="244"/>
      <c r="F130" s="244"/>
      <c r="G130" s="244"/>
      <c r="H130" s="223"/>
      <c r="I130" s="223"/>
      <c r="J130" s="223"/>
      <c r="K130" s="223"/>
      <c r="L130" s="223"/>
      <c r="M130" s="223"/>
      <c r="N130" s="223"/>
      <c r="O130" s="223"/>
      <c r="P130" s="223"/>
      <c r="Q130" s="223"/>
      <c r="R130" s="223"/>
      <c r="S130" s="223"/>
      <c r="T130" s="223"/>
      <c r="U130" s="223"/>
      <c r="V130" s="223"/>
      <c r="W130" s="223"/>
      <c r="X130" s="22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198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21"/>
      <c r="B131" s="222"/>
      <c r="C131" s="249" t="s">
        <v>147</v>
      </c>
      <c r="D131" s="224"/>
      <c r="E131" s="225"/>
      <c r="F131" s="223"/>
      <c r="G131" s="223"/>
      <c r="H131" s="223"/>
      <c r="I131" s="223"/>
      <c r="J131" s="223"/>
      <c r="K131" s="223"/>
      <c r="L131" s="223"/>
      <c r="M131" s="223"/>
      <c r="N131" s="223"/>
      <c r="O131" s="223"/>
      <c r="P131" s="223"/>
      <c r="Q131" s="223"/>
      <c r="R131" s="223"/>
      <c r="S131" s="223"/>
      <c r="T131" s="223"/>
      <c r="U131" s="223"/>
      <c r="V131" s="223"/>
      <c r="W131" s="223"/>
      <c r="X131" s="223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130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21"/>
      <c r="B132" s="222"/>
      <c r="C132" s="249" t="s">
        <v>188</v>
      </c>
      <c r="D132" s="224"/>
      <c r="E132" s="225">
        <v>0.19600000000000001</v>
      </c>
      <c r="F132" s="223"/>
      <c r="G132" s="223"/>
      <c r="H132" s="223"/>
      <c r="I132" s="223"/>
      <c r="J132" s="223"/>
      <c r="K132" s="223"/>
      <c r="L132" s="223"/>
      <c r="M132" s="223"/>
      <c r="N132" s="223"/>
      <c r="O132" s="223"/>
      <c r="P132" s="223"/>
      <c r="Q132" s="223"/>
      <c r="R132" s="223"/>
      <c r="S132" s="223"/>
      <c r="T132" s="223"/>
      <c r="U132" s="223"/>
      <c r="V132" s="223"/>
      <c r="W132" s="223"/>
      <c r="X132" s="22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130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21"/>
      <c r="B133" s="222"/>
      <c r="C133" s="249" t="s">
        <v>189</v>
      </c>
      <c r="D133" s="224"/>
      <c r="E133" s="225">
        <v>0.48399999999999999</v>
      </c>
      <c r="F133" s="223"/>
      <c r="G133" s="223"/>
      <c r="H133" s="223"/>
      <c r="I133" s="223"/>
      <c r="J133" s="223"/>
      <c r="K133" s="223"/>
      <c r="L133" s="223"/>
      <c r="M133" s="223"/>
      <c r="N133" s="223"/>
      <c r="O133" s="223"/>
      <c r="P133" s="223"/>
      <c r="Q133" s="223"/>
      <c r="R133" s="223"/>
      <c r="S133" s="223"/>
      <c r="T133" s="223"/>
      <c r="U133" s="223"/>
      <c r="V133" s="223"/>
      <c r="W133" s="223"/>
      <c r="X133" s="22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130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21"/>
      <c r="B134" s="222"/>
      <c r="C134" s="249" t="s">
        <v>190</v>
      </c>
      <c r="D134" s="224"/>
      <c r="E134" s="225">
        <v>0.9</v>
      </c>
      <c r="F134" s="223"/>
      <c r="G134" s="223"/>
      <c r="H134" s="223"/>
      <c r="I134" s="223"/>
      <c r="J134" s="223"/>
      <c r="K134" s="223"/>
      <c r="L134" s="223"/>
      <c r="M134" s="223"/>
      <c r="N134" s="223"/>
      <c r="O134" s="223"/>
      <c r="P134" s="223"/>
      <c r="Q134" s="223"/>
      <c r="R134" s="223"/>
      <c r="S134" s="223"/>
      <c r="T134" s="223"/>
      <c r="U134" s="223"/>
      <c r="V134" s="223"/>
      <c r="W134" s="223"/>
      <c r="X134" s="223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130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21"/>
      <c r="B135" s="222"/>
      <c r="C135" s="249" t="s">
        <v>191</v>
      </c>
      <c r="D135" s="224"/>
      <c r="E135" s="225">
        <v>1.1759999999999999</v>
      </c>
      <c r="F135" s="223"/>
      <c r="G135" s="223"/>
      <c r="H135" s="223"/>
      <c r="I135" s="223"/>
      <c r="J135" s="223"/>
      <c r="K135" s="223"/>
      <c r="L135" s="223"/>
      <c r="M135" s="223"/>
      <c r="N135" s="223"/>
      <c r="O135" s="223"/>
      <c r="P135" s="223"/>
      <c r="Q135" s="223"/>
      <c r="R135" s="223"/>
      <c r="S135" s="223"/>
      <c r="T135" s="223"/>
      <c r="U135" s="223"/>
      <c r="V135" s="223"/>
      <c r="W135" s="223"/>
      <c r="X135" s="22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130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21"/>
      <c r="B136" s="222"/>
      <c r="C136" s="249" t="s">
        <v>192</v>
      </c>
      <c r="D136" s="224"/>
      <c r="E136" s="225">
        <v>0.108</v>
      </c>
      <c r="F136" s="223"/>
      <c r="G136" s="223"/>
      <c r="H136" s="223"/>
      <c r="I136" s="223"/>
      <c r="J136" s="223"/>
      <c r="K136" s="223"/>
      <c r="L136" s="223"/>
      <c r="M136" s="223"/>
      <c r="N136" s="223"/>
      <c r="O136" s="223"/>
      <c r="P136" s="223"/>
      <c r="Q136" s="223"/>
      <c r="R136" s="223"/>
      <c r="S136" s="223"/>
      <c r="T136" s="223"/>
      <c r="U136" s="223"/>
      <c r="V136" s="223"/>
      <c r="W136" s="223"/>
      <c r="X136" s="223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130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21"/>
      <c r="B137" s="222"/>
      <c r="C137" s="250" t="s">
        <v>230</v>
      </c>
      <c r="D137" s="226"/>
      <c r="E137" s="227">
        <v>0.14319999999999999</v>
      </c>
      <c r="F137" s="223"/>
      <c r="G137" s="223"/>
      <c r="H137" s="223"/>
      <c r="I137" s="223"/>
      <c r="J137" s="223"/>
      <c r="K137" s="223"/>
      <c r="L137" s="223"/>
      <c r="M137" s="223"/>
      <c r="N137" s="223"/>
      <c r="O137" s="223"/>
      <c r="P137" s="223"/>
      <c r="Q137" s="223"/>
      <c r="R137" s="223"/>
      <c r="S137" s="223"/>
      <c r="T137" s="223"/>
      <c r="U137" s="223"/>
      <c r="V137" s="223"/>
      <c r="W137" s="223"/>
      <c r="X137" s="223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130</v>
      </c>
      <c r="AH137" s="214">
        <v>4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x14ac:dyDescent="0.2">
      <c r="A138" s="229" t="s">
        <v>117</v>
      </c>
      <c r="B138" s="230" t="s">
        <v>87</v>
      </c>
      <c r="C138" s="246" t="s">
        <v>88</v>
      </c>
      <c r="D138" s="231"/>
      <c r="E138" s="232"/>
      <c r="F138" s="233"/>
      <c r="G138" s="233">
        <f>SUMIF(AG139:AG142,"&lt;&gt;NOR",G139:G142)</f>
        <v>0</v>
      </c>
      <c r="H138" s="233"/>
      <c r="I138" s="233">
        <f>SUM(I139:I142)</f>
        <v>0</v>
      </c>
      <c r="J138" s="233"/>
      <c r="K138" s="233">
        <f>SUM(K139:K142)</f>
        <v>0</v>
      </c>
      <c r="L138" s="233"/>
      <c r="M138" s="233">
        <f>SUM(M139:M142)</f>
        <v>0</v>
      </c>
      <c r="N138" s="233"/>
      <c r="O138" s="233">
        <f>SUM(O139:O142)</f>
        <v>0</v>
      </c>
      <c r="P138" s="233"/>
      <c r="Q138" s="233">
        <f>SUM(Q139:Q142)</f>
        <v>0</v>
      </c>
      <c r="R138" s="233"/>
      <c r="S138" s="233"/>
      <c r="T138" s="234"/>
      <c r="U138" s="228"/>
      <c r="V138" s="228">
        <f>SUM(V139:V142)</f>
        <v>24.3</v>
      </c>
      <c r="W138" s="228"/>
      <c r="X138" s="228"/>
      <c r="AG138" t="s">
        <v>118</v>
      </c>
    </row>
    <row r="139" spans="1:60" outlineLevel="1" x14ac:dyDescent="0.2">
      <c r="A139" s="235">
        <v>20</v>
      </c>
      <c r="B139" s="236" t="s">
        <v>252</v>
      </c>
      <c r="C139" s="247" t="s">
        <v>253</v>
      </c>
      <c r="D139" s="237" t="s">
        <v>182</v>
      </c>
      <c r="E139" s="238">
        <v>303.72309000000001</v>
      </c>
      <c r="F139" s="239"/>
      <c r="G139" s="240">
        <f>ROUND(E139*F139,2)</f>
        <v>0</v>
      </c>
      <c r="H139" s="239"/>
      <c r="I139" s="240">
        <f>ROUND(E139*H139,2)</f>
        <v>0</v>
      </c>
      <c r="J139" s="239"/>
      <c r="K139" s="240">
        <f>ROUND(E139*J139,2)</f>
        <v>0</v>
      </c>
      <c r="L139" s="240">
        <v>21</v>
      </c>
      <c r="M139" s="240">
        <f>G139*(1+L139/100)</f>
        <v>0</v>
      </c>
      <c r="N139" s="240">
        <v>0</v>
      </c>
      <c r="O139" s="240">
        <f>ROUND(E139*N139,2)</f>
        <v>0</v>
      </c>
      <c r="P139" s="240">
        <v>0</v>
      </c>
      <c r="Q139" s="240">
        <f>ROUND(E139*P139,2)</f>
        <v>0</v>
      </c>
      <c r="R139" s="240"/>
      <c r="S139" s="240" t="s">
        <v>254</v>
      </c>
      <c r="T139" s="241" t="s">
        <v>124</v>
      </c>
      <c r="U139" s="223">
        <v>0.08</v>
      </c>
      <c r="V139" s="223">
        <f>ROUND(E139*U139,2)</f>
        <v>24.3</v>
      </c>
      <c r="W139" s="223"/>
      <c r="X139" s="223" t="s">
        <v>255</v>
      </c>
      <c r="Y139" s="214"/>
      <c r="Z139" s="214"/>
      <c r="AA139" s="214"/>
      <c r="AB139" s="214"/>
      <c r="AC139" s="214"/>
      <c r="AD139" s="214"/>
      <c r="AE139" s="214"/>
      <c r="AF139" s="214"/>
      <c r="AG139" s="214" t="s">
        <v>256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21"/>
      <c r="B140" s="222"/>
      <c r="C140" s="249" t="s">
        <v>257</v>
      </c>
      <c r="D140" s="224"/>
      <c r="E140" s="225"/>
      <c r="F140" s="223"/>
      <c r="G140" s="223"/>
      <c r="H140" s="223"/>
      <c r="I140" s="223"/>
      <c r="J140" s="223"/>
      <c r="K140" s="223"/>
      <c r="L140" s="223"/>
      <c r="M140" s="223"/>
      <c r="N140" s="223"/>
      <c r="O140" s="223"/>
      <c r="P140" s="223"/>
      <c r="Q140" s="223"/>
      <c r="R140" s="223"/>
      <c r="S140" s="223"/>
      <c r="T140" s="223"/>
      <c r="U140" s="223"/>
      <c r="V140" s="223"/>
      <c r="W140" s="223"/>
      <c r="X140" s="223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130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21"/>
      <c r="B141" s="222"/>
      <c r="C141" s="249" t="s">
        <v>258</v>
      </c>
      <c r="D141" s="224"/>
      <c r="E141" s="225"/>
      <c r="F141" s="223"/>
      <c r="G141" s="223"/>
      <c r="H141" s="223"/>
      <c r="I141" s="223"/>
      <c r="J141" s="223"/>
      <c r="K141" s="223"/>
      <c r="L141" s="223"/>
      <c r="M141" s="223"/>
      <c r="N141" s="223"/>
      <c r="O141" s="223"/>
      <c r="P141" s="223"/>
      <c r="Q141" s="223"/>
      <c r="R141" s="223"/>
      <c r="S141" s="223"/>
      <c r="T141" s="223"/>
      <c r="U141" s="223"/>
      <c r="V141" s="223"/>
      <c r="W141" s="223"/>
      <c r="X141" s="223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130</v>
      </c>
      <c r="AH141" s="214">
        <v>0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21"/>
      <c r="B142" s="222"/>
      <c r="C142" s="249" t="s">
        <v>259</v>
      </c>
      <c r="D142" s="224"/>
      <c r="E142" s="225">
        <v>303.72309000000001</v>
      </c>
      <c r="F142" s="223"/>
      <c r="G142" s="223"/>
      <c r="H142" s="223"/>
      <c r="I142" s="223"/>
      <c r="J142" s="223"/>
      <c r="K142" s="223"/>
      <c r="L142" s="223"/>
      <c r="M142" s="223"/>
      <c r="N142" s="223"/>
      <c r="O142" s="223"/>
      <c r="P142" s="223"/>
      <c r="Q142" s="223"/>
      <c r="R142" s="223"/>
      <c r="S142" s="223"/>
      <c r="T142" s="223"/>
      <c r="U142" s="223"/>
      <c r="V142" s="223"/>
      <c r="W142" s="223"/>
      <c r="X142" s="223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130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x14ac:dyDescent="0.2">
      <c r="A143" s="3"/>
      <c r="B143" s="4"/>
      <c r="C143" s="252"/>
      <c r="D143" s="6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AE143">
        <v>15</v>
      </c>
      <c r="AF143">
        <v>21</v>
      </c>
      <c r="AG143" t="s">
        <v>104</v>
      </c>
    </row>
    <row r="144" spans="1:60" x14ac:dyDescent="0.2">
      <c r="A144" s="217"/>
      <c r="B144" s="218" t="s">
        <v>29</v>
      </c>
      <c r="C144" s="253"/>
      <c r="D144" s="219"/>
      <c r="E144" s="220"/>
      <c r="F144" s="220"/>
      <c r="G144" s="245">
        <f>G8+G62+G115+G126+G138</f>
        <v>0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AE144">
        <f>SUMIF(L7:L142,AE143,G7:G142)</f>
        <v>0</v>
      </c>
      <c r="AF144">
        <f>SUMIF(L7:L142,AF143,G7:G142)</f>
        <v>0</v>
      </c>
      <c r="AG144" t="s">
        <v>260</v>
      </c>
    </row>
    <row r="145" spans="3:33" x14ac:dyDescent="0.2">
      <c r="C145" s="254"/>
      <c r="D145" s="10"/>
      <c r="AG145" t="s">
        <v>261</v>
      </c>
    </row>
    <row r="146" spans="3:33" x14ac:dyDescent="0.2">
      <c r="D146" s="10"/>
    </row>
    <row r="147" spans="3:33" x14ac:dyDescent="0.2">
      <c r="D147" s="10"/>
    </row>
    <row r="148" spans="3:33" x14ac:dyDescent="0.2">
      <c r="D148" s="10"/>
    </row>
    <row r="149" spans="3:33" x14ac:dyDescent="0.2">
      <c r="D149" s="10"/>
    </row>
    <row r="150" spans="3:33" x14ac:dyDescent="0.2">
      <c r="D150" s="10"/>
    </row>
    <row r="151" spans="3:33" x14ac:dyDescent="0.2">
      <c r="D151" s="10"/>
    </row>
    <row r="152" spans="3:33" x14ac:dyDescent="0.2">
      <c r="D152" s="10"/>
    </row>
    <row r="153" spans="3:33" x14ac:dyDescent="0.2">
      <c r="D153" s="10"/>
    </row>
    <row r="154" spans="3:33" x14ac:dyDescent="0.2">
      <c r="D154" s="10"/>
    </row>
    <row r="155" spans="3:33" x14ac:dyDescent="0.2">
      <c r="D155" s="10"/>
    </row>
    <row r="156" spans="3:33" x14ac:dyDescent="0.2">
      <c r="D156" s="10"/>
    </row>
    <row r="157" spans="3:33" x14ac:dyDescent="0.2">
      <c r="D157" s="10"/>
    </row>
    <row r="158" spans="3:33" x14ac:dyDescent="0.2">
      <c r="D158" s="10"/>
    </row>
    <row r="159" spans="3:33" x14ac:dyDescent="0.2">
      <c r="D159" s="10"/>
    </row>
    <row r="160" spans="3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xnG99UZASOrgTbbafiDSWYzI7sfiUURc3SlsYLnC+l5eNcp/7HVTiXqEGdfdIfL1zG1CmWe2nPHJBRvbzZHUw==" saltValue="eaY4+T9XHVNgDN79Hcib0Q==" spinCount="100000" sheet="1"/>
  <mergeCells count="23">
    <mergeCell ref="C117:G117"/>
    <mergeCell ref="C122:G122"/>
    <mergeCell ref="C128:G128"/>
    <mergeCell ref="C129:G129"/>
    <mergeCell ref="C130:G130"/>
    <mergeCell ref="C83:G83"/>
    <mergeCell ref="C97:G97"/>
    <mergeCell ref="C98:G98"/>
    <mergeCell ref="C101:G101"/>
    <mergeCell ref="C107:G107"/>
    <mergeCell ref="C112:G112"/>
    <mergeCell ref="C19:G19"/>
    <mergeCell ref="C25:G25"/>
    <mergeCell ref="C38:G38"/>
    <mergeCell ref="C47:G47"/>
    <mergeCell ref="C71:G71"/>
    <mergeCell ref="C72:G72"/>
    <mergeCell ref="A1:G1"/>
    <mergeCell ref="C2:G2"/>
    <mergeCell ref="C3:G3"/>
    <mergeCell ref="C4:G4"/>
    <mergeCell ref="C10:G10"/>
    <mergeCell ref="C16:G1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103.4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103.4 1 Pol'!Názvy_tisku</vt:lpstr>
      <vt:lpstr>oadresa</vt:lpstr>
      <vt:lpstr>Stavba!Objednatel</vt:lpstr>
      <vt:lpstr>Stavba!Objekt</vt:lpstr>
      <vt:lpstr>'SO 103.4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2020-11-11T21:17:49Z</dcterms:modified>
</cp:coreProperties>
</file>