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8_{CC645BD5-5DA6-4282-B227-763E4917C455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 Naklady'!$A$1:$X$49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G41" i="1"/>
  <c r="F41" i="1"/>
  <c r="G40" i="1"/>
  <c r="F40" i="1"/>
  <c r="G39" i="1"/>
  <c r="F39" i="1"/>
  <c r="G48" i="12"/>
  <c r="BA46" i="12"/>
  <c r="BA43" i="12"/>
  <c r="BA40" i="12"/>
  <c r="BA39" i="12"/>
  <c r="BA33" i="12"/>
  <c r="BA31" i="12"/>
  <c r="BA29" i="12"/>
  <c r="BA27" i="12"/>
  <c r="BA22" i="12"/>
  <c r="BA16" i="12"/>
  <c r="BA14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G8" i="12" s="1"/>
  <c r="I17" i="12"/>
  <c r="K17" i="12"/>
  <c r="O17" i="12"/>
  <c r="O8" i="12" s="1"/>
  <c r="Q17" i="12"/>
  <c r="V17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4" i="12"/>
  <c r="G23" i="12" s="1"/>
  <c r="I24" i="12"/>
  <c r="I23" i="12" s="1"/>
  <c r="K24" i="12"/>
  <c r="K23" i="12" s="1"/>
  <c r="O24" i="12"/>
  <c r="O23" i="12" s="1"/>
  <c r="Q24" i="12"/>
  <c r="Q23" i="12" s="1"/>
  <c r="V24" i="12"/>
  <c r="V23" i="12" s="1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AE48" i="12"/>
  <c r="AF48" i="12"/>
  <c r="I20" i="1"/>
  <c r="I19" i="1"/>
  <c r="I18" i="1"/>
  <c r="I17" i="1"/>
  <c r="I16" i="1"/>
  <c r="I58" i="1"/>
  <c r="J56" i="1" s="1"/>
  <c r="J57" i="1"/>
  <c r="AZ50" i="1"/>
  <c r="AZ49" i="1"/>
  <c r="AZ48" i="1"/>
  <c r="AZ47" i="1"/>
  <c r="AZ46" i="1"/>
  <c r="AZ45" i="1"/>
  <c r="F42" i="1"/>
  <c r="G23" i="1" s="1"/>
  <c r="G42" i="1"/>
  <c r="G25" i="1" s="1"/>
  <c r="A25" i="1" s="1"/>
  <c r="A26" i="1" s="1"/>
  <c r="G26" i="1" s="1"/>
  <c r="H41" i="1"/>
  <c r="I41" i="1" s="1"/>
  <c r="H39" i="1"/>
  <c r="H42" i="1" s="1"/>
  <c r="J58" i="1" l="1"/>
  <c r="H40" i="1"/>
  <c r="I40" i="1" s="1"/>
  <c r="A23" i="1"/>
  <c r="A24" i="1" s="1"/>
  <c r="G24" i="1" s="1"/>
  <c r="A27" i="1" s="1"/>
  <c r="A29" i="1" s="1"/>
  <c r="G29" i="1" s="1"/>
  <c r="G27" i="1" s="1"/>
  <c r="G28" i="1"/>
  <c r="M24" i="12"/>
  <c r="M23" i="12" s="1"/>
  <c r="M17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41" i="1" l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8A974828-EE44-4050-83C0-5E6FDDF6756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DC98167-3DAC-4BA5-8FB7-5B2AD26E07C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<sst xmlns="http://schemas.openxmlformats.org/spreadsheetml/2006/main" count="322" uniqueCount="172">
  <si>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</si>
  <si>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</si>
  <si>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</si>
  <si>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</si>
  <si>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</si>
  <si>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</si>
  <si>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</si>
  <si>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</si>
  <si>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</si>
  <si>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</si>
  <si>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</si>
  <si>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</si>
  <si>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</si>
  <si>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</si>
  <si>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</si>
  <si>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</si>
  <si>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</si>
  <si>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</si>
  <si>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</si>
  <si>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</si>
  <si>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</si>
  <si>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</si>
  <si>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</si>
  <si>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</si>
  <si>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</si>
  <si>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</si>
  <si>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</si>
  <si>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</si>
  <si>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</si>
  <si>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</si>
  <si>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</si>
  <si>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</si>
  <si>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</si>
  <si>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</si>
  <si>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</si>
  <si>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</si>
  <si>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</si>
  <si>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</si>
  <si>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</si>
  <si>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</si>
  <si>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</si>
  <si>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</si>
  <si>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</si>
  <si>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</si>
  <si>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Ostatní a vedlejší náklady</t>
  </si>
  <si>
    <t>SO 00</t>
  </si>
  <si>
    <t>Objekt:</t>
  </si>
  <si>
    <t>Rozpočet:</t>
  </si>
  <si>
    <t>190346</t>
  </si>
  <si>
    <t>CPA DELFÍN Uherský Brod - venkovní bazény</t>
  </si>
  <si>
    <t>Město Uherský Brod</t>
  </si>
  <si>
    <t>Masarykovo nám. 100</t>
  </si>
  <si>
    <t>Uherský Brod</t>
  </si>
  <si>
    <t>68801</t>
  </si>
  <si>
    <t>00291463</t>
  </si>
  <si>
    <t>CZ00291463</t>
  </si>
  <si>
    <t>CENTROPROJEKT GROUP a.s.</t>
  </si>
  <si>
    <t>Štefánikova 167</t>
  </si>
  <si>
    <t>Zlín</t>
  </si>
  <si>
    <t>76001</t>
  </si>
  <si>
    <t>01643541</t>
  </si>
  <si>
    <t>CZ01643541</t>
  </si>
  <si>
    <t>Stavba</t>
  </si>
  <si>
    <t>Celkem za stavbu</t>
  </si>
  <si>
    <t>CZK</t>
  </si>
  <si>
    <t>#POPR</t>
  </si>
  <si>
    <t>Popis rozpočtu: 1 - Ostatní a vedlejší náklady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</si>
  <si>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</si>
  <si>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</si>
  <si>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</si>
  <si>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</si>
  <si>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</si>
  <si>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</si>
  <si>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</si>
  <si>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</si>
  <si>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</si>
  <si>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</si>
  <si>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</si>
  <si>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</si>
  <si>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</si>
  <si>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</si>
  <si>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</si>
  <si>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</si>
  <si>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</si>
  <si>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</si>
  <si>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</si>
  <si>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</si>
  <si>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</si>
  <si>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</si>
  <si>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</si>
  <si>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</si>
  <si>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</si>
  <si>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</si>
  <si>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</si>
  <si>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</si>
  <si>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</si>
  <si>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</si>
  <si>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</si>
  <si>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</si>
  <si>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</si>
  <si>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</si>
  <si>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</si>
  <si>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</si>
  <si>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</si>
  <si>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</si>
  <si>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</si>
  <si>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</si>
  <si>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</si>
  <si>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</si>
  <si>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20/ II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</si>
  <si>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</si>
  <si>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</si>
  <si>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</si>
  <si>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</si>
  <si>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</si>
  <si>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Možnost využití poloviny stávajícího objektu č.p. 1152 jako ZS.</t>
  </si>
  <si>
    <t>Viz. situace POV.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</si>
  <si>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</si>
  <si>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</si>
  <si>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</si>
  <si>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</si>
  <si>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</si>
  <si>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</si>
  <si>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</si>
  <si>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</si>
  <si>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</si>
  <si>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Včetně koordinace se stavbou patrového parkoviště.</t>
  </si>
  <si>
    <t>005111020R</t>
  </si>
  <si>
    <t>Vytyčení stavby</t>
  </si>
  <si>
    <t>005111021R</t>
  </si>
  <si>
    <t>Vytyčení inženýrských sítí</t>
  </si>
  <si>
    <t>Areálové sítě budou vytyčeny geodetem na základě předaných soubodů s geodetickým zaměřením skutečného provedení z r. 2002 ve formátu dgn příp. dwg.</t>
  </si>
  <si>
    <t>005211010R</t>
  </si>
  <si>
    <t>Předání a převzetí staveniště</t>
  </si>
  <si>
    <t>Náklady spojené s účastí zhotovitele na předání a převzetí staveniště.</t>
  </si>
  <si>
    <t>005231030R</t>
  </si>
  <si>
    <t xml:space="preserve">Zkušební provoz </t>
  </si>
  <si>
    <t>den</t>
  </si>
  <si>
    <t>Není vyžadován KHS ani stavebním úřadem. Tato položka bude doplněna jako VCP v rozsahu dle skutečnosti v případě, že bude zkušební provoz zaveden nebo vyžádán objednatelem po předání a převzetí díla. Oceněna bude na výkon práce pro 1 osobu a 1 den - do jednotkové ceny bude zakalkulována práce jednoho technika po dobu 5 h vč. dopravy do UB.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</si>
  <si>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</si>
  <si>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</si>
  <si>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</si>
  <si>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</si>
  <si>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</si>
  <si>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</si>
  <si>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005261020R</t>
  </si>
  <si>
    <t>Bankovní záruky</t>
  </si>
  <si>
    <t>Náklady zhotovitele spojené se zabezpečením a poskytnutím zajišťovacích bankovních záruk požadovaných SOD.</t>
  </si>
  <si>
    <t>005211020R</t>
  </si>
  <si>
    <t>Ochrana stávajících inženýrských sítí na staveništ</t>
  </si>
  <si>
    <t>005211020R1</t>
  </si>
  <si>
    <t>Provizorní panelová komunikace nad tepelným kanálem</t>
  </si>
  <si>
    <t>Vlastní</t>
  </si>
  <si>
    <t>005211030R</t>
  </si>
  <si>
    <t xml:space="preserve">Dočasná dopravní opatření </t>
  </si>
  <si>
    <t>Zjednosměrnění ul.Slovácká a Zámostní, vjezd na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</si>
  <si>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</si>
  <si>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</si>
  <si>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</si>
  <si>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</si>
  <si>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005231030R1</t>
  </si>
  <si>
    <t>Komplexní vyzkoušení k ověření parametrů díla v trvání 72 hodin</t>
  </si>
  <si>
    <t>005241020R</t>
  </si>
  <si>
    <t xml:space="preserve">Geodetické zaměření skutečného provedení  </t>
  </si>
  <si>
    <t>Včetně zpracování geometrického plánu pro zápis stavby a věcných práv do katastru nemovitostí ve třech vyhotoveních v tištěné formě a digitálně.</t>
  </si>
  <si>
    <t>ONR001</t>
  </si>
  <si>
    <t>Stanoviska státní správy ke kolaudačnímu souhlasu</t>
  </si>
  <si>
    <t>ONR002</t>
  </si>
  <si>
    <t>Laboratorní rozbor hlíny z výkopů</t>
  </si>
  <si>
    <t>Dle vyhlášky č. 294/2005 Sb. Př. č. 10.1, 10.2 - požadavky na obsah škodlivin v odpadech využívaných na  povrchu terénu.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</si>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</sst>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rGgFxjLwz46zq1nP1nMhmCoTMISX/YacEysZ4YsoqFHAwSNHdgzCssKukHAn71nlVcosSiJRa7ChC6100YONJw==" saltValue="KSPs6/UrU5OfrYl4IjvmS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48</v>
      </c>
      <c r="E2" s="111" t="s">
        <v>49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">
      <c r="A4" s="104">
        <v>3614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50</v>
      </c>
      <c r="E5" s="87"/>
      <c r="F5" s="87"/>
      <c r="G5" s="87"/>
      <c r="H5" s="18" t="s">
        <v>40</v>
      </c>
      <c r="I5" s="127" t="s">
        <v>54</v>
      </c>
      <c r="J5" s="8"/>
    </row>
    <row r="6" spans="1:15" ht="15.75" customHeight="1" x14ac:dyDescent="0.2">
      <c r="A6" s="2"/>
      <c r="B6" s="27"/>
      <c r="C6" s="52"/>
      <c r="D6" s="107" t="s">
        <v>51</v>
      </c>
      <c r="E6" s="88"/>
      <c r="F6" s="88"/>
      <c r="G6" s="88"/>
      <c r="H6" s="18" t="s">
        <v>34</v>
      </c>
      <c r="I6" s="127" t="s">
        <v>55</v>
      </c>
      <c r="J6" s="8"/>
    </row>
    <row r="7" spans="1:15" ht="15.75" customHeight="1" x14ac:dyDescent="0.2">
      <c r="A7" s="2"/>
      <c r="B7" s="28"/>
      <c r="C7" s="53"/>
      <c r="D7" s="105" t="s">
        <v>53</v>
      </c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56</v>
      </c>
      <c r="H8" s="18" t="s">
        <v>40</v>
      </c>
      <c r="I8" s="127" t="s">
        <v>60</v>
      </c>
      <c r="J8" s="8"/>
    </row>
    <row r="9" spans="1:15" ht="15.75" hidden="1" customHeight="1" x14ac:dyDescent="0.2">
      <c r="A9" s="2"/>
      <c r="B9" s="2"/>
      <c r="D9" s="106" t="s">
        <v>57</v>
      </c>
      <c r="H9" s="18" t="s">
        <v>34</v>
      </c>
      <c r="I9" s="127" t="s">
        <v>61</v>
      </c>
      <c r="J9" s="8"/>
    </row>
    <row r="10" spans="1:15" ht="15.75" hidden="1" customHeight="1" x14ac:dyDescent="0.2">
      <c r="A10" s="2"/>
      <c r="B10" s="34"/>
      <c r="C10" s="53"/>
      <c r="D10" s="105" t="s">
        <v>59</v>
      </c>
      <c r="E10" s="128" t="s">
        <v>58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SUMIF(F56:F57,A16,I56:I57)+SUMIF(F56:F57,"PSU",I56:I57)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SUMIF(F56:F57,A17,I56:I57)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SUMIF(F56:F57,A18,I56:I57)</f>
        <v>0</v>
      </c>
      <c r="J18" s="81"/>
    </row>
    <row r="19" spans="1:10" ht="23.25" customHeight="1" x14ac:dyDescent="0.2">
      <c r="A19" s="198" t="s">
        <v>75</v>
      </c>
      <c r="B19" s="37" t="s">
        <v>27</v>
      </c>
      <c r="C19" s="58"/>
      <c r="D19" s="59"/>
      <c r="E19" s="79"/>
      <c r="F19" s="80"/>
      <c r="G19" s="79"/>
      <c r="H19" s="80"/>
      <c r="I19" s="79">
        <f>SUMIF(F56:F57,A19,I56:I57)</f>
        <v>0</v>
      </c>
      <c r="J19" s="81"/>
    </row>
    <row r="20" spans="1:10" ht="23.25" customHeight="1" x14ac:dyDescent="0.2">
      <c r="A20" s="198" t="s">
        <v>76</v>
      </c>
      <c r="B20" s="37" t="s">
        <v>28</v>
      </c>
      <c r="C20" s="58"/>
      <c r="D20" s="59"/>
      <c r="E20" s="79"/>
      <c r="F20" s="80"/>
      <c r="G20" s="79"/>
      <c r="H20" s="80"/>
      <c r="I20" s="79">
        <f>SUMIF(F56:F57,A20,I56:I57)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'SO 00 1 Naklady'!AE48</f>
        <v>0</v>
      </c>
      <c r="G39" s="150">
        <f>'SO 00 1 Naklady'!AF48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44</v>
      </c>
      <c r="D40" s="154"/>
      <c r="E40" s="154"/>
      <c r="F40" s="155">
        <f>'SO 00 1 Naklady'!AE48</f>
        <v>0</v>
      </c>
      <c r="G40" s="156">
        <f>'SO 00 1 Naklady'!AF48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 00 1 Naklady'!AE48</f>
        <v>0</v>
      </c>
      <c r="G41" s="151">
        <f>'SO 00 1 Naklady'!AF48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">
      <c r="A42" s="137"/>
      <c r="B42" s="160" t="s">
        <v>63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">
      <c r="A44" t="s">
        <v>65</v>
      </c>
      <c r="B44" t="s">
        <v>66</v>
      </c>
    </row>
    <row r="45" spans="1:52" x14ac:dyDescent="0.2">
      <c r="B45" s="177" t="s">
        <v>67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Položky nenavázané na cenovou soustavu (D+M) budou oceněny kompletně včetně přesunu hmot.</v>
      </c>
    </row>
    <row r="46" spans="1:52" x14ac:dyDescent="0.2">
      <c r="B46" s="177" t="s">
        <v>68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montáže nenavázané na cenovou soustavu budou oceněny kompletně včetně přesunu hmot.</v>
      </c>
    </row>
    <row r="47" spans="1:52" x14ac:dyDescent="0.2">
      <c r="B47" s="177" t="s">
        <v>69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Dodávka materiálů (výrobků) nenavázaných na cenovou soustavu bude oceněna včetně přesunu hmot.</v>
      </c>
    </row>
    <row r="48" spans="1:52" x14ac:dyDescent="0.2">
      <c r="B48" s="177" t="s">
        <v>70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Poznámka:</v>
      </c>
    </row>
    <row r="49" spans="1:52" x14ac:dyDescent="0.2">
      <c r="B49" s="177" t="s">
        <v>71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PD znamená projektová dokumentace</v>
      </c>
    </row>
    <row r="50" spans="1:52" x14ac:dyDescent="0.2">
      <c r="B50" s="177" t="s">
        <v>72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D+M znamená dodávka a montáž</v>
      </c>
    </row>
    <row r="53" spans="1:52" ht="15.75" x14ac:dyDescent="0.25">
      <c r="B53" s="178" t="s">
        <v>73</v>
      </c>
    </row>
    <row r="55" spans="1:52" ht="25.5" customHeight="1" x14ac:dyDescent="0.2">
      <c r="A55" s="180"/>
      <c r="B55" s="183" t="s">
        <v>17</v>
      </c>
      <c r="C55" s="183" t="s">
        <v>5</v>
      </c>
      <c r="D55" s="184"/>
      <c r="E55" s="184"/>
      <c r="F55" s="185" t="s">
        <v>74</v>
      </c>
      <c r="G55" s="185"/>
      <c r="H55" s="185"/>
      <c r="I55" s="185" t="s">
        <v>29</v>
      </c>
      <c r="J55" s="185" t="s">
        <v>0</v>
      </c>
    </row>
    <row r="56" spans="1:52" ht="36.75" customHeight="1" x14ac:dyDescent="0.2">
      <c r="A56" s="181"/>
      <c r="B56" s="186" t="s">
        <v>75</v>
      </c>
      <c r="C56" s="187" t="s">
        <v>27</v>
      </c>
      <c r="D56" s="188"/>
      <c r="E56" s="188"/>
      <c r="F56" s="194" t="s">
        <v>75</v>
      </c>
      <c r="G56" s="195"/>
      <c r="H56" s="195"/>
      <c r="I56" s="195">
        <f>'SO 00 1 Naklady'!G8</f>
        <v>0</v>
      </c>
      <c r="J56" s="192" t="str">
        <f>IF(I58=0,"",I56/I58*100)</f>
        <v/>
      </c>
    </row>
    <row r="57" spans="1:52" ht="36.75" customHeight="1" x14ac:dyDescent="0.2">
      <c r="A57" s="181"/>
      <c r="B57" s="186" t="s">
        <v>76</v>
      </c>
      <c r="C57" s="187" t="s">
        <v>28</v>
      </c>
      <c r="D57" s="188"/>
      <c r="E57" s="188"/>
      <c r="F57" s="194" t="s">
        <v>76</v>
      </c>
      <c r="G57" s="195"/>
      <c r="H57" s="195"/>
      <c r="I57" s="195">
        <f>'SO 00 1 Naklady'!G23</f>
        <v>0</v>
      </c>
      <c r="J57" s="192" t="str">
        <f>IF(I58=0,"",I57/I58*100)</f>
        <v/>
      </c>
    </row>
    <row r="58" spans="1:52" ht="25.5" customHeight="1" x14ac:dyDescent="0.2">
      <c r="A58" s="182"/>
      <c r="B58" s="189" t="s">
        <v>1</v>
      </c>
      <c r="C58" s="190"/>
      <c r="D58" s="191"/>
      <c r="E58" s="191"/>
      <c r="F58" s="196"/>
      <c r="G58" s="197"/>
      <c r="H58" s="197"/>
      <c r="I58" s="197">
        <f>SUM(I56:I57)</f>
        <v>0</v>
      </c>
      <c r="J58" s="193">
        <f>SUM(J56:J57)</f>
        <v>0</v>
      </c>
    </row>
    <row r="59" spans="1:52" x14ac:dyDescent="0.2">
      <c r="F59" s="135"/>
      <c r="G59" s="135"/>
      <c r="H59" s="135"/>
      <c r="I59" s="135"/>
      <c r="J59" s="136"/>
    </row>
    <row r="60" spans="1:52" x14ac:dyDescent="0.2">
      <c r="F60" s="135"/>
      <c r="G60" s="135"/>
      <c r="H60" s="135"/>
      <c r="I60" s="135"/>
      <c r="J60" s="136"/>
    </row>
    <row r="61" spans="1:52" x14ac:dyDescent="0.2">
      <c r="F61" s="135"/>
      <c r="G61" s="135"/>
      <c r="H61" s="135"/>
      <c r="I61" s="135"/>
      <c r="J61" s="136"/>
    </row>
  </sheetData>
  <sheetProtection algorithmName="SHA-512" hashValue="Dfcdnc1wyxXs85c+UbERqNSuvDkz+gWxgXKzbBao6DzIL8l7gAnG216ew8srbOLzgVt47SWJVRGS4MM7uEZbsw==" saltValue="/Kh2snj9Kn1oCGtwZc3lp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6:E56"/>
    <mergeCell ref="C57:E57"/>
    <mergeCell ref="B46:J46"/>
    <mergeCell ref="B47:J47"/>
    <mergeCell ref="B48:J48"/>
    <mergeCell ref="B49:J49"/>
    <mergeCell ref="B50:J50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eY9XKPajSBCR3h0cyZFuyFiZ9YgBhg4OhhCgMGldURYh2K8tGTzK80TYSWQyXE1DrLqQQeEVE53OA21Dh4nu5Q==" saltValue="kq2nug2DRDUWmR0meNBis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4E7E2-F97A-42B3-94DA-4821DA5CFFB9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77</v>
      </c>
      <c r="B1" s="199"/>
      <c r="C1" s="199"/>
      <c r="D1" s="199"/>
      <c r="E1" s="199"/>
      <c r="F1" s="199"/>
      <c r="G1" s="199"/>
      <c r="AG1" t="s">
        <v>78</v>
      </c>
    </row>
    <row r="2" spans="1:60" ht="24.95" customHeight="1" x14ac:dyDescent="0.2">
      <c r="A2" s="200" t="s">
        <v>7</v>
      </c>
      <c r="B2" s="48" t="s">
        <v>48</v>
      </c>
      <c r="C2" s="203" t="s">
        <v>49</v>
      </c>
      <c r="D2" s="201"/>
      <c r="E2" s="201"/>
      <c r="F2" s="201"/>
      <c r="G2" s="202"/>
      <c r="AG2" t="s">
        <v>79</v>
      </c>
    </row>
    <row r="3" spans="1:60" ht="24.95" customHeight="1" x14ac:dyDescent="0.2">
      <c r="A3" s="200" t="s">
        <v>8</v>
      </c>
      <c r="B3" s="48" t="s">
        <v>45</v>
      </c>
      <c r="C3" s="203" t="s">
        <v>44</v>
      </c>
      <c r="D3" s="201"/>
      <c r="E3" s="201"/>
      <c r="F3" s="201"/>
      <c r="G3" s="202"/>
      <c r="AC3" s="179" t="s">
        <v>80</v>
      </c>
      <c r="AG3" t="s">
        <v>81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82</v>
      </c>
    </row>
    <row r="5" spans="1:60" x14ac:dyDescent="0.2">
      <c r="D5" s="10"/>
    </row>
    <row r="6" spans="1:60" ht="38.25" x14ac:dyDescent="0.2">
      <c r="A6" s="210" t="s">
        <v>83</v>
      </c>
      <c r="B6" s="212" t="s">
        <v>84</v>
      </c>
      <c r="C6" s="212" t="s">
        <v>85</v>
      </c>
      <c r="D6" s="211" t="s">
        <v>86</v>
      </c>
      <c r="E6" s="210" t="s">
        <v>87</v>
      </c>
      <c r="F6" s="209" t="s">
        <v>88</v>
      </c>
      <c r="G6" s="210" t="s">
        <v>29</v>
      </c>
      <c r="H6" s="213" t="s">
        <v>30</v>
      </c>
      <c r="I6" s="213" t="s">
        <v>89</v>
      </c>
      <c r="J6" s="213" t="s">
        <v>31</v>
      </c>
      <c r="K6" s="213" t="s">
        <v>90</v>
      </c>
      <c r="L6" s="213" t="s">
        <v>91</v>
      </c>
      <c r="M6" s="213" t="s">
        <v>92</v>
      </c>
      <c r="N6" s="213" t="s">
        <v>93</v>
      </c>
      <c r="O6" s="213" t="s">
        <v>94</v>
      </c>
      <c r="P6" s="213" t="s">
        <v>95</v>
      </c>
      <c r="Q6" s="213" t="s">
        <v>96</v>
      </c>
      <c r="R6" s="213" t="s">
        <v>97</v>
      </c>
      <c r="S6" s="213" t="s">
        <v>98</v>
      </c>
      <c r="T6" s="213" t="s">
        <v>99</v>
      </c>
      <c r="U6" s="213" t="s">
        <v>100</v>
      </c>
      <c r="V6" s="213" t="s">
        <v>101</v>
      </c>
      <c r="W6" s="213" t="s">
        <v>102</v>
      </c>
      <c r="X6" s="213" t="s">
        <v>103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104</v>
      </c>
      <c r="B8" s="226" t="s">
        <v>75</v>
      </c>
      <c r="C8" s="249" t="s">
        <v>27</v>
      </c>
      <c r="D8" s="227"/>
      <c r="E8" s="228"/>
      <c r="F8" s="229"/>
      <c r="G8" s="229">
        <f>SUMIF(AG9:AG22,"&lt;&gt;NOR",G9:G22)</f>
        <v>0</v>
      </c>
      <c r="H8" s="229"/>
      <c r="I8" s="229">
        <f>SUM(I9:I22)</f>
        <v>0</v>
      </c>
      <c r="J8" s="229"/>
      <c r="K8" s="229">
        <f>SUM(K9:K22)</f>
        <v>0</v>
      </c>
      <c r="L8" s="229"/>
      <c r="M8" s="229">
        <f>SUM(M9:M22)</f>
        <v>0</v>
      </c>
      <c r="N8" s="229"/>
      <c r="O8" s="229">
        <f>SUM(O9:O22)</f>
        <v>0</v>
      </c>
      <c r="P8" s="229"/>
      <c r="Q8" s="229">
        <f>SUM(Q9:Q22)</f>
        <v>0</v>
      </c>
      <c r="R8" s="229"/>
      <c r="S8" s="229"/>
      <c r="T8" s="230"/>
      <c r="U8" s="224"/>
      <c r="V8" s="224">
        <f>SUM(V9:V22)</f>
        <v>0</v>
      </c>
      <c r="W8" s="224"/>
      <c r="X8" s="224"/>
      <c r="AG8" t="s">
        <v>105</v>
      </c>
    </row>
    <row r="9" spans="1:60" outlineLevel="1" x14ac:dyDescent="0.2">
      <c r="A9" s="231">
        <v>1</v>
      </c>
      <c r="B9" s="232" t="s">
        <v>106</v>
      </c>
      <c r="C9" s="250" t="s">
        <v>107</v>
      </c>
      <c r="D9" s="233" t="s">
        <v>108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109</v>
      </c>
      <c r="T9" s="237" t="s">
        <v>110</v>
      </c>
      <c r="U9" s="223">
        <v>0</v>
      </c>
      <c r="V9" s="223">
        <f>ROUND(E9*U9,2)</f>
        <v>0</v>
      </c>
      <c r="W9" s="223"/>
      <c r="X9" s="223" t="s">
        <v>111</v>
      </c>
      <c r="Y9" s="214"/>
      <c r="Z9" s="214"/>
      <c r="AA9" s="214"/>
      <c r="AB9" s="214"/>
      <c r="AC9" s="214"/>
      <c r="AD9" s="214"/>
      <c r="AE9" s="214"/>
      <c r="AF9" s="214"/>
      <c r="AG9" s="214" t="s">
        <v>112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51" t="s">
        <v>113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114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38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2" t="s">
        <v>115</v>
      </c>
      <c r="D11" s="240"/>
      <c r="E11" s="240"/>
      <c r="F11" s="240"/>
      <c r="G11" s="240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114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2" t="s">
        <v>116</v>
      </c>
      <c r="D12" s="240"/>
      <c r="E12" s="240"/>
      <c r="F12" s="240"/>
      <c r="G12" s="240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114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>
        <v>2</v>
      </c>
      <c r="B13" s="232" t="s">
        <v>117</v>
      </c>
      <c r="C13" s="250" t="s">
        <v>118</v>
      </c>
      <c r="D13" s="233" t="s">
        <v>108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/>
      <c r="S13" s="236" t="s">
        <v>109</v>
      </c>
      <c r="T13" s="237" t="s">
        <v>110</v>
      </c>
      <c r="U13" s="223">
        <v>0</v>
      </c>
      <c r="V13" s="223">
        <f>ROUND(E13*U13,2)</f>
        <v>0</v>
      </c>
      <c r="W13" s="223"/>
      <c r="X13" s="223" t="s">
        <v>111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112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33.75" outlineLevel="1" x14ac:dyDescent="0.2">
      <c r="A14" s="221"/>
      <c r="B14" s="222"/>
      <c r="C14" s="251" t="s">
        <v>119</v>
      </c>
      <c r="D14" s="239"/>
      <c r="E14" s="239"/>
      <c r="F14" s="239"/>
      <c r="G14" s="239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114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38" t="str">
        <f>C14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>
        <v>3</v>
      </c>
      <c r="B15" s="232" t="s">
        <v>120</v>
      </c>
      <c r="C15" s="250" t="s">
        <v>121</v>
      </c>
      <c r="D15" s="233" t="s">
        <v>108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109</v>
      </c>
      <c r="T15" s="237" t="s">
        <v>110</v>
      </c>
      <c r="U15" s="223">
        <v>0</v>
      </c>
      <c r="V15" s="223">
        <f>ROUND(E15*U15,2)</f>
        <v>0</v>
      </c>
      <c r="W15" s="223"/>
      <c r="X15" s="223" t="s">
        <v>111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112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21"/>
      <c r="B16" s="222"/>
      <c r="C16" s="251" t="s">
        <v>122</v>
      </c>
      <c r="D16" s="239"/>
      <c r="E16" s="239"/>
      <c r="F16" s="239"/>
      <c r="G16" s="239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114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>
        <v>4</v>
      </c>
      <c r="B17" s="232" t="s">
        <v>123</v>
      </c>
      <c r="C17" s="250" t="s">
        <v>124</v>
      </c>
      <c r="D17" s="233" t="s">
        <v>108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109</v>
      </c>
      <c r="T17" s="237" t="s">
        <v>110</v>
      </c>
      <c r="U17" s="223">
        <v>0</v>
      </c>
      <c r="V17" s="223">
        <f>ROUND(E17*U17,2)</f>
        <v>0</v>
      </c>
      <c r="W17" s="223"/>
      <c r="X17" s="223" t="s">
        <v>111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112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51" t="s">
        <v>125</v>
      </c>
      <c r="D18" s="239"/>
      <c r="E18" s="239"/>
      <c r="F18" s="239"/>
      <c r="G18" s="239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114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52" t="s">
        <v>126</v>
      </c>
      <c r="D19" s="240"/>
      <c r="E19" s="240"/>
      <c r="F19" s="240"/>
      <c r="G19" s="240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114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41">
        <v>5</v>
      </c>
      <c r="B20" s="242" t="s">
        <v>127</v>
      </c>
      <c r="C20" s="253" t="s">
        <v>128</v>
      </c>
      <c r="D20" s="243" t="s">
        <v>108</v>
      </c>
      <c r="E20" s="244">
        <v>1</v>
      </c>
      <c r="F20" s="245"/>
      <c r="G20" s="246">
        <f>ROUND(E20*F20,2)</f>
        <v>0</v>
      </c>
      <c r="H20" s="245"/>
      <c r="I20" s="246">
        <f>ROUND(E20*H20,2)</f>
        <v>0</v>
      </c>
      <c r="J20" s="245"/>
      <c r="K20" s="246">
        <f>ROUND(E20*J20,2)</f>
        <v>0</v>
      </c>
      <c r="L20" s="246">
        <v>21</v>
      </c>
      <c r="M20" s="246">
        <f>G20*(1+L20/100)</f>
        <v>0</v>
      </c>
      <c r="N20" s="246">
        <v>0</v>
      </c>
      <c r="O20" s="246">
        <f>ROUND(E20*N20,2)</f>
        <v>0</v>
      </c>
      <c r="P20" s="246">
        <v>0</v>
      </c>
      <c r="Q20" s="246">
        <f>ROUND(E20*P20,2)</f>
        <v>0</v>
      </c>
      <c r="R20" s="246"/>
      <c r="S20" s="246" t="s">
        <v>109</v>
      </c>
      <c r="T20" s="247" t="s">
        <v>110</v>
      </c>
      <c r="U20" s="223">
        <v>0</v>
      </c>
      <c r="V20" s="223">
        <f>ROUND(E20*U20,2)</f>
        <v>0</v>
      </c>
      <c r="W20" s="223"/>
      <c r="X20" s="223" t="s">
        <v>111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112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>
        <v>6</v>
      </c>
      <c r="B21" s="232" t="s">
        <v>129</v>
      </c>
      <c r="C21" s="250" t="s">
        <v>130</v>
      </c>
      <c r="D21" s="233" t="s">
        <v>108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 t="s">
        <v>109</v>
      </c>
      <c r="T21" s="237" t="s">
        <v>110</v>
      </c>
      <c r="U21" s="223">
        <v>0</v>
      </c>
      <c r="V21" s="223">
        <f>ROUND(E21*U21,2)</f>
        <v>0</v>
      </c>
      <c r="W21" s="223"/>
      <c r="X21" s="223" t="s">
        <v>111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112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21"/>
      <c r="B22" s="222"/>
      <c r="C22" s="251" t="s">
        <v>131</v>
      </c>
      <c r="D22" s="239"/>
      <c r="E22" s="239"/>
      <c r="F22" s="239"/>
      <c r="G22" s="239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114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38" t="str">
        <f>C22</f>
        <v>Areálové sítě budou vytyčeny geodetem na základě předaných soubodů s geodetickým zaměřením skutečného provedení z r. 2002 ve formátu dgn příp. dwg.</v>
      </c>
      <c r="BB22" s="214"/>
      <c r="BC22" s="214"/>
      <c r="BD22" s="214"/>
      <c r="BE22" s="214"/>
      <c r="BF22" s="214"/>
      <c r="BG22" s="214"/>
      <c r="BH22" s="214"/>
    </row>
    <row r="23" spans="1:60" x14ac:dyDescent="0.2">
      <c r="A23" s="225" t="s">
        <v>104</v>
      </c>
      <c r="B23" s="226" t="s">
        <v>76</v>
      </c>
      <c r="C23" s="249" t="s">
        <v>28</v>
      </c>
      <c r="D23" s="227"/>
      <c r="E23" s="228"/>
      <c r="F23" s="229"/>
      <c r="G23" s="229">
        <f>SUMIF(AG24:AG46,"&lt;&gt;NOR",G24:G46)</f>
        <v>0</v>
      </c>
      <c r="H23" s="229"/>
      <c r="I23" s="229">
        <f>SUM(I24:I46)</f>
        <v>0</v>
      </c>
      <c r="J23" s="229"/>
      <c r="K23" s="229">
        <f>SUM(K24:K46)</f>
        <v>0</v>
      </c>
      <c r="L23" s="229"/>
      <c r="M23" s="229">
        <f>SUM(M24:M46)</f>
        <v>0</v>
      </c>
      <c r="N23" s="229"/>
      <c r="O23" s="229">
        <f>SUM(O24:O46)</f>
        <v>0</v>
      </c>
      <c r="P23" s="229"/>
      <c r="Q23" s="229">
        <f>SUM(Q24:Q46)</f>
        <v>0</v>
      </c>
      <c r="R23" s="229"/>
      <c r="S23" s="229"/>
      <c r="T23" s="230"/>
      <c r="U23" s="224"/>
      <c r="V23" s="224">
        <f>SUM(V24:V46)</f>
        <v>0</v>
      </c>
      <c r="W23" s="224"/>
      <c r="X23" s="224"/>
      <c r="AG23" t="s">
        <v>105</v>
      </c>
    </row>
    <row r="24" spans="1:60" outlineLevel="1" x14ac:dyDescent="0.2">
      <c r="A24" s="231">
        <v>7</v>
      </c>
      <c r="B24" s="232" t="s">
        <v>132</v>
      </c>
      <c r="C24" s="250" t="s">
        <v>133</v>
      </c>
      <c r="D24" s="233" t="s">
        <v>108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 t="s">
        <v>109</v>
      </c>
      <c r="T24" s="237" t="s">
        <v>110</v>
      </c>
      <c r="U24" s="223">
        <v>0</v>
      </c>
      <c r="V24" s="223">
        <f>ROUND(E24*U24,2)</f>
        <v>0</v>
      </c>
      <c r="W24" s="223"/>
      <c r="X24" s="223" t="s">
        <v>111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112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1" t="s">
        <v>134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114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>
        <v>8</v>
      </c>
      <c r="B26" s="232" t="s">
        <v>135</v>
      </c>
      <c r="C26" s="250" t="s">
        <v>136</v>
      </c>
      <c r="D26" s="233" t="s">
        <v>137</v>
      </c>
      <c r="E26" s="234">
        <v>10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/>
      <c r="S26" s="236" t="s">
        <v>109</v>
      </c>
      <c r="T26" s="237" t="s">
        <v>110</v>
      </c>
      <c r="U26" s="223">
        <v>0</v>
      </c>
      <c r="V26" s="223">
        <f>ROUND(E26*U26,2)</f>
        <v>0</v>
      </c>
      <c r="W26" s="223"/>
      <c r="X26" s="223" t="s">
        <v>111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112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33.75" outlineLevel="1" x14ac:dyDescent="0.2">
      <c r="A27" s="221"/>
      <c r="B27" s="222"/>
      <c r="C27" s="251" t="s">
        <v>138</v>
      </c>
      <c r="D27" s="239"/>
      <c r="E27" s="239"/>
      <c r="F27" s="239"/>
      <c r="G27" s="239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114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38" t="str">
        <f>C27</f>
        <v>Není vyžadován KHS ani stavebním úřadem. Tato položka bude doplněna jako VCP v rozsahu dle skutečnosti v případě, že bude zkušební provoz zaveden nebo vyžádán objednatelem po předání a převzetí díla. Oceněna bude na výkon práce pro 1 osobu a 1 den - do jednotkové ceny bude zakalkulována práce jednoho technika po dobu 5 h vč. dopravy do UB.</v>
      </c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>
        <v>9</v>
      </c>
      <c r="B28" s="232" t="s">
        <v>139</v>
      </c>
      <c r="C28" s="250" t="s">
        <v>140</v>
      </c>
      <c r="D28" s="233" t="s">
        <v>108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6">
        <v>0</v>
      </c>
      <c r="O28" s="236">
        <f>ROUND(E28*N28,2)</f>
        <v>0</v>
      </c>
      <c r="P28" s="236">
        <v>0</v>
      </c>
      <c r="Q28" s="236">
        <f>ROUND(E28*P28,2)</f>
        <v>0</v>
      </c>
      <c r="R28" s="236"/>
      <c r="S28" s="236" t="s">
        <v>109</v>
      </c>
      <c r="T28" s="237" t="s">
        <v>110</v>
      </c>
      <c r="U28" s="223">
        <v>0</v>
      </c>
      <c r="V28" s="223">
        <f>ROUND(E28*U28,2)</f>
        <v>0</v>
      </c>
      <c r="W28" s="223"/>
      <c r="X28" s="223" t="s">
        <v>111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112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1" t="s">
        <v>141</v>
      </c>
      <c r="D29" s="239"/>
      <c r="E29" s="239"/>
      <c r="F29" s="239"/>
      <c r="G29" s="239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114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38" t="str">
        <f>C29</f>
        <v>Náklady zhotovitele, které vzniknou v souvislosti s povinnostmi zhotovitele při předání a převzetí díla.</v>
      </c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>
        <v>10</v>
      </c>
      <c r="B30" s="232" t="s">
        <v>142</v>
      </c>
      <c r="C30" s="250" t="s">
        <v>143</v>
      </c>
      <c r="D30" s="233" t="s">
        <v>108</v>
      </c>
      <c r="E30" s="234">
        <v>1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6"/>
      <c r="S30" s="236" t="s">
        <v>109</v>
      </c>
      <c r="T30" s="237" t="s">
        <v>110</v>
      </c>
      <c r="U30" s="223">
        <v>0</v>
      </c>
      <c r="V30" s="223">
        <f>ROUND(E30*U30,2)</f>
        <v>0</v>
      </c>
      <c r="W30" s="223"/>
      <c r="X30" s="223" t="s">
        <v>111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112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51" t="s">
        <v>144</v>
      </c>
      <c r="D31" s="239"/>
      <c r="E31" s="239"/>
      <c r="F31" s="239"/>
      <c r="G31" s="239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114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38" t="str">
        <f>C31</f>
        <v>Náklady na vyhotovení dokumentace skutečného provedení stavby a její předání objednateli v požadované formě a požadovaném počtu.</v>
      </c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>
        <v>11</v>
      </c>
      <c r="B32" s="232" t="s">
        <v>145</v>
      </c>
      <c r="C32" s="250" t="s">
        <v>146</v>
      </c>
      <c r="D32" s="233" t="s">
        <v>108</v>
      </c>
      <c r="E32" s="234">
        <v>1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6">
        <v>0</v>
      </c>
      <c r="O32" s="236">
        <f>ROUND(E32*N32,2)</f>
        <v>0</v>
      </c>
      <c r="P32" s="236">
        <v>0</v>
      </c>
      <c r="Q32" s="236">
        <f>ROUND(E32*P32,2)</f>
        <v>0</v>
      </c>
      <c r="R32" s="236"/>
      <c r="S32" s="236" t="s">
        <v>109</v>
      </c>
      <c r="T32" s="237" t="s">
        <v>110</v>
      </c>
      <c r="U32" s="223">
        <v>0</v>
      </c>
      <c r="V32" s="223">
        <f>ROUND(E32*U32,2)</f>
        <v>0</v>
      </c>
      <c r="W32" s="223"/>
      <c r="X32" s="223" t="s">
        <v>111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112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1" t="s">
        <v>147</v>
      </c>
      <c r="D33" s="239"/>
      <c r="E33" s="239"/>
      <c r="F33" s="239"/>
      <c r="G33" s="239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114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38" t="str">
        <f>C33</f>
        <v>Náklady zhotovitele spojené se zabezpečením a poskytnutím zajišťovacích bankovních záruk požadovaných SOD.</v>
      </c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41">
        <v>12</v>
      </c>
      <c r="B34" s="242" t="s">
        <v>148</v>
      </c>
      <c r="C34" s="253" t="s">
        <v>149</v>
      </c>
      <c r="D34" s="243" t="s">
        <v>108</v>
      </c>
      <c r="E34" s="244">
        <v>1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6">
        <v>0</v>
      </c>
      <c r="O34" s="246">
        <f>ROUND(E34*N34,2)</f>
        <v>0</v>
      </c>
      <c r="P34" s="246">
        <v>0</v>
      </c>
      <c r="Q34" s="246">
        <f>ROUND(E34*P34,2)</f>
        <v>0</v>
      </c>
      <c r="R34" s="246"/>
      <c r="S34" s="246" t="s">
        <v>109</v>
      </c>
      <c r="T34" s="247" t="s">
        <v>110</v>
      </c>
      <c r="U34" s="223">
        <v>0</v>
      </c>
      <c r="V34" s="223">
        <f>ROUND(E34*U34,2)</f>
        <v>0</v>
      </c>
      <c r="W34" s="223"/>
      <c r="X34" s="223" t="s">
        <v>111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112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41">
        <v>13</v>
      </c>
      <c r="B35" s="242" t="s">
        <v>150</v>
      </c>
      <c r="C35" s="253" t="s">
        <v>151</v>
      </c>
      <c r="D35" s="243" t="s">
        <v>108</v>
      </c>
      <c r="E35" s="244">
        <v>1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6">
        <v>0</v>
      </c>
      <c r="O35" s="246">
        <f>ROUND(E35*N35,2)</f>
        <v>0</v>
      </c>
      <c r="P35" s="246">
        <v>0</v>
      </c>
      <c r="Q35" s="246">
        <f>ROUND(E35*P35,2)</f>
        <v>0</v>
      </c>
      <c r="R35" s="246"/>
      <c r="S35" s="246" t="s">
        <v>152</v>
      </c>
      <c r="T35" s="247" t="s">
        <v>110</v>
      </c>
      <c r="U35" s="223">
        <v>0</v>
      </c>
      <c r="V35" s="223">
        <f>ROUND(E35*U35,2)</f>
        <v>0</v>
      </c>
      <c r="W35" s="223"/>
      <c r="X35" s="223" t="s">
        <v>111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112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>
        <v>14</v>
      </c>
      <c r="B36" s="232" t="s">
        <v>153</v>
      </c>
      <c r="C36" s="250" t="s">
        <v>154</v>
      </c>
      <c r="D36" s="233" t="s">
        <v>108</v>
      </c>
      <c r="E36" s="234">
        <v>1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6">
        <v>0</v>
      </c>
      <c r="O36" s="236">
        <f>ROUND(E36*N36,2)</f>
        <v>0</v>
      </c>
      <c r="P36" s="236">
        <v>0</v>
      </c>
      <c r="Q36" s="236">
        <f>ROUND(E36*P36,2)</f>
        <v>0</v>
      </c>
      <c r="R36" s="236"/>
      <c r="S36" s="236" t="s">
        <v>109</v>
      </c>
      <c r="T36" s="237" t="s">
        <v>110</v>
      </c>
      <c r="U36" s="223">
        <v>0</v>
      </c>
      <c r="V36" s="223">
        <f>ROUND(E36*U36,2)</f>
        <v>0</v>
      </c>
      <c r="W36" s="223"/>
      <c r="X36" s="223" t="s">
        <v>111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112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1" t="s">
        <v>155</v>
      </c>
      <c r="D37" s="239"/>
      <c r="E37" s="239"/>
      <c r="F37" s="239"/>
      <c r="G37" s="239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114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>
        <v>15</v>
      </c>
      <c r="B38" s="232" t="s">
        <v>156</v>
      </c>
      <c r="C38" s="250" t="s">
        <v>157</v>
      </c>
      <c r="D38" s="233" t="s">
        <v>108</v>
      </c>
      <c r="E38" s="234">
        <v>1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6">
        <v>0</v>
      </c>
      <c r="O38" s="236">
        <f>ROUND(E38*N38,2)</f>
        <v>0</v>
      </c>
      <c r="P38" s="236">
        <v>0</v>
      </c>
      <c r="Q38" s="236">
        <f>ROUND(E38*P38,2)</f>
        <v>0</v>
      </c>
      <c r="R38" s="236"/>
      <c r="S38" s="236" t="s">
        <v>109</v>
      </c>
      <c r="T38" s="237" t="s">
        <v>110</v>
      </c>
      <c r="U38" s="223">
        <v>0</v>
      </c>
      <c r="V38" s="223">
        <f>ROUND(E38*U38,2)</f>
        <v>0</v>
      </c>
      <c r="W38" s="223"/>
      <c r="X38" s="223" t="s">
        <v>111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112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33.75" outlineLevel="1" x14ac:dyDescent="0.2">
      <c r="A39" s="221"/>
      <c r="B39" s="222"/>
      <c r="C39" s="251" t="s">
        <v>158</v>
      </c>
      <c r="D39" s="239"/>
      <c r="E39" s="239"/>
      <c r="F39" s="239"/>
      <c r="G39" s="239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114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38" t="str">
        <f>C39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21"/>
      <c r="B40" s="222"/>
      <c r="C40" s="252" t="s">
        <v>159</v>
      </c>
      <c r="D40" s="240"/>
      <c r="E40" s="240"/>
      <c r="F40" s="240"/>
      <c r="G40" s="240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114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38" t="str">
        <f>C40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41">
        <v>16</v>
      </c>
      <c r="B41" s="242" t="s">
        <v>160</v>
      </c>
      <c r="C41" s="253" t="s">
        <v>161</v>
      </c>
      <c r="D41" s="243" t="s">
        <v>108</v>
      </c>
      <c r="E41" s="244">
        <v>1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6">
        <v>0</v>
      </c>
      <c r="O41" s="246">
        <f>ROUND(E41*N41,2)</f>
        <v>0</v>
      </c>
      <c r="P41" s="246">
        <v>0</v>
      </c>
      <c r="Q41" s="246">
        <f>ROUND(E41*P41,2)</f>
        <v>0</v>
      </c>
      <c r="R41" s="246"/>
      <c r="S41" s="246" t="s">
        <v>152</v>
      </c>
      <c r="T41" s="247" t="s">
        <v>110</v>
      </c>
      <c r="U41" s="223">
        <v>0</v>
      </c>
      <c r="V41" s="223">
        <f>ROUND(E41*U41,2)</f>
        <v>0</v>
      </c>
      <c r="W41" s="223"/>
      <c r="X41" s="223" t="s">
        <v>111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112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>
        <v>17</v>
      </c>
      <c r="B42" s="232" t="s">
        <v>162</v>
      </c>
      <c r="C42" s="250" t="s">
        <v>163</v>
      </c>
      <c r="D42" s="233" t="s">
        <v>108</v>
      </c>
      <c r="E42" s="234">
        <v>1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6">
        <v>0</v>
      </c>
      <c r="O42" s="236">
        <f>ROUND(E42*N42,2)</f>
        <v>0</v>
      </c>
      <c r="P42" s="236">
        <v>0</v>
      </c>
      <c r="Q42" s="236">
        <f>ROUND(E42*P42,2)</f>
        <v>0</v>
      </c>
      <c r="R42" s="236"/>
      <c r="S42" s="236" t="s">
        <v>109</v>
      </c>
      <c r="T42" s="237" t="s">
        <v>110</v>
      </c>
      <c r="U42" s="223">
        <v>0</v>
      </c>
      <c r="V42" s="223">
        <f>ROUND(E42*U42,2)</f>
        <v>0</v>
      </c>
      <c r="W42" s="223"/>
      <c r="X42" s="223" t="s">
        <v>111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112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21"/>
      <c r="B43" s="222"/>
      <c r="C43" s="251" t="s">
        <v>164</v>
      </c>
      <c r="D43" s="239"/>
      <c r="E43" s="239"/>
      <c r="F43" s="239"/>
      <c r="G43" s="239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114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38" t="str">
        <f>C43</f>
        <v>Včetně zpracování geometrického plánu pro zápis stavby a věcných práv do katastru nemovitostí ve třech vyhotoveních v tištěné formě a digitálně.</v>
      </c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41">
        <v>18</v>
      </c>
      <c r="B44" s="242" t="s">
        <v>165</v>
      </c>
      <c r="C44" s="253" t="s">
        <v>166</v>
      </c>
      <c r="D44" s="243" t="s">
        <v>108</v>
      </c>
      <c r="E44" s="244">
        <v>1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6">
        <v>0</v>
      </c>
      <c r="O44" s="246">
        <f>ROUND(E44*N44,2)</f>
        <v>0</v>
      </c>
      <c r="P44" s="246">
        <v>0</v>
      </c>
      <c r="Q44" s="246">
        <f>ROUND(E44*P44,2)</f>
        <v>0</v>
      </c>
      <c r="R44" s="246"/>
      <c r="S44" s="246" t="s">
        <v>152</v>
      </c>
      <c r="T44" s="247" t="s">
        <v>110</v>
      </c>
      <c r="U44" s="223">
        <v>0</v>
      </c>
      <c r="V44" s="223">
        <f>ROUND(E44*U44,2)</f>
        <v>0</v>
      </c>
      <c r="W44" s="223"/>
      <c r="X44" s="223" t="s">
        <v>111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112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>
        <v>19</v>
      </c>
      <c r="B45" s="232" t="s">
        <v>167</v>
      </c>
      <c r="C45" s="250" t="s">
        <v>168</v>
      </c>
      <c r="D45" s="233" t="s">
        <v>108</v>
      </c>
      <c r="E45" s="234">
        <v>1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6"/>
      <c r="S45" s="236" t="s">
        <v>152</v>
      </c>
      <c r="T45" s="237" t="s">
        <v>110</v>
      </c>
      <c r="U45" s="223">
        <v>0</v>
      </c>
      <c r="V45" s="223">
        <f>ROUND(E45*U45,2)</f>
        <v>0</v>
      </c>
      <c r="W45" s="223"/>
      <c r="X45" s="223" t="s">
        <v>111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112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51" t="s">
        <v>169</v>
      </c>
      <c r="D46" s="239"/>
      <c r="E46" s="239"/>
      <c r="F46" s="239"/>
      <c r="G46" s="239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114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38" t="str">
        <f>C46</f>
        <v>Dle vyhlášky č. 294/2005 Sb. Př. č. 10.1, 10.2 - požadavky na obsah škodlivin v odpadech využívaných na  povrchu terénu.</v>
      </c>
      <c r="BB46" s="214"/>
      <c r="BC46" s="214"/>
      <c r="BD46" s="214"/>
      <c r="BE46" s="214"/>
      <c r="BF46" s="214"/>
      <c r="BG46" s="214"/>
      <c r="BH46" s="214"/>
    </row>
    <row r="47" spans="1:60" x14ac:dyDescent="0.2">
      <c r="A47" s="3"/>
      <c r="B47" s="4"/>
      <c r="C47" s="254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E47">
        <v>15</v>
      </c>
      <c r="AF47">
        <v>21</v>
      </c>
      <c r="AG47" t="s">
        <v>91</v>
      </c>
    </row>
    <row r="48" spans="1:60" x14ac:dyDescent="0.2">
      <c r="A48" s="217"/>
      <c r="B48" s="218" t="s">
        <v>29</v>
      </c>
      <c r="C48" s="255"/>
      <c r="D48" s="219"/>
      <c r="E48" s="220"/>
      <c r="F48" s="220"/>
      <c r="G48" s="248">
        <f>G8+G23</f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E48">
        <f>SUMIF(L7:L46,AE47,G7:G46)</f>
        <v>0</v>
      </c>
      <c r="AF48">
        <f>SUMIF(L7:L46,AF47,G7:G46)</f>
        <v>0</v>
      </c>
      <c r="AG48" t="s">
        <v>170</v>
      </c>
    </row>
    <row r="49" spans="3:33" x14ac:dyDescent="0.2">
      <c r="C49" s="256"/>
      <c r="D49" s="10"/>
      <c r="AG49" t="s">
        <v>171</v>
      </c>
    </row>
    <row r="50" spans="3:33" x14ac:dyDescent="0.2">
      <c r="D50" s="10"/>
    </row>
    <row r="51" spans="3:33" x14ac:dyDescent="0.2">
      <c r="D51" s="10"/>
    </row>
    <row r="52" spans="3:33" x14ac:dyDescent="0.2">
      <c r="D52" s="10"/>
    </row>
    <row r="53" spans="3:33" x14ac:dyDescent="0.2">
      <c r="D53" s="10"/>
    </row>
    <row r="54" spans="3:33" x14ac:dyDescent="0.2">
      <c r="D54" s="10"/>
    </row>
    <row r="55" spans="3:33" x14ac:dyDescent="0.2">
      <c r="D55" s="10"/>
    </row>
    <row r="56" spans="3:33" x14ac:dyDescent="0.2">
      <c r="D56" s="10"/>
    </row>
    <row r="57" spans="3:33" x14ac:dyDescent="0.2">
      <c r="D57" s="10"/>
    </row>
    <row r="58" spans="3:33" x14ac:dyDescent="0.2">
      <c r="D58" s="10"/>
    </row>
    <row r="59" spans="3:33" x14ac:dyDescent="0.2">
      <c r="D59" s="10"/>
    </row>
    <row r="60" spans="3:33" x14ac:dyDescent="0.2">
      <c r="D60" s="10"/>
    </row>
    <row r="61" spans="3:33" x14ac:dyDescent="0.2">
      <c r="D61" s="10"/>
    </row>
    <row r="62" spans="3:33" x14ac:dyDescent="0.2">
      <c r="D62" s="10"/>
    </row>
    <row r="63" spans="3:33" x14ac:dyDescent="0.2">
      <c r="D63" s="10"/>
    </row>
    <row r="64" spans="3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xP0WXjqNHrTweQQS3N9dc3vE+I3jFZWRHwcsVWe0lGFD3P5te4cuS/2ORrvfje0Fkd9zloxtQ8a7yWC0jIfCQ==" saltValue="SeY/0cE4e5rRh/uIYvT2bQ==" spinCount="100000" sheet="1"/>
  <mergeCells count="22">
    <mergeCell ref="C39:G39"/>
    <mergeCell ref="C40:G40"/>
    <mergeCell ref="C43:G43"/>
    <mergeCell ref="C46:G46"/>
    <mergeCell ref="C25:G25"/>
    <mergeCell ref="C27:G27"/>
    <mergeCell ref="C29:G29"/>
    <mergeCell ref="C31:G31"/>
    <mergeCell ref="C33:G33"/>
    <mergeCell ref="C37:G37"/>
    <mergeCell ref="C12:G12"/>
    <mergeCell ref="C14:G14"/>
    <mergeCell ref="C16:G16"/>
    <mergeCell ref="C18:G18"/>
    <mergeCell ref="C19:G19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00 1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 Naklady'!Názvy_tisku</vt:lpstr>
      <vt:lpstr>oadresa</vt:lpstr>
      <vt:lpstr>Stavba!Objednatel</vt:lpstr>
      <vt:lpstr>Stavba!Objekt</vt:lpstr>
      <vt:lpstr>'SO 00 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2020-11-12T14:30:09Z</dcterms:modified>
</cp:coreProperties>
</file>