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873AB3C3-65BE-4CF9-9EC0-BD6D7FBB4F75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3.5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103.5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103.5 1 Pol'!$A$1:$X$149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G42" i="1"/>
  <c r="F42" i="1"/>
  <c r="G41" i="1"/>
  <c r="F41" i="1"/>
  <c r="G39" i="1"/>
  <c r="F39" i="1"/>
  <c r="G148" i="12"/>
  <c r="BA105" i="12"/>
  <c r="BA99" i="12"/>
  <c r="BA89" i="12"/>
  <c r="BA84" i="12"/>
  <c r="BA42" i="12"/>
  <c r="BA22" i="12"/>
  <c r="BA17" i="12"/>
  <c r="BA14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21" i="12"/>
  <c r="M21" i="12" s="1"/>
  <c r="I21" i="12"/>
  <c r="K21" i="12"/>
  <c r="O21" i="12"/>
  <c r="O8" i="12" s="1"/>
  <c r="Q21" i="12"/>
  <c r="V21" i="12"/>
  <c r="G24" i="12"/>
  <c r="M24" i="12" s="1"/>
  <c r="I24" i="12"/>
  <c r="K24" i="12"/>
  <c r="O24" i="12"/>
  <c r="Q24" i="12"/>
  <c r="V24" i="12"/>
  <c r="G31" i="12"/>
  <c r="I31" i="12"/>
  <c r="K31" i="12"/>
  <c r="M31" i="12"/>
  <c r="O31" i="12"/>
  <c r="Q31" i="12"/>
  <c r="V31" i="12"/>
  <c r="G41" i="12"/>
  <c r="I41" i="12"/>
  <c r="K41" i="12"/>
  <c r="M41" i="12"/>
  <c r="O41" i="12"/>
  <c r="Q41" i="12"/>
  <c r="V41" i="12"/>
  <c r="G50" i="12"/>
  <c r="M50" i="12" s="1"/>
  <c r="I50" i="12"/>
  <c r="K50" i="12"/>
  <c r="O50" i="12"/>
  <c r="Q50" i="12"/>
  <c r="V50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7" i="12"/>
  <c r="G68" i="12"/>
  <c r="M68" i="12" s="1"/>
  <c r="I68" i="12"/>
  <c r="I67" i="12" s="1"/>
  <c r="K68" i="12"/>
  <c r="K67" i="12" s="1"/>
  <c r="O68" i="12"/>
  <c r="Q68" i="12"/>
  <c r="Q67" i="12" s="1"/>
  <c r="V68" i="12"/>
  <c r="V67" i="12" s="1"/>
  <c r="G77" i="12"/>
  <c r="I77" i="12"/>
  <c r="K77" i="12"/>
  <c r="M77" i="12"/>
  <c r="O77" i="12"/>
  <c r="Q77" i="12"/>
  <c r="V77" i="12"/>
  <c r="G83" i="12"/>
  <c r="I83" i="12"/>
  <c r="K83" i="12"/>
  <c r="M83" i="12"/>
  <c r="O83" i="12"/>
  <c r="Q83" i="12"/>
  <c r="V83" i="12"/>
  <c r="G88" i="12"/>
  <c r="M88" i="12" s="1"/>
  <c r="I88" i="12"/>
  <c r="K88" i="12"/>
  <c r="O88" i="12"/>
  <c r="O67" i="12" s="1"/>
  <c r="Q88" i="12"/>
  <c r="V88" i="12"/>
  <c r="G92" i="12"/>
  <c r="M92" i="12" s="1"/>
  <c r="I92" i="12"/>
  <c r="K92" i="12"/>
  <c r="O92" i="12"/>
  <c r="Q92" i="12"/>
  <c r="V92" i="12"/>
  <c r="G98" i="12"/>
  <c r="I98" i="12"/>
  <c r="K98" i="12"/>
  <c r="M98" i="12"/>
  <c r="O98" i="12"/>
  <c r="Q98" i="12"/>
  <c r="V98" i="12"/>
  <c r="G104" i="12"/>
  <c r="I104" i="12"/>
  <c r="K104" i="12"/>
  <c r="M104" i="12"/>
  <c r="O104" i="12"/>
  <c r="Q104" i="12"/>
  <c r="V104" i="12"/>
  <c r="G108" i="12"/>
  <c r="M108" i="12" s="1"/>
  <c r="I108" i="12"/>
  <c r="K108" i="12"/>
  <c r="O108" i="12"/>
  <c r="Q108" i="12"/>
  <c r="V108" i="12"/>
  <c r="G114" i="12"/>
  <c r="M114" i="12" s="1"/>
  <c r="I114" i="12"/>
  <c r="K114" i="12"/>
  <c r="O114" i="12"/>
  <c r="Q114" i="12"/>
  <c r="V114" i="12"/>
  <c r="G119" i="12"/>
  <c r="I119" i="12"/>
  <c r="K119" i="12"/>
  <c r="M119" i="12"/>
  <c r="O119" i="12"/>
  <c r="Q119" i="12"/>
  <c r="V119" i="12"/>
  <c r="G124" i="12"/>
  <c r="I124" i="12"/>
  <c r="K124" i="12"/>
  <c r="M124" i="12"/>
  <c r="O124" i="12"/>
  <c r="Q124" i="12"/>
  <c r="V124" i="12"/>
  <c r="G128" i="12"/>
  <c r="O128" i="12"/>
  <c r="G129" i="12"/>
  <c r="M129" i="12" s="1"/>
  <c r="M128" i="12" s="1"/>
  <c r="I129" i="12"/>
  <c r="I128" i="12" s="1"/>
  <c r="K129" i="12"/>
  <c r="K128" i="12" s="1"/>
  <c r="O129" i="12"/>
  <c r="Q129" i="12"/>
  <c r="Q128" i="12" s="1"/>
  <c r="V129" i="12"/>
  <c r="V128" i="12" s="1"/>
  <c r="G142" i="12"/>
  <c r="K142" i="12"/>
  <c r="O142" i="12"/>
  <c r="V142" i="12"/>
  <c r="G143" i="12"/>
  <c r="I143" i="12"/>
  <c r="I142" i="12" s="1"/>
  <c r="K143" i="12"/>
  <c r="M143" i="12"/>
  <c r="M142" i="12" s="1"/>
  <c r="O143" i="12"/>
  <c r="Q143" i="12"/>
  <c r="Q142" i="12" s="1"/>
  <c r="V143" i="12"/>
  <c r="AE148" i="12"/>
  <c r="AF148" i="12"/>
  <c r="I20" i="1"/>
  <c r="I19" i="1"/>
  <c r="I18" i="1"/>
  <c r="I17" i="1"/>
  <c r="I16" i="1"/>
  <c r="I64" i="1"/>
  <c r="J63" i="1" s="1"/>
  <c r="AZ54" i="1"/>
  <c r="AZ53" i="1"/>
  <c r="AZ52" i="1"/>
  <c r="AZ51" i="1"/>
  <c r="AZ50" i="1"/>
  <c r="AZ49" i="1"/>
  <c r="AZ48" i="1"/>
  <c r="AZ47" i="1"/>
  <c r="AZ46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I39" i="1" s="1"/>
  <c r="I43" i="1" s="1"/>
  <c r="J60" i="1" l="1"/>
  <c r="J61" i="1"/>
  <c r="J62" i="1"/>
  <c r="J64" i="1" s="1"/>
  <c r="A23" i="1"/>
  <c r="A24" i="1" s="1"/>
  <c r="G24" i="1" s="1"/>
  <c r="A27" i="1" s="1"/>
  <c r="A29" i="1" s="1"/>
  <c r="G29" i="1" s="1"/>
  <c r="G27" i="1" s="1"/>
  <c r="G28" i="1"/>
  <c r="M67" i="12"/>
  <c r="M8" i="12"/>
  <c r="G8" i="12"/>
  <c r="J42" i="1"/>
  <c r="J39" i="1"/>
  <c r="J43" i="1" s="1"/>
  <c r="J41" i="1"/>
  <c r="H43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A89E045C-CEE0-4BD1-A257-52F621B96C5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FFB422E-BCEE-4A7E-8549-11CEBC25F3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<sst xmlns="http://schemas.openxmlformats.org/spreadsheetml/2006/main" count="585" uniqueCount="264">
  <si>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</si>
  <si>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</si>
  <si>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</si>
  <si>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</si>
  <si>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</si>
  <si>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</si>
  <si>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</si>
  <si>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</si>
  <si>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</si>
  <si>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</si>
  <si>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</si>
  <si>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</si>
  <si>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</si>
  <si>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</si>
  <si>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</si>
  <si>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</si>
  <si>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</si>
  <si>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</si>
  <si>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</si>
  <si>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</si>
  <si>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</si>
  <si>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</si>
  <si>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</si>
  <si>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</si>
  <si>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</si>
  <si>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</si>
  <si>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</si>
  <si>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</si>
  <si>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</si>
  <si>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</si>
  <si>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</si>
  <si>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</si>
  <si>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</si>
  <si>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</si>
  <si>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</si>
  <si>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</si>
  <si>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</si>
  <si>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</si>
  <si>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</si>
  <si>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</si>
  <si>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</si>
  <si>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</si>
  <si>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</si>
  <si>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</si>
  <si>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</si>
  <si>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103.5</t>
  </si>
  <si>
    <t>Skluzavka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</si>
  <si>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</si>
  <si>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</si>
  <si>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</si>
  <si>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</si>
  <si>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</si>
  <si>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</si>
  <si>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</si>
  <si>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</si>
  <si>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</si>
  <si>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</si>
  <si>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</si>
  <si>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</si>
  <si>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</si>
  <si>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</si>
  <si>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</si>
  <si>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</si>
  <si>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</si>
  <si>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</si>
  <si>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</si>
  <si>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</si>
  <si>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</si>
  <si>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</si>
  <si>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</si>
  <si>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</si>
  <si>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</si>
  <si>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</si>
  <si>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</si>
  <si>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</si>
  <si>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</si>
  <si>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</si>
  <si>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</si>
  <si>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</si>
  <si>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</si>
  <si>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</si>
  <si>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</si>
  <si>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</si>
  <si>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63</t>
  </si>
  <si>
    <t>Podlahy a podlahové konstrukce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</si>
  <si>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</si>
  <si>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</si>
  <si>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</si>
  <si>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</si>
  <si>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</si>
  <si>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</si>
  <si>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</si>
  <si>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</si>
  <si>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</si>
  <si>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</si>
  <si>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</si>
  <si>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</si>
  <si>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</si>
  <si>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</si>
  <si>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</si>
  <si>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</si>
  <si>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</si>
  <si>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</si>
  <si>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</si>
  <si>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</si>
  <si>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</si>
  <si>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</si>
  <si>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</si>
  <si>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</si>
  <si>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</si>
  <si>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</si>
  <si>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</si>
  <si>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</si>
  <si>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</si>
  <si>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</si>
  <si>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</si>
  <si>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</si>
  <si>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</si>
  <si>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</si>
  <si>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</si>
  <si>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</si>
  <si>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20/ II</t>
  </si>
  <si>
    <t>Indiv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</si>
  <si>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</si>
  <si>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</si>
  <si>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</si>
  <si>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</si>
  <si>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statika - v.č. 207 : </t>
  </si>
  <si>
    <t>VV</t>
  </si>
  <si>
    <t>ZP-T70 : 2,800*4,000*1,200</t>
  </si>
  <si>
    <t>131201119R00</t>
  </si>
  <si>
    <t xml:space="preserve">Hloubení nezapažených jam a zářezů příplatek za lepivost, v hornině 3,  </t>
  </si>
  <si>
    <t>Odkaz na mn. položky pořadí 1 : 13,44000*0,3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</si>
  <si>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</si>
  <si>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</si>
  <si>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</si>
  <si>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ZB1 : 1,900*3,400*1,220</t>
  </si>
  <si>
    <t>ZB2 : 1,900*1,600*1,200</t>
  </si>
  <si>
    <t>132201219R00</t>
  </si>
  <si>
    <t xml:space="preserve">Hloubení rýh šířky přes 60 do 200 cm příplatek za lepivost, v hornině 3,  </t>
  </si>
  <si>
    <t>Odkaz na mn. položky pořadí 3 : 11,52920*0,3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</si>
  <si>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</si>
  <si>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</si>
  <si>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</si>
  <si>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Odkaz na mn. položky pořadí 1 : 13,44000</t>
  </si>
  <si>
    <t>Odkaz na mn. položky pořadí 3 : 11,52920</t>
  </si>
  <si>
    <t xml:space="preserve">viz. výkres základy skokanské části a skluzavky : </t>
  </si>
  <si>
    <t>-8,500*3,000*0,250</t>
  </si>
  <si>
    <t>-4,000*1,500*0,250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</si>
  <si>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</si>
  <si>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</si>
  <si>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</si>
  <si>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recyklát : </t>
  </si>
  <si>
    <t>-0,600*2,800*1,220</t>
  </si>
  <si>
    <t>-0,600*1,000*1,200</t>
  </si>
  <si>
    <t>-1,500*1,500*1,200*2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</si>
  <si>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</si>
  <si>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</si>
  <si>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</si>
  <si>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 xml:space="preserve">zemina : </t>
  </si>
  <si>
    <t>8,500*3,000*0,250</t>
  </si>
  <si>
    <t>4,000*1,500*0,250</t>
  </si>
  <si>
    <t xml:space="preserve">štěrk 16/32 : </t>
  </si>
  <si>
    <t>8,500*3,000*0,150</t>
  </si>
  <si>
    <t>4,000*1,500*0,150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</si>
  <si>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</si>
  <si>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</si>
  <si>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</si>
  <si>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</si>
  <si>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ZP-T70 : 1,700*1,700*2</t>
  </si>
  <si>
    <t>ZB1 : 1,200*4,000</t>
  </si>
  <si>
    <t>8,500*3,000</t>
  </si>
  <si>
    <t>4,000*1,500</t>
  </si>
  <si>
    <t>199000002R00</t>
  </si>
  <si>
    <t>Poplatky za skládku horniny 1- 4, skupina 17 05 04 z Katalogu odpadů</t>
  </si>
  <si>
    <t>Odkaz na mn. položky pořadí 5 : 17,09420</t>
  </si>
  <si>
    <t>58333663R</t>
  </si>
  <si>
    <t>kamenivo přírodní těžené frakce 22,0 až 33,0 mm; třída prané, kačírek</t>
  </si>
  <si>
    <t>l</t>
  </si>
  <si>
    <t>SPCM</t>
  </si>
  <si>
    <t>Specifikace</t>
  </si>
  <si>
    <t>POL3_</t>
  </si>
  <si>
    <t>8,500*3,000*0,150*1000</t>
  </si>
  <si>
    <t>4,000*1,500*0,150*1000</t>
  </si>
  <si>
    <t>59691002.AR</t>
  </si>
  <si>
    <t>recyklát  betonový; frakce 16,0 až 32,0 mm</t>
  </si>
  <si>
    <t>t</t>
  </si>
  <si>
    <t>Odkaz na mn. položky pořadí 6 : 16,79960*1,95</t>
  </si>
  <si>
    <t>Koeficient : 0,15</t>
  </si>
  <si>
    <t>271571111R00</t>
  </si>
  <si>
    <t xml:space="preserve">Polštáře zhutněné pod základy štěrkopísek tříděný,  </t>
  </si>
  <si>
    <t>800-2</t>
  </si>
  <si>
    <t>Začátek provozního součtu</t>
  </si>
  <si>
    <t xml:space="preserve">  ZP-T70 : 1,700*1,700*2</t>
  </si>
  <si>
    <t xml:space="preserve">  ZB1 : 0,800*3,000</t>
  </si>
  <si>
    <t xml:space="preserve">  ZB2 : 0,800*1,200</t>
  </si>
  <si>
    <t xml:space="preserve">  Mezisoučet</t>
  </si>
  <si>
    <t>Konec provozního součtu</t>
  </si>
  <si>
    <t>9,1400*0,050</t>
  </si>
  <si>
    <t>274321611R00</t>
  </si>
  <si>
    <t>Beton základových pasů železový třídy C 30/37</t>
  </si>
  <si>
    <t>801-1</t>
  </si>
  <si>
    <t>včetně dodávky a uložení betonu, bez výztuže</t>
  </si>
  <si>
    <t>XC4, XA2</t>
  </si>
  <si>
    <t>POP</t>
  </si>
  <si>
    <t>ZB1 : 0,800*2,800*1,870</t>
  </si>
  <si>
    <t>ZB2 : 0,600*1,000*1,150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</si>
  <si>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</si>
  <si>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</si>
  <si>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</si>
  <si>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ZB1 : (0,600+2,800)*2*1,900</t>
  </si>
  <si>
    <t>ZB2 : (0,600+1,000)*2*1,150</t>
  </si>
  <si>
    <t>274351216R00</t>
  </si>
  <si>
    <t>Bednění stěn základových pasů odstranění</t>
  </si>
  <si>
    <t>Včetně očištění, vytřídění a uložení bednicího materiálu.</t>
  </si>
  <si>
    <t>Odkaz na mn. položky pořadí 14 : 16,60000</t>
  </si>
  <si>
    <t>275321611R00</t>
  </si>
  <si>
    <t>Beton základových patek železový třídy C 30/37</t>
  </si>
  <si>
    <t>bez dodávky a uložení výztuže</t>
  </si>
  <si>
    <t>ZP-T70 : 1,500*1,500*1,150*2</t>
  </si>
  <si>
    <t>-0,550*0,550*0,800*2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</si>
  <si>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</si>
  <si>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</si>
  <si>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</si>
  <si>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ZP-T70 : (1,500+1,500)*2*1,150*2</t>
  </si>
  <si>
    <t>0,500*0,500*2</t>
  </si>
  <si>
    <t>(0,550+0,550)*2*0,800*2</t>
  </si>
  <si>
    <t>275351216R00</t>
  </si>
  <si>
    <t>Bednění stěn základových patek odstranění</t>
  </si>
  <si>
    <t>Včetně očištění, vytřídění a uložení bednícího materiálu.</t>
  </si>
  <si>
    <t>Odkaz na mn. položky pořadí 17 : 17,82000</t>
  </si>
  <si>
    <t>275361821R00</t>
  </si>
  <si>
    <t>Výztuž základových patek z betonářské oceli 10 505(R)</t>
  </si>
  <si>
    <t>včetně distančních prvků</t>
  </si>
  <si>
    <t>474,296/1000</t>
  </si>
  <si>
    <t>60,000/1000</t>
  </si>
  <si>
    <t>Koeficient : 0,05</t>
  </si>
  <si>
    <t>275361921RT4</t>
  </si>
  <si>
    <t>Výztuž základových patek ze svařovaných sítí průměr drátu 6 mm, velikost oka 100/100 mm</t>
  </si>
  <si>
    <t>111,000/1000</t>
  </si>
  <si>
    <t>Koeficient : 0,20</t>
  </si>
  <si>
    <t>275361921RT8</t>
  </si>
  <si>
    <t>Výztuž základových patek ze svařovaných sítí průměr drátu 8 mm, velikost oka 100/100 mm</t>
  </si>
  <si>
    <t>16,000/1000</t>
  </si>
  <si>
    <t>278311063R00</t>
  </si>
  <si>
    <t>Zálivka kotevních otvorů z betonu prostého beton třídy C 25/30, stupeň vlivu prostředí XF1, při objemu jednoho otvoru přes 0,10 do 0,50 m3</t>
  </si>
  <si>
    <t>801-5</t>
  </si>
  <si>
    <t>a zatření povrchu</t>
  </si>
  <si>
    <t>ZP-T70 : 0,550*0,550*0,800*2</t>
  </si>
  <si>
    <t>631312511R00</t>
  </si>
  <si>
    <t xml:space="preserve">Mazanina z betonu prostého tl. přes 50 do 80 mm třídy C 12/15,  </t>
  </si>
  <si>
    <t>(z kameniva) hlazená dřevěným hladítkem</t>
  </si>
  <si>
    <t>Včetně vytvoření dilatačních spár, bez zaplnění.</t>
  </si>
  <si>
    <t>XC0</t>
  </si>
  <si>
    <t>998001011R01</t>
  </si>
  <si>
    <t>Přesun hmot pro základy betonované na místě</t>
  </si>
  <si>
    <t>Vlastní</t>
  </si>
  <si>
    <t>Přesun hmot</t>
  </si>
  <si>
    <t>POL7_</t>
  </si>
  <si>
    <t xml:space="preserve">Hmotnosti z položek s pořadovými čísly: : </t>
  </si>
  <si>
    <t xml:space="preserve">10,11,12,13,14,16,17,19,20,21,22,23, : </t>
  </si>
  <si>
    <t>Součet: : 74,87125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</si>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</sst>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22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22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GJgSDi4dvQF285Wi2FXVzb3XOnqoqTL/80sucyxVVpSxea+5N8fjZekucH8UpTxIfQAzsP8OZwsr35hISjbHFw==" saltValue="3nhRd20C3PDm252J1/nNb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3705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SUMIF(F60:F63,A16,I60:I63)+SUMIF(F60:F63,"PSU",I60:I63)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SUMIF(F60:F63,A17,I60:I63)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SUMIF(F60:F63,A18,I60:I63)</f>
        <v>0</v>
      </c>
      <c r="J18" s="81"/>
    </row>
    <row r="19" spans="1:10" ht="23.25" customHeight="1" x14ac:dyDescent="0.2">
      <c r="A19" s="198" t="s">
        <v>87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SUMIF(F60:F63,A19,I60:I63)</f>
        <v>0</v>
      </c>
      <c r="J19" s="81"/>
    </row>
    <row r="20" spans="1:10" ht="23.25" customHeight="1" x14ac:dyDescent="0.2">
      <c r="A20" s="198" t="s">
        <v>88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SUMIF(F60:F63,A20,I60:I63)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103.5 1 Pol'!AE148</f>
        <v>0</v>
      </c>
      <c r="G39" s="150">
        <f>'SO 103.5 1 Pol'!AF148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103.5 1 Pol'!AE148</f>
        <v>0</v>
      </c>
      <c r="G41" s="156">
        <f>'SO 103.5 1 Pol'!AF148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103.5 1 Pol'!AE148</f>
        <v>0</v>
      </c>
      <c r="G42" s="151">
        <f>'SO 103.5 1 Pol'!AF148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78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79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43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103.5 1 Pol'!G8</f>
        <v>0</v>
      </c>
      <c r="J60" s="192" t="str">
        <f>IF(I64=0,"",I60/I64*100)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103.5 1 Pol'!G67</f>
        <v>0</v>
      </c>
      <c r="J61" s="192" t="str">
        <f>IF(I64=0,"",I61/I64*100)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103.5 1 Pol'!G128</f>
        <v>0</v>
      </c>
      <c r="J62" s="192" t="str">
        <f>IF(I64=0,"",I62/I64*100)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103.5 1 Pol'!G142</f>
        <v>0</v>
      </c>
      <c r="J63" s="192" t="str">
        <f>IF(I64=0,"",I63/I64*100)</f>
        <v/>
      </c>
    </row>
    <row r="64" spans="1:52" ht="25.5" customHeight="1" x14ac:dyDescent="0.2">
      <c r="A64" s="182"/>
      <c r="B64" s="189" t="s">
        <v>1</v>
      </c>
      <c r="C64" s="190"/>
      <c r="D64" s="191"/>
      <c r="E64" s="191"/>
      <c r="F64" s="196"/>
      <c r="G64" s="197"/>
      <c r="H64" s="197"/>
      <c r="I64" s="197">
        <f>SUM(I60:I63)</f>
        <v>0</v>
      </c>
      <c r="J64" s="193">
        <f>SUM(J60:J63)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algorithmName="SHA-512" hashValue="ux7dY5InDk0E49i4uWt3aJgw49/Ek6NhbkSCD+OpLbKVs8T4ukNwSTM3oy8vK0YiwKfOKc3rpFmOmDoJZQ08cw==" saltValue="F9sDb1ohIMrG86FySCwb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1:E61"/>
    <mergeCell ref="C62:E62"/>
    <mergeCell ref="C63:E63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Kx7qHm579AuE0xjIOqjzrW7Ye++FID4gbx9acX118T52rzVw+0WIJiNwEFRyWdVHBgeuEoAjYpTMbGhbHAkPvQ==" saltValue="33duzLw94VHLej2q6Jen5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D5703-5ECD-4BE5-AF61-EBF8CC109745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89</v>
      </c>
      <c r="B1" s="199"/>
      <c r="C1" s="199"/>
      <c r="D1" s="199"/>
      <c r="E1" s="199"/>
      <c r="F1" s="199"/>
      <c r="G1" s="199"/>
      <c r="AG1" t="s">
        <v>90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91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91</v>
      </c>
      <c r="AG3" t="s">
        <v>92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93</v>
      </c>
    </row>
    <row r="5" spans="1:60" x14ac:dyDescent="0.2">
      <c r="D5" s="10"/>
    </row>
    <row r="6" spans="1:60" ht="38.25" x14ac:dyDescent="0.2">
      <c r="A6" s="210" t="s">
        <v>94</v>
      </c>
      <c r="B6" s="212" t="s">
        <v>95</v>
      </c>
      <c r="C6" s="212" t="s">
        <v>96</v>
      </c>
      <c r="D6" s="211" t="s">
        <v>97</v>
      </c>
      <c r="E6" s="210" t="s">
        <v>98</v>
      </c>
      <c r="F6" s="209" t="s">
        <v>99</v>
      </c>
      <c r="G6" s="210" t="s">
        <v>29</v>
      </c>
      <c r="H6" s="213" t="s">
        <v>30</v>
      </c>
      <c r="I6" s="213" t="s">
        <v>100</v>
      </c>
      <c r="J6" s="213" t="s">
        <v>31</v>
      </c>
      <c r="K6" s="213" t="s">
        <v>101</v>
      </c>
      <c r="L6" s="213" t="s">
        <v>102</v>
      </c>
      <c r="M6" s="213" t="s">
        <v>103</v>
      </c>
      <c r="N6" s="213" t="s">
        <v>104</v>
      </c>
      <c r="O6" s="213" t="s">
        <v>105</v>
      </c>
      <c r="P6" s="213" t="s">
        <v>106</v>
      </c>
      <c r="Q6" s="213" t="s">
        <v>107</v>
      </c>
      <c r="R6" s="213" t="s">
        <v>108</v>
      </c>
      <c r="S6" s="213" t="s">
        <v>109</v>
      </c>
      <c r="T6" s="213" t="s">
        <v>110</v>
      </c>
      <c r="U6" s="213" t="s">
        <v>111</v>
      </c>
      <c r="V6" s="213" t="s">
        <v>112</v>
      </c>
      <c r="W6" s="213" t="s">
        <v>113</v>
      </c>
      <c r="X6" s="213" t="s">
        <v>114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3" t="s">
        <v>115</v>
      </c>
      <c r="B8" s="234" t="s">
        <v>43</v>
      </c>
      <c r="C8" s="250" t="s">
        <v>80</v>
      </c>
      <c r="D8" s="235"/>
      <c r="E8" s="236"/>
      <c r="F8" s="237"/>
      <c r="G8" s="237">
        <f>SUMIF(AG9:AG66,"&lt;&gt;NOR",G9:G66)</f>
        <v>0</v>
      </c>
      <c r="H8" s="237"/>
      <c r="I8" s="237">
        <f>SUM(I9:I66)</f>
        <v>0</v>
      </c>
      <c r="J8" s="237"/>
      <c r="K8" s="237">
        <f>SUM(K9:K66)</f>
        <v>0</v>
      </c>
      <c r="L8" s="237"/>
      <c r="M8" s="237">
        <f>SUM(M9:M66)</f>
        <v>0</v>
      </c>
      <c r="N8" s="237"/>
      <c r="O8" s="237">
        <f>SUM(O9:O66)</f>
        <v>45.230000000000004</v>
      </c>
      <c r="P8" s="237"/>
      <c r="Q8" s="237">
        <f>SUM(Q9:Q66)</f>
        <v>0</v>
      </c>
      <c r="R8" s="237"/>
      <c r="S8" s="237"/>
      <c r="T8" s="238"/>
      <c r="U8" s="232"/>
      <c r="V8" s="232">
        <f>SUM(V9:V66)</f>
        <v>59.46</v>
      </c>
      <c r="W8" s="232"/>
      <c r="X8" s="232"/>
      <c r="AG8" t="s">
        <v>116</v>
      </c>
    </row>
    <row r="9" spans="1:60" outlineLevel="1" x14ac:dyDescent="0.2">
      <c r="A9" s="239">
        <v>1</v>
      </c>
      <c r="B9" s="240" t="s">
        <v>117</v>
      </c>
      <c r="C9" s="251" t="s">
        <v>118</v>
      </c>
      <c r="D9" s="241" t="s">
        <v>119</v>
      </c>
      <c r="E9" s="242">
        <v>13.44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4" t="s">
        <v>120</v>
      </c>
      <c r="S9" s="244" t="s">
        <v>121</v>
      </c>
      <c r="T9" s="245" t="s">
        <v>122</v>
      </c>
      <c r="U9" s="223">
        <v>0.26666000000000001</v>
      </c>
      <c r="V9" s="223">
        <f>ROUND(E9*U9,2)</f>
        <v>3.58</v>
      </c>
      <c r="W9" s="223"/>
      <c r="X9" s="223" t="s">
        <v>123</v>
      </c>
      <c r="Y9" s="214"/>
      <c r="Z9" s="214"/>
      <c r="AA9" s="214"/>
      <c r="AB9" s="214"/>
      <c r="AC9" s="214"/>
      <c r="AD9" s="214"/>
      <c r="AE9" s="214"/>
      <c r="AF9" s="214"/>
      <c r="AG9" s="214" t="s">
        <v>124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52" t="s">
        <v>125</v>
      </c>
      <c r="D10" s="247"/>
      <c r="E10" s="247"/>
      <c r="F10" s="247"/>
      <c r="G10" s="247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126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6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3" t="s">
        <v>127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128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3" t="s">
        <v>129</v>
      </c>
      <c r="D12" s="224"/>
      <c r="E12" s="225">
        <v>13.44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128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9">
        <v>2</v>
      </c>
      <c r="B13" s="240" t="s">
        <v>130</v>
      </c>
      <c r="C13" s="251" t="s">
        <v>131</v>
      </c>
      <c r="D13" s="241" t="s">
        <v>119</v>
      </c>
      <c r="E13" s="242">
        <v>4.032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4" t="s">
        <v>120</v>
      </c>
      <c r="S13" s="244" t="s">
        <v>121</v>
      </c>
      <c r="T13" s="245" t="s">
        <v>122</v>
      </c>
      <c r="U13" s="223">
        <v>4.3099999999999999E-2</v>
      </c>
      <c r="V13" s="223">
        <f>ROUND(E13*U13,2)</f>
        <v>0.17</v>
      </c>
      <c r="W13" s="223"/>
      <c r="X13" s="223" t="s">
        <v>123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1" x14ac:dyDescent="0.2">
      <c r="A14" s="221"/>
      <c r="B14" s="222"/>
      <c r="C14" s="252" t="s">
        <v>125</v>
      </c>
      <c r="D14" s="247"/>
      <c r="E14" s="247"/>
      <c r="F14" s="247"/>
      <c r="G14" s="247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126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6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53" t="s">
        <v>132</v>
      </c>
      <c r="D15" s="224"/>
      <c r="E15" s="225">
        <v>4.032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128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9">
        <v>3</v>
      </c>
      <c r="B16" s="240" t="s">
        <v>133</v>
      </c>
      <c r="C16" s="251" t="s">
        <v>134</v>
      </c>
      <c r="D16" s="241" t="s">
        <v>119</v>
      </c>
      <c r="E16" s="242">
        <v>11.529199999999999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4" t="s">
        <v>120</v>
      </c>
      <c r="S16" s="244" t="s">
        <v>121</v>
      </c>
      <c r="T16" s="245" t="s">
        <v>122</v>
      </c>
      <c r="U16" s="223">
        <v>0.36499999999999999</v>
      </c>
      <c r="V16" s="223">
        <f>ROUND(E16*U16,2)</f>
        <v>4.21</v>
      </c>
      <c r="W16" s="223"/>
      <c r="X16" s="223" t="s">
        <v>123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124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33.75" outlineLevel="1" x14ac:dyDescent="0.2">
      <c r="A17" s="221"/>
      <c r="B17" s="222"/>
      <c r="C17" s="252" t="s">
        <v>135</v>
      </c>
      <c r="D17" s="247"/>
      <c r="E17" s="247"/>
      <c r="F17" s="247"/>
      <c r="G17" s="247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126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6" t="str">
        <f>C17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3" t="s">
        <v>127</v>
      </c>
      <c r="D18" s="224"/>
      <c r="E18" s="225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128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3" t="s">
        <v>136</v>
      </c>
      <c r="D19" s="224"/>
      <c r="E19" s="225">
        <v>7.8811999999999998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128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3" t="s">
        <v>137</v>
      </c>
      <c r="D20" s="224"/>
      <c r="E20" s="225">
        <v>3.6480000000000001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128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9">
        <v>4</v>
      </c>
      <c r="B21" s="240" t="s">
        <v>138</v>
      </c>
      <c r="C21" s="251" t="s">
        <v>139</v>
      </c>
      <c r="D21" s="241" t="s">
        <v>119</v>
      </c>
      <c r="E21" s="242">
        <v>3.4587599999999998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4" t="s">
        <v>120</v>
      </c>
      <c r="S21" s="244" t="s">
        <v>121</v>
      </c>
      <c r="T21" s="245" t="s">
        <v>122</v>
      </c>
      <c r="U21" s="223">
        <v>8.4000000000000005E-2</v>
      </c>
      <c r="V21" s="223">
        <f>ROUND(E21*U21,2)</f>
        <v>0.28999999999999998</v>
      </c>
      <c r="W21" s="223"/>
      <c r="X21" s="223" t="s">
        <v>123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124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33.75" outlineLevel="1" x14ac:dyDescent="0.2">
      <c r="A22" s="221"/>
      <c r="B22" s="222"/>
      <c r="C22" s="252" t="s">
        <v>135</v>
      </c>
      <c r="D22" s="247"/>
      <c r="E22" s="247"/>
      <c r="F22" s="247"/>
      <c r="G22" s="247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126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46" t="str">
        <f>C22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3" t="s">
        <v>140</v>
      </c>
      <c r="D23" s="224"/>
      <c r="E23" s="225">
        <v>3.4587599999999998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128</v>
      </c>
      <c r="AH23" s="214">
        <v>5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9">
        <v>5</v>
      </c>
      <c r="B24" s="240" t="s">
        <v>141</v>
      </c>
      <c r="C24" s="251" t="s">
        <v>142</v>
      </c>
      <c r="D24" s="241" t="s">
        <v>119</v>
      </c>
      <c r="E24" s="242">
        <v>17.094200000000001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21</v>
      </c>
      <c r="M24" s="244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4" t="s">
        <v>120</v>
      </c>
      <c r="S24" s="244" t="s">
        <v>121</v>
      </c>
      <c r="T24" s="245" t="s">
        <v>122</v>
      </c>
      <c r="U24" s="223">
        <v>1.0999999999999999E-2</v>
      </c>
      <c r="V24" s="223">
        <f>ROUND(E24*U24,2)</f>
        <v>0.19</v>
      </c>
      <c r="W24" s="223"/>
      <c r="X24" s="223" t="s">
        <v>123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2" t="s">
        <v>143</v>
      </c>
      <c r="D25" s="247"/>
      <c r="E25" s="247"/>
      <c r="F25" s="247"/>
      <c r="G25" s="247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126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3" t="s">
        <v>144</v>
      </c>
      <c r="D26" s="224"/>
      <c r="E26" s="225">
        <v>13.44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128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3" t="s">
        <v>145</v>
      </c>
      <c r="D27" s="224"/>
      <c r="E27" s="225">
        <v>11.529199999999999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128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3" t="s">
        <v>146</v>
      </c>
      <c r="D28" s="224"/>
      <c r="E28" s="225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128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3" t="s">
        <v>147</v>
      </c>
      <c r="D29" s="224"/>
      <c r="E29" s="225">
        <v>-6.375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128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3" t="s">
        <v>148</v>
      </c>
      <c r="D30" s="224"/>
      <c r="E30" s="225">
        <v>-1.5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128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9">
        <v>6</v>
      </c>
      <c r="B31" s="240" t="s">
        <v>149</v>
      </c>
      <c r="C31" s="251" t="s">
        <v>150</v>
      </c>
      <c r="D31" s="241" t="s">
        <v>119</v>
      </c>
      <c r="E31" s="242">
        <v>16.799600000000002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4">
        <v>0</v>
      </c>
      <c r="O31" s="244">
        <f>ROUND(E31*N31,2)</f>
        <v>0</v>
      </c>
      <c r="P31" s="244">
        <v>0</v>
      </c>
      <c r="Q31" s="244">
        <f>ROUND(E31*P31,2)</f>
        <v>0</v>
      </c>
      <c r="R31" s="244" t="s">
        <v>120</v>
      </c>
      <c r="S31" s="244" t="s">
        <v>121</v>
      </c>
      <c r="T31" s="245" t="s">
        <v>122</v>
      </c>
      <c r="U31" s="223">
        <v>1.1499999999999999</v>
      </c>
      <c r="V31" s="223">
        <f>ROUND(E31*U31,2)</f>
        <v>19.32</v>
      </c>
      <c r="W31" s="223"/>
      <c r="X31" s="223" t="s">
        <v>123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2" t="s">
        <v>151</v>
      </c>
      <c r="D32" s="247"/>
      <c r="E32" s="247"/>
      <c r="F32" s="247"/>
      <c r="G32" s="247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126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3" t="s">
        <v>152</v>
      </c>
      <c r="D33" s="224"/>
      <c r="E33" s="225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128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53" t="s">
        <v>127</v>
      </c>
      <c r="D34" s="224"/>
      <c r="E34" s="225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128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53" t="s">
        <v>136</v>
      </c>
      <c r="D35" s="224"/>
      <c r="E35" s="225">
        <v>7.8811999999999998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128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3" t="s">
        <v>153</v>
      </c>
      <c r="D36" s="224"/>
      <c r="E36" s="225">
        <v>-2.0495999999999999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128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3" t="s">
        <v>137</v>
      </c>
      <c r="D37" s="224"/>
      <c r="E37" s="225">
        <v>3.6480000000000001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128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3" t="s">
        <v>154</v>
      </c>
      <c r="D38" s="224"/>
      <c r="E38" s="225">
        <v>-0.72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128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3" t="s">
        <v>129</v>
      </c>
      <c r="D39" s="224"/>
      <c r="E39" s="225">
        <v>13.44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128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3" t="s">
        <v>155</v>
      </c>
      <c r="D40" s="224"/>
      <c r="E40" s="225">
        <v>-5.4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128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9">
        <v>7</v>
      </c>
      <c r="B41" s="240" t="s">
        <v>156</v>
      </c>
      <c r="C41" s="251" t="s">
        <v>157</v>
      </c>
      <c r="D41" s="241" t="s">
        <v>119</v>
      </c>
      <c r="E41" s="242">
        <v>12.6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4" t="s">
        <v>120</v>
      </c>
      <c r="S41" s="244" t="s">
        <v>121</v>
      </c>
      <c r="T41" s="245" t="s">
        <v>122</v>
      </c>
      <c r="U41" s="223">
        <v>2.1949999999999998</v>
      </c>
      <c r="V41" s="223">
        <f>ROUND(E41*U41,2)</f>
        <v>27.66</v>
      </c>
      <c r="W41" s="223"/>
      <c r="X41" s="223" t="s">
        <v>123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124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21"/>
      <c r="B42" s="222"/>
      <c r="C42" s="252" t="s">
        <v>158</v>
      </c>
      <c r="D42" s="247"/>
      <c r="E42" s="247"/>
      <c r="F42" s="247"/>
      <c r="G42" s="247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126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46" t="str">
        <f>C42</f>
        <v>sypaninou z vhodných hornin tř. 1 - 4 nebo materiálem, uloženým ve vzdálenosti do 30 m od vnějšího kraje objektu, pro jakoukoliv míru zhutnění,</v>
      </c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3" t="s">
        <v>146</v>
      </c>
      <c r="D43" s="224"/>
      <c r="E43" s="225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128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3" t="s">
        <v>159</v>
      </c>
      <c r="D44" s="224"/>
      <c r="E44" s="225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128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3" t="s">
        <v>160</v>
      </c>
      <c r="D45" s="224"/>
      <c r="E45" s="225">
        <v>6.375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128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3" t="s">
        <v>161</v>
      </c>
      <c r="D46" s="224"/>
      <c r="E46" s="225">
        <v>1.5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128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3" t="s">
        <v>162</v>
      </c>
      <c r="D47" s="224"/>
      <c r="E47" s="225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128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3" t="s">
        <v>163</v>
      </c>
      <c r="D48" s="224"/>
      <c r="E48" s="225">
        <v>3.8250000000000002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128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3" t="s">
        <v>164</v>
      </c>
      <c r="D49" s="224"/>
      <c r="E49" s="225">
        <v>0.9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128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9">
        <v>8</v>
      </c>
      <c r="B50" s="240" t="s">
        <v>165</v>
      </c>
      <c r="C50" s="251" t="s">
        <v>166</v>
      </c>
      <c r="D50" s="241" t="s">
        <v>167</v>
      </c>
      <c r="E50" s="242">
        <v>42.08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21</v>
      </c>
      <c r="M50" s="244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4" t="s">
        <v>120</v>
      </c>
      <c r="S50" s="244" t="s">
        <v>121</v>
      </c>
      <c r="T50" s="245" t="s">
        <v>122</v>
      </c>
      <c r="U50" s="223">
        <v>9.6000000000000002E-2</v>
      </c>
      <c r="V50" s="223">
        <f>ROUND(E50*U50,2)</f>
        <v>4.04</v>
      </c>
      <c r="W50" s="223"/>
      <c r="X50" s="223" t="s">
        <v>123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124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2" t="s">
        <v>168</v>
      </c>
      <c r="D51" s="247"/>
      <c r="E51" s="247"/>
      <c r="F51" s="247"/>
      <c r="G51" s="247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126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3" t="s">
        <v>127</v>
      </c>
      <c r="D52" s="224"/>
      <c r="E52" s="225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128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3" t="s">
        <v>169</v>
      </c>
      <c r="D53" s="224"/>
      <c r="E53" s="225">
        <v>5.78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128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3" t="s">
        <v>170</v>
      </c>
      <c r="D54" s="224"/>
      <c r="E54" s="225">
        <v>4.8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128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3" t="s">
        <v>146</v>
      </c>
      <c r="D55" s="224"/>
      <c r="E55" s="225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128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3" t="s">
        <v>171</v>
      </c>
      <c r="D56" s="224"/>
      <c r="E56" s="225">
        <v>25.5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128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3" t="s">
        <v>172</v>
      </c>
      <c r="D57" s="224"/>
      <c r="E57" s="225">
        <v>6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128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9">
        <v>9</v>
      </c>
      <c r="B58" s="240" t="s">
        <v>173</v>
      </c>
      <c r="C58" s="251" t="s">
        <v>174</v>
      </c>
      <c r="D58" s="241" t="s">
        <v>119</v>
      </c>
      <c r="E58" s="242">
        <v>17.094200000000001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4">
        <v>0</v>
      </c>
      <c r="O58" s="244">
        <f>ROUND(E58*N58,2)</f>
        <v>0</v>
      </c>
      <c r="P58" s="244">
        <v>0</v>
      </c>
      <c r="Q58" s="244">
        <f>ROUND(E58*P58,2)</f>
        <v>0</v>
      </c>
      <c r="R58" s="244" t="s">
        <v>120</v>
      </c>
      <c r="S58" s="244" t="s">
        <v>121</v>
      </c>
      <c r="T58" s="245" t="s">
        <v>122</v>
      </c>
      <c r="U58" s="223">
        <v>0</v>
      </c>
      <c r="V58" s="223">
        <f>ROUND(E58*U58,2)</f>
        <v>0</v>
      </c>
      <c r="W58" s="223"/>
      <c r="X58" s="223" t="s">
        <v>123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124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3" t="s">
        <v>175</v>
      </c>
      <c r="D59" s="224"/>
      <c r="E59" s="225">
        <v>17.094200000000001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128</v>
      </c>
      <c r="AH59" s="214">
        <v>5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9">
        <v>10</v>
      </c>
      <c r="B60" s="240" t="s">
        <v>176</v>
      </c>
      <c r="C60" s="251" t="s">
        <v>177</v>
      </c>
      <c r="D60" s="241" t="s">
        <v>178</v>
      </c>
      <c r="E60" s="242">
        <v>4725</v>
      </c>
      <c r="F60" s="243"/>
      <c r="G60" s="244">
        <f>ROUND(E60*F60,2)</f>
        <v>0</v>
      </c>
      <c r="H60" s="243"/>
      <c r="I60" s="244">
        <f>ROUND(E60*H60,2)</f>
        <v>0</v>
      </c>
      <c r="J60" s="243"/>
      <c r="K60" s="244">
        <f>ROUND(E60*J60,2)</f>
        <v>0</v>
      </c>
      <c r="L60" s="244">
        <v>21</v>
      </c>
      <c r="M60" s="244">
        <f>G60*(1+L60/100)</f>
        <v>0</v>
      </c>
      <c r="N60" s="244">
        <v>1.6000000000000001E-3</v>
      </c>
      <c r="O60" s="244">
        <f>ROUND(E60*N60,2)</f>
        <v>7.56</v>
      </c>
      <c r="P60" s="244">
        <v>0</v>
      </c>
      <c r="Q60" s="244">
        <f>ROUND(E60*P60,2)</f>
        <v>0</v>
      </c>
      <c r="R60" s="244" t="s">
        <v>179</v>
      </c>
      <c r="S60" s="244" t="s">
        <v>121</v>
      </c>
      <c r="T60" s="245" t="s">
        <v>122</v>
      </c>
      <c r="U60" s="223">
        <v>0</v>
      </c>
      <c r="V60" s="223">
        <f>ROUND(E60*U60,2)</f>
        <v>0</v>
      </c>
      <c r="W60" s="223"/>
      <c r="X60" s="223" t="s">
        <v>180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181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3" t="s">
        <v>146</v>
      </c>
      <c r="D61" s="224"/>
      <c r="E61" s="225"/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128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3" t="s">
        <v>182</v>
      </c>
      <c r="D62" s="224"/>
      <c r="E62" s="225">
        <v>3825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128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3" t="s">
        <v>183</v>
      </c>
      <c r="D63" s="224"/>
      <c r="E63" s="225">
        <v>900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128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9">
        <v>11</v>
      </c>
      <c r="B64" s="240" t="s">
        <v>184</v>
      </c>
      <c r="C64" s="251" t="s">
        <v>185</v>
      </c>
      <c r="D64" s="241" t="s">
        <v>186</v>
      </c>
      <c r="E64" s="242">
        <v>37.673099999999998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4">
        <v>1</v>
      </c>
      <c r="O64" s="244">
        <f>ROUND(E64*N64,2)</f>
        <v>37.67</v>
      </c>
      <c r="P64" s="244">
        <v>0</v>
      </c>
      <c r="Q64" s="244">
        <f>ROUND(E64*P64,2)</f>
        <v>0</v>
      </c>
      <c r="R64" s="244" t="s">
        <v>179</v>
      </c>
      <c r="S64" s="244" t="s">
        <v>121</v>
      </c>
      <c r="T64" s="245" t="s">
        <v>122</v>
      </c>
      <c r="U64" s="223">
        <v>0</v>
      </c>
      <c r="V64" s="223">
        <f>ROUND(E64*U64,2)</f>
        <v>0</v>
      </c>
      <c r="W64" s="223"/>
      <c r="X64" s="223" t="s">
        <v>180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181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3" t="s">
        <v>187</v>
      </c>
      <c r="D65" s="224"/>
      <c r="E65" s="225">
        <v>32.759219999999999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128</v>
      </c>
      <c r="AH65" s="214">
        <v>5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4" t="s">
        <v>188</v>
      </c>
      <c r="D66" s="226"/>
      <c r="E66" s="227">
        <v>4.9138799999999998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128</v>
      </c>
      <c r="AH66" s="214">
        <v>4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233" t="s">
        <v>115</v>
      </c>
      <c r="B67" s="234" t="s">
        <v>81</v>
      </c>
      <c r="C67" s="250" t="s">
        <v>82</v>
      </c>
      <c r="D67" s="235"/>
      <c r="E67" s="236"/>
      <c r="F67" s="237"/>
      <c r="G67" s="237">
        <f>SUMIF(AG68:AG127,"&lt;&gt;NOR",G68:G127)</f>
        <v>0</v>
      </c>
      <c r="H67" s="237"/>
      <c r="I67" s="237">
        <f>SUM(I68:I127)</f>
        <v>0</v>
      </c>
      <c r="J67" s="237"/>
      <c r="K67" s="237">
        <f>SUM(K68:K127)</f>
        <v>0</v>
      </c>
      <c r="L67" s="237"/>
      <c r="M67" s="237">
        <f>SUM(M68:M127)</f>
        <v>0</v>
      </c>
      <c r="N67" s="237"/>
      <c r="O67" s="237">
        <f>SUM(O68:O127)</f>
        <v>28.42</v>
      </c>
      <c r="P67" s="237"/>
      <c r="Q67" s="237">
        <f>SUM(Q68:Q127)</f>
        <v>0</v>
      </c>
      <c r="R67" s="237"/>
      <c r="S67" s="237"/>
      <c r="T67" s="238"/>
      <c r="U67" s="232"/>
      <c r="V67" s="232">
        <f>SUM(V68:V127)</f>
        <v>69.830000000000013</v>
      </c>
      <c r="W67" s="232"/>
      <c r="X67" s="232"/>
      <c r="AG67" t="s">
        <v>116</v>
      </c>
    </row>
    <row r="68" spans="1:60" outlineLevel="1" x14ac:dyDescent="0.2">
      <c r="A68" s="239">
        <v>12</v>
      </c>
      <c r="B68" s="240" t="s">
        <v>189</v>
      </c>
      <c r="C68" s="251" t="s">
        <v>190</v>
      </c>
      <c r="D68" s="241" t="s">
        <v>119</v>
      </c>
      <c r="E68" s="242">
        <v>0.45700000000000002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21</v>
      </c>
      <c r="M68" s="244">
        <f>G68*(1+L68/100)</f>
        <v>0</v>
      </c>
      <c r="N68" s="244">
        <v>2.1</v>
      </c>
      <c r="O68" s="244">
        <f>ROUND(E68*N68,2)</f>
        <v>0.96</v>
      </c>
      <c r="P68" s="244">
        <v>0</v>
      </c>
      <c r="Q68" s="244">
        <f>ROUND(E68*P68,2)</f>
        <v>0</v>
      </c>
      <c r="R68" s="244" t="s">
        <v>191</v>
      </c>
      <c r="S68" s="244" t="s">
        <v>121</v>
      </c>
      <c r="T68" s="245" t="s">
        <v>122</v>
      </c>
      <c r="U68" s="223">
        <v>0.96499999999999997</v>
      </c>
      <c r="V68" s="223">
        <f>ROUND(E68*U68,2)</f>
        <v>0.44</v>
      </c>
      <c r="W68" s="223"/>
      <c r="X68" s="223" t="s">
        <v>123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124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3" t="s">
        <v>127</v>
      </c>
      <c r="D69" s="224"/>
      <c r="E69" s="225"/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128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5" t="s">
        <v>192</v>
      </c>
      <c r="D70" s="228"/>
      <c r="E70" s="229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128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6" t="s">
        <v>193</v>
      </c>
      <c r="D71" s="228"/>
      <c r="E71" s="229">
        <v>5.78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128</v>
      </c>
      <c r="AH71" s="214">
        <v>2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56" t="s">
        <v>194</v>
      </c>
      <c r="D72" s="228"/>
      <c r="E72" s="229">
        <v>2.4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128</v>
      </c>
      <c r="AH72" s="214">
        <v>2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6" t="s">
        <v>195</v>
      </c>
      <c r="D73" s="228"/>
      <c r="E73" s="229">
        <v>0.96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128</v>
      </c>
      <c r="AH73" s="214">
        <v>2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7" t="s">
        <v>196</v>
      </c>
      <c r="D74" s="230"/>
      <c r="E74" s="231">
        <v>9.14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128</v>
      </c>
      <c r="AH74" s="214">
        <v>3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5" t="s">
        <v>197</v>
      </c>
      <c r="D75" s="228"/>
      <c r="E75" s="229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128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3" t="s">
        <v>198</v>
      </c>
      <c r="D76" s="224"/>
      <c r="E76" s="225">
        <v>0.45700000000000002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128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9">
        <v>13</v>
      </c>
      <c r="B77" s="240" t="s">
        <v>199</v>
      </c>
      <c r="C77" s="251" t="s">
        <v>200</v>
      </c>
      <c r="D77" s="241" t="s">
        <v>119</v>
      </c>
      <c r="E77" s="242">
        <v>4.8788</v>
      </c>
      <c r="F77" s="243"/>
      <c r="G77" s="244">
        <f>ROUND(E77*F77,2)</f>
        <v>0</v>
      </c>
      <c r="H77" s="243"/>
      <c r="I77" s="244">
        <f>ROUND(E77*H77,2)</f>
        <v>0</v>
      </c>
      <c r="J77" s="243"/>
      <c r="K77" s="244">
        <f>ROUND(E77*J77,2)</f>
        <v>0</v>
      </c>
      <c r="L77" s="244">
        <v>21</v>
      </c>
      <c r="M77" s="244">
        <f>G77*(1+L77/100)</f>
        <v>0</v>
      </c>
      <c r="N77" s="244">
        <v>2.5249999999999999</v>
      </c>
      <c r="O77" s="244">
        <f>ROUND(E77*N77,2)</f>
        <v>12.32</v>
      </c>
      <c r="P77" s="244">
        <v>0</v>
      </c>
      <c r="Q77" s="244">
        <f>ROUND(E77*P77,2)</f>
        <v>0</v>
      </c>
      <c r="R77" s="244" t="s">
        <v>201</v>
      </c>
      <c r="S77" s="244" t="s">
        <v>121</v>
      </c>
      <c r="T77" s="245" t="s">
        <v>122</v>
      </c>
      <c r="U77" s="223">
        <v>0.48</v>
      </c>
      <c r="V77" s="223">
        <f>ROUND(E77*U77,2)</f>
        <v>2.34</v>
      </c>
      <c r="W77" s="223"/>
      <c r="X77" s="223" t="s">
        <v>123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124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2" t="s">
        <v>202</v>
      </c>
      <c r="D78" s="247"/>
      <c r="E78" s="247"/>
      <c r="F78" s="247"/>
      <c r="G78" s="247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126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8" t="s">
        <v>203</v>
      </c>
      <c r="D79" s="248"/>
      <c r="E79" s="248"/>
      <c r="F79" s="248"/>
      <c r="G79" s="248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204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3" t="s">
        <v>127</v>
      </c>
      <c r="D80" s="224"/>
      <c r="E80" s="225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128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3" t="s">
        <v>205</v>
      </c>
      <c r="D81" s="224"/>
      <c r="E81" s="225">
        <v>4.1887999999999996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128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3" t="s">
        <v>206</v>
      </c>
      <c r="D82" s="224"/>
      <c r="E82" s="225">
        <v>0.69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128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9">
        <v>14</v>
      </c>
      <c r="B83" s="240" t="s">
        <v>207</v>
      </c>
      <c r="C83" s="251" t="s">
        <v>208</v>
      </c>
      <c r="D83" s="241" t="s">
        <v>167</v>
      </c>
      <c r="E83" s="242">
        <v>16.600000000000001</v>
      </c>
      <c r="F83" s="243"/>
      <c r="G83" s="244">
        <f>ROUND(E83*F83,2)</f>
        <v>0</v>
      </c>
      <c r="H83" s="243"/>
      <c r="I83" s="244">
        <f>ROUND(E83*H83,2)</f>
        <v>0</v>
      </c>
      <c r="J83" s="243"/>
      <c r="K83" s="244">
        <f>ROUND(E83*J83,2)</f>
        <v>0</v>
      </c>
      <c r="L83" s="244">
        <v>21</v>
      </c>
      <c r="M83" s="244">
        <f>G83*(1+L83/100)</f>
        <v>0</v>
      </c>
      <c r="N83" s="244">
        <v>3.916E-2</v>
      </c>
      <c r="O83" s="244">
        <f>ROUND(E83*N83,2)</f>
        <v>0.65</v>
      </c>
      <c r="P83" s="244">
        <v>0</v>
      </c>
      <c r="Q83" s="244">
        <f>ROUND(E83*P83,2)</f>
        <v>0</v>
      </c>
      <c r="R83" s="244" t="s">
        <v>201</v>
      </c>
      <c r="S83" s="244" t="s">
        <v>121</v>
      </c>
      <c r="T83" s="245" t="s">
        <v>122</v>
      </c>
      <c r="U83" s="223">
        <v>1.05</v>
      </c>
      <c r="V83" s="223">
        <f>ROUND(E83*U83,2)</f>
        <v>17.43</v>
      </c>
      <c r="W83" s="223"/>
      <c r="X83" s="223" t="s">
        <v>123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124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21"/>
      <c r="B84" s="222"/>
      <c r="C84" s="252" t="s">
        <v>209</v>
      </c>
      <c r="D84" s="247"/>
      <c r="E84" s="247"/>
      <c r="F84" s="247"/>
      <c r="G84" s="247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126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46" t="str">
        <f>C84</f>
        <v>svislé nebo šikmé (odkloněné), půdorysně přímé nebo zalomené, stěn základových pasů ve volných nebo zapažených jámách, rýhách, šachtách, včetně případných vzpěr,</v>
      </c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3" t="s">
        <v>127</v>
      </c>
      <c r="D85" s="224"/>
      <c r="E85" s="225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128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3" t="s">
        <v>210</v>
      </c>
      <c r="D86" s="224"/>
      <c r="E86" s="225">
        <v>12.92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128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53" t="s">
        <v>211</v>
      </c>
      <c r="D87" s="224"/>
      <c r="E87" s="225">
        <v>3.68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128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9">
        <v>15</v>
      </c>
      <c r="B88" s="240" t="s">
        <v>212</v>
      </c>
      <c r="C88" s="251" t="s">
        <v>213</v>
      </c>
      <c r="D88" s="241" t="s">
        <v>167</v>
      </c>
      <c r="E88" s="242">
        <v>16.600000000000001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4" t="s">
        <v>201</v>
      </c>
      <c r="S88" s="244" t="s">
        <v>121</v>
      </c>
      <c r="T88" s="245" t="s">
        <v>122</v>
      </c>
      <c r="U88" s="223">
        <v>0.32</v>
      </c>
      <c r="V88" s="223">
        <f>ROUND(E88*U88,2)</f>
        <v>5.31</v>
      </c>
      <c r="W88" s="223"/>
      <c r="X88" s="223" t="s">
        <v>123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124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21"/>
      <c r="B89" s="222"/>
      <c r="C89" s="252" t="s">
        <v>209</v>
      </c>
      <c r="D89" s="247"/>
      <c r="E89" s="247"/>
      <c r="F89" s="247"/>
      <c r="G89" s="247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126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46" t="str">
        <f>C89</f>
        <v>svislé nebo šikmé (odkloněné), půdorysně přímé nebo zalomené, stěn základových pasů ve volných nebo zapažených jámách, rýhách, šachtách, včetně případných vzpěr,</v>
      </c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8" t="s">
        <v>214</v>
      </c>
      <c r="D90" s="248"/>
      <c r="E90" s="248"/>
      <c r="F90" s="248"/>
      <c r="G90" s="248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204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3" t="s">
        <v>215</v>
      </c>
      <c r="D91" s="224"/>
      <c r="E91" s="225">
        <v>16.600000000000001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128</v>
      </c>
      <c r="AH91" s="214">
        <v>5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9">
        <v>16</v>
      </c>
      <c r="B92" s="240" t="s">
        <v>216</v>
      </c>
      <c r="C92" s="251" t="s">
        <v>217</v>
      </c>
      <c r="D92" s="241" t="s">
        <v>119</v>
      </c>
      <c r="E92" s="242">
        <v>4.6909999999999998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21</v>
      </c>
      <c r="M92" s="244">
        <f>G92*(1+L92/100)</f>
        <v>0</v>
      </c>
      <c r="N92" s="244">
        <v>2.5249999999999999</v>
      </c>
      <c r="O92" s="244">
        <f>ROUND(E92*N92,2)</f>
        <v>11.84</v>
      </c>
      <c r="P92" s="244">
        <v>0</v>
      </c>
      <c r="Q92" s="244">
        <f>ROUND(E92*P92,2)</f>
        <v>0</v>
      </c>
      <c r="R92" s="244" t="s">
        <v>201</v>
      </c>
      <c r="S92" s="244" t="s">
        <v>121</v>
      </c>
      <c r="T92" s="245" t="s">
        <v>122</v>
      </c>
      <c r="U92" s="223">
        <v>0.48</v>
      </c>
      <c r="V92" s="223">
        <f>ROUND(E92*U92,2)</f>
        <v>2.25</v>
      </c>
      <c r="W92" s="223"/>
      <c r="X92" s="223" t="s">
        <v>123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124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52" t="s">
        <v>218</v>
      </c>
      <c r="D93" s="247"/>
      <c r="E93" s="247"/>
      <c r="F93" s="247"/>
      <c r="G93" s="247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126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8" t="s">
        <v>203</v>
      </c>
      <c r="D94" s="248"/>
      <c r="E94" s="248"/>
      <c r="F94" s="248"/>
      <c r="G94" s="248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204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53" t="s">
        <v>127</v>
      </c>
      <c r="D95" s="224"/>
      <c r="E95" s="225"/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128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3" t="s">
        <v>219</v>
      </c>
      <c r="D96" s="224"/>
      <c r="E96" s="225">
        <v>5.1749999999999998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128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53" t="s">
        <v>220</v>
      </c>
      <c r="D97" s="224"/>
      <c r="E97" s="225">
        <v>-0.48399999999999999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128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9">
        <v>17</v>
      </c>
      <c r="B98" s="240" t="s">
        <v>221</v>
      </c>
      <c r="C98" s="251" t="s">
        <v>222</v>
      </c>
      <c r="D98" s="241" t="s">
        <v>167</v>
      </c>
      <c r="E98" s="242">
        <v>17.82</v>
      </c>
      <c r="F98" s="243"/>
      <c r="G98" s="244">
        <f>ROUND(E98*F98,2)</f>
        <v>0</v>
      </c>
      <c r="H98" s="243"/>
      <c r="I98" s="244">
        <f>ROUND(E98*H98,2)</f>
        <v>0</v>
      </c>
      <c r="J98" s="243"/>
      <c r="K98" s="244">
        <f>ROUND(E98*J98,2)</f>
        <v>0</v>
      </c>
      <c r="L98" s="244">
        <v>21</v>
      </c>
      <c r="M98" s="244">
        <f>G98*(1+L98/100)</f>
        <v>0</v>
      </c>
      <c r="N98" s="244">
        <v>3.9199999999999999E-2</v>
      </c>
      <c r="O98" s="244">
        <f>ROUND(E98*N98,2)</f>
        <v>0.7</v>
      </c>
      <c r="P98" s="244">
        <v>0</v>
      </c>
      <c r="Q98" s="244">
        <f>ROUND(E98*P98,2)</f>
        <v>0</v>
      </c>
      <c r="R98" s="244" t="s">
        <v>201</v>
      </c>
      <c r="S98" s="244" t="s">
        <v>121</v>
      </c>
      <c r="T98" s="245" t="s">
        <v>122</v>
      </c>
      <c r="U98" s="223">
        <v>1.05</v>
      </c>
      <c r="V98" s="223">
        <f>ROUND(E98*U98,2)</f>
        <v>18.71</v>
      </c>
      <c r="W98" s="223"/>
      <c r="X98" s="223" t="s">
        <v>123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124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21"/>
      <c r="B99" s="222"/>
      <c r="C99" s="252" t="s">
        <v>223</v>
      </c>
      <c r="D99" s="247"/>
      <c r="E99" s="247"/>
      <c r="F99" s="247"/>
      <c r="G99" s="247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126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46" t="str">
        <f>C99</f>
        <v>bednění svislé nebo šikmé (odkloněné), půdorysně přímé nebo zalomené, stěn základových patek ve volných nebo zapažených jámách, rýhách, šachtách, včetně případných vzpěr,</v>
      </c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3" t="s">
        <v>127</v>
      </c>
      <c r="D100" s="224"/>
      <c r="E100" s="225"/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128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3" t="s">
        <v>224</v>
      </c>
      <c r="D101" s="224"/>
      <c r="E101" s="225">
        <v>13.8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128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3" t="s">
        <v>225</v>
      </c>
      <c r="D102" s="224"/>
      <c r="E102" s="225">
        <v>0.5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128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3" t="s">
        <v>226</v>
      </c>
      <c r="D103" s="224"/>
      <c r="E103" s="225">
        <v>3.52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128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9">
        <v>18</v>
      </c>
      <c r="B104" s="240" t="s">
        <v>227</v>
      </c>
      <c r="C104" s="251" t="s">
        <v>228</v>
      </c>
      <c r="D104" s="241" t="s">
        <v>167</v>
      </c>
      <c r="E104" s="242">
        <v>17.82</v>
      </c>
      <c r="F104" s="243"/>
      <c r="G104" s="244">
        <f>ROUND(E104*F104,2)</f>
        <v>0</v>
      </c>
      <c r="H104" s="243"/>
      <c r="I104" s="244">
        <f>ROUND(E104*H104,2)</f>
        <v>0</v>
      </c>
      <c r="J104" s="243"/>
      <c r="K104" s="244">
        <f>ROUND(E104*J104,2)</f>
        <v>0</v>
      </c>
      <c r="L104" s="244">
        <v>21</v>
      </c>
      <c r="M104" s="244">
        <f>G104*(1+L104/100)</f>
        <v>0</v>
      </c>
      <c r="N104" s="244">
        <v>0</v>
      </c>
      <c r="O104" s="244">
        <f>ROUND(E104*N104,2)</f>
        <v>0</v>
      </c>
      <c r="P104" s="244">
        <v>0</v>
      </c>
      <c r="Q104" s="244">
        <f>ROUND(E104*P104,2)</f>
        <v>0</v>
      </c>
      <c r="R104" s="244" t="s">
        <v>201</v>
      </c>
      <c r="S104" s="244" t="s">
        <v>121</v>
      </c>
      <c r="T104" s="245" t="s">
        <v>122</v>
      </c>
      <c r="U104" s="223">
        <v>0.32</v>
      </c>
      <c r="V104" s="223">
        <f>ROUND(E104*U104,2)</f>
        <v>5.7</v>
      </c>
      <c r="W104" s="223"/>
      <c r="X104" s="223" t="s">
        <v>123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124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21"/>
      <c r="B105" s="222"/>
      <c r="C105" s="252" t="s">
        <v>223</v>
      </c>
      <c r="D105" s="247"/>
      <c r="E105" s="247"/>
      <c r="F105" s="247"/>
      <c r="G105" s="247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126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46" t="str">
        <f>C105</f>
        <v>bednění svislé nebo šikmé (odkloněné), půdorysně přímé nebo zalomené, stěn základových patek ve volných nebo zapažených jámách, rýhách, šachtách, včetně případných vzpěr,</v>
      </c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8" t="s">
        <v>229</v>
      </c>
      <c r="D106" s="248"/>
      <c r="E106" s="248"/>
      <c r="F106" s="248"/>
      <c r="G106" s="248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204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3" t="s">
        <v>230</v>
      </c>
      <c r="D107" s="224"/>
      <c r="E107" s="225">
        <v>17.82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128</v>
      </c>
      <c r="AH107" s="214">
        <v>5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9">
        <v>19</v>
      </c>
      <c r="B108" s="240" t="s">
        <v>231</v>
      </c>
      <c r="C108" s="251" t="s">
        <v>232</v>
      </c>
      <c r="D108" s="241" t="s">
        <v>186</v>
      </c>
      <c r="E108" s="242">
        <v>0.56101000000000001</v>
      </c>
      <c r="F108" s="243"/>
      <c r="G108" s="244">
        <f>ROUND(E108*F108,2)</f>
        <v>0</v>
      </c>
      <c r="H108" s="243"/>
      <c r="I108" s="244">
        <f>ROUND(E108*H108,2)</f>
        <v>0</v>
      </c>
      <c r="J108" s="243"/>
      <c r="K108" s="244">
        <f>ROUND(E108*J108,2)</f>
        <v>0</v>
      </c>
      <c r="L108" s="244">
        <v>21</v>
      </c>
      <c r="M108" s="244">
        <f>G108*(1+L108/100)</f>
        <v>0</v>
      </c>
      <c r="N108" s="244">
        <v>1.0211600000000001</v>
      </c>
      <c r="O108" s="244">
        <f>ROUND(E108*N108,2)</f>
        <v>0.56999999999999995</v>
      </c>
      <c r="P108" s="244">
        <v>0</v>
      </c>
      <c r="Q108" s="244">
        <f>ROUND(E108*P108,2)</f>
        <v>0</v>
      </c>
      <c r="R108" s="244" t="s">
        <v>201</v>
      </c>
      <c r="S108" s="244" t="s">
        <v>121</v>
      </c>
      <c r="T108" s="245" t="s">
        <v>122</v>
      </c>
      <c r="U108" s="223">
        <v>23.530999999999999</v>
      </c>
      <c r="V108" s="223">
        <f>ROUND(E108*U108,2)</f>
        <v>13.2</v>
      </c>
      <c r="W108" s="223"/>
      <c r="X108" s="223" t="s">
        <v>123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124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2" t="s">
        <v>233</v>
      </c>
      <c r="D109" s="247"/>
      <c r="E109" s="247"/>
      <c r="F109" s="247"/>
      <c r="G109" s="247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126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3" t="s">
        <v>127</v>
      </c>
      <c r="D110" s="224"/>
      <c r="E110" s="225"/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128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3" t="s">
        <v>234</v>
      </c>
      <c r="D111" s="224"/>
      <c r="E111" s="225">
        <v>0.4743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128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3" t="s">
        <v>235</v>
      </c>
      <c r="D112" s="224"/>
      <c r="E112" s="225">
        <v>0.06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128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4" t="s">
        <v>236</v>
      </c>
      <c r="D113" s="226"/>
      <c r="E113" s="227">
        <v>2.6710000000000001E-2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128</v>
      </c>
      <c r="AH113" s="214">
        <v>4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22.5" outlineLevel="1" x14ac:dyDescent="0.2">
      <c r="A114" s="239">
        <v>20</v>
      </c>
      <c r="B114" s="240" t="s">
        <v>237</v>
      </c>
      <c r="C114" s="251" t="s">
        <v>238</v>
      </c>
      <c r="D114" s="241" t="s">
        <v>186</v>
      </c>
      <c r="E114" s="242">
        <v>0.13320000000000001</v>
      </c>
      <c r="F114" s="243"/>
      <c r="G114" s="244">
        <f>ROUND(E114*F114,2)</f>
        <v>0</v>
      </c>
      <c r="H114" s="243"/>
      <c r="I114" s="244">
        <f>ROUND(E114*H114,2)</f>
        <v>0</v>
      </c>
      <c r="J114" s="243"/>
      <c r="K114" s="244">
        <f>ROUND(E114*J114,2)</f>
        <v>0</v>
      </c>
      <c r="L114" s="244">
        <v>21</v>
      </c>
      <c r="M114" s="244">
        <f>G114*(1+L114/100)</f>
        <v>0</v>
      </c>
      <c r="N114" s="244">
        <v>1.04548</v>
      </c>
      <c r="O114" s="244">
        <f>ROUND(E114*N114,2)</f>
        <v>0.14000000000000001</v>
      </c>
      <c r="P114" s="244">
        <v>0</v>
      </c>
      <c r="Q114" s="244">
        <f>ROUND(E114*P114,2)</f>
        <v>0</v>
      </c>
      <c r="R114" s="244" t="s">
        <v>201</v>
      </c>
      <c r="S114" s="244" t="s">
        <v>121</v>
      </c>
      <c r="T114" s="245" t="s">
        <v>122</v>
      </c>
      <c r="U114" s="223">
        <v>15.231</v>
      </c>
      <c r="V114" s="223">
        <f>ROUND(E114*U114,2)</f>
        <v>2.0299999999999998</v>
      </c>
      <c r="W114" s="223"/>
      <c r="X114" s="223" t="s">
        <v>123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124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2" t="s">
        <v>233</v>
      </c>
      <c r="D115" s="247"/>
      <c r="E115" s="247"/>
      <c r="F115" s="247"/>
      <c r="G115" s="247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126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3" t="s">
        <v>127</v>
      </c>
      <c r="D116" s="224"/>
      <c r="E116" s="225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128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3" t="s">
        <v>239</v>
      </c>
      <c r="D117" s="224"/>
      <c r="E117" s="225">
        <v>0.111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128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4" t="s">
        <v>240</v>
      </c>
      <c r="D118" s="226"/>
      <c r="E118" s="227">
        <v>2.2200000000000001E-2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128</v>
      </c>
      <c r="AH118" s="214">
        <v>4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ht="22.5" outlineLevel="1" x14ac:dyDescent="0.2">
      <c r="A119" s="239">
        <v>21</v>
      </c>
      <c r="B119" s="240" t="s">
        <v>241</v>
      </c>
      <c r="C119" s="251" t="s">
        <v>242</v>
      </c>
      <c r="D119" s="241" t="s">
        <v>186</v>
      </c>
      <c r="E119" s="242">
        <v>1.9199999999999998E-2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4">
        <f>ROUND(E119*J119,2)</f>
        <v>0</v>
      </c>
      <c r="L119" s="244">
        <v>21</v>
      </c>
      <c r="M119" s="244">
        <f>G119*(1+L119/100)</f>
        <v>0</v>
      </c>
      <c r="N119" s="244">
        <v>1.0543899999999999</v>
      </c>
      <c r="O119" s="244">
        <f>ROUND(E119*N119,2)</f>
        <v>0.02</v>
      </c>
      <c r="P119" s="244">
        <v>0</v>
      </c>
      <c r="Q119" s="244">
        <f>ROUND(E119*P119,2)</f>
        <v>0</v>
      </c>
      <c r="R119" s="244" t="s">
        <v>201</v>
      </c>
      <c r="S119" s="244" t="s">
        <v>121</v>
      </c>
      <c r="T119" s="245" t="s">
        <v>122</v>
      </c>
      <c r="U119" s="223">
        <v>15.231</v>
      </c>
      <c r="V119" s="223">
        <f>ROUND(E119*U119,2)</f>
        <v>0.28999999999999998</v>
      </c>
      <c r="W119" s="223"/>
      <c r="X119" s="223" t="s">
        <v>123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124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2" t="s">
        <v>233</v>
      </c>
      <c r="D120" s="247"/>
      <c r="E120" s="247"/>
      <c r="F120" s="247"/>
      <c r="G120" s="247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126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3" t="s">
        <v>127</v>
      </c>
      <c r="D121" s="224"/>
      <c r="E121" s="225"/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128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3" t="s">
        <v>243</v>
      </c>
      <c r="D122" s="224"/>
      <c r="E122" s="225">
        <v>1.6E-2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128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4" t="s">
        <v>240</v>
      </c>
      <c r="D123" s="226"/>
      <c r="E123" s="227">
        <v>3.2000000000000002E-3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128</v>
      </c>
      <c r="AH123" s="214">
        <v>4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39">
        <v>22</v>
      </c>
      <c r="B124" s="240" t="s">
        <v>244</v>
      </c>
      <c r="C124" s="251" t="s">
        <v>245</v>
      </c>
      <c r="D124" s="241" t="s">
        <v>119</v>
      </c>
      <c r="E124" s="242">
        <v>0.48399999999999999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21</v>
      </c>
      <c r="M124" s="244">
        <f>G124*(1+L124/100)</f>
        <v>0</v>
      </c>
      <c r="N124" s="244">
        <v>2.5249999999999999</v>
      </c>
      <c r="O124" s="244">
        <f>ROUND(E124*N124,2)</f>
        <v>1.22</v>
      </c>
      <c r="P124" s="244">
        <v>0</v>
      </c>
      <c r="Q124" s="244">
        <f>ROUND(E124*P124,2)</f>
        <v>0</v>
      </c>
      <c r="R124" s="244" t="s">
        <v>246</v>
      </c>
      <c r="S124" s="244" t="s">
        <v>121</v>
      </c>
      <c r="T124" s="245" t="s">
        <v>122</v>
      </c>
      <c r="U124" s="223">
        <v>4.4000000000000004</v>
      </c>
      <c r="V124" s="223">
        <f>ROUND(E124*U124,2)</f>
        <v>2.13</v>
      </c>
      <c r="W124" s="223"/>
      <c r="X124" s="223" t="s">
        <v>123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124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2" t="s">
        <v>247</v>
      </c>
      <c r="D125" s="247"/>
      <c r="E125" s="247"/>
      <c r="F125" s="247"/>
      <c r="G125" s="247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126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3" t="s">
        <v>127</v>
      </c>
      <c r="D126" s="224"/>
      <c r="E126" s="225"/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128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3" t="s">
        <v>248</v>
      </c>
      <c r="D127" s="224"/>
      <c r="E127" s="225">
        <v>0.48399999999999999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128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x14ac:dyDescent="0.2">
      <c r="A128" s="233" t="s">
        <v>115</v>
      </c>
      <c r="B128" s="234" t="s">
        <v>83</v>
      </c>
      <c r="C128" s="250" t="s">
        <v>84</v>
      </c>
      <c r="D128" s="235"/>
      <c r="E128" s="236"/>
      <c r="F128" s="237"/>
      <c r="G128" s="237">
        <f>SUMIF(AG129:AG141,"&lt;&gt;NOR",G129:G141)</f>
        <v>0</v>
      </c>
      <c r="H128" s="237"/>
      <c r="I128" s="237">
        <f>SUM(I129:I141)</f>
        <v>0</v>
      </c>
      <c r="J128" s="237"/>
      <c r="K128" s="237">
        <f>SUM(K129:K141)</f>
        <v>0</v>
      </c>
      <c r="L128" s="237"/>
      <c r="M128" s="237">
        <f>SUM(M129:M141)</f>
        <v>0</v>
      </c>
      <c r="N128" s="237"/>
      <c r="O128" s="237">
        <f>SUM(O129:O141)</f>
        <v>1.21</v>
      </c>
      <c r="P128" s="237"/>
      <c r="Q128" s="237">
        <f>SUM(Q129:Q141)</f>
        <v>0</v>
      </c>
      <c r="R128" s="237"/>
      <c r="S128" s="237"/>
      <c r="T128" s="238"/>
      <c r="U128" s="232"/>
      <c r="V128" s="232">
        <f>SUM(V129:V141)</f>
        <v>1.54</v>
      </c>
      <c r="W128" s="232"/>
      <c r="X128" s="232"/>
      <c r="AG128" t="s">
        <v>116</v>
      </c>
    </row>
    <row r="129" spans="1:60" outlineLevel="1" x14ac:dyDescent="0.2">
      <c r="A129" s="239">
        <v>23</v>
      </c>
      <c r="B129" s="240" t="s">
        <v>249</v>
      </c>
      <c r="C129" s="251" t="s">
        <v>250</v>
      </c>
      <c r="D129" s="241" t="s">
        <v>119</v>
      </c>
      <c r="E129" s="242">
        <v>0.47985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21</v>
      </c>
      <c r="M129" s="244">
        <f>G129*(1+L129/100)</f>
        <v>0</v>
      </c>
      <c r="N129" s="244">
        <v>2.5249999999999999</v>
      </c>
      <c r="O129" s="244">
        <f>ROUND(E129*N129,2)</f>
        <v>1.21</v>
      </c>
      <c r="P129" s="244">
        <v>0</v>
      </c>
      <c r="Q129" s="244">
        <f>ROUND(E129*P129,2)</f>
        <v>0</v>
      </c>
      <c r="R129" s="244" t="s">
        <v>201</v>
      </c>
      <c r="S129" s="244" t="s">
        <v>121</v>
      </c>
      <c r="T129" s="245" t="s">
        <v>122</v>
      </c>
      <c r="U129" s="223">
        <v>3.21</v>
      </c>
      <c r="V129" s="223">
        <f>ROUND(E129*U129,2)</f>
        <v>1.54</v>
      </c>
      <c r="W129" s="223"/>
      <c r="X129" s="223" t="s">
        <v>123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124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2" t="s">
        <v>251</v>
      </c>
      <c r="D130" s="247"/>
      <c r="E130" s="247"/>
      <c r="F130" s="247"/>
      <c r="G130" s="247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8" t="s">
        <v>252</v>
      </c>
      <c r="D131" s="248"/>
      <c r="E131" s="248"/>
      <c r="F131" s="248"/>
      <c r="G131" s="248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204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8" t="s">
        <v>253</v>
      </c>
      <c r="D132" s="248"/>
      <c r="E132" s="248"/>
      <c r="F132" s="248"/>
      <c r="G132" s="248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204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3" t="s">
        <v>127</v>
      </c>
      <c r="D133" s="224"/>
      <c r="E133" s="225"/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128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5" t="s">
        <v>192</v>
      </c>
      <c r="D134" s="228"/>
      <c r="E134" s="229"/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128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6" t="s">
        <v>193</v>
      </c>
      <c r="D135" s="228"/>
      <c r="E135" s="229">
        <v>5.78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128</v>
      </c>
      <c r="AH135" s="214">
        <v>2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6" t="s">
        <v>194</v>
      </c>
      <c r="D136" s="228"/>
      <c r="E136" s="229">
        <v>2.4</v>
      </c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128</v>
      </c>
      <c r="AH136" s="214">
        <v>2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6" t="s">
        <v>195</v>
      </c>
      <c r="D137" s="228"/>
      <c r="E137" s="229">
        <v>0.96</v>
      </c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128</v>
      </c>
      <c r="AH137" s="214">
        <v>2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7" t="s">
        <v>196</v>
      </c>
      <c r="D138" s="230"/>
      <c r="E138" s="231">
        <v>9.14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128</v>
      </c>
      <c r="AH138" s="214">
        <v>3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5" t="s">
        <v>197</v>
      </c>
      <c r="D139" s="228"/>
      <c r="E139" s="229"/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128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3" t="s">
        <v>198</v>
      </c>
      <c r="D140" s="224"/>
      <c r="E140" s="225">
        <v>0.45700000000000002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128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54" t="s">
        <v>236</v>
      </c>
      <c r="D141" s="226"/>
      <c r="E141" s="227">
        <v>2.2849999999999999E-2</v>
      </c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128</v>
      </c>
      <c r="AH141" s="214">
        <v>4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x14ac:dyDescent="0.2">
      <c r="A142" s="233" t="s">
        <v>115</v>
      </c>
      <c r="B142" s="234" t="s">
        <v>85</v>
      </c>
      <c r="C142" s="250" t="s">
        <v>86</v>
      </c>
      <c r="D142" s="235"/>
      <c r="E142" s="236"/>
      <c r="F142" s="237"/>
      <c r="G142" s="237">
        <f>SUMIF(AG143:AG146,"&lt;&gt;NOR",G143:G146)</f>
        <v>0</v>
      </c>
      <c r="H142" s="237"/>
      <c r="I142" s="237">
        <f>SUM(I143:I146)</f>
        <v>0</v>
      </c>
      <c r="J142" s="237"/>
      <c r="K142" s="237">
        <f>SUM(K143:K146)</f>
        <v>0</v>
      </c>
      <c r="L142" s="237"/>
      <c r="M142" s="237">
        <f>SUM(M143:M146)</f>
        <v>0</v>
      </c>
      <c r="N142" s="237"/>
      <c r="O142" s="237">
        <f>SUM(O143:O146)</f>
        <v>0</v>
      </c>
      <c r="P142" s="237"/>
      <c r="Q142" s="237">
        <f>SUM(Q143:Q146)</f>
        <v>0</v>
      </c>
      <c r="R142" s="237"/>
      <c r="S142" s="237"/>
      <c r="T142" s="238"/>
      <c r="U142" s="232"/>
      <c r="V142" s="232">
        <f>SUM(V143:V146)</f>
        <v>5.99</v>
      </c>
      <c r="W142" s="232"/>
      <c r="X142" s="232"/>
      <c r="AG142" t="s">
        <v>116</v>
      </c>
    </row>
    <row r="143" spans="1:60" outlineLevel="1" x14ac:dyDescent="0.2">
      <c r="A143" s="239">
        <v>24</v>
      </c>
      <c r="B143" s="240" t="s">
        <v>254</v>
      </c>
      <c r="C143" s="251" t="s">
        <v>255</v>
      </c>
      <c r="D143" s="241" t="s">
        <v>186</v>
      </c>
      <c r="E143" s="242">
        <v>74.871250000000003</v>
      </c>
      <c r="F143" s="243"/>
      <c r="G143" s="244">
        <f>ROUND(E143*F143,2)</f>
        <v>0</v>
      </c>
      <c r="H143" s="243"/>
      <c r="I143" s="244">
        <f>ROUND(E143*H143,2)</f>
        <v>0</v>
      </c>
      <c r="J143" s="243"/>
      <c r="K143" s="244">
        <f>ROUND(E143*J143,2)</f>
        <v>0</v>
      </c>
      <c r="L143" s="244">
        <v>21</v>
      </c>
      <c r="M143" s="244">
        <f>G143*(1+L143/100)</f>
        <v>0</v>
      </c>
      <c r="N143" s="244">
        <v>0</v>
      </c>
      <c r="O143" s="244">
        <f>ROUND(E143*N143,2)</f>
        <v>0</v>
      </c>
      <c r="P143" s="244">
        <v>0</v>
      </c>
      <c r="Q143" s="244">
        <f>ROUND(E143*P143,2)</f>
        <v>0</v>
      </c>
      <c r="R143" s="244"/>
      <c r="S143" s="244" t="s">
        <v>256</v>
      </c>
      <c r="T143" s="245" t="s">
        <v>122</v>
      </c>
      <c r="U143" s="223">
        <v>0.08</v>
      </c>
      <c r="V143" s="223">
        <f>ROUND(E143*U143,2)</f>
        <v>5.99</v>
      </c>
      <c r="W143" s="223"/>
      <c r="X143" s="223" t="s">
        <v>257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258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3" t="s">
        <v>259</v>
      </c>
      <c r="D144" s="224"/>
      <c r="E144" s="225"/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128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53" t="s">
        <v>260</v>
      </c>
      <c r="D145" s="224"/>
      <c r="E145" s="225"/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128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53" t="s">
        <v>261</v>
      </c>
      <c r="D146" s="224"/>
      <c r="E146" s="225">
        <v>74.871250000000003</v>
      </c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128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x14ac:dyDescent="0.2">
      <c r="A147" s="3"/>
      <c r="B147" s="4"/>
      <c r="C147" s="259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v>15</v>
      </c>
      <c r="AF147">
        <v>21</v>
      </c>
      <c r="AG147" t="s">
        <v>102</v>
      </c>
    </row>
    <row r="148" spans="1:60" x14ac:dyDescent="0.2">
      <c r="A148" s="217"/>
      <c r="B148" s="218" t="s">
        <v>29</v>
      </c>
      <c r="C148" s="260"/>
      <c r="D148" s="219"/>
      <c r="E148" s="220"/>
      <c r="F148" s="220"/>
      <c r="G148" s="249">
        <f>G8+G67+G128+G142</f>
        <v>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E148">
        <f>SUMIF(L7:L146,AE147,G7:G146)</f>
        <v>0</v>
      </c>
      <c r="AF148">
        <f>SUMIF(L7:L146,AF147,G7:G146)</f>
        <v>0</v>
      </c>
      <c r="AG148" t="s">
        <v>262</v>
      </c>
    </row>
    <row r="149" spans="1:60" x14ac:dyDescent="0.2">
      <c r="C149" s="261"/>
      <c r="D149" s="10"/>
      <c r="AG149" t="s">
        <v>263</v>
      </c>
    </row>
    <row r="150" spans="1:60" x14ac:dyDescent="0.2">
      <c r="D150" s="10"/>
    </row>
    <row r="151" spans="1:60" x14ac:dyDescent="0.2">
      <c r="D151" s="10"/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m9Ppe3FeGK8fYDq5xi+5c+r0+kIHP7WQp3Pizt7LqEcHGL6CYgXEcrBucZuPu6AoYKg/uBC+NMwTnO6qC8zeg==" saltValue="Z9sIYJYo91P6xOFPOvOhag==" spinCount="100000" sheet="1"/>
  <mergeCells count="29">
    <mergeCell ref="C120:G120"/>
    <mergeCell ref="C125:G125"/>
    <mergeCell ref="C130:G130"/>
    <mergeCell ref="C131:G131"/>
    <mergeCell ref="C132:G132"/>
    <mergeCell ref="C94:G94"/>
    <mergeCell ref="C99:G99"/>
    <mergeCell ref="C105:G105"/>
    <mergeCell ref="C106:G106"/>
    <mergeCell ref="C109:G109"/>
    <mergeCell ref="C115:G115"/>
    <mergeCell ref="C78:G78"/>
    <mergeCell ref="C79:G79"/>
    <mergeCell ref="C84:G84"/>
    <mergeCell ref="C89:G89"/>
    <mergeCell ref="C90:G90"/>
    <mergeCell ref="C93:G93"/>
    <mergeCell ref="C17:G17"/>
    <mergeCell ref="C22:G22"/>
    <mergeCell ref="C25:G25"/>
    <mergeCell ref="C32:G32"/>
    <mergeCell ref="C42:G42"/>
    <mergeCell ref="C51:G51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103.5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103.5 1 Pol'!Názvy_tisku</vt:lpstr>
      <vt:lpstr>oadresa</vt:lpstr>
      <vt:lpstr>Stavba!Objednatel</vt:lpstr>
      <vt:lpstr>Stavba!Objekt</vt:lpstr>
      <vt:lpstr>'SO 103.5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2020-11-11T21:21:00Z</dcterms:modified>
</cp:coreProperties>
</file>