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Jobs\_2020\Ševčík Jaroslav Ing. Arch\CPA Delfín Uherský Brod – venkovní bazény\soupisy provázání snížená cena All- r1\"/>
    </mc:Choice>
  </mc:AlternateContent>
  <xr:revisionPtr revIDLastSave="0" documentId="8_{6779B3F3-DDBC-4FDA-99B4-F52D8D23D522}" xr6:coauthVersionLast="45" xr6:coauthVersionMax="45" xr10:uidLastSave="{00000000-0000-0000-0000-000000000000}"/>
  <bookViews>
    <workbookView xWindow="-120" yWindow="-120" windowWidth="29040" windowHeight="1732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109.2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109.2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109.2 1 Pol'!$A$1:$X$84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 l="1"/>
  <c r="I54" i="1"/>
  <c r="I53" i="1"/>
  <c r="I52" i="1"/>
  <c r="I51" i="1"/>
  <c r="I50" i="1"/>
  <c r="G42" i="1"/>
  <c r="F42" i="1"/>
  <c r="G41" i="1"/>
  <c r="H41" i="1" s="1"/>
  <c r="I41" i="1" s="1"/>
  <c r="F41" i="1"/>
  <c r="G39" i="1"/>
  <c r="F39" i="1"/>
  <c r="G83" i="12"/>
  <c r="BA27" i="12"/>
  <c r="BA15" i="12"/>
  <c r="BA1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4" i="12"/>
  <c r="I14" i="12"/>
  <c r="K14" i="12"/>
  <c r="M14" i="12"/>
  <c r="O14" i="12"/>
  <c r="Q14" i="12"/>
  <c r="V14" i="12"/>
  <c r="G17" i="12"/>
  <c r="I17" i="12"/>
  <c r="K17" i="12"/>
  <c r="M17" i="12"/>
  <c r="O17" i="12"/>
  <c r="Q17" i="12"/>
  <c r="V17" i="12"/>
  <c r="G21" i="12"/>
  <c r="M21" i="12" s="1"/>
  <c r="I21" i="12"/>
  <c r="K21" i="12"/>
  <c r="O21" i="12"/>
  <c r="O8" i="12" s="1"/>
  <c r="Q21" i="12"/>
  <c r="V21" i="12"/>
  <c r="G26" i="12"/>
  <c r="M26" i="12" s="1"/>
  <c r="I26" i="12"/>
  <c r="K26" i="12"/>
  <c r="O26" i="12"/>
  <c r="Q26" i="12"/>
  <c r="V26" i="12"/>
  <c r="G29" i="12"/>
  <c r="I29" i="12"/>
  <c r="K29" i="12"/>
  <c r="M29" i="12"/>
  <c r="O29" i="12"/>
  <c r="Q29" i="12"/>
  <c r="V29" i="12"/>
  <c r="G32" i="12"/>
  <c r="G31" i="12" s="1"/>
  <c r="I32" i="12"/>
  <c r="I31" i="12" s="1"/>
  <c r="K32" i="12"/>
  <c r="K31" i="12" s="1"/>
  <c r="O32" i="12"/>
  <c r="O31" i="12" s="1"/>
  <c r="Q32" i="12"/>
  <c r="Q31" i="12" s="1"/>
  <c r="V32" i="12"/>
  <c r="V31" i="12" s="1"/>
  <c r="G37" i="12"/>
  <c r="I37" i="12"/>
  <c r="O37" i="12"/>
  <c r="Q37" i="12"/>
  <c r="G38" i="12"/>
  <c r="I38" i="12"/>
  <c r="K38" i="12"/>
  <c r="K37" i="12" s="1"/>
  <c r="M38" i="12"/>
  <c r="M37" i="12" s="1"/>
  <c r="O38" i="12"/>
  <c r="Q38" i="12"/>
  <c r="V38" i="12"/>
  <c r="V37" i="12" s="1"/>
  <c r="K41" i="12"/>
  <c r="V41" i="12"/>
  <c r="G42" i="12"/>
  <c r="G41" i="12" s="1"/>
  <c r="I42" i="12"/>
  <c r="I41" i="12" s="1"/>
  <c r="K42" i="12"/>
  <c r="O42" i="12"/>
  <c r="O41" i="12" s="1"/>
  <c r="Q42" i="12"/>
  <c r="Q41" i="12" s="1"/>
  <c r="V42" i="12"/>
  <c r="G49" i="12"/>
  <c r="I49" i="12"/>
  <c r="K49" i="12"/>
  <c r="K48" i="12" s="1"/>
  <c r="M49" i="12"/>
  <c r="O49" i="12"/>
  <c r="Q49" i="12"/>
  <c r="V49" i="12"/>
  <c r="V48" i="12" s="1"/>
  <c r="G54" i="12"/>
  <c r="G48" i="12" s="1"/>
  <c r="I54" i="12"/>
  <c r="K54" i="12"/>
  <c r="M54" i="12"/>
  <c r="O54" i="12"/>
  <c r="O48" i="12" s="1"/>
  <c r="Q54" i="12"/>
  <c r="V54" i="12"/>
  <c r="G56" i="12"/>
  <c r="AF83" i="12" s="1"/>
  <c r="I56" i="12"/>
  <c r="K56" i="12"/>
  <c r="O56" i="12"/>
  <c r="Q56" i="12"/>
  <c r="V56" i="12"/>
  <c r="G60" i="12"/>
  <c r="M60" i="12" s="1"/>
  <c r="I60" i="12"/>
  <c r="I48" i="12" s="1"/>
  <c r="K60" i="12"/>
  <c r="O60" i="12"/>
  <c r="Q60" i="12"/>
  <c r="Q48" i="12" s="1"/>
  <c r="V60" i="12"/>
  <c r="G64" i="12"/>
  <c r="I64" i="12"/>
  <c r="K64" i="12"/>
  <c r="M64" i="12"/>
  <c r="O64" i="12"/>
  <c r="Q64" i="12"/>
  <c r="V64" i="12"/>
  <c r="G69" i="12"/>
  <c r="I69" i="12"/>
  <c r="K69" i="12"/>
  <c r="M69" i="12"/>
  <c r="O69" i="12"/>
  <c r="Q69" i="12"/>
  <c r="V69" i="12"/>
  <c r="G71" i="12"/>
  <c r="M71" i="12" s="1"/>
  <c r="I71" i="12"/>
  <c r="K71" i="12"/>
  <c r="O71" i="12"/>
  <c r="Q71" i="12"/>
  <c r="V71" i="12"/>
  <c r="G76" i="12"/>
  <c r="I76" i="12"/>
  <c r="O76" i="12"/>
  <c r="Q76" i="12"/>
  <c r="G77" i="12"/>
  <c r="I77" i="12"/>
  <c r="K77" i="12"/>
  <c r="K76" i="12" s="1"/>
  <c r="M77" i="12"/>
  <c r="M76" i="12" s="1"/>
  <c r="O77" i="12"/>
  <c r="Q77" i="12"/>
  <c r="V77" i="12"/>
  <c r="V76" i="12" s="1"/>
  <c r="AE83" i="12"/>
  <c r="I20" i="1"/>
  <c r="I19" i="1"/>
  <c r="I18" i="1"/>
  <c r="I17" i="1"/>
  <c r="I16" i="1"/>
  <c r="I56" i="1"/>
  <c r="J54" i="1" s="1"/>
  <c r="F43" i="1"/>
  <c r="G23" i="1" s="1"/>
  <c r="G43" i="1"/>
  <c r="G25" i="1" s="1"/>
  <c r="A25" i="1" s="1"/>
  <c r="A26" i="1" s="1"/>
  <c r="G26" i="1" s="1"/>
  <c r="H42" i="1"/>
  <c r="I42" i="1" s="1"/>
  <c r="H40" i="1"/>
  <c r="H39" i="1"/>
  <c r="I39" i="1" s="1"/>
  <c r="I43" i="1" s="1"/>
  <c r="J53" i="1" l="1"/>
  <c r="J51" i="1"/>
  <c r="J55" i="1"/>
  <c r="J50" i="1"/>
  <c r="J52" i="1"/>
  <c r="A23" i="1"/>
  <c r="A24" i="1" s="1"/>
  <c r="G24" i="1" s="1"/>
  <c r="A27" i="1" s="1"/>
  <c r="A29" i="1" s="1"/>
  <c r="G29" i="1" s="1"/>
  <c r="G27" i="1" s="1"/>
  <c r="G28" i="1"/>
  <c r="M8" i="12"/>
  <c r="G8" i="12"/>
  <c r="M56" i="12"/>
  <c r="M48" i="12" s="1"/>
  <c r="M42" i="12"/>
  <c r="M41" i="12" s="1"/>
  <c r="M32" i="12"/>
  <c r="M31" i="12" s="1"/>
  <c r="H43" i="1"/>
  <c r="J42" i="1"/>
  <c r="J41" i="1"/>
  <c r="J39" i="1"/>
  <c r="J43" i="1" s="1"/>
  <c r="I21" i="1"/>
  <c r="J28" i="1"/>
  <c r="J26" i="1"/>
  <c r="G38" i="1"/>
  <c r="F38" i="1"/>
  <c r="J23" i="1"/>
  <c r="J24" i="1"/>
  <c r="J25" i="1"/>
  <c r="J27" i="1"/>
  <c r="E24" i="1"/>
  <c r="E26" i="1"/>
  <c r="J5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E9481003-CB1F-4C02-8748-6DC0BE32CCA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B84D9D1-ED47-4942-A079-FB8EA29D777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<sst xmlns="http://schemas.openxmlformats.org/spreadsheetml/2006/main" count="409" uniqueCount="208">
  <si>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</si>
  <si>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</si>
  <si>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</si>
  <si>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</si>
  <si>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</si>
  <si>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</si>
  <si>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</si>
  <si>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</si>
  <si>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</si>
  <si>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</si>
  <si>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</si>
  <si>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</si>
  <si>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</si>
  <si>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</si>
  <si>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</si>
  <si>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</si>
  <si>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</si>
  <si>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</si>
  <si>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</si>
  <si>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</si>
  <si>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</si>
  <si>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</si>
  <si>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</si>
  <si>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</si>
  <si>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</si>
  <si>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</si>
  <si>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</si>
  <si>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</si>
  <si>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</si>
  <si>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</si>
  <si>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</si>
  <si>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</si>
  <si>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</si>
  <si>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</si>
  <si>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</si>
  <si>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</si>
  <si>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</si>
  <si>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</si>
  <si>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</si>
  <si>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</si>
  <si>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</si>
  <si>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</si>
  <si>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</si>
  <si>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</si>
  <si>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Pergola</t>
  </si>
  <si>
    <t>SO 109.2</t>
  </si>
  <si>
    <t>Objekt:</t>
  </si>
  <si>
    <t>Rozpočet:</t>
  </si>
  <si>
    <t>190346</t>
  </si>
  <si>
    <t>CPA DELFÍN Uherský Brod - venkovní bazény</t>
  </si>
  <si>
    <t>Město Uherský Brod</t>
  </si>
  <si>
    <t>Masarykovo nám. 100</t>
  </si>
  <si>
    <t>Uherský Brod</t>
  </si>
  <si>
    <t>68801</t>
  </si>
  <si>
    <t>00291463</t>
  </si>
  <si>
    <t>CZ00291463</t>
  </si>
  <si>
    <t>CENTROPROJEKT GROUP a.s.</t>
  </si>
  <si>
    <t>Štefánikova 167</t>
  </si>
  <si>
    <t>Zlín</t>
  </si>
  <si>
    <t>76001</t>
  </si>
  <si>
    <t>01643541</t>
  </si>
  <si>
    <t>CZ01643541</t>
  </si>
  <si>
    <t>Stavba</t>
  </si>
  <si>
    <t>Stavební objekt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</si>
  <si>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</si>
  <si>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</si>
  <si>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</si>
  <si>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</si>
  <si>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</si>
  <si>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</si>
  <si>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</si>
  <si>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95</t>
  </si>
  <si>
    <t>Dokončovací konstrukce na pozemních stavbách</t>
  </si>
  <si>
    <t>766</t>
  </si>
  <si>
    <t>Konstrukce truhlářské</t>
  </si>
  <si>
    <t>767</t>
  </si>
  <si>
    <t>Konstrukce zámečnické</t>
  </si>
  <si>
    <t>783</t>
  </si>
  <si>
    <t>Nátěry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</si>
  <si>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</si>
  <si>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</si>
  <si>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</si>
  <si>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</si>
  <si>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</si>
  <si>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</si>
  <si>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</si>
  <si>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</si>
  <si>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</si>
  <si>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</si>
  <si>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</si>
  <si>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</si>
  <si>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</si>
  <si>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</si>
  <si>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</si>
  <si>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</si>
  <si>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</si>
  <si>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</si>
  <si>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</si>
  <si>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</si>
  <si>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</si>
  <si>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</si>
  <si>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</si>
  <si>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</si>
  <si>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</si>
  <si>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</si>
  <si>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</si>
  <si>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</si>
  <si>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</si>
  <si>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</si>
  <si>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131201110R00</t>
  </si>
  <si>
    <t>Hloubení nezapažených jam a zářezů do 50 m3, v hornině 3, hloubení strojně</t>
  </si>
  <si>
    <t>m3</t>
  </si>
  <si>
    <t>800-1</t>
  </si>
  <si>
    <t>RTS 20/ II</t>
  </si>
  <si>
    <t>Indiv</t>
  </si>
  <si>
    <t>Práce</t>
  </si>
  <si>
    <t>POL1_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</si>
  <si>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</si>
  <si>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SPI</t>
  </si>
  <si>
    <t xml:space="preserve">viz. výkres číslo 604 : </t>
  </si>
  <si>
    <t>VV</t>
  </si>
  <si>
    <t>1,800*1,800*0,300*7*2</t>
  </si>
  <si>
    <t>0,600*0,600*0,400*7*2</t>
  </si>
  <si>
    <t>131201119R00</t>
  </si>
  <si>
    <t xml:space="preserve">Hloubení nezapažených jam a zářezů příplatek za lepivost, v hornině 3,  </t>
  </si>
  <si>
    <t>Odkaz na mn. položky pořadí 1 : 15,62400*0,3</t>
  </si>
  <si>
    <t>162601102R00</t>
  </si>
  <si>
    <t>Vodorovné přemístění výkopku z horniny 1 až 4, na vzdálenost přes 4 000  do 5 000 m</t>
  </si>
  <si>
    <t>po suchu, bez naložení výkopku, avšak se složením bez rozhrnutí, zpáteční cesta vozidla.</t>
  </si>
  <si>
    <t>Odkaz na mn. položky pořadí 1 : 15,62400</t>
  </si>
  <si>
    <t>Odkaz na mn. položky pořadí 4 : 13,16000*-1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</si>
  <si>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</si>
  <si>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</si>
  <si>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</si>
  <si>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-0,400*0,400*0,200*7*2</t>
  </si>
  <si>
    <t>175101209R00</t>
  </si>
  <si>
    <t>Obsyp objektů příplatek za prohození sypaniny</t>
  </si>
  <si>
    <t>sypaninou z vhodných hornin tř. 1 - 4 nebo materiálem, uloženým ve vzdálenosti do 30 m od vnějšího kraje objektu, pro jakoukoliv míru zhutnění,</t>
  </si>
  <si>
    <t>Odkaz na mn. položky pořadí 4 : 13,16000</t>
  </si>
  <si>
    <t>199000002R00</t>
  </si>
  <si>
    <t>Poplatky za skládku horniny 1- 4</t>
  </si>
  <si>
    <t>Odkaz na mn. položky pořadí 3 : 2,46400</t>
  </si>
  <si>
    <t>275320030RAA</t>
  </si>
  <si>
    <t>Základové patky ze železobetonu včetně bednění z betonu C 16/20 (B 20), výztuž 90 kg/m3, štěrkopískový podklad 100 mm</t>
  </si>
  <si>
    <t>AP-HSV</t>
  </si>
  <si>
    <t>Agregovaná položka</t>
  </si>
  <si>
    <t>POL2_</t>
  </si>
  <si>
    <t>výztuže, odbednění a podkladu ze štěrkopísku.</t>
  </si>
  <si>
    <t xml:space="preserve">viz. výkres číslo 603 : </t>
  </si>
  <si>
    <t>0,400*0,400*0,500*7*2</t>
  </si>
  <si>
    <t>953981204R00</t>
  </si>
  <si>
    <t>Chemické kotvy do betonu, do cihelného zdiva do betonu, hloubky 125 mm, M 16, malta pro chemické kotvy dvousložková do plných materiálů</t>
  </si>
  <si>
    <t>kus</t>
  </si>
  <si>
    <t>801-4</t>
  </si>
  <si>
    <t>4,000*7*2</t>
  </si>
  <si>
    <t>766R001</t>
  </si>
  <si>
    <t>D+M dřevěná stínící lamela 45/200 mm</t>
  </si>
  <si>
    <t>m</t>
  </si>
  <si>
    <t>Vlastní</t>
  </si>
  <si>
    <t>Dřevěné prvky se zvýšenou odolností - impregnované profily (modřín, severská borovice, Thermowood).</t>
  </si>
  <si>
    <t>POP</t>
  </si>
  <si>
    <t>15,420*23</t>
  </si>
  <si>
    <t>4,380*6</t>
  </si>
  <si>
    <t>2,430*6*6</t>
  </si>
  <si>
    <t>767995104R00</t>
  </si>
  <si>
    <t>Výroba a montáž atypických kovovových doplňků staveb hmotnosti přes 20 do 50 kg</t>
  </si>
  <si>
    <t>kg</t>
  </si>
  <si>
    <t>800-767</t>
  </si>
  <si>
    <t>kotevní plotna : 0,280*0,280*8*12*7*2</t>
  </si>
  <si>
    <t>17,000*2,480*7*2</t>
  </si>
  <si>
    <t>20,000*(15,420*2+4,380*7)</t>
  </si>
  <si>
    <t>767R001</t>
  </si>
  <si>
    <t>Provedení povrchové úpravy pozink</t>
  </si>
  <si>
    <t>Odkaz na mn. položky pořadí 10 : 1925,60960</t>
  </si>
  <si>
    <t>13611232R</t>
  </si>
  <si>
    <t>plech ocelový válcovaný za tepla S235 (11375); povrch hladký; tl.  12,00 mm</t>
  </si>
  <si>
    <t>t</t>
  </si>
  <si>
    <t>SPCM</t>
  </si>
  <si>
    <t>Specifikace</t>
  </si>
  <si>
    <t>POL3_</t>
  </si>
  <si>
    <t>kotevní plotna : 0,280*0,280*8/1000*12*7*2</t>
  </si>
  <si>
    <t>Koeficient : 0,10</t>
  </si>
  <si>
    <t>14587296R1</t>
  </si>
  <si>
    <t>profil ocelový tenkostěnný uzavřený svařovaný jak. S235; čtvercový, tl = 5,00 mm; a = 120,0 mm; b = 120 mm</t>
  </si>
  <si>
    <t>17,000/1000*2,480*7*2</t>
  </si>
  <si>
    <t>14587296R2</t>
  </si>
  <si>
    <t>profil ocelový tenkostěnný uzavřený svařovaný jak. S235; čtvercový, tl = 6,00 mm; a = 120,0 mm; b = 120 mm</t>
  </si>
  <si>
    <t>20,000/1000*(15,420*2+4,380*7)</t>
  </si>
  <si>
    <t>55399999R</t>
  </si>
  <si>
    <t>výrobek kovový zámečnický, atypický</t>
  </si>
  <si>
    <t>Odkaz na mn. položky pořadí 10 : 1925,60960*0,05</t>
  </si>
  <si>
    <t>998767101R00</t>
  </si>
  <si>
    <t>Přesun hmot pro kovové stavební doplňk. konstrukce v objektech výšky do 6 m</t>
  </si>
  <si>
    <t>Přesun hmot</t>
  </si>
  <si>
    <t>POL7_</t>
  </si>
  <si>
    <t>50 m vodorovně</t>
  </si>
  <si>
    <t xml:space="preserve">Hmotnosti z položek s pořadovými čísly: : </t>
  </si>
  <si>
    <t xml:space="preserve">10,12,13,14,15, : </t>
  </si>
  <si>
    <t>Součet: : 2,31073</t>
  </si>
  <si>
    <t>783612100R00</t>
  </si>
  <si>
    <t>Nátěry truhlářských výrobků olejové dvojnásobné</t>
  </si>
  <si>
    <t>m2</t>
  </si>
  <si>
    <t>800-783</t>
  </si>
  <si>
    <t>(0,045+0,200)*2*15,420*23</t>
  </si>
  <si>
    <t>(0,045+0,200)*2*4,380*6</t>
  </si>
  <si>
    <t>(0,045+0,200)*2*2,430*6*6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</si>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</sst>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/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VFVdJ1l7fg6tj1fscWWi0i75a2E/VkY3TaEob/7ktU++vWs3Tfy9vkERIf5bVL1dDP3y9+ntaQJCdOgaERedXA==" saltValue="B4vlF5aTjWzS9zLw7GZIH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22</v>
      </c>
      <c r="C2" s="109"/>
      <c r="D2" s="110" t="s">
        <v>48</v>
      </c>
      <c r="E2" s="111" t="s">
        <v>49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46</v>
      </c>
      <c r="C3" s="109"/>
      <c r="D3" s="115" t="s">
        <v>45</v>
      </c>
      <c r="E3" s="116" t="s">
        <v>44</v>
      </c>
      <c r="F3" s="117"/>
      <c r="G3" s="117"/>
      <c r="H3" s="117"/>
      <c r="I3" s="117"/>
      <c r="J3" s="118"/>
    </row>
    <row r="4" spans="1:15" ht="23.25" customHeight="1" x14ac:dyDescent="0.2">
      <c r="A4" s="104">
        <v>3701</v>
      </c>
      <c r="B4" s="119" t="s">
        <v>47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42</v>
      </c>
      <c r="D5" s="125" t="s">
        <v>50</v>
      </c>
      <c r="E5" s="87"/>
      <c r="F5" s="87"/>
      <c r="G5" s="87"/>
      <c r="H5" s="18" t="s">
        <v>40</v>
      </c>
      <c r="I5" s="127" t="s">
        <v>54</v>
      </c>
      <c r="J5" s="8"/>
    </row>
    <row r="6" spans="1:15" ht="15.75" customHeight="1" x14ac:dyDescent="0.2">
      <c r="A6" s="2"/>
      <c r="B6" s="27"/>
      <c r="C6" s="52"/>
      <c r="D6" s="107" t="s">
        <v>51</v>
      </c>
      <c r="E6" s="88"/>
      <c r="F6" s="88"/>
      <c r="G6" s="88"/>
      <c r="H6" s="18" t="s">
        <v>34</v>
      </c>
      <c r="I6" s="127" t="s">
        <v>55</v>
      </c>
      <c r="J6" s="8"/>
    </row>
    <row r="7" spans="1:15" ht="15.75" customHeight="1" x14ac:dyDescent="0.2">
      <c r="A7" s="2"/>
      <c r="B7" s="28"/>
      <c r="C7" s="53"/>
      <c r="D7" s="105" t="s">
        <v>53</v>
      </c>
      <c r="E7" s="126" t="s">
        <v>52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06" t="s">
        <v>56</v>
      </c>
      <c r="H8" s="18" t="s">
        <v>40</v>
      </c>
      <c r="I8" s="127" t="s">
        <v>60</v>
      </c>
      <c r="J8" s="8"/>
    </row>
    <row r="9" spans="1:15" ht="15.75" hidden="1" customHeight="1" x14ac:dyDescent="0.2">
      <c r="A9" s="2"/>
      <c r="B9" s="2"/>
      <c r="D9" s="106" t="s">
        <v>57</v>
      </c>
      <c r="H9" s="18" t="s">
        <v>34</v>
      </c>
      <c r="I9" s="127" t="s">
        <v>61</v>
      </c>
      <c r="J9" s="8"/>
    </row>
    <row r="10" spans="1:15" ht="15.75" hidden="1" customHeight="1" x14ac:dyDescent="0.2">
      <c r="A10" s="2"/>
      <c r="B10" s="34"/>
      <c r="C10" s="53"/>
      <c r="D10" s="105" t="s">
        <v>59</v>
      </c>
      <c r="E10" s="128" t="s">
        <v>58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6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SUMIF(F50:F55,A16,I50:I55)+SUMIF(F50:F55,"PSU",I50:I55)</f>
        <v>0</v>
      </c>
      <c r="J16" s="81"/>
    </row>
    <row r="17" spans="1:10" ht="23.25" customHeight="1" x14ac:dyDescent="0.2">
      <c r="A17" s="196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SUMIF(F50:F55,A17,I50:I55)</f>
        <v>0</v>
      </c>
      <c r="J17" s="81"/>
    </row>
    <row r="18" spans="1:10" ht="23.25" customHeight="1" x14ac:dyDescent="0.2">
      <c r="A18" s="196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SUMIF(F50:F55,A18,I50:I55)</f>
        <v>0</v>
      </c>
      <c r="J18" s="81"/>
    </row>
    <row r="19" spans="1:10" ht="23.25" customHeight="1" x14ac:dyDescent="0.2">
      <c r="A19" s="196" t="s">
        <v>79</v>
      </c>
      <c r="B19" s="37" t="s">
        <v>27</v>
      </c>
      <c r="C19" s="58"/>
      <c r="D19" s="59"/>
      <c r="E19" s="79"/>
      <c r="F19" s="80"/>
      <c r="G19" s="79"/>
      <c r="H19" s="80"/>
      <c r="I19" s="79">
        <f>SUMIF(F50:F55,A19,I50:I55)</f>
        <v>0</v>
      </c>
      <c r="J19" s="81"/>
    </row>
    <row r="20" spans="1:10" ht="23.25" customHeight="1" x14ac:dyDescent="0.2">
      <c r="A20" s="196" t="s">
        <v>80</v>
      </c>
      <c r="B20" s="37" t="s">
        <v>28</v>
      </c>
      <c r="C20" s="58"/>
      <c r="D20" s="59"/>
      <c r="E20" s="79"/>
      <c r="F20" s="80"/>
      <c r="G20" s="79"/>
      <c r="H20" s="80"/>
      <c r="I20" s="79">
        <f>SUMIF(F50:F55,A20,I50:I55)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IF(A24&gt;50, ROUNDUP(A23, 0), ROUNDDOWN(A23, 0))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IF(A26&gt;50, ROUNDUP(A25, 0), ROUNDDOWN(A25, 0))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62</v>
      </c>
      <c r="C39" s="148"/>
      <c r="D39" s="148"/>
      <c r="E39" s="148"/>
      <c r="F39" s="149">
        <f>'SO 109.2 1 Pol'!AE83</f>
        <v>0</v>
      </c>
      <c r="G39" s="150">
        <f>'SO 109.2 1 Pol'!AF83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63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45</v>
      </c>
      <c r="C41" s="154" t="s">
        <v>44</v>
      </c>
      <c r="D41" s="154"/>
      <c r="E41" s="154"/>
      <c r="F41" s="155">
        <f>'SO 109.2 1 Pol'!AE83</f>
        <v>0</v>
      </c>
      <c r="G41" s="156">
        <f>'SO 109.2 1 Pol'!AF83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'SO 109.2 1 Pol'!AE83</f>
        <v>0</v>
      </c>
      <c r="G42" s="151">
        <f>'SO 109.2 1 Pol'!AF83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">
      <c r="A43" s="137"/>
      <c r="B43" s="160" t="s">
        <v>64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66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67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43</v>
      </c>
      <c r="C50" s="185" t="s">
        <v>68</v>
      </c>
      <c r="D50" s="186"/>
      <c r="E50" s="186"/>
      <c r="F50" s="192" t="s">
        <v>24</v>
      </c>
      <c r="G50" s="193"/>
      <c r="H50" s="193"/>
      <c r="I50" s="193">
        <f>'SO 109.2 1 Pol'!G8</f>
        <v>0</v>
      </c>
      <c r="J50" s="190" t="str">
        <f>IF(I56=0,"",I50/I56*100)</f>
        <v/>
      </c>
    </row>
    <row r="51" spans="1:10" ht="36.75" customHeight="1" x14ac:dyDescent="0.2">
      <c r="A51" s="179"/>
      <c r="B51" s="184" t="s">
        <v>69</v>
      </c>
      <c r="C51" s="185" t="s">
        <v>70</v>
      </c>
      <c r="D51" s="186"/>
      <c r="E51" s="186"/>
      <c r="F51" s="192" t="s">
        <v>24</v>
      </c>
      <c r="G51" s="193"/>
      <c r="H51" s="193"/>
      <c r="I51" s="193">
        <f>'SO 109.2 1 Pol'!G31</f>
        <v>0</v>
      </c>
      <c r="J51" s="190" t="str">
        <f>IF(I56=0,"",I51/I56*100)</f>
        <v/>
      </c>
    </row>
    <row r="52" spans="1:10" ht="36.75" customHeight="1" x14ac:dyDescent="0.2">
      <c r="A52" s="179"/>
      <c r="B52" s="184" t="s">
        <v>71</v>
      </c>
      <c r="C52" s="185" t="s">
        <v>72</v>
      </c>
      <c r="D52" s="186"/>
      <c r="E52" s="186"/>
      <c r="F52" s="192" t="s">
        <v>24</v>
      </c>
      <c r="G52" s="193"/>
      <c r="H52" s="193"/>
      <c r="I52" s="193">
        <f>'SO 109.2 1 Pol'!G37</f>
        <v>0</v>
      </c>
      <c r="J52" s="190" t="str">
        <f>IF(I56=0,"",I52/I56*100)</f>
        <v/>
      </c>
    </row>
    <row r="53" spans="1:10" ht="36.75" customHeight="1" x14ac:dyDescent="0.2">
      <c r="A53" s="179"/>
      <c r="B53" s="184" t="s">
        <v>73</v>
      </c>
      <c r="C53" s="185" t="s">
        <v>74</v>
      </c>
      <c r="D53" s="186"/>
      <c r="E53" s="186"/>
      <c r="F53" s="192" t="s">
        <v>25</v>
      </c>
      <c r="G53" s="193"/>
      <c r="H53" s="193"/>
      <c r="I53" s="193">
        <f>'SO 109.2 1 Pol'!G41</f>
        <v>0</v>
      </c>
      <c r="J53" s="190" t="str">
        <f>IF(I56=0,"",I53/I56*100)</f>
        <v/>
      </c>
    </row>
    <row r="54" spans="1:10" ht="36.75" customHeight="1" x14ac:dyDescent="0.2">
      <c r="A54" s="179"/>
      <c r="B54" s="184" t="s">
        <v>75</v>
      </c>
      <c r="C54" s="185" t="s">
        <v>76</v>
      </c>
      <c r="D54" s="186"/>
      <c r="E54" s="186"/>
      <c r="F54" s="192" t="s">
        <v>25</v>
      </c>
      <c r="G54" s="193"/>
      <c r="H54" s="193"/>
      <c r="I54" s="193">
        <f>'SO 109.2 1 Pol'!G48</f>
        <v>0</v>
      </c>
      <c r="J54" s="190" t="str">
        <f>IF(I56=0,"",I54/I56*100)</f>
        <v/>
      </c>
    </row>
    <row r="55" spans="1:10" ht="36.75" customHeight="1" x14ac:dyDescent="0.2">
      <c r="A55" s="179"/>
      <c r="B55" s="184" t="s">
        <v>77</v>
      </c>
      <c r="C55" s="185" t="s">
        <v>78</v>
      </c>
      <c r="D55" s="186"/>
      <c r="E55" s="186"/>
      <c r="F55" s="192" t="s">
        <v>25</v>
      </c>
      <c r="G55" s="193"/>
      <c r="H55" s="193"/>
      <c r="I55" s="193">
        <f>'SO 109.2 1 Pol'!G76</f>
        <v>0</v>
      </c>
      <c r="J55" s="190" t="str">
        <f>IF(I56=0,"",I55/I56*100)</f>
        <v/>
      </c>
    </row>
    <row r="56" spans="1:10" ht="25.5" customHeight="1" x14ac:dyDescent="0.2">
      <c r="A56" s="180"/>
      <c r="B56" s="187" t="s">
        <v>1</v>
      </c>
      <c r="C56" s="188"/>
      <c r="D56" s="189"/>
      <c r="E56" s="189"/>
      <c r="F56" s="194"/>
      <c r="G56" s="195"/>
      <c r="H56" s="195"/>
      <c r="I56" s="195">
        <f>SUM(I50:I55)</f>
        <v>0</v>
      </c>
      <c r="J56" s="191">
        <f>SUM(J50:J55)</f>
        <v>0</v>
      </c>
    </row>
    <row r="57" spans="1:10" x14ac:dyDescent="0.2">
      <c r="F57" s="135"/>
      <c r="G57" s="135"/>
      <c r="H57" s="135"/>
      <c r="I57" s="135"/>
      <c r="J57" s="136"/>
    </row>
    <row r="58" spans="1:10" x14ac:dyDescent="0.2">
      <c r="F58" s="135"/>
      <c r="G58" s="135"/>
      <c r="H58" s="135"/>
      <c r="I58" s="135"/>
      <c r="J58" s="136"/>
    </row>
    <row r="59" spans="1:10" x14ac:dyDescent="0.2">
      <c r="F59" s="135"/>
      <c r="G59" s="135"/>
      <c r="H59" s="135"/>
      <c r="I59" s="135"/>
      <c r="J59" s="136"/>
    </row>
  </sheetData>
  <sheetProtection algorithmName="SHA-512" hashValue="jAbLwjKSoza0ffGqWEHYtFcJmU7pSetJlh+bXGAKB4zZWyimtHczfyE//3xSoMUvxjd8rTWahWnurQrOurY9CA==" saltValue="WKgP1+SgJks3PEX1IpXMV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5:E55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rgukQtmJy6p5c8FM+qTR2OErg9HxDfHnqYmeW3P1agJipmOAByd0j/RgnDkaPe0ccuDbWX8/JkHsuC+NYUj4zw==" saltValue="m9/iraLGe76b6QcyZanCb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B25F7-CDC9-460E-8940-6C078455678D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81</v>
      </c>
      <c r="B1" s="197"/>
      <c r="C1" s="197"/>
      <c r="D1" s="197"/>
      <c r="E1" s="197"/>
      <c r="F1" s="197"/>
      <c r="G1" s="197"/>
      <c r="AG1" t="s">
        <v>82</v>
      </c>
    </row>
    <row r="2" spans="1:60" ht="24.95" customHeight="1" x14ac:dyDescent="0.2">
      <c r="A2" s="198" t="s">
        <v>7</v>
      </c>
      <c r="B2" s="48" t="s">
        <v>48</v>
      </c>
      <c r="C2" s="201" t="s">
        <v>49</v>
      </c>
      <c r="D2" s="199"/>
      <c r="E2" s="199"/>
      <c r="F2" s="199"/>
      <c r="G2" s="200"/>
      <c r="AG2" t="s">
        <v>83</v>
      </c>
    </row>
    <row r="3" spans="1:60" ht="24.95" customHeight="1" x14ac:dyDescent="0.2">
      <c r="A3" s="198" t="s">
        <v>8</v>
      </c>
      <c r="B3" s="48" t="s">
        <v>45</v>
      </c>
      <c r="C3" s="201" t="s">
        <v>44</v>
      </c>
      <c r="D3" s="199"/>
      <c r="E3" s="199"/>
      <c r="F3" s="199"/>
      <c r="G3" s="200"/>
      <c r="AC3" s="177" t="s">
        <v>83</v>
      </c>
      <c r="AG3" t="s">
        <v>84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85</v>
      </c>
    </row>
    <row r="5" spans="1:60" x14ac:dyDescent="0.2">
      <c r="D5" s="10"/>
    </row>
    <row r="6" spans="1:60" ht="38.25" x14ac:dyDescent="0.2">
      <c r="A6" s="208" t="s">
        <v>86</v>
      </c>
      <c r="B6" s="210" t="s">
        <v>87</v>
      </c>
      <c r="C6" s="210" t="s">
        <v>88</v>
      </c>
      <c r="D6" s="209" t="s">
        <v>89</v>
      </c>
      <c r="E6" s="208" t="s">
        <v>90</v>
      </c>
      <c r="F6" s="207" t="s">
        <v>91</v>
      </c>
      <c r="G6" s="208" t="s">
        <v>29</v>
      </c>
      <c r="H6" s="211" t="s">
        <v>30</v>
      </c>
      <c r="I6" s="211" t="s">
        <v>92</v>
      </c>
      <c r="J6" s="211" t="s">
        <v>31</v>
      </c>
      <c r="K6" s="211" t="s">
        <v>93</v>
      </c>
      <c r="L6" s="211" t="s">
        <v>94</v>
      </c>
      <c r="M6" s="211" t="s">
        <v>95</v>
      </c>
      <c r="N6" s="211" t="s">
        <v>96</v>
      </c>
      <c r="O6" s="211" t="s">
        <v>97</v>
      </c>
      <c r="P6" s="211" t="s">
        <v>98</v>
      </c>
      <c r="Q6" s="211" t="s">
        <v>99</v>
      </c>
      <c r="R6" s="211" t="s">
        <v>100</v>
      </c>
      <c r="S6" s="211" t="s">
        <v>101</v>
      </c>
      <c r="T6" s="211" t="s">
        <v>102</v>
      </c>
      <c r="U6" s="211" t="s">
        <v>103</v>
      </c>
      <c r="V6" s="211" t="s">
        <v>104</v>
      </c>
      <c r="W6" s="211" t="s">
        <v>105</v>
      </c>
      <c r="X6" s="211" t="s">
        <v>106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7" t="s">
        <v>107</v>
      </c>
      <c r="B8" s="228" t="s">
        <v>43</v>
      </c>
      <c r="C8" s="244" t="s">
        <v>68</v>
      </c>
      <c r="D8" s="229"/>
      <c r="E8" s="230"/>
      <c r="F8" s="231"/>
      <c r="G8" s="231">
        <f>SUMIF(AG9:AG30,"&lt;&gt;NOR",G9:G30)</f>
        <v>0</v>
      </c>
      <c r="H8" s="231"/>
      <c r="I8" s="231">
        <f>SUM(I9:I30)</f>
        <v>0</v>
      </c>
      <c r="J8" s="231"/>
      <c r="K8" s="231">
        <f>SUM(K9:K30)</f>
        <v>0</v>
      </c>
      <c r="L8" s="231"/>
      <c r="M8" s="231">
        <f>SUM(M9:M30)</f>
        <v>0</v>
      </c>
      <c r="N8" s="231"/>
      <c r="O8" s="231">
        <f>SUM(O9:O30)</f>
        <v>0</v>
      </c>
      <c r="P8" s="231"/>
      <c r="Q8" s="231">
        <f>SUM(Q9:Q30)</f>
        <v>0</v>
      </c>
      <c r="R8" s="231"/>
      <c r="S8" s="231"/>
      <c r="T8" s="232"/>
      <c r="U8" s="226"/>
      <c r="V8" s="226">
        <f>SUM(V9:V30)</f>
        <v>32.65</v>
      </c>
      <c r="W8" s="226"/>
      <c r="X8" s="226"/>
      <c r="AG8" t="s">
        <v>108</v>
      </c>
    </row>
    <row r="9" spans="1:60" outlineLevel="1" x14ac:dyDescent="0.2">
      <c r="A9" s="233">
        <v>1</v>
      </c>
      <c r="B9" s="234" t="s">
        <v>109</v>
      </c>
      <c r="C9" s="245" t="s">
        <v>110</v>
      </c>
      <c r="D9" s="235" t="s">
        <v>111</v>
      </c>
      <c r="E9" s="236">
        <v>15.624000000000001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38" t="s">
        <v>112</v>
      </c>
      <c r="S9" s="238" t="s">
        <v>113</v>
      </c>
      <c r="T9" s="239" t="s">
        <v>114</v>
      </c>
      <c r="U9" s="221">
        <v>0.26666000000000001</v>
      </c>
      <c r="V9" s="221">
        <f>ROUND(E9*U9,2)</f>
        <v>4.17</v>
      </c>
      <c r="W9" s="221"/>
      <c r="X9" s="221" t="s">
        <v>115</v>
      </c>
      <c r="Y9" s="212"/>
      <c r="Z9" s="212"/>
      <c r="AA9" s="212"/>
      <c r="AB9" s="212"/>
      <c r="AC9" s="212"/>
      <c r="AD9" s="212"/>
      <c r="AE9" s="212"/>
      <c r="AF9" s="212"/>
      <c r="AG9" s="212" t="s">
        <v>116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33.75" outlineLevel="1" x14ac:dyDescent="0.2">
      <c r="A10" s="219"/>
      <c r="B10" s="220"/>
      <c r="C10" s="246" t="s">
        <v>117</v>
      </c>
      <c r="D10" s="241"/>
      <c r="E10" s="241"/>
      <c r="F10" s="241"/>
      <c r="G10" s="24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118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40" t="str">
        <f>C10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9"/>
      <c r="B11" s="220"/>
      <c r="C11" s="247" t="s">
        <v>119</v>
      </c>
      <c r="D11" s="222"/>
      <c r="E11" s="223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2"/>
      <c r="Z11" s="212"/>
      <c r="AA11" s="212"/>
      <c r="AB11" s="212"/>
      <c r="AC11" s="212"/>
      <c r="AD11" s="212"/>
      <c r="AE11" s="212"/>
      <c r="AF11" s="212"/>
      <c r="AG11" s="212" t="s">
        <v>120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9"/>
      <c r="B12" s="220"/>
      <c r="C12" s="247" t="s">
        <v>121</v>
      </c>
      <c r="D12" s="222"/>
      <c r="E12" s="223">
        <v>13.608000000000001</v>
      </c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12"/>
      <c r="Z12" s="212"/>
      <c r="AA12" s="212"/>
      <c r="AB12" s="212"/>
      <c r="AC12" s="212"/>
      <c r="AD12" s="212"/>
      <c r="AE12" s="212"/>
      <c r="AF12" s="212"/>
      <c r="AG12" s="212" t="s">
        <v>120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9"/>
      <c r="B13" s="220"/>
      <c r="C13" s="247" t="s">
        <v>122</v>
      </c>
      <c r="D13" s="222"/>
      <c r="E13" s="223">
        <v>2.016</v>
      </c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12"/>
      <c r="Z13" s="212"/>
      <c r="AA13" s="212"/>
      <c r="AB13" s="212"/>
      <c r="AC13" s="212"/>
      <c r="AD13" s="212"/>
      <c r="AE13" s="212"/>
      <c r="AF13" s="212"/>
      <c r="AG13" s="212" t="s">
        <v>120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33">
        <v>2</v>
      </c>
      <c r="B14" s="234" t="s">
        <v>123</v>
      </c>
      <c r="C14" s="245" t="s">
        <v>124</v>
      </c>
      <c r="D14" s="235" t="s">
        <v>111</v>
      </c>
      <c r="E14" s="236">
        <v>4.6871999999999998</v>
      </c>
      <c r="F14" s="237"/>
      <c r="G14" s="238">
        <f>ROUND(E14*F14,2)</f>
        <v>0</v>
      </c>
      <c r="H14" s="237"/>
      <c r="I14" s="238">
        <f>ROUND(E14*H14,2)</f>
        <v>0</v>
      </c>
      <c r="J14" s="237"/>
      <c r="K14" s="238">
        <f>ROUND(E14*J14,2)</f>
        <v>0</v>
      </c>
      <c r="L14" s="238">
        <v>21</v>
      </c>
      <c r="M14" s="238">
        <f>G14*(1+L14/100)</f>
        <v>0</v>
      </c>
      <c r="N14" s="238">
        <v>0</v>
      </c>
      <c r="O14" s="238">
        <f>ROUND(E14*N14,2)</f>
        <v>0</v>
      </c>
      <c r="P14" s="238">
        <v>0</v>
      </c>
      <c r="Q14" s="238">
        <f>ROUND(E14*P14,2)</f>
        <v>0</v>
      </c>
      <c r="R14" s="238" t="s">
        <v>112</v>
      </c>
      <c r="S14" s="238" t="s">
        <v>113</v>
      </c>
      <c r="T14" s="239" t="s">
        <v>114</v>
      </c>
      <c r="U14" s="221">
        <v>4.3099999999999999E-2</v>
      </c>
      <c r="V14" s="221">
        <f>ROUND(E14*U14,2)</f>
        <v>0.2</v>
      </c>
      <c r="W14" s="221"/>
      <c r="X14" s="221" t="s">
        <v>115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116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33.75" outlineLevel="1" x14ac:dyDescent="0.2">
      <c r="A15" s="219"/>
      <c r="B15" s="220"/>
      <c r="C15" s="246" t="s">
        <v>117</v>
      </c>
      <c r="D15" s="241"/>
      <c r="E15" s="241"/>
      <c r="F15" s="241"/>
      <c r="G15" s="24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12"/>
      <c r="Z15" s="212"/>
      <c r="AA15" s="212"/>
      <c r="AB15" s="212"/>
      <c r="AC15" s="212"/>
      <c r="AD15" s="212"/>
      <c r="AE15" s="212"/>
      <c r="AF15" s="212"/>
      <c r="AG15" s="212" t="s">
        <v>118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40" t="str">
        <f>C15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9"/>
      <c r="B16" s="220"/>
      <c r="C16" s="247" t="s">
        <v>125</v>
      </c>
      <c r="D16" s="222"/>
      <c r="E16" s="223">
        <v>4.6871999999999998</v>
      </c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12"/>
      <c r="Z16" s="212"/>
      <c r="AA16" s="212"/>
      <c r="AB16" s="212"/>
      <c r="AC16" s="212"/>
      <c r="AD16" s="212"/>
      <c r="AE16" s="212"/>
      <c r="AF16" s="212"/>
      <c r="AG16" s="212" t="s">
        <v>120</v>
      </c>
      <c r="AH16" s="212">
        <v>5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33">
        <v>3</v>
      </c>
      <c r="B17" s="234" t="s">
        <v>126</v>
      </c>
      <c r="C17" s="245" t="s">
        <v>127</v>
      </c>
      <c r="D17" s="235" t="s">
        <v>111</v>
      </c>
      <c r="E17" s="236">
        <v>2.464</v>
      </c>
      <c r="F17" s="237"/>
      <c r="G17" s="238">
        <f>ROUND(E17*F17,2)</f>
        <v>0</v>
      </c>
      <c r="H17" s="237"/>
      <c r="I17" s="238">
        <f>ROUND(E17*H17,2)</f>
        <v>0</v>
      </c>
      <c r="J17" s="237"/>
      <c r="K17" s="238">
        <f>ROUND(E17*J17,2)</f>
        <v>0</v>
      </c>
      <c r="L17" s="238">
        <v>21</v>
      </c>
      <c r="M17" s="238">
        <f>G17*(1+L17/100)</f>
        <v>0</v>
      </c>
      <c r="N17" s="238">
        <v>0</v>
      </c>
      <c r="O17" s="238">
        <f>ROUND(E17*N17,2)</f>
        <v>0</v>
      </c>
      <c r="P17" s="238">
        <v>0</v>
      </c>
      <c r="Q17" s="238">
        <f>ROUND(E17*P17,2)</f>
        <v>0</v>
      </c>
      <c r="R17" s="238" t="s">
        <v>112</v>
      </c>
      <c r="S17" s="238" t="s">
        <v>113</v>
      </c>
      <c r="T17" s="239" t="s">
        <v>114</v>
      </c>
      <c r="U17" s="221">
        <v>1.0999999999999999E-2</v>
      </c>
      <c r="V17" s="221">
        <f>ROUND(E17*U17,2)</f>
        <v>0.03</v>
      </c>
      <c r="W17" s="221"/>
      <c r="X17" s="221" t="s">
        <v>115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116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9"/>
      <c r="B18" s="220"/>
      <c r="C18" s="246" t="s">
        <v>128</v>
      </c>
      <c r="D18" s="241"/>
      <c r="E18" s="241"/>
      <c r="F18" s="241"/>
      <c r="G18" s="24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12"/>
      <c r="Z18" s="212"/>
      <c r="AA18" s="212"/>
      <c r="AB18" s="212"/>
      <c r="AC18" s="212"/>
      <c r="AD18" s="212"/>
      <c r="AE18" s="212"/>
      <c r="AF18" s="212"/>
      <c r="AG18" s="212" t="s">
        <v>118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9"/>
      <c r="B19" s="220"/>
      <c r="C19" s="247" t="s">
        <v>129</v>
      </c>
      <c r="D19" s="222"/>
      <c r="E19" s="223">
        <v>15.624000000000001</v>
      </c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12"/>
      <c r="Z19" s="212"/>
      <c r="AA19" s="212"/>
      <c r="AB19" s="212"/>
      <c r="AC19" s="212"/>
      <c r="AD19" s="212"/>
      <c r="AE19" s="212"/>
      <c r="AF19" s="212"/>
      <c r="AG19" s="212" t="s">
        <v>120</v>
      </c>
      <c r="AH19" s="212">
        <v>5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9"/>
      <c r="B20" s="220"/>
      <c r="C20" s="247" t="s">
        <v>130</v>
      </c>
      <c r="D20" s="222"/>
      <c r="E20" s="223">
        <v>-13.16</v>
      </c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12"/>
      <c r="Z20" s="212"/>
      <c r="AA20" s="212"/>
      <c r="AB20" s="212"/>
      <c r="AC20" s="212"/>
      <c r="AD20" s="212"/>
      <c r="AE20" s="212"/>
      <c r="AF20" s="212"/>
      <c r="AG20" s="212" t="s">
        <v>120</v>
      </c>
      <c r="AH20" s="212">
        <v>5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33">
        <v>4</v>
      </c>
      <c r="B21" s="234" t="s">
        <v>131</v>
      </c>
      <c r="C21" s="245" t="s">
        <v>132</v>
      </c>
      <c r="D21" s="235" t="s">
        <v>111</v>
      </c>
      <c r="E21" s="236">
        <v>13.16</v>
      </c>
      <c r="F21" s="237"/>
      <c r="G21" s="238">
        <f>ROUND(E21*F21,2)</f>
        <v>0</v>
      </c>
      <c r="H21" s="237"/>
      <c r="I21" s="238">
        <f>ROUND(E21*H21,2)</f>
        <v>0</v>
      </c>
      <c r="J21" s="237"/>
      <c r="K21" s="238">
        <f>ROUND(E21*J21,2)</f>
        <v>0</v>
      </c>
      <c r="L21" s="238">
        <v>21</v>
      </c>
      <c r="M21" s="238">
        <f>G21*(1+L21/100)</f>
        <v>0</v>
      </c>
      <c r="N21" s="238">
        <v>0</v>
      </c>
      <c r="O21" s="238">
        <f>ROUND(E21*N21,2)</f>
        <v>0</v>
      </c>
      <c r="P21" s="238">
        <v>0</v>
      </c>
      <c r="Q21" s="238">
        <f>ROUND(E21*P21,2)</f>
        <v>0</v>
      </c>
      <c r="R21" s="238" t="s">
        <v>112</v>
      </c>
      <c r="S21" s="238" t="s">
        <v>113</v>
      </c>
      <c r="T21" s="239" t="s">
        <v>114</v>
      </c>
      <c r="U21" s="221">
        <v>1.1499999999999999</v>
      </c>
      <c r="V21" s="221">
        <f>ROUND(E21*U21,2)</f>
        <v>15.13</v>
      </c>
      <c r="W21" s="221"/>
      <c r="X21" s="221" t="s">
        <v>115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116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9"/>
      <c r="B22" s="220"/>
      <c r="C22" s="246" t="s">
        <v>133</v>
      </c>
      <c r="D22" s="241"/>
      <c r="E22" s="241"/>
      <c r="F22" s="241"/>
      <c r="G22" s="241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12"/>
      <c r="Z22" s="212"/>
      <c r="AA22" s="212"/>
      <c r="AB22" s="212"/>
      <c r="AC22" s="212"/>
      <c r="AD22" s="212"/>
      <c r="AE22" s="212"/>
      <c r="AF22" s="212"/>
      <c r="AG22" s="212" t="s">
        <v>118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9"/>
      <c r="B23" s="220"/>
      <c r="C23" s="247" t="s">
        <v>119</v>
      </c>
      <c r="D23" s="222"/>
      <c r="E23" s="223"/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12"/>
      <c r="Z23" s="212"/>
      <c r="AA23" s="212"/>
      <c r="AB23" s="212"/>
      <c r="AC23" s="212"/>
      <c r="AD23" s="212"/>
      <c r="AE23" s="212"/>
      <c r="AF23" s="212"/>
      <c r="AG23" s="212" t="s">
        <v>120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9"/>
      <c r="B24" s="220"/>
      <c r="C24" s="247" t="s">
        <v>121</v>
      </c>
      <c r="D24" s="222"/>
      <c r="E24" s="223">
        <v>13.608000000000001</v>
      </c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12"/>
      <c r="Z24" s="212"/>
      <c r="AA24" s="212"/>
      <c r="AB24" s="212"/>
      <c r="AC24" s="212"/>
      <c r="AD24" s="212"/>
      <c r="AE24" s="212"/>
      <c r="AF24" s="212"/>
      <c r="AG24" s="212" t="s">
        <v>120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9"/>
      <c r="B25" s="220"/>
      <c r="C25" s="247" t="s">
        <v>134</v>
      </c>
      <c r="D25" s="222"/>
      <c r="E25" s="223">
        <v>-0.44800000000000001</v>
      </c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12"/>
      <c r="Z25" s="212"/>
      <c r="AA25" s="212"/>
      <c r="AB25" s="212"/>
      <c r="AC25" s="212"/>
      <c r="AD25" s="212"/>
      <c r="AE25" s="212"/>
      <c r="AF25" s="212"/>
      <c r="AG25" s="212" t="s">
        <v>120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33">
        <v>5</v>
      </c>
      <c r="B26" s="234" t="s">
        <v>135</v>
      </c>
      <c r="C26" s="245" t="s">
        <v>136</v>
      </c>
      <c r="D26" s="235" t="s">
        <v>111</v>
      </c>
      <c r="E26" s="236">
        <v>13.16</v>
      </c>
      <c r="F26" s="237"/>
      <c r="G26" s="238">
        <f>ROUND(E26*F26,2)</f>
        <v>0</v>
      </c>
      <c r="H26" s="237"/>
      <c r="I26" s="238">
        <f>ROUND(E26*H26,2)</f>
        <v>0</v>
      </c>
      <c r="J26" s="237"/>
      <c r="K26" s="238">
        <f>ROUND(E26*J26,2)</f>
        <v>0</v>
      </c>
      <c r="L26" s="238">
        <v>21</v>
      </c>
      <c r="M26" s="238">
        <f>G26*(1+L26/100)</f>
        <v>0</v>
      </c>
      <c r="N26" s="238">
        <v>0</v>
      </c>
      <c r="O26" s="238">
        <f>ROUND(E26*N26,2)</f>
        <v>0</v>
      </c>
      <c r="P26" s="238">
        <v>0</v>
      </c>
      <c r="Q26" s="238">
        <f>ROUND(E26*P26,2)</f>
        <v>0</v>
      </c>
      <c r="R26" s="238" t="s">
        <v>112</v>
      </c>
      <c r="S26" s="238" t="s">
        <v>113</v>
      </c>
      <c r="T26" s="239" t="s">
        <v>114</v>
      </c>
      <c r="U26" s="221">
        <v>0.997</v>
      </c>
      <c r="V26" s="221">
        <f>ROUND(E26*U26,2)</f>
        <v>13.12</v>
      </c>
      <c r="W26" s="221"/>
      <c r="X26" s="221" t="s">
        <v>115</v>
      </c>
      <c r="Y26" s="212"/>
      <c r="Z26" s="212"/>
      <c r="AA26" s="212"/>
      <c r="AB26" s="212"/>
      <c r="AC26" s="212"/>
      <c r="AD26" s="212"/>
      <c r="AE26" s="212"/>
      <c r="AF26" s="212"/>
      <c r="AG26" s="212" t="s">
        <v>116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2.5" outlineLevel="1" x14ac:dyDescent="0.2">
      <c r="A27" s="219"/>
      <c r="B27" s="220"/>
      <c r="C27" s="246" t="s">
        <v>137</v>
      </c>
      <c r="D27" s="241"/>
      <c r="E27" s="241"/>
      <c r="F27" s="241"/>
      <c r="G27" s="241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12"/>
      <c r="Z27" s="212"/>
      <c r="AA27" s="212"/>
      <c r="AB27" s="212"/>
      <c r="AC27" s="212"/>
      <c r="AD27" s="212"/>
      <c r="AE27" s="212"/>
      <c r="AF27" s="212"/>
      <c r="AG27" s="212" t="s">
        <v>118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40" t="str">
        <f>C27</f>
        <v>sypaninou z vhodných hornin tř. 1 - 4 nebo materiálem, uloženým ve vzdálenosti do 30 m od vnějšího kraje objektu, pro jakoukoliv míru zhutnění,</v>
      </c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9"/>
      <c r="B28" s="220"/>
      <c r="C28" s="247" t="s">
        <v>138</v>
      </c>
      <c r="D28" s="222"/>
      <c r="E28" s="223">
        <v>13.16</v>
      </c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12"/>
      <c r="Z28" s="212"/>
      <c r="AA28" s="212"/>
      <c r="AB28" s="212"/>
      <c r="AC28" s="212"/>
      <c r="AD28" s="212"/>
      <c r="AE28" s="212"/>
      <c r="AF28" s="212"/>
      <c r="AG28" s="212" t="s">
        <v>120</v>
      </c>
      <c r="AH28" s="212">
        <v>5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33">
        <v>6</v>
      </c>
      <c r="B29" s="234" t="s">
        <v>139</v>
      </c>
      <c r="C29" s="245" t="s">
        <v>140</v>
      </c>
      <c r="D29" s="235" t="s">
        <v>111</v>
      </c>
      <c r="E29" s="236">
        <v>2.464</v>
      </c>
      <c r="F29" s="237"/>
      <c r="G29" s="238">
        <f>ROUND(E29*F29,2)</f>
        <v>0</v>
      </c>
      <c r="H29" s="237"/>
      <c r="I29" s="238">
        <f>ROUND(E29*H29,2)</f>
        <v>0</v>
      </c>
      <c r="J29" s="237"/>
      <c r="K29" s="238">
        <f>ROUND(E29*J29,2)</f>
        <v>0</v>
      </c>
      <c r="L29" s="238">
        <v>21</v>
      </c>
      <c r="M29" s="238">
        <f>G29*(1+L29/100)</f>
        <v>0</v>
      </c>
      <c r="N29" s="238">
        <v>0</v>
      </c>
      <c r="O29" s="238">
        <f>ROUND(E29*N29,2)</f>
        <v>0</v>
      </c>
      <c r="P29" s="238">
        <v>0</v>
      </c>
      <c r="Q29" s="238">
        <f>ROUND(E29*P29,2)</f>
        <v>0</v>
      </c>
      <c r="R29" s="238" t="s">
        <v>112</v>
      </c>
      <c r="S29" s="238" t="s">
        <v>113</v>
      </c>
      <c r="T29" s="239" t="s">
        <v>114</v>
      </c>
      <c r="U29" s="221">
        <v>0</v>
      </c>
      <c r="V29" s="221">
        <f>ROUND(E29*U29,2)</f>
        <v>0</v>
      </c>
      <c r="W29" s="221"/>
      <c r="X29" s="221" t="s">
        <v>115</v>
      </c>
      <c r="Y29" s="212"/>
      <c r="Z29" s="212"/>
      <c r="AA29" s="212"/>
      <c r="AB29" s="212"/>
      <c r="AC29" s="212"/>
      <c r="AD29" s="212"/>
      <c r="AE29" s="212"/>
      <c r="AF29" s="212"/>
      <c r="AG29" s="212" t="s">
        <v>116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9"/>
      <c r="B30" s="220"/>
      <c r="C30" s="247" t="s">
        <v>141</v>
      </c>
      <c r="D30" s="222"/>
      <c r="E30" s="223">
        <v>2.464</v>
      </c>
      <c r="F30" s="221"/>
      <c r="G30" s="221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12"/>
      <c r="Z30" s="212"/>
      <c r="AA30" s="212"/>
      <c r="AB30" s="212"/>
      <c r="AC30" s="212"/>
      <c r="AD30" s="212"/>
      <c r="AE30" s="212"/>
      <c r="AF30" s="212"/>
      <c r="AG30" s="212" t="s">
        <v>120</v>
      </c>
      <c r="AH30" s="212">
        <v>5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x14ac:dyDescent="0.2">
      <c r="A31" s="227" t="s">
        <v>107</v>
      </c>
      <c r="B31" s="228" t="s">
        <v>69</v>
      </c>
      <c r="C31" s="244" t="s">
        <v>70</v>
      </c>
      <c r="D31" s="229"/>
      <c r="E31" s="230"/>
      <c r="F31" s="231"/>
      <c r="G31" s="231">
        <f>SUMIF(AG32:AG36,"&lt;&gt;NOR",G32:G36)</f>
        <v>0</v>
      </c>
      <c r="H31" s="231"/>
      <c r="I31" s="231">
        <f>SUM(I32:I36)</f>
        <v>0</v>
      </c>
      <c r="J31" s="231"/>
      <c r="K31" s="231">
        <f>SUM(K32:K36)</f>
        <v>0</v>
      </c>
      <c r="L31" s="231"/>
      <c r="M31" s="231">
        <f>SUM(M32:M36)</f>
        <v>0</v>
      </c>
      <c r="N31" s="231"/>
      <c r="O31" s="231">
        <f>SUM(O32:O36)</f>
        <v>10.34</v>
      </c>
      <c r="P31" s="231"/>
      <c r="Q31" s="231">
        <f>SUM(Q32:Q36)</f>
        <v>0</v>
      </c>
      <c r="R31" s="231"/>
      <c r="S31" s="231"/>
      <c r="T31" s="232"/>
      <c r="U31" s="226"/>
      <c r="V31" s="226">
        <f>SUM(V32:V36)</f>
        <v>0</v>
      </c>
      <c r="W31" s="226"/>
      <c r="X31" s="226"/>
      <c r="AG31" t="s">
        <v>108</v>
      </c>
    </row>
    <row r="32" spans="1:60" ht="22.5" outlineLevel="1" x14ac:dyDescent="0.2">
      <c r="A32" s="233">
        <v>7</v>
      </c>
      <c r="B32" s="234" t="s">
        <v>142</v>
      </c>
      <c r="C32" s="245" t="s">
        <v>143</v>
      </c>
      <c r="D32" s="235" t="s">
        <v>111</v>
      </c>
      <c r="E32" s="236">
        <v>3.1360000000000001</v>
      </c>
      <c r="F32" s="237"/>
      <c r="G32" s="238">
        <f>ROUND(E32*F32,2)</f>
        <v>0</v>
      </c>
      <c r="H32" s="237"/>
      <c r="I32" s="238">
        <f>ROUND(E32*H32,2)</f>
        <v>0</v>
      </c>
      <c r="J32" s="237"/>
      <c r="K32" s="238">
        <f>ROUND(E32*J32,2)</f>
        <v>0</v>
      </c>
      <c r="L32" s="238">
        <v>21</v>
      </c>
      <c r="M32" s="238">
        <f>G32*(1+L32/100)</f>
        <v>0</v>
      </c>
      <c r="N32" s="238">
        <v>3.29677</v>
      </c>
      <c r="O32" s="238">
        <f>ROUND(E32*N32,2)</f>
        <v>10.34</v>
      </c>
      <c r="P32" s="238">
        <v>0</v>
      </c>
      <c r="Q32" s="238">
        <f>ROUND(E32*P32,2)</f>
        <v>0</v>
      </c>
      <c r="R32" s="238" t="s">
        <v>144</v>
      </c>
      <c r="S32" s="238" t="s">
        <v>113</v>
      </c>
      <c r="T32" s="239" t="s">
        <v>114</v>
      </c>
      <c r="U32" s="221">
        <v>0</v>
      </c>
      <c r="V32" s="221">
        <f>ROUND(E32*U32,2)</f>
        <v>0</v>
      </c>
      <c r="W32" s="221"/>
      <c r="X32" s="221" t="s">
        <v>145</v>
      </c>
      <c r="Y32" s="212"/>
      <c r="Z32" s="212"/>
      <c r="AA32" s="212"/>
      <c r="AB32" s="212"/>
      <c r="AC32" s="212"/>
      <c r="AD32" s="212"/>
      <c r="AE32" s="212"/>
      <c r="AF32" s="212"/>
      <c r="AG32" s="212" t="s">
        <v>146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9"/>
      <c r="B33" s="220"/>
      <c r="C33" s="246" t="s">
        <v>147</v>
      </c>
      <c r="D33" s="241"/>
      <c r="E33" s="241"/>
      <c r="F33" s="241"/>
      <c r="G33" s="241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12"/>
      <c r="Z33" s="212"/>
      <c r="AA33" s="212"/>
      <c r="AB33" s="212"/>
      <c r="AC33" s="212"/>
      <c r="AD33" s="212"/>
      <c r="AE33" s="212"/>
      <c r="AF33" s="212"/>
      <c r="AG33" s="212" t="s">
        <v>118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9"/>
      <c r="B34" s="220"/>
      <c r="C34" s="247" t="s">
        <v>148</v>
      </c>
      <c r="D34" s="222"/>
      <c r="E34" s="223"/>
      <c r="F34" s="221"/>
      <c r="G34" s="221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12"/>
      <c r="Z34" s="212"/>
      <c r="AA34" s="212"/>
      <c r="AB34" s="212"/>
      <c r="AC34" s="212"/>
      <c r="AD34" s="212"/>
      <c r="AE34" s="212"/>
      <c r="AF34" s="212"/>
      <c r="AG34" s="212" t="s">
        <v>120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9"/>
      <c r="B35" s="220"/>
      <c r="C35" s="247" t="s">
        <v>122</v>
      </c>
      <c r="D35" s="222"/>
      <c r="E35" s="223">
        <v>2.016</v>
      </c>
      <c r="F35" s="221"/>
      <c r="G35" s="221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12"/>
      <c r="Z35" s="212"/>
      <c r="AA35" s="212"/>
      <c r="AB35" s="212"/>
      <c r="AC35" s="212"/>
      <c r="AD35" s="212"/>
      <c r="AE35" s="212"/>
      <c r="AF35" s="212"/>
      <c r="AG35" s="212" t="s">
        <v>120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9"/>
      <c r="B36" s="220"/>
      <c r="C36" s="247" t="s">
        <v>149</v>
      </c>
      <c r="D36" s="222"/>
      <c r="E36" s="223">
        <v>1.1200000000000001</v>
      </c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12"/>
      <c r="Z36" s="212"/>
      <c r="AA36" s="212"/>
      <c r="AB36" s="212"/>
      <c r="AC36" s="212"/>
      <c r="AD36" s="212"/>
      <c r="AE36" s="212"/>
      <c r="AF36" s="212"/>
      <c r="AG36" s="212" t="s">
        <v>120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x14ac:dyDescent="0.2">
      <c r="A37" s="227" t="s">
        <v>107</v>
      </c>
      <c r="B37" s="228" t="s">
        <v>71</v>
      </c>
      <c r="C37" s="244" t="s">
        <v>72</v>
      </c>
      <c r="D37" s="229"/>
      <c r="E37" s="230"/>
      <c r="F37" s="231"/>
      <c r="G37" s="231">
        <f>SUMIF(AG38:AG40,"&lt;&gt;NOR",G38:G40)</f>
        <v>0</v>
      </c>
      <c r="H37" s="231"/>
      <c r="I37" s="231">
        <f>SUM(I38:I40)</f>
        <v>0</v>
      </c>
      <c r="J37" s="231"/>
      <c r="K37" s="231">
        <f>SUM(K38:K40)</f>
        <v>0</v>
      </c>
      <c r="L37" s="231"/>
      <c r="M37" s="231">
        <f>SUM(M38:M40)</f>
        <v>0</v>
      </c>
      <c r="N37" s="231"/>
      <c r="O37" s="231">
        <f>SUM(O38:O40)</f>
        <v>0</v>
      </c>
      <c r="P37" s="231"/>
      <c r="Q37" s="231">
        <f>SUM(Q38:Q40)</f>
        <v>0</v>
      </c>
      <c r="R37" s="231"/>
      <c r="S37" s="231"/>
      <c r="T37" s="232"/>
      <c r="U37" s="226"/>
      <c r="V37" s="226">
        <f>SUM(V38:V40)</f>
        <v>7.28</v>
      </c>
      <c r="W37" s="226"/>
      <c r="X37" s="226"/>
      <c r="AG37" t="s">
        <v>108</v>
      </c>
    </row>
    <row r="38" spans="1:60" ht="22.5" outlineLevel="1" x14ac:dyDescent="0.2">
      <c r="A38" s="233">
        <v>8</v>
      </c>
      <c r="B38" s="234" t="s">
        <v>150</v>
      </c>
      <c r="C38" s="245" t="s">
        <v>151</v>
      </c>
      <c r="D38" s="235" t="s">
        <v>152</v>
      </c>
      <c r="E38" s="236">
        <v>56</v>
      </c>
      <c r="F38" s="237"/>
      <c r="G38" s="238">
        <f>ROUND(E38*F38,2)</f>
        <v>0</v>
      </c>
      <c r="H38" s="237"/>
      <c r="I38" s="238">
        <f>ROUND(E38*H38,2)</f>
        <v>0</v>
      </c>
      <c r="J38" s="237"/>
      <c r="K38" s="238">
        <f>ROUND(E38*J38,2)</f>
        <v>0</v>
      </c>
      <c r="L38" s="238">
        <v>21</v>
      </c>
      <c r="M38" s="238">
        <f>G38*(1+L38/100)</f>
        <v>0</v>
      </c>
      <c r="N38" s="238">
        <v>3.0000000000000001E-5</v>
      </c>
      <c r="O38" s="238">
        <f>ROUND(E38*N38,2)</f>
        <v>0</v>
      </c>
      <c r="P38" s="238">
        <v>0</v>
      </c>
      <c r="Q38" s="238">
        <f>ROUND(E38*P38,2)</f>
        <v>0</v>
      </c>
      <c r="R38" s="238" t="s">
        <v>153</v>
      </c>
      <c r="S38" s="238" t="s">
        <v>113</v>
      </c>
      <c r="T38" s="239" t="s">
        <v>114</v>
      </c>
      <c r="U38" s="221">
        <v>0.13</v>
      </c>
      <c r="V38" s="221">
        <f>ROUND(E38*U38,2)</f>
        <v>7.28</v>
      </c>
      <c r="W38" s="221"/>
      <c r="X38" s="221" t="s">
        <v>115</v>
      </c>
      <c r="Y38" s="212"/>
      <c r="Z38" s="212"/>
      <c r="AA38" s="212"/>
      <c r="AB38" s="212"/>
      <c r="AC38" s="212"/>
      <c r="AD38" s="212"/>
      <c r="AE38" s="212"/>
      <c r="AF38" s="212"/>
      <c r="AG38" s="212" t="s">
        <v>116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9"/>
      <c r="B39" s="220"/>
      <c r="C39" s="247" t="s">
        <v>119</v>
      </c>
      <c r="D39" s="222"/>
      <c r="E39" s="223"/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12"/>
      <c r="Z39" s="212"/>
      <c r="AA39" s="212"/>
      <c r="AB39" s="212"/>
      <c r="AC39" s="212"/>
      <c r="AD39" s="212"/>
      <c r="AE39" s="212"/>
      <c r="AF39" s="212"/>
      <c r="AG39" s="212" t="s">
        <v>120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9"/>
      <c r="B40" s="220"/>
      <c r="C40" s="247" t="s">
        <v>154</v>
      </c>
      <c r="D40" s="222"/>
      <c r="E40" s="223">
        <v>56</v>
      </c>
      <c r="F40" s="221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12"/>
      <c r="Z40" s="212"/>
      <c r="AA40" s="212"/>
      <c r="AB40" s="212"/>
      <c r="AC40" s="212"/>
      <c r="AD40" s="212"/>
      <c r="AE40" s="212"/>
      <c r="AF40" s="212"/>
      <c r="AG40" s="212" t="s">
        <v>120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x14ac:dyDescent="0.2">
      <c r="A41" s="227" t="s">
        <v>107</v>
      </c>
      <c r="B41" s="228" t="s">
        <v>73</v>
      </c>
      <c r="C41" s="244" t="s">
        <v>74</v>
      </c>
      <c r="D41" s="229"/>
      <c r="E41" s="230"/>
      <c r="F41" s="231"/>
      <c r="G41" s="231">
        <f>SUMIF(AG42:AG47,"&lt;&gt;NOR",G42:G47)</f>
        <v>0</v>
      </c>
      <c r="H41" s="231"/>
      <c r="I41" s="231">
        <f>SUM(I42:I47)</f>
        <v>0</v>
      </c>
      <c r="J41" s="231"/>
      <c r="K41" s="231">
        <f>SUM(K42:K47)</f>
        <v>0</v>
      </c>
      <c r="L41" s="231"/>
      <c r="M41" s="231">
        <f>SUM(M42:M47)</f>
        <v>0</v>
      </c>
      <c r="N41" s="231"/>
      <c r="O41" s="231">
        <f>SUM(O42:O47)</f>
        <v>0</v>
      </c>
      <c r="P41" s="231"/>
      <c r="Q41" s="231">
        <f>SUM(Q42:Q47)</f>
        <v>0</v>
      </c>
      <c r="R41" s="231"/>
      <c r="S41" s="231"/>
      <c r="T41" s="232"/>
      <c r="U41" s="226"/>
      <c r="V41" s="226">
        <f>SUM(V42:V47)</f>
        <v>0</v>
      </c>
      <c r="W41" s="226"/>
      <c r="X41" s="226"/>
      <c r="AG41" t="s">
        <v>108</v>
      </c>
    </row>
    <row r="42" spans="1:60" outlineLevel="1" x14ac:dyDescent="0.2">
      <c r="A42" s="233">
        <v>9</v>
      </c>
      <c r="B42" s="234" t="s">
        <v>155</v>
      </c>
      <c r="C42" s="245" t="s">
        <v>156</v>
      </c>
      <c r="D42" s="235" t="s">
        <v>157</v>
      </c>
      <c r="E42" s="236">
        <v>468.42</v>
      </c>
      <c r="F42" s="237"/>
      <c r="G42" s="238">
        <f>ROUND(E42*F42,2)</f>
        <v>0</v>
      </c>
      <c r="H42" s="237"/>
      <c r="I42" s="238">
        <f>ROUND(E42*H42,2)</f>
        <v>0</v>
      </c>
      <c r="J42" s="237"/>
      <c r="K42" s="238">
        <f>ROUND(E42*J42,2)</f>
        <v>0</v>
      </c>
      <c r="L42" s="238">
        <v>21</v>
      </c>
      <c r="M42" s="238">
        <f>G42*(1+L42/100)</f>
        <v>0</v>
      </c>
      <c r="N42" s="238">
        <v>0</v>
      </c>
      <c r="O42" s="238">
        <f>ROUND(E42*N42,2)</f>
        <v>0</v>
      </c>
      <c r="P42" s="238">
        <v>0</v>
      </c>
      <c r="Q42" s="238">
        <f>ROUND(E42*P42,2)</f>
        <v>0</v>
      </c>
      <c r="R42" s="238"/>
      <c r="S42" s="238" t="s">
        <v>158</v>
      </c>
      <c r="T42" s="239" t="s">
        <v>114</v>
      </c>
      <c r="U42" s="221">
        <v>0</v>
      </c>
      <c r="V42" s="221">
        <f>ROUND(E42*U42,2)</f>
        <v>0</v>
      </c>
      <c r="W42" s="221"/>
      <c r="X42" s="221" t="s">
        <v>115</v>
      </c>
      <c r="Y42" s="212"/>
      <c r="Z42" s="212"/>
      <c r="AA42" s="212"/>
      <c r="AB42" s="212"/>
      <c r="AC42" s="212"/>
      <c r="AD42" s="212"/>
      <c r="AE42" s="212"/>
      <c r="AF42" s="212"/>
      <c r="AG42" s="212" t="s">
        <v>116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9"/>
      <c r="B43" s="220"/>
      <c r="C43" s="248" t="s">
        <v>159</v>
      </c>
      <c r="D43" s="242"/>
      <c r="E43" s="242"/>
      <c r="F43" s="242"/>
      <c r="G43" s="242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12"/>
      <c r="Z43" s="212"/>
      <c r="AA43" s="212"/>
      <c r="AB43" s="212"/>
      <c r="AC43" s="212"/>
      <c r="AD43" s="212"/>
      <c r="AE43" s="212"/>
      <c r="AF43" s="212"/>
      <c r="AG43" s="212" t="s">
        <v>160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9"/>
      <c r="B44" s="220"/>
      <c r="C44" s="247" t="s">
        <v>148</v>
      </c>
      <c r="D44" s="222"/>
      <c r="E44" s="223"/>
      <c r="F44" s="221"/>
      <c r="G44" s="221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12"/>
      <c r="Z44" s="212"/>
      <c r="AA44" s="212"/>
      <c r="AB44" s="212"/>
      <c r="AC44" s="212"/>
      <c r="AD44" s="212"/>
      <c r="AE44" s="212"/>
      <c r="AF44" s="212"/>
      <c r="AG44" s="212" t="s">
        <v>120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9"/>
      <c r="B45" s="220"/>
      <c r="C45" s="247" t="s">
        <v>161</v>
      </c>
      <c r="D45" s="222"/>
      <c r="E45" s="223">
        <v>354.66</v>
      </c>
      <c r="F45" s="221"/>
      <c r="G45" s="221"/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12"/>
      <c r="Z45" s="212"/>
      <c r="AA45" s="212"/>
      <c r="AB45" s="212"/>
      <c r="AC45" s="212"/>
      <c r="AD45" s="212"/>
      <c r="AE45" s="212"/>
      <c r="AF45" s="212"/>
      <c r="AG45" s="212" t="s">
        <v>120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9"/>
      <c r="B46" s="220"/>
      <c r="C46" s="247" t="s">
        <v>162</v>
      </c>
      <c r="D46" s="222"/>
      <c r="E46" s="223">
        <v>26.28</v>
      </c>
      <c r="F46" s="221"/>
      <c r="G46" s="221"/>
      <c r="H46" s="221"/>
      <c r="I46" s="221"/>
      <c r="J46" s="221"/>
      <c r="K46" s="221"/>
      <c r="L46" s="221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12"/>
      <c r="Z46" s="212"/>
      <c r="AA46" s="212"/>
      <c r="AB46" s="212"/>
      <c r="AC46" s="212"/>
      <c r="AD46" s="212"/>
      <c r="AE46" s="212"/>
      <c r="AF46" s="212"/>
      <c r="AG46" s="212" t="s">
        <v>120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9"/>
      <c r="B47" s="220"/>
      <c r="C47" s="247" t="s">
        <v>163</v>
      </c>
      <c r="D47" s="222"/>
      <c r="E47" s="223">
        <v>87.48</v>
      </c>
      <c r="F47" s="221"/>
      <c r="G47" s="221"/>
      <c r="H47" s="221"/>
      <c r="I47" s="221"/>
      <c r="J47" s="221"/>
      <c r="K47" s="221"/>
      <c r="L47" s="221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12"/>
      <c r="Z47" s="212"/>
      <c r="AA47" s="212"/>
      <c r="AB47" s="212"/>
      <c r="AC47" s="212"/>
      <c r="AD47" s="212"/>
      <c r="AE47" s="212"/>
      <c r="AF47" s="212"/>
      <c r="AG47" s="212" t="s">
        <v>120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x14ac:dyDescent="0.2">
      <c r="A48" s="227" t="s">
        <v>107</v>
      </c>
      <c r="B48" s="228" t="s">
        <v>75</v>
      </c>
      <c r="C48" s="244" t="s">
        <v>76</v>
      </c>
      <c r="D48" s="229"/>
      <c r="E48" s="230"/>
      <c r="F48" s="231"/>
      <c r="G48" s="231">
        <f>SUMIF(AG49:AG75,"&lt;&gt;NOR",G49:G75)</f>
        <v>0</v>
      </c>
      <c r="H48" s="231"/>
      <c r="I48" s="231">
        <f>SUM(I49:I75)</f>
        <v>0</v>
      </c>
      <c r="J48" s="231"/>
      <c r="K48" s="231">
        <f>SUM(K49:K75)</f>
        <v>0</v>
      </c>
      <c r="L48" s="231"/>
      <c r="M48" s="231">
        <f>SUM(M49:M75)</f>
        <v>0</v>
      </c>
      <c r="N48" s="231"/>
      <c r="O48" s="231">
        <f>SUM(O49:O75)</f>
        <v>2.3200000000000003</v>
      </c>
      <c r="P48" s="231"/>
      <c r="Q48" s="231">
        <f>SUM(Q49:Q75)</f>
        <v>0</v>
      </c>
      <c r="R48" s="231"/>
      <c r="S48" s="231"/>
      <c r="T48" s="232"/>
      <c r="U48" s="226"/>
      <c r="V48" s="226">
        <f>SUM(V49:V75)</f>
        <v>200.25</v>
      </c>
      <c r="W48" s="226"/>
      <c r="X48" s="226"/>
      <c r="AG48" t="s">
        <v>108</v>
      </c>
    </row>
    <row r="49" spans="1:60" outlineLevel="1" x14ac:dyDescent="0.2">
      <c r="A49" s="233">
        <v>10</v>
      </c>
      <c r="B49" s="234" t="s">
        <v>164</v>
      </c>
      <c r="C49" s="245" t="s">
        <v>165</v>
      </c>
      <c r="D49" s="235" t="s">
        <v>166</v>
      </c>
      <c r="E49" s="236">
        <v>1925.6096</v>
      </c>
      <c r="F49" s="237"/>
      <c r="G49" s="238">
        <f>ROUND(E49*F49,2)</f>
        <v>0</v>
      </c>
      <c r="H49" s="237"/>
      <c r="I49" s="238">
        <f>ROUND(E49*H49,2)</f>
        <v>0</v>
      </c>
      <c r="J49" s="237"/>
      <c r="K49" s="238">
        <f>ROUND(E49*J49,2)</f>
        <v>0</v>
      </c>
      <c r="L49" s="238">
        <v>21</v>
      </c>
      <c r="M49" s="238">
        <f>G49*(1+L49/100)</f>
        <v>0</v>
      </c>
      <c r="N49" s="238">
        <v>5.0000000000000002E-5</v>
      </c>
      <c r="O49" s="238">
        <f>ROUND(E49*N49,2)</f>
        <v>0.1</v>
      </c>
      <c r="P49" s="238">
        <v>0</v>
      </c>
      <c r="Q49" s="238">
        <f>ROUND(E49*P49,2)</f>
        <v>0</v>
      </c>
      <c r="R49" s="238" t="s">
        <v>167</v>
      </c>
      <c r="S49" s="238" t="s">
        <v>113</v>
      </c>
      <c r="T49" s="239" t="s">
        <v>114</v>
      </c>
      <c r="U49" s="221">
        <v>0.1</v>
      </c>
      <c r="V49" s="221">
        <f>ROUND(E49*U49,2)</f>
        <v>192.56</v>
      </c>
      <c r="W49" s="221"/>
      <c r="X49" s="221" t="s">
        <v>115</v>
      </c>
      <c r="Y49" s="212"/>
      <c r="Z49" s="212"/>
      <c r="AA49" s="212"/>
      <c r="AB49" s="212"/>
      <c r="AC49" s="212"/>
      <c r="AD49" s="212"/>
      <c r="AE49" s="212"/>
      <c r="AF49" s="212"/>
      <c r="AG49" s="212" t="s">
        <v>116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9"/>
      <c r="B50" s="220"/>
      <c r="C50" s="247" t="s">
        <v>148</v>
      </c>
      <c r="D50" s="222"/>
      <c r="E50" s="223"/>
      <c r="F50" s="221"/>
      <c r="G50" s="221"/>
      <c r="H50" s="221"/>
      <c r="I50" s="221"/>
      <c r="J50" s="221"/>
      <c r="K50" s="221"/>
      <c r="L50" s="221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12"/>
      <c r="Z50" s="212"/>
      <c r="AA50" s="212"/>
      <c r="AB50" s="212"/>
      <c r="AC50" s="212"/>
      <c r="AD50" s="212"/>
      <c r="AE50" s="212"/>
      <c r="AF50" s="212"/>
      <c r="AG50" s="212" t="s">
        <v>120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9"/>
      <c r="B51" s="220"/>
      <c r="C51" s="247" t="s">
        <v>168</v>
      </c>
      <c r="D51" s="222"/>
      <c r="E51" s="223">
        <v>105.36960000000001</v>
      </c>
      <c r="F51" s="221"/>
      <c r="G51" s="221"/>
      <c r="H51" s="221"/>
      <c r="I51" s="221"/>
      <c r="J51" s="221"/>
      <c r="K51" s="221"/>
      <c r="L51" s="221"/>
      <c r="M51" s="221"/>
      <c r="N51" s="221"/>
      <c r="O51" s="221"/>
      <c r="P51" s="221"/>
      <c r="Q51" s="221"/>
      <c r="R51" s="221"/>
      <c r="S51" s="221"/>
      <c r="T51" s="221"/>
      <c r="U51" s="221"/>
      <c r="V51" s="221"/>
      <c r="W51" s="221"/>
      <c r="X51" s="221"/>
      <c r="Y51" s="212"/>
      <c r="Z51" s="212"/>
      <c r="AA51" s="212"/>
      <c r="AB51" s="212"/>
      <c r="AC51" s="212"/>
      <c r="AD51" s="212"/>
      <c r="AE51" s="212"/>
      <c r="AF51" s="212"/>
      <c r="AG51" s="212" t="s">
        <v>120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9"/>
      <c r="B52" s="220"/>
      <c r="C52" s="247" t="s">
        <v>169</v>
      </c>
      <c r="D52" s="222"/>
      <c r="E52" s="223">
        <v>590.24</v>
      </c>
      <c r="F52" s="221"/>
      <c r="G52" s="221"/>
      <c r="H52" s="221"/>
      <c r="I52" s="221"/>
      <c r="J52" s="221"/>
      <c r="K52" s="221"/>
      <c r="L52" s="221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12"/>
      <c r="Z52" s="212"/>
      <c r="AA52" s="212"/>
      <c r="AB52" s="212"/>
      <c r="AC52" s="212"/>
      <c r="AD52" s="212"/>
      <c r="AE52" s="212"/>
      <c r="AF52" s="212"/>
      <c r="AG52" s="212" t="s">
        <v>120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9"/>
      <c r="B53" s="220"/>
      <c r="C53" s="247" t="s">
        <v>170</v>
      </c>
      <c r="D53" s="222"/>
      <c r="E53" s="223">
        <v>1230</v>
      </c>
      <c r="F53" s="221"/>
      <c r="G53" s="221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12"/>
      <c r="Z53" s="212"/>
      <c r="AA53" s="212"/>
      <c r="AB53" s="212"/>
      <c r="AC53" s="212"/>
      <c r="AD53" s="212"/>
      <c r="AE53" s="212"/>
      <c r="AF53" s="212"/>
      <c r="AG53" s="212" t="s">
        <v>120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33">
        <v>11</v>
      </c>
      <c r="B54" s="234" t="s">
        <v>171</v>
      </c>
      <c r="C54" s="245" t="s">
        <v>172</v>
      </c>
      <c r="D54" s="235" t="s">
        <v>166</v>
      </c>
      <c r="E54" s="236">
        <v>1925.6096</v>
      </c>
      <c r="F54" s="237"/>
      <c r="G54" s="238">
        <f>ROUND(E54*F54,2)</f>
        <v>0</v>
      </c>
      <c r="H54" s="237"/>
      <c r="I54" s="238">
        <f>ROUND(E54*H54,2)</f>
        <v>0</v>
      </c>
      <c r="J54" s="237"/>
      <c r="K54" s="238">
        <f>ROUND(E54*J54,2)</f>
        <v>0</v>
      </c>
      <c r="L54" s="238">
        <v>21</v>
      </c>
      <c r="M54" s="238">
        <f>G54*(1+L54/100)</f>
        <v>0</v>
      </c>
      <c r="N54" s="238">
        <v>0</v>
      </c>
      <c r="O54" s="238">
        <f>ROUND(E54*N54,2)</f>
        <v>0</v>
      </c>
      <c r="P54" s="238">
        <v>0</v>
      </c>
      <c r="Q54" s="238">
        <f>ROUND(E54*P54,2)</f>
        <v>0</v>
      </c>
      <c r="R54" s="238"/>
      <c r="S54" s="238" t="s">
        <v>158</v>
      </c>
      <c r="T54" s="239" t="s">
        <v>114</v>
      </c>
      <c r="U54" s="221">
        <v>0</v>
      </c>
      <c r="V54" s="221">
        <f>ROUND(E54*U54,2)</f>
        <v>0</v>
      </c>
      <c r="W54" s="221"/>
      <c r="X54" s="221" t="s">
        <v>115</v>
      </c>
      <c r="Y54" s="212"/>
      <c r="Z54" s="212"/>
      <c r="AA54" s="212"/>
      <c r="AB54" s="212"/>
      <c r="AC54" s="212"/>
      <c r="AD54" s="212"/>
      <c r="AE54" s="212"/>
      <c r="AF54" s="212"/>
      <c r="AG54" s="212" t="s">
        <v>116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9"/>
      <c r="B55" s="220"/>
      <c r="C55" s="247" t="s">
        <v>173</v>
      </c>
      <c r="D55" s="222"/>
      <c r="E55" s="223">
        <v>1925.6096</v>
      </c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12"/>
      <c r="Z55" s="212"/>
      <c r="AA55" s="212"/>
      <c r="AB55" s="212"/>
      <c r="AC55" s="212"/>
      <c r="AD55" s="212"/>
      <c r="AE55" s="212"/>
      <c r="AF55" s="212"/>
      <c r="AG55" s="212" t="s">
        <v>120</v>
      </c>
      <c r="AH55" s="212">
        <v>5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33">
        <v>12</v>
      </c>
      <c r="B56" s="234" t="s">
        <v>174</v>
      </c>
      <c r="C56" s="245" t="s">
        <v>175</v>
      </c>
      <c r="D56" s="235" t="s">
        <v>176</v>
      </c>
      <c r="E56" s="236">
        <v>0.11591</v>
      </c>
      <c r="F56" s="237"/>
      <c r="G56" s="238">
        <f>ROUND(E56*F56,2)</f>
        <v>0</v>
      </c>
      <c r="H56" s="237"/>
      <c r="I56" s="238">
        <f>ROUND(E56*H56,2)</f>
        <v>0</v>
      </c>
      <c r="J56" s="237"/>
      <c r="K56" s="238">
        <f>ROUND(E56*J56,2)</f>
        <v>0</v>
      </c>
      <c r="L56" s="238">
        <v>21</v>
      </c>
      <c r="M56" s="238">
        <f>G56*(1+L56/100)</f>
        <v>0</v>
      </c>
      <c r="N56" s="238">
        <v>1</v>
      </c>
      <c r="O56" s="238">
        <f>ROUND(E56*N56,2)</f>
        <v>0.12</v>
      </c>
      <c r="P56" s="238">
        <v>0</v>
      </c>
      <c r="Q56" s="238">
        <f>ROUND(E56*P56,2)</f>
        <v>0</v>
      </c>
      <c r="R56" s="238" t="s">
        <v>177</v>
      </c>
      <c r="S56" s="238" t="s">
        <v>113</v>
      </c>
      <c r="T56" s="239" t="s">
        <v>114</v>
      </c>
      <c r="U56" s="221">
        <v>0</v>
      </c>
      <c r="V56" s="221">
        <f>ROUND(E56*U56,2)</f>
        <v>0</v>
      </c>
      <c r="W56" s="221"/>
      <c r="X56" s="221" t="s">
        <v>178</v>
      </c>
      <c r="Y56" s="212"/>
      <c r="Z56" s="212"/>
      <c r="AA56" s="212"/>
      <c r="AB56" s="212"/>
      <c r="AC56" s="212"/>
      <c r="AD56" s="212"/>
      <c r="AE56" s="212"/>
      <c r="AF56" s="212"/>
      <c r="AG56" s="212" t="s">
        <v>179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9"/>
      <c r="B57" s="220"/>
      <c r="C57" s="247" t="s">
        <v>148</v>
      </c>
      <c r="D57" s="222"/>
      <c r="E57" s="223"/>
      <c r="F57" s="221"/>
      <c r="G57" s="221"/>
      <c r="H57" s="221"/>
      <c r="I57" s="221"/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12"/>
      <c r="Z57" s="212"/>
      <c r="AA57" s="212"/>
      <c r="AB57" s="212"/>
      <c r="AC57" s="212"/>
      <c r="AD57" s="212"/>
      <c r="AE57" s="212"/>
      <c r="AF57" s="212"/>
      <c r="AG57" s="212" t="s">
        <v>120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9"/>
      <c r="B58" s="220"/>
      <c r="C58" s="247" t="s">
        <v>180</v>
      </c>
      <c r="D58" s="222"/>
      <c r="E58" s="223">
        <v>0.10537000000000001</v>
      </c>
      <c r="F58" s="221"/>
      <c r="G58" s="221"/>
      <c r="H58" s="221"/>
      <c r="I58" s="221"/>
      <c r="J58" s="221"/>
      <c r="K58" s="221"/>
      <c r="L58" s="221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12"/>
      <c r="Z58" s="212"/>
      <c r="AA58" s="212"/>
      <c r="AB58" s="212"/>
      <c r="AC58" s="212"/>
      <c r="AD58" s="212"/>
      <c r="AE58" s="212"/>
      <c r="AF58" s="212"/>
      <c r="AG58" s="212" t="s">
        <v>120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9"/>
      <c r="B59" s="220"/>
      <c r="C59" s="249" t="s">
        <v>181</v>
      </c>
      <c r="D59" s="224"/>
      <c r="E59" s="225">
        <v>1.0540000000000001E-2</v>
      </c>
      <c r="F59" s="221"/>
      <c r="G59" s="221"/>
      <c r="H59" s="221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12"/>
      <c r="Z59" s="212"/>
      <c r="AA59" s="212"/>
      <c r="AB59" s="212"/>
      <c r="AC59" s="212"/>
      <c r="AD59" s="212"/>
      <c r="AE59" s="212"/>
      <c r="AF59" s="212"/>
      <c r="AG59" s="212" t="s">
        <v>120</v>
      </c>
      <c r="AH59" s="212">
        <v>4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ht="22.5" outlineLevel="1" x14ac:dyDescent="0.2">
      <c r="A60" s="233">
        <v>13</v>
      </c>
      <c r="B60" s="234" t="s">
        <v>182</v>
      </c>
      <c r="C60" s="245" t="s">
        <v>183</v>
      </c>
      <c r="D60" s="235" t="s">
        <v>176</v>
      </c>
      <c r="E60" s="236">
        <v>0.64925999999999995</v>
      </c>
      <c r="F60" s="237"/>
      <c r="G60" s="238">
        <f>ROUND(E60*F60,2)</f>
        <v>0</v>
      </c>
      <c r="H60" s="237"/>
      <c r="I60" s="238">
        <f>ROUND(E60*H60,2)</f>
        <v>0</v>
      </c>
      <c r="J60" s="237"/>
      <c r="K60" s="238">
        <f>ROUND(E60*J60,2)</f>
        <v>0</v>
      </c>
      <c r="L60" s="238">
        <v>21</v>
      </c>
      <c r="M60" s="238">
        <f>G60*(1+L60/100)</f>
        <v>0</v>
      </c>
      <c r="N60" s="238">
        <v>1</v>
      </c>
      <c r="O60" s="238">
        <f>ROUND(E60*N60,2)</f>
        <v>0.65</v>
      </c>
      <c r="P60" s="238">
        <v>0</v>
      </c>
      <c r="Q60" s="238">
        <f>ROUND(E60*P60,2)</f>
        <v>0</v>
      </c>
      <c r="R60" s="238"/>
      <c r="S60" s="238" t="s">
        <v>158</v>
      </c>
      <c r="T60" s="239" t="s">
        <v>114</v>
      </c>
      <c r="U60" s="221">
        <v>0</v>
      </c>
      <c r="V60" s="221">
        <f>ROUND(E60*U60,2)</f>
        <v>0</v>
      </c>
      <c r="W60" s="221"/>
      <c r="X60" s="221" t="s">
        <v>178</v>
      </c>
      <c r="Y60" s="212"/>
      <c r="Z60" s="212"/>
      <c r="AA60" s="212"/>
      <c r="AB60" s="212"/>
      <c r="AC60" s="212"/>
      <c r="AD60" s="212"/>
      <c r="AE60" s="212"/>
      <c r="AF60" s="212"/>
      <c r="AG60" s="212" t="s">
        <v>179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9"/>
      <c r="B61" s="220"/>
      <c r="C61" s="247" t="s">
        <v>148</v>
      </c>
      <c r="D61" s="222"/>
      <c r="E61" s="223"/>
      <c r="F61" s="221"/>
      <c r="G61" s="221"/>
      <c r="H61" s="221"/>
      <c r="I61" s="221"/>
      <c r="J61" s="221"/>
      <c r="K61" s="221"/>
      <c r="L61" s="221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12"/>
      <c r="Z61" s="212"/>
      <c r="AA61" s="212"/>
      <c r="AB61" s="212"/>
      <c r="AC61" s="212"/>
      <c r="AD61" s="212"/>
      <c r="AE61" s="212"/>
      <c r="AF61" s="212"/>
      <c r="AG61" s="212" t="s">
        <v>120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9"/>
      <c r="B62" s="220"/>
      <c r="C62" s="247" t="s">
        <v>184</v>
      </c>
      <c r="D62" s="222"/>
      <c r="E62" s="223">
        <v>0.59023999999999999</v>
      </c>
      <c r="F62" s="221"/>
      <c r="G62" s="221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12"/>
      <c r="Z62" s="212"/>
      <c r="AA62" s="212"/>
      <c r="AB62" s="212"/>
      <c r="AC62" s="212"/>
      <c r="AD62" s="212"/>
      <c r="AE62" s="212"/>
      <c r="AF62" s="212"/>
      <c r="AG62" s="212" t="s">
        <v>120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9"/>
      <c r="B63" s="220"/>
      <c r="C63" s="249" t="s">
        <v>181</v>
      </c>
      <c r="D63" s="224"/>
      <c r="E63" s="225">
        <v>5.9020000000000003E-2</v>
      </c>
      <c r="F63" s="221"/>
      <c r="G63" s="221"/>
      <c r="H63" s="221"/>
      <c r="I63" s="221"/>
      <c r="J63" s="221"/>
      <c r="K63" s="221"/>
      <c r="L63" s="221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12"/>
      <c r="Z63" s="212"/>
      <c r="AA63" s="212"/>
      <c r="AB63" s="212"/>
      <c r="AC63" s="212"/>
      <c r="AD63" s="212"/>
      <c r="AE63" s="212"/>
      <c r="AF63" s="212"/>
      <c r="AG63" s="212" t="s">
        <v>120</v>
      </c>
      <c r="AH63" s="212">
        <v>4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ht="22.5" outlineLevel="1" x14ac:dyDescent="0.2">
      <c r="A64" s="233">
        <v>14</v>
      </c>
      <c r="B64" s="234" t="s">
        <v>185</v>
      </c>
      <c r="C64" s="245" t="s">
        <v>186</v>
      </c>
      <c r="D64" s="235" t="s">
        <v>176</v>
      </c>
      <c r="E64" s="236">
        <v>1.353</v>
      </c>
      <c r="F64" s="237"/>
      <c r="G64" s="238">
        <f>ROUND(E64*F64,2)</f>
        <v>0</v>
      </c>
      <c r="H64" s="237"/>
      <c r="I64" s="238">
        <f>ROUND(E64*H64,2)</f>
        <v>0</v>
      </c>
      <c r="J64" s="237"/>
      <c r="K64" s="238">
        <f>ROUND(E64*J64,2)</f>
        <v>0</v>
      </c>
      <c r="L64" s="238">
        <v>21</v>
      </c>
      <c r="M64" s="238">
        <f>G64*(1+L64/100)</f>
        <v>0</v>
      </c>
      <c r="N64" s="238">
        <v>1</v>
      </c>
      <c r="O64" s="238">
        <f>ROUND(E64*N64,2)</f>
        <v>1.35</v>
      </c>
      <c r="P64" s="238">
        <v>0</v>
      </c>
      <c r="Q64" s="238">
        <f>ROUND(E64*P64,2)</f>
        <v>0</v>
      </c>
      <c r="R64" s="238"/>
      <c r="S64" s="238" t="s">
        <v>158</v>
      </c>
      <c r="T64" s="239" t="s">
        <v>114</v>
      </c>
      <c r="U64" s="221">
        <v>0</v>
      </c>
      <c r="V64" s="221">
        <f>ROUND(E64*U64,2)</f>
        <v>0</v>
      </c>
      <c r="W64" s="221"/>
      <c r="X64" s="221" t="s">
        <v>178</v>
      </c>
      <c r="Y64" s="212"/>
      <c r="Z64" s="212"/>
      <c r="AA64" s="212"/>
      <c r="AB64" s="212"/>
      <c r="AC64" s="212"/>
      <c r="AD64" s="212"/>
      <c r="AE64" s="212"/>
      <c r="AF64" s="212"/>
      <c r="AG64" s="212" t="s">
        <v>179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9"/>
      <c r="B65" s="220"/>
      <c r="C65" s="247" t="s">
        <v>148</v>
      </c>
      <c r="D65" s="222"/>
      <c r="E65" s="223"/>
      <c r="F65" s="221"/>
      <c r="G65" s="221"/>
      <c r="H65" s="221"/>
      <c r="I65" s="221"/>
      <c r="J65" s="221"/>
      <c r="K65" s="221"/>
      <c r="L65" s="221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21"/>
      <c r="Y65" s="212"/>
      <c r="Z65" s="212"/>
      <c r="AA65" s="212"/>
      <c r="AB65" s="212"/>
      <c r="AC65" s="212"/>
      <c r="AD65" s="212"/>
      <c r="AE65" s="212"/>
      <c r="AF65" s="212"/>
      <c r="AG65" s="212" t="s">
        <v>120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9"/>
      <c r="B66" s="220"/>
      <c r="C66" s="247" t="s">
        <v>148</v>
      </c>
      <c r="D66" s="222"/>
      <c r="E66" s="223"/>
      <c r="F66" s="221"/>
      <c r="G66" s="221"/>
      <c r="H66" s="221"/>
      <c r="I66" s="221"/>
      <c r="J66" s="221"/>
      <c r="K66" s="221"/>
      <c r="L66" s="221"/>
      <c r="M66" s="221"/>
      <c r="N66" s="221"/>
      <c r="O66" s="221"/>
      <c r="P66" s="221"/>
      <c r="Q66" s="221"/>
      <c r="R66" s="221"/>
      <c r="S66" s="221"/>
      <c r="T66" s="221"/>
      <c r="U66" s="221"/>
      <c r="V66" s="221"/>
      <c r="W66" s="221"/>
      <c r="X66" s="221"/>
      <c r="Y66" s="212"/>
      <c r="Z66" s="212"/>
      <c r="AA66" s="212"/>
      <c r="AB66" s="212"/>
      <c r="AC66" s="212"/>
      <c r="AD66" s="212"/>
      <c r="AE66" s="212"/>
      <c r="AF66" s="212"/>
      <c r="AG66" s="212" t="s">
        <v>120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9"/>
      <c r="B67" s="220"/>
      <c r="C67" s="247" t="s">
        <v>187</v>
      </c>
      <c r="D67" s="222"/>
      <c r="E67" s="223">
        <v>1.23</v>
      </c>
      <c r="F67" s="221"/>
      <c r="G67" s="221"/>
      <c r="H67" s="221"/>
      <c r="I67" s="221"/>
      <c r="J67" s="221"/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12"/>
      <c r="Z67" s="212"/>
      <c r="AA67" s="212"/>
      <c r="AB67" s="212"/>
      <c r="AC67" s="212"/>
      <c r="AD67" s="212"/>
      <c r="AE67" s="212"/>
      <c r="AF67" s="212"/>
      <c r="AG67" s="212" t="s">
        <v>120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9"/>
      <c r="B68" s="220"/>
      <c r="C68" s="249" t="s">
        <v>181</v>
      </c>
      <c r="D68" s="224"/>
      <c r="E68" s="225">
        <v>0.123</v>
      </c>
      <c r="F68" s="221"/>
      <c r="G68" s="221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12"/>
      <c r="Z68" s="212"/>
      <c r="AA68" s="212"/>
      <c r="AB68" s="212"/>
      <c r="AC68" s="212"/>
      <c r="AD68" s="212"/>
      <c r="AE68" s="212"/>
      <c r="AF68" s="212"/>
      <c r="AG68" s="212" t="s">
        <v>120</v>
      </c>
      <c r="AH68" s="212">
        <v>4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33">
        <v>15</v>
      </c>
      <c r="B69" s="234" t="s">
        <v>188</v>
      </c>
      <c r="C69" s="245" t="s">
        <v>189</v>
      </c>
      <c r="D69" s="235" t="s">
        <v>166</v>
      </c>
      <c r="E69" s="236">
        <v>96.280479999999997</v>
      </c>
      <c r="F69" s="237"/>
      <c r="G69" s="238">
        <f>ROUND(E69*F69,2)</f>
        <v>0</v>
      </c>
      <c r="H69" s="237"/>
      <c r="I69" s="238">
        <f>ROUND(E69*H69,2)</f>
        <v>0</v>
      </c>
      <c r="J69" s="237"/>
      <c r="K69" s="238">
        <f>ROUND(E69*J69,2)</f>
        <v>0</v>
      </c>
      <c r="L69" s="238">
        <v>21</v>
      </c>
      <c r="M69" s="238">
        <f>G69*(1+L69/100)</f>
        <v>0</v>
      </c>
      <c r="N69" s="238">
        <v>1E-3</v>
      </c>
      <c r="O69" s="238">
        <f>ROUND(E69*N69,2)</f>
        <v>0.1</v>
      </c>
      <c r="P69" s="238">
        <v>0</v>
      </c>
      <c r="Q69" s="238">
        <f>ROUND(E69*P69,2)</f>
        <v>0</v>
      </c>
      <c r="R69" s="238" t="s">
        <v>177</v>
      </c>
      <c r="S69" s="238" t="s">
        <v>113</v>
      </c>
      <c r="T69" s="239" t="s">
        <v>114</v>
      </c>
      <c r="U69" s="221">
        <v>0</v>
      </c>
      <c r="V69" s="221">
        <f>ROUND(E69*U69,2)</f>
        <v>0</v>
      </c>
      <c r="W69" s="221"/>
      <c r="X69" s="221" t="s">
        <v>178</v>
      </c>
      <c r="Y69" s="212"/>
      <c r="Z69" s="212"/>
      <c r="AA69" s="212"/>
      <c r="AB69" s="212"/>
      <c r="AC69" s="212"/>
      <c r="AD69" s="212"/>
      <c r="AE69" s="212"/>
      <c r="AF69" s="212"/>
      <c r="AG69" s="212" t="s">
        <v>179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9"/>
      <c r="B70" s="220"/>
      <c r="C70" s="247" t="s">
        <v>190</v>
      </c>
      <c r="D70" s="222"/>
      <c r="E70" s="223">
        <v>96.280479999999997</v>
      </c>
      <c r="F70" s="221"/>
      <c r="G70" s="221"/>
      <c r="H70" s="221"/>
      <c r="I70" s="221"/>
      <c r="J70" s="221"/>
      <c r="K70" s="221"/>
      <c r="L70" s="221"/>
      <c r="M70" s="221"/>
      <c r="N70" s="221"/>
      <c r="O70" s="221"/>
      <c r="P70" s="221"/>
      <c r="Q70" s="221"/>
      <c r="R70" s="221"/>
      <c r="S70" s="221"/>
      <c r="T70" s="221"/>
      <c r="U70" s="221"/>
      <c r="V70" s="221"/>
      <c r="W70" s="221"/>
      <c r="X70" s="221"/>
      <c r="Y70" s="212"/>
      <c r="Z70" s="212"/>
      <c r="AA70" s="212"/>
      <c r="AB70" s="212"/>
      <c r="AC70" s="212"/>
      <c r="AD70" s="212"/>
      <c r="AE70" s="212"/>
      <c r="AF70" s="212"/>
      <c r="AG70" s="212" t="s">
        <v>120</v>
      </c>
      <c r="AH70" s="212">
        <v>5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33">
        <v>16</v>
      </c>
      <c r="B71" s="234" t="s">
        <v>191</v>
      </c>
      <c r="C71" s="245" t="s">
        <v>192</v>
      </c>
      <c r="D71" s="235" t="s">
        <v>176</v>
      </c>
      <c r="E71" s="236">
        <v>2.31073</v>
      </c>
      <c r="F71" s="237"/>
      <c r="G71" s="238">
        <f>ROUND(E71*F71,2)</f>
        <v>0</v>
      </c>
      <c r="H71" s="237"/>
      <c r="I71" s="238">
        <f>ROUND(E71*H71,2)</f>
        <v>0</v>
      </c>
      <c r="J71" s="237"/>
      <c r="K71" s="238">
        <f>ROUND(E71*J71,2)</f>
        <v>0</v>
      </c>
      <c r="L71" s="238">
        <v>21</v>
      </c>
      <c r="M71" s="238">
        <f>G71*(1+L71/100)</f>
        <v>0</v>
      </c>
      <c r="N71" s="238">
        <v>0</v>
      </c>
      <c r="O71" s="238">
        <f>ROUND(E71*N71,2)</f>
        <v>0</v>
      </c>
      <c r="P71" s="238">
        <v>0</v>
      </c>
      <c r="Q71" s="238">
        <f>ROUND(E71*P71,2)</f>
        <v>0</v>
      </c>
      <c r="R71" s="238" t="s">
        <v>167</v>
      </c>
      <c r="S71" s="238" t="s">
        <v>113</v>
      </c>
      <c r="T71" s="239" t="s">
        <v>114</v>
      </c>
      <c r="U71" s="221">
        <v>3.327</v>
      </c>
      <c r="V71" s="221">
        <f>ROUND(E71*U71,2)</f>
        <v>7.69</v>
      </c>
      <c r="W71" s="221"/>
      <c r="X71" s="221" t="s">
        <v>193</v>
      </c>
      <c r="Y71" s="212"/>
      <c r="Z71" s="212"/>
      <c r="AA71" s="212"/>
      <c r="AB71" s="212"/>
      <c r="AC71" s="212"/>
      <c r="AD71" s="212"/>
      <c r="AE71" s="212"/>
      <c r="AF71" s="212"/>
      <c r="AG71" s="212" t="s">
        <v>194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9"/>
      <c r="B72" s="220"/>
      <c r="C72" s="246" t="s">
        <v>195</v>
      </c>
      <c r="D72" s="241"/>
      <c r="E72" s="241"/>
      <c r="F72" s="241"/>
      <c r="G72" s="241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12"/>
      <c r="Z72" s="212"/>
      <c r="AA72" s="212"/>
      <c r="AB72" s="212"/>
      <c r="AC72" s="212"/>
      <c r="AD72" s="212"/>
      <c r="AE72" s="212"/>
      <c r="AF72" s="212"/>
      <c r="AG72" s="212" t="s">
        <v>118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9"/>
      <c r="B73" s="220"/>
      <c r="C73" s="247" t="s">
        <v>196</v>
      </c>
      <c r="D73" s="222"/>
      <c r="E73" s="223"/>
      <c r="F73" s="221"/>
      <c r="G73" s="221"/>
      <c r="H73" s="221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12"/>
      <c r="Z73" s="212"/>
      <c r="AA73" s="212"/>
      <c r="AB73" s="212"/>
      <c r="AC73" s="212"/>
      <c r="AD73" s="212"/>
      <c r="AE73" s="212"/>
      <c r="AF73" s="212"/>
      <c r="AG73" s="212" t="s">
        <v>120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9"/>
      <c r="B74" s="220"/>
      <c r="C74" s="247" t="s">
        <v>197</v>
      </c>
      <c r="D74" s="222"/>
      <c r="E74" s="223"/>
      <c r="F74" s="221"/>
      <c r="G74" s="221"/>
      <c r="H74" s="221"/>
      <c r="I74" s="221"/>
      <c r="J74" s="221"/>
      <c r="K74" s="221"/>
      <c r="L74" s="221"/>
      <c r="M74" s="221"/>
      <c r="N74" s="221"/>
      <c r="O74" s="221"/>
      <c r="P74" s="221"/>
      <c r="Q74" s="221"/>
      <c r="R74" s="221"/>
      <c r="S74" s="221"/>
      <c r="T74" s="221"/>
      <c r="U74" s="221"/>
      <c r="V74" s="221"/>
      <c r="W74" s="221"/>
      <c r="X74" s="221"/>
      <c r="Y74" s="212"/>
      <c r="Z74" s="212"/>
      <c r="AA74" s="212"/>
      <c r="AB74" s="212"/>
      <c r="AC74" s="212"/>
      <c r="AD74" s="212"/>
      <c r="AE74" s="212"/>
      <c r="AF74" s="212"/>
      <c r="AG74" s="212" t="s">
        <v>120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9"/>
      <c r="B75" s="220"/>
      <c r="C75" s="247" t="s">
        <v>198</v>
      </c>
      <c r="D75" s="222"/>
      <c r="E75" s="223">
        <v>2.31073</v>
      </c>
      <c r="F75" s="221"/>
      <c r="G75" s="221"/>
      <c r="H75" s="221"/>
      <c r="I75" s="221"/>
      <c r="J75" s="221"/>
      <c r="K75" s="221"/>
      <c r="L75" s="221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12"/>
      <c r="Z75" s="212"/>
      <c r="AA75" s="212"/>
      <c r="AB75" s="212"/>
      <c r="AC75" s="212"/>
      <c r="AD75" s="212"/>
      <c r="AE75" s="212"/>
      <c r="AF75" s="212"/>
      <c r="AG75" s="212" t="s">
        <v>120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x14ac:dyDescent="0.2">
      <c r="A76" s="227" t="s">
        <v>107</v>
      </c>
      <c r="B76" s="228" t="s">
        <v>77</v>
      </c>
      <c r="C76" s="244" t="s">
        <v>78</v>
      </c>
      <c r="D76" s="229"/>
      <c r="E76" s="230"/>
      <c r="F76" s="231"/>
      <c r="G76" s="231">
        <f>SUMIF(AG77:AG81,"&lt;&gt;NOR",G77:G81)</f>
        <v>0</v>
      </c>
      <c r="H76" s="231"/>
      <c r="I76" s="231">
        <f>SUM(I77:I81)</f>
        <v>0</v>
      </c>
      <c r="J76" s="231"/>
      <c r="K76" s="231">
        <f>SUM(K77:K81)</f>
        <v>0</v>
      </c>
      <c r="L76" s="231"/>
      <c r="M76" s="231">
        <f>SUM(M77:M81)</f>
        <v>0</v>
      </c>
      <c r="N76" s="231"/>
      <c r="O76" s="231">
        <f>SUM(O77:O81)</f>
        <v>0.06</v>
      </c>
      <c r="P76" s="231"/>
      <c r="Q76" s="231">
        <f>SUM(Q77:Q81)</f>
        <v>0</v>
      </c>
      <c r="R76" s="231"/>
      <c r="S76" s="231"/>
      <c r="T76" s="232"/>
      <c r="U76" s="226"/>
      <c r="V76" s="226">
        <f>SUM(V77:V81)</f>
        <v>66.56</v>
      </c>
      <c r="W76" s="226"/>
      <c r="X76" s="226"/>
      <c r="AG76" t="s">
        <v>108</v>
      </c>
    </row>
    <row r="77" spans="1:60" outlineLevel="1" x14ac:dyDescent="0.2">
      <c r="A77" s="233">
        <v>17</v>
      </c>
      <c r="B77" s="234" t="s">
        <v>199</v>
      </c>
      <c r="C77" s="245" t="s">
        <v>200</v>
      </c>
      <c r="D77" s="235" t="s">
        <v>201</v>
      </c>
      <c r="E77" s="236">
        <v>229.5258</v>
      </c>
      <c r="F77" s="237"/>
      <c r="G77" s="238">
        <f>ROUND(E77*F77,2)</f>
        <v>0</v>
      </c>
      <c r="H77" s="237"/>
      <c r="I77" s="238">
        <f>ROUND(E77*H77,2)</f>
        <v>0</v>
      </c>
      <c r="J77" s="237"/>
      <c r="K77" s="238">
        <f>ROUND(E77*J77,2)</f>
        <v>0</v>
      </c>
      <c r="L77" s="238">
        <v>21</v>
      </c>
      <c r="M77" s="238">
        <f>G77*(1+L77/100)</f>
        <v>0</v>
      </c>
      <c r="N77" s="238">
        <v>2.7E-4</v>
      </c>
      <c r="O77" s="238">
        <f>ROUND(E77*N77,2)</f>
        <v>0.06</v>
      </c>
      <c r="P77" s="238">
        <v>0</v>
      </c>
      <c r="Q77" s="238">
        <f>ROUND(E77*P77,2)</f>
        <v>0</v>
      </c>
      <c r="R77" s="238" t="s">
        <v>202</v>
      </c>
      <c r="S77" s="238" t="s">
        <v>113</v>
      </c>
      <c r="T77" s="239" t="s">
        <v>114</v>
      </c>
      <c r="U77" s="221">
        <v>0.28999999999999998</v>
      </c>
      <c r="V77" s="221">
        <f>ROUND(E77*U77,2)</f>
        <v>66.56</v>
      </c>
      <c r="W77" s="221"/>
      <c r="X77" s="221" t="s">
        <v>115</v>
      </c>
      <c r="Y77" s="212"/>
      <c r="Z77" s="212"/>
      <c r="AA77" s="212"/>
      <c r="AB77" s="212"/>
      <c r="AC77" s="212"/>
      <c r="AD77" s="212"/>
      <c r="AE77" s="212"/>
      <c r="AF77" s="212"/>
      <c r="AG77" s="212" t="s">
        <v>116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9"/>
      <c r="B78" s="220"/>
      <c r="C78" s="247" t="s">
        <v>148</v>
      </c>
      <c r="D78" s="222"/>
      <c r="E78" s="223"/>
      <c r="F78" s="221"/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221"/>
      <c r="R78" s="221"/>
      <c r="S78" s="221"/>
      <c r="T78" s="221"/>
      <c r="U78" s="221"/>
      <c r="V78" s="221"/>
      <c r="W78" s="221"/>
      <c r="X78" s="221"/>
      <c r="Y78" s="212"/>
      <c r="Z78" s="212"/>
      <c r="AA78" s="212"/>
      <c r="AB78" s="212"/>
      <c r="AC78" s="212"/>
      <c r="AD78" s="212"/>
      <c r="AE78" s="212"/>
      <c r="AF78" s="212"/>
      <c r="AG78" s="212" t="s">
        <v>120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9"/>
      <c r="B79" s="220"/>
      <c r="C79" s="247" t="s">
        <v>203</v>
      </c>
      <c r="D79" s="222"/>
      <c r="E79" s="223">
        <v>173.7834</v>
      </c>
      <c r="F79" s="221"/>
      <c r="G79" s="221"/>
      <c r="H79" s="221"/>
      <c r="I79" s="221"/>
      <c r="J79" s="221"/>
      <c r="K79" s="221"/>
      <c r="L79" s="221"/>
      <c r="M79" s="221"/>
      <c r="N79" s="221"/>
      <c r="O79" s="221"/>
      <c r="P79" s="221"/>
      <c r="Q79" s="221"/>
      <c r="R79" s="221"/>
      <c r="S79" s="221"/>
      <c r="T79" s="221"/>
      <c r="U79" s="221"/>
      <c r="V79" s="221"/>
      <c r="W79" s="221"/>
      <c r="X79" s="221"/>
      <c r="Y79" s="212"/>
      <c r="Z79" s="212"/>
      <c r="AA79" s="212"/>
      <c r="AB79" s="212"/>
      <c r="AC79" s="212"/>
      <c r="AD79" s="212"/>
      <c r="AE79" s="212"/>
      <c r="AF79" s="212"/>
      <c r="AG79" s="212" t="s">
        <v>120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9"/>
      <c r="B80" s="220"/>
      <c r="C80" s="247" t="s">
        <v>204</v>
      </c>
      <c r="D80" s="222"/>
      <c r="E80" s="223">
        <v>12.8772</v>
      </c>
      <c r="F80" s="221"/>
      <c r="G80" s="221"/>
      <c r="H80" s="221"/>
      <c r="I80" s="221"/>
      <c r="J80" s="221"/>
      <c r="K80" s="221"/>
      <c r="L80" s="221"/>
      <c r="M80" s="221"/>
      <c r="N80" s="221"/>
      <c r="O80" s="221"/>
      <c r="P80" s="221"/>
      <c r="Q80" s="221"/>
      <c r="R80" s="221"/>
      <c r="S80" s="221"/>
      <c r="T80" s="221"/>
      <c r="U80" s="221"/>
      <c r="V80" s="221"/>
      <c r="W80" s="221"/>
      <c r="X80" s="221"/>
      <c r="Y80" s="212"/>
      <c r="Z80" s="212"/>
      <c r="AA80" s="212"/>
      <c r="AB80" s="212"/>
      <c r="AC80" s="212"/>
      <c r="AD80" s="212"/>
      <c r="AE80" s="212"/>
      <c r="AF80" s="212"/>
      <c r="AG80" s="212" t="s">
        <v>120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9"/>
      <c r="B81" s="220"/>
      <c r="C81" s="247" t="s">
        <v>205</v>
      </c>
      <c r="D81" s="222"/>
      <c r="E81" s="223">
        <v>42.865200000000002</v>
      </c>
      <c r="F81" s="221"/>
      <c r="G81" s="221"/>
      <c r="H81" s="221"/>
      <c r="I81" s="221"/>
      <c r="J81" s="221"/>
      <c r="K81" s="221"/>
      <c r="L81" s="221"/>
      <c r="M81" s="221"/>
      <c r="N81" s="221"/>
      <c r="O81" s="221"/>
      <c r="P81" s="221"/>
      <c r="Q81" s="221"/>
      <c r="R81" s="221"/>
      <c r="S81" s="221"/>
      <c r="T81" s="221"/>
      <c r="U81" s="221"/>
      <c r="V81" s="221"/>
      <c r="W81" s="221"/>
      <c r="X81" s="221"/>
      <c r="Y81" s="212"/>
      <c r="Z81" s="212"/>
      <c r="AA81" s="212"/>
      <c r="AB81" s="212"/>
      <c r="AC81" s="212"/>
      <c r="AD81" s="212"/>
      <c r="AE81" s="212"/>
      <c r="AF81" s="212"/>
      <c r="AG81" s="212" t="s">
        <v>120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x14ac:dyDescent="0.2">
      <c r="A82" s="3"/>
      <c r="B82" s="4"/>
      <c r="C82" s="250"/>
      <c r="D82" s="6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AE82">
        <v>15</v>
      </c>
      <c r="AF82">
        <v>21</v>
      </c>
      <c r="AG82" t="s">
        <v>94</v>
      </c>
    </row>
    <row r="83" spans="1:60" x14ac:dyDescent="0.2">
      <c r="A83" s="215"/>
      <c r="B83" s="216" t="s">
        <v>29</v>
      </c>
      <c r="C83" s="251"/>
      <c r="D83" s="217"/>
      <c r="E83" s="218"/>
      <c r="F83" s="218"/>
      <c r="G83" s="243">
        <f>G8+G31+G37+G41+G48+G76</f>
        <v>0</v>
      </c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AE83">
        <f>SUMIF(L7:L81,AE82,G7:G81)</f>
        <v>0</v>
      </c>
      <c r="AF83">
        <f>SUMIF(L7:L81,AF82,G7:G81)</f>
        <v>0</v>
      </c>
      <c r="AG83" t="s">
        <v>206</v>
      </c>
    </row>
    <row r="84" spans="1:60" x14ac:dyDescent="0.2">
      <c r="C84" s="252"/>
      <c r="D84" s="10"/>
      <c r="AG84" t="s">
        <v>207</v>
      </c>
    </row>
    <row r="85" spans="1:60" x14ac:dyDescent="0.2">
      <c r="D85" s="10"/>
    </row>
    <row r="86" spans="1:60" x14ac:dyDescent="0.2">
      <c r="D86" s="10"/>
    </row>
    <row r="87" spans="1:60" x14ac:dyDescent="0.2">
      <c r="D87" s="10"/>
    </row>
    <row r="88" spans="1:60" x14ac:dyDescent="0.2">
      <c r="D88" s="10"/>
    </row>
    <row r="89" spans="1:60" x14ac:dyDescent="0.2">
      <c r="D89" s="10"/>
    </row>
    <row r="90" spans="1:60" x14ac:dyDescent="0.2">
      <c r="D90" s="10"/>
    </row>
    <row r="91" spans="1:60" x14ac:dyDescent="0.2">
      <c r="D91" s="10"/>
    </row>
    <row r="92" spans="1:60" x14ac:dyDescent="0.2">
      <c r="D92" s="10"/>
    </row>
    <row r="93" spans="1:60" x14ac:dyDescent="0.2">
      <c r="D93" s="10"/>
    </row>
    <row r="94" spans="1:60" x14ac:dyDescent="0.2">
      <c r="D94" s="10"/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61js45Ai/mC6+ChqUaLYEB6QgaGnCOPiEvFqCTHD8BX3F507yG3bB3lgIGQ6+4hhxLemS4bCwXqwYug7MT2/Tw==" saltValue="HseJ1qhxO6NhKtSsidmsAQ==" spinCount="100000" sheet="1"/>
  <mergeCells count="12">
    <mergeCell ref="C18:G18"/>
    <mergeCell ref="C22:G22"/>
    <mergeCell ref="C27:G27"/>
    <mergeCell ref="C33:G33"/>
    <mergeCell ref="C43:G43"/>
    <mergeCell ref="C72:G72"/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109.2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109.2 1 Pol'!Názvy_tisku</vt:lpstr>
      <vt:lpstr>oadresa</vt:lpstr>
      <vt:lpstr>Stavba!Objednatel</vt:lpstr>
      <vt:lpstr>Stavba!Objekt</vt:lpstr>
      <vt:lpstr>'SO 109.2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2019-03-19T12:27:02Z</cp:lastPrinted>
  <dcterms:created xsi:type="dcterms:W3CDTF">2009-04-08T07:15:50Z</dcterms:created>
  <dcterms:modified xsi:type="dcterms:W3CDTF">2020-11-11T21:34:43Z</dcterms:modified>
</cp:coreProperties>
</file>