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\vyhotovení final\!Slepý rozpočet\ÚT\"/>
    </mc:Choice>
  </mc:AlternateContent>
  <xr:revisionPtr revIDLastSave="0" documentId="13_ncr:1_{7EECEC50-6E45-4DB8-BD21-95A8C7A294C7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Pol'!$A$1:$X$133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130" i="12" l="1"/>
  <c r="BA127" i="12"/>
  <c r="BA121" i="12"/>
  <c r="BA120" i="12"/>
  <c r="BA117" i="12"/>
  <c r="BA116" i="12"/>
  <c r="BA112" i="12"/>
  <c r="BA111" i="12"/>
  <c r="BA110" i="12"/>
  <c r="BA109" i="12"/>
  <c r="BA108" i="12"/>
  <c r="BA107" i="12"/>
  <c r="BA106" i="12"/>
  <c r="BA105" i="12"/>
  <c r="BA104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I11" i="12"/>
  <c r="I10" i="12" s="1"/>
  <c r="K11" i="12"/>
  <c r="K10" i="12" s="1"/>
  <c r="M11" i="12"/>
  <c r="O11" i="12"/>
  <c r="Q11" i="12"/>
  <c r="Q10" i="12" s="1"/>
  <c r="V11" i="12"/>
  <c r="V10" i="12" s="1"/>
  <c r="G12" i="12"/>
  <c r="I12" i="12"/>
  <c r="K12" i="12"/>
  <c r="M12" i="12"/>
  <c r="O12" i="12"/>
  <c r="Q12" i="12"/>
  <c r="V12" i="12"/>
  <c r="G13" i="12"/>
  <c r="AF132" i="12" s="1"/>
  <c r="I13" i="12"/>
  <c r="K13" i="12"/>
  <c r="O13" i="12"/>
  <c r="Q13" i="12"/>
  <c r="V13" i="12"/>
  <c r="G14" i="12"/>
  <c r="I52" i="1" s="1"/>
  <c r="O14" i="12"/>
  <c r="G15" i="12"/>
  <c r="M15" i="12" s="1"/>
  <c r="M14" i="12" s="1"/>
  <c r="I15" i="12"/>
  <c r="I14" i="12" s="1"/>
  <c r="K15" i="12"/>
  <c r="K14" i="12" s="1"/>
  <c r="O15" i="12"/>
  <c r="Q15" i="12"/>
  <c r="Q14" i="12" s="1"/>
  <c r="V15" i="12"/>
  <c r="V14" i="12" s="1"/>
  <c r="G17" i="12"/>
  <c r="M17" i="12" s="1"/>
  <c r="I17" i="12"/>
  <c r="K17" i="12"/>
  <c r="O17" i="12"/>
  <c r="Q17" i="12"/>
  <c r="V17" i="12"/>
  <c r="G22" i="12"/>
  <c r="M22" i="12" s="1"/>
  <c r="I22" i="12"/>
  <c r="K22" i="12"/>
  <c r="O22" i="12"/>
  <c r="Q22" i="12"/>
  <c r="V22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1" i="12"/>
  <c r="M91" i="12" s="1"/>
  <c r="I91" i="12"/>
  <c r="I90" i="12" s="1"/>
  <c r="K91" i="12"/>
  <c r="O91" i="12"/>
  <c r="Q91" i="12"/>
  <c r="Q90" i="12" s="1"/>
  <c r="V91" i="12"/>
  <c r="V90" i="12" s="1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9" i="12"/>
  <c r="M119" i="12" s="1"/>
  <c r="I119" i="12"/>
  <c r="K119" i="12"/>
  <c r="O119" i="12"/>
  <c r="Q119" i="12"/>
  <c r="V119" i="12"/>
  <c r="G122" i="12"/>
  <c r="I122" i="12"/>
  <c r="K122" i="12"/>
  <c r="M122" i="12"/>
  <c r="O122" i="12"/>
  <c r="Q122" i="12"/>
  <c r="V122" i="12"/>
  <c r="G125" i="12"/>
  <c r="I125" i="12"/>
  <c r="K125" i="12"/>
  <c r="K124" i="12" s="1"/>
  <c r="M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AE132" i="12"/>
  <c r="F41" i="1" s="1"/>
  <c r="I18" i="1"/>
  <c r="H43" i="1"/>
  <c r="I40" i="1"/>
  <c r="G41" i="1" l="1"/>
  <c r="G42" i="1"/>
  <c r="G39" i="1"/>
  <c r="G43" i="1" s="1"/>
  <c r="G25" i="1" s="1"/>
  <c r="I97" i="12"/>
  <c r="I124" i="12"/>
  <c r="Q97" i="12"/>
  <c r="Q58" i="12"/>
  <c r="O58" i="12"/>
  <c r="Q42" i="12"/>
  <c r="O42" i="12"/>
  <c r="M13" i="12"/>
  <c r="M10" i="12" s="1"/>
  <c r="F39" i="1"/>
  <c r="F43" i="1" s="1"/>
  <c r="G23" i="1" s="1"/>
  <c r="F42" i="1"/>
  <c r="I42" i="12"/>
  <c r="O16" i="12"/>
  <c r="G10" i="12"/>
  <c r="I51" i="1" s="1"/>
  <c r="I16" i="1" s="1"/>
  <c r="Q124" i="12"/>
  <c r="M90" i="12"/>
  <c r="V124" i="12"/>
  <c r="O124" i="12"/>
  <c r="G124" i="12"/>
  <c r="I59" i="1" s="1"/>
  <c r="I20" i="1" s="1"/>
  <c r="O90" i="12"/>
  <c r="G90" i="12"/>
  <c r="I57" i="1" s="1"/>
  <c r="K70" i="12"/>
  <c r="G58" i="12"/>
  <c r="I55" i="1" s="1"/>
  <c r="K58" i="12"/>
  <c r="K42" i="12"/>
  <c r="O10" i="12"/>
  <c r="V97" i="12"/>
  <c r="Q70" i="12"/>
  <c r="O97" i="12"/>
  <c r="K97" i="12"/>
  <c r="K90" i="12"/>
  <c r="O70" i="12"/>
  <c r="V70" i="12"/>
  <c r="I70" i="12"/>
  <c r="V58" i="12"/>
  <c r="I58" i="12"/>
  <c r="G42" i="12"/>
  <c r="I54" i="1" s="1"/>
  <c r="V42" i="12"/>
  <c r="G16" i="12"/>
  <c r="I53" i="1" s="1"/>
  <c r="V16" i="12"/>
  <c r="K16" i="12"/>
  <c r="Q16" i="12"/>
  <c r="I16" i="12"/>
  <c r="I50" i="1"/>
  <c r="I60" i="1" s="1"/>
  <c r="J53" i="1" s="1"/>
  <c r="I17" i="1"/>
  <c r="I21" i="1" s="1"/>
  <c r="I42" i="1"/>
  <c r="I41" i="1"/>
  <c r="A27" i="1"/>
  <c r="M124" i="12"/>
  <c r="M97" i="12"/>
  <c r="M70" i="12"/>
  <c r="G97" i="12"/>
  <c r="I58" i="1" s="1"/>
  <c r="I19" i="1" s="1"/>
  <c r="G70" i="12"/>
  <c r="I56" i="1" s="1"/>
  <c r="M63" i="12"/>
  <c r="M58" i="12" s="1"/>
  <c r="M34" i="12"/>
  <c r="M16" i="12" s="1"/>
  <c r="M45" i="12"/>
  <c r="M42" i="12" s="1"/>
  <c r="J28" i="1"/>
  <c r="J26" i="1"/>
  <c r="G38" i="1"/>
  <c r="F38" i="1"/>
  <c r="J23" i="1"/>
  <c r="J24" i="1"/>
  <c r="J25" i="1"/>
  <c r="J27" i="1"/>
  <c r="E24" i="1"/>
  <c r="G24" i="1"/>
  <c r="E26" i="1"/>
  <c r="G26" i="1"/>
  <c r="I39" i="1" l="1"/>
  <c r="I43" i="1" s="1"/>
  <c r="J39" i="1" s="1"/>
  <c r="J43" i="1" s="1"/>
  <c r="G132" i="12"/>
  <c r="J57" i="1"/>
  <c r="J52" i="1"/>
  <c r="J50" i="1"/>
  <c r="J54" i="1"/>
  <c r="J58" i="1"/>
  <c r="J56" i="1"/>
  <c r="J59" i="1"/>
  <c r="J51" i="1"/>
  <c r="J55" i="1"/>
  <c r="J40" i="1"/>
  <c r="J41" i="1"/>
  <c r="A28" i="1"/>
  <c r="G28" i="1"/>
  <c r="G27" i="1" s="1"/>
  <c r="G29" i="1" s="1"/>
  <c r="J42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Kudlac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<sst xmlns="http://schemas.openxmlformats.org/spreadsheetml/2006/main" count="846" uniqueCount="324">
  <si>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</si>
  <si>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</si>
  <si>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</si>
  <si>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</si>
  <si>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</si>
  <si>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</si>
  <si>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</si>
  <si>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</si>
  <si>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</si>
  <si>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</si>
  <si>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</si>
  <si>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</si>
  <si>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</si>
  <si>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</si>
  <si>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</si>
  <si>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</si>
  <si>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</si>
  <si>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</si>
  <si>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</si>
  <si>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</si>
  <si>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</si>
  <si>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</si>
  <si>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</si>
  <si>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</si>
  <si>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</si>
  <si>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</si>
  <si>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</si>
  <si>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</si>
  <si>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</si>
  <si>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</si>
  <si>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</si>
  <si>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</si>
  <si>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</si>
  <si>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</si>
  <si>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</si>
  <si>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</si>
  <si>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</si>
  <si>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</si>
  <si>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</si>
  <si>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</si>
  <si>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</si>
  <si>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</si>
  <si>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</si>
  <si>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</si>
  <si>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Vytápění</t>
  </si>
  <si>
    <t>SO 01</t>
  </si>
  <si>
    <t xml:space="preserve">Úprava částí ÚT </t>
  </si>
  <si>
    <t>Objekt:</t>
  </si>
  <si>
    <t>Rozpočet:</t>
  </si>
  <si>
    <t>155</t>
  </si>
  <si>
    <t>VZT Delfín</t>
  </si>
  <si>
    <t>Stavba</t>
  </si>
  <si>
    <t>Stavební objekt</t>
  </si>
  <si>
    <t>Celkem za stavbu</t>
  </si>
  <si>
    <t>CZK</t>
  </si>
  <si>
    <t>Rekapitulace dílů</t>
  </si>
  <si>
    <t>Typ dílu</t>
  </si>
  <si>
    <t>11</t>
  </si>
  <si>
    <t>Přípravné a přidružené práce</t>
  </si>
  <si>
    <t>94</t>
  </si>
  <si>
    <t>Lešení a stavební výtahy</t>
  </si>
  <si>
    <t>96</t>
  </si>
  <si>
    <t>Bourání konstrukcí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</si>
  <si>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</si>
  <si>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</si>
  <si>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</si>
  <si>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</si>
  <si>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</si>
  <si>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</si>
  <si>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</si>
  <si>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</si>
  <si>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</si>
  <si>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</si>
  <si>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</si>
  <si>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</si>
  <si>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</si>
  <si>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</si>
  <si>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</si>
  <si>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</si>
  <si>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</si>
  <si>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</si>
  <si>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</si>
  <si>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</si>
  <si>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</si>
  <si>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</si>
  <si>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</si>
  <si>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</si>
  <si>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</si>
  <si>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</si>
  <si>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</si>
  <si>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</si>
  <si>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</si>
  <si>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</si>
  <si>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</si>
  <si>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</si>
  <si>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</si>
  <si>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</si>
  <si>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</si>
  <si>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</si>
  <si>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</si>
  <si>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</si>
  <si>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</si>
  <si>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</si>
  <si>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11-01</t>
  </si>
  <si>
    <t>Pomocné stavební práce - demontáž a zpězná montáž podhledu a příčky instalační šachty</t>
  </si>
  <si>
    <t>soubor</t>
  </si>
  <si>
    <t>Vlastní</t>
  </si>
  <si>
    <t>Indiv</t>
  </si>
  <si>
    <t>Práce</t>
  </si>
  <si>
    <t>POL1_</t>
  </si>
  <si>
    <t>946941102R00</t>
  </si>
  <si>
    <t>Montáž sestavy pojízdného hliníkového lešení (věže) plochy 2,5 x 1,45 m, pracovní výšky do 4,2 m</t>
  </si>
  <si>
    <t xml:space="preserve">sada  </t>
  </si>
  <si>
    <t>800-3</t>
  </si>
  <si>
    <t>RTS 20/ I</t>
  </si>
  <si>
    <t>946941192R00</t>
  </si>
  <si>
    <t>Montáž sestavy pojízdného hliníkového lešení (věže) nájemné sestavy pojízdného hliníkového lešení (věže)_x000D_
 plochy 2,5 x 1,45 m, pracovní výšky do 4,2 m</t>
  </si>
  <si>
    <t>den</t>
  </si>
  <si>
    <t>946941802R00</t>
  </si>
  <si>
    <t>Demontáž sestavy pojízdného hliníkového lešení (věže) plochy 2,5 x 1,45 m, pracovní výšky do 4,3 m</t>
  </si>
  <si>
    <t>sada</t>
  </si>
  <si>
    <t>970031160R00</t>
  </si>
  <si>
    <t>Jádrové vrtání, kruhové prostupy v cihelném zdivu jádrové vrtání, do D 160 mm</t>
  </si>
  <si>
    <t>m</t>
  </si>
  <si>
    <t>801-3</t>
  </si>
  <si>
    <t>713400843R00</t>
  </si>
  <si>
    <t>Odstranění tepelné izolace potrubí z vláknitých materiálů_x000D_
 bez konstrukce bez povrchové úpravy</t>
  </si>
  <si>
    <t>m2</t>
  </si>
  <si>
    <t>800-713</t>
  </si>
  <si>
    <t>12*pi*0,176</t>
  </si>
  <si>
    <t>VV</t>
  </si>
  <si>
    <t>106*pi*0,209</t>
  </si>
  <si>
    <t>88*pi*0,268</t>
  </si>
  <si>
    <t>65*pi*0,085</t>
  </si>
  <si>
    <t>713461121R00</t>
  </si>
  <si>
    <t>Montáž izolace tepelné potrubí skružemi z lehčených hmot, připevněnými na asfaltový tmel za studena, s vyspárováním a provedením spodního nátěru asfaltovým lakem tvrdým - ALT potrubí a ohybů, jednovrstvá</t>
  </si>
  <si>
    <t>bez povrchové úpravy</t>
  </si>
  <si>
    <t>SPI</t>
  </si>
  <si>
    <t>Včetně pomocného lešení o výšce podlahy do 1900 mm a pro zatížení do 1,5 kPa.</t>
  </si>
  <si>
    <t>POP</t>
  </si>
  <si>
    <t>97*pi*0,169</t>
  </si>
  <si>
    <t>106*pi*0,208</t>
  </si>
  <si>
    <t>88*pi*0,293</t>
  </si>
  <si>
    <t>5,2*pi*0,085</t>
  </si>
  <si>
    <t>713-01</t>
  </si>
  <si>
    <t>Izolace potrubí pouzdry z minerální vlny s AL polepem vnitřní průměr 89 mm, tl. 40 mm</t>
  </si>
  <si>
    <t>713-02</t>
  </si>
  <si>
    <t>Izolace potrubí pouzdry z minerální vlny s AL polepem vnitřní průměr 108 mm, tl. 50 mm</t>
  </si>
  <si>
    <t>713-03</t>
  </si>
  <si>
    <t>Izolace potrubí pouzdry z minerální vlny s AL polepem vnitřní průměr 133 mm, tl. 80 mm</t>
  </si>
  <si>
    <t>713-04</t>
  </si>
  <si>
    <t>Izolace potrubí pouzdry z minerální vlny s AL polepem vnitřní průměr 35 mm, tl. 25 mm</t>
  </si>
  <si>
    <t>713552121R01</t>
  </si>
  <si>
    <t>Protipož.trubní ucpávka EI 120, do D 150 mm, stěna</t>
  </si>
  <si>
    <t>kus</t>
  </si>
  <si>
    <t>998713201R00</t>
  </si>
  <si>
    <t>Přesun hmot pro izolace tepelné v objektech výšky do 6 m</t>
  </si>
  <si>
    <t>Přesun hmot</t>
  </si>
  <si>
    <t>POL7_</t>
  </si>
  <si>
    <t>50 m vodorovně</t>
  </si>
  <si>
    <t>998713293R00</t>
  </si>
  <si>
    <t>Přesun hmot pro izolace tepelné příplatek k ceně za zvětšený přesun přes vymezenou největší dopravní vzdálenost za vzdálenost do 500 m</t>
  </si>
  <si>
    <t>979990142R00</t>
  </si>
  <si>
    <t>Poplatek za skládku minerální vata+omítka, skupina 17 06 04 a 17 09 04 z Katalogu odpadů</t>
  </si>
  <si>
    <t>t</t>
  </si>
  <si>
    <t>Přesun suti</t>
  </si>
  <si>
    <t>POL8_</t>
  </si>
  <si>
    <t xml:space="preserve">Demontážní hmotnosti z položek s pořadovými čísly: : </t>
  </si>
  <si>
    <t xml:space="preserve">5,6, : </t>
  </si>
  <si>
    <t>Součet: : 3,39149</t>
  </si>
  <si>
    <t>732199100RM1</t>
  </si>
  <si>
    <t>Montáž orientačních štítků s dodávkou orientačního štítku</t>
  </si>
  <si>
    <t>800-731</t>
  </si>
  <si>
    <t>732420816R00</t>
  </si>
  <si>
    <t>Demontáž čerpadel oběhových spirálních(do potrubí) DN 100</t>
  </si>
  <si>
    <t>732-01</t>
  </si>
  <si>
    <t>Demontáž stávajícího regulačního uzlu DN 50</t>
  </si>
  <si>
    <t>732-02</t>
  </si>
  <si>
    <t>Demontáž stávajícího regulačního uzlu DN 65</t>
  </si>
  <si>
    <t>732-03</t>
  </si>
  <si>
    <t>Dodávka a montáž  oběhového čerpadla; pracovní bod 28m3/h ; h=3,2m; konstantní tlak, včetně protipřírub, spojovacího materiálu, např. Wilo Yonos Maxo 80/0,5-6 PN6</t>
  </si>
  <si>
    <t>732-04</t>
  </si>
  <si>
    <t>Dodávka a montáž  oběhového čerpadla; pracovní bod 9,1m3/h ; h=1m; konstantní tlak, včetně protipřírub, spojovacího materiálu, např. Wilo Yonos Maxo 40/0,5-4 PN6/10</t>
  </si>
  <si>
    <t>732-05</t>
  </si>
  <si>
    <t>Dodávka a montáž  oběhového čerpadla; pracovní bod 10,4m3/h ; h=1m; konstantní tlak, včetně protipřírub, spojovacího materiálu, např. Wilo Yonos Maxo 40/0,5-4 PN6/10</t>
  </si>
  <si>
    <t>732-06</t>
  </si>
  <si>
    <t>Dodávka a montáž tlakově nezávislého kombinovaného regulačního a vyvažovacího ventilu, DN50 9,1 m3/h, vnitřní závit; vč. šroubení, spojovacího materiálu, např. IMI TA Fusion-P 50 + pohon dle MaR</t>
  </si>
  <si>
    <t>732-07</t>
  </si>
  <si>
    <t>Dodávka a montáž tlakově nezávislého kombinovaného regulačního a vyvažovacího ventilu, DN50, 10,4 m3/h, vnitřní závit; vč. šroubení, spoj. materiálu, např. IMI TA Fusion-P 50 + pohon dle MaR</t>
  </si>
  <si>
    <t>732-08</t>
  </si>
  <si>
    <t>Dodávka a montáž vyvažovacího ventilu, DN20, kv=3,4, vnitřní závit, vč. šroubení spojovacího materiálu a redukcí 25/20, např. IMI TA TBV 20 NF</t>
  </si>
  <si>
    <t>732-09</t>
  </si>
  <si>
    <t>Dodávka a montáž vyvažovacího ventilu, DN65, kv=41, vč. protipřírub, spojovacího materiálu, např. IMI TA STAF 65-2</t>
  </si>
  <si>
    <t>732-10</t>
  </si>
  <si>
    <t>Dodávka a montáž vyvažovacího ventilu, DN65, kv=47, vč. protipřírub, spojovacího materiálu, např. IMI TA STAF 65-2</t>
  </si>
  <si>
    <t>732-11</t>
  </si>
  <si>
    <t>Dodávka a montáž vyvažovacího ventilu, DN80, kv=55, vč. protipřírub, spojovacího materiálu, např. IMI TA STAF 80</t>
  </si>
  <si>
    <t>998732201R00</t>
  </si>
  <si>
    <t>Přesun hmot pro strojovny v objektech výšky do 6 m</t>
  </si>
  <si>
    <t>998732293R00</t>
  </si>
  <si>
    <t>Přesun hmot pro strojovny příplatek k ceně za zvětšený přesun přes vymezenou největší dopravní vzdálenost_x000D_
 do 500 m</t>
  </si>
  <si>
    <t>733111115R00</t>
  </si>
  <si>
    <t>Potrubí z trubek závitových ocelových bezešvých, běžných, v kotelnách a strojovnách, DN 25</t>
  </si>
  <si>
    <t>733121225R00</t>
  </si>
  <si>
    <t>Potrubí z trubek hladkých ocelových bezešvých tvářených za tepla_x000D_
 v kotelnách a strojovnách, D 89, tloušťka stěny 3,6 mm</t>
  </si>
  <si>
    <t>733121228R00</t>
  </si>
  <si>
    <t>Potrubí z trubek hladkých ocelových bezešvých tvářených za tepla_x000D_
 v kotelnách a strojovnách, D 108, tloušťka stěny 4 mm</t>
  </si>
  <si>
    <t>733121232R00</t>
  </si>
  <si>
    <t>Potrubí z trubek hladkých ocelových bezešvých tvářených za tepla_x000D_
 v kotelnách a strojovnách, D 133, tloušťka stěny 4,5 mm</t>
  </si>
  <si>
    <t>733120826R00</t>
  </si>
  <si>
    <t>Demontáž potrubí z ocelových trubek hladkých přes 60,3 do D 89</t>
  </si>
  <si>
    <t>733120832R00</t>
  </si>
  <si>
    <t>Demontáž potrubí z ocelových trubek hladkých přes 89 do D 133</t>
  </si>
  <si>
    <t>733141102R00</t>
  </si>
  <si>
    <t>Odvzdušňovací nádoby a stříšky včetně dodávky materiálu_x000D_
 odvzdušňovací nádobky z trub.ocelových do DN 50</t>
  </si>
  <si>
    <t>733190225R00</t>
  </si>
  <si>
    <t>Tlakové zkoušky potrubí ocelových hladkých přes D 60,3/2,9 do D 89/3,6</t>
  </si>
  <si>
    <t>733190232R00</t>
  </si>
  <si>
    <t>Tlakové zkoušky potrubí ocelových hladkých přes D 89/3,6 do D 133/4,5</t>
  </si>
  <si>
    <t>998733201R00</t>
  </si>
  <si>
    <t>Přesun hmot pro rozvody potrubí v objektech výšky do 6 m</t>
  </si>
  <si>
    <t>998733293R00</t>
  </si>
  <si>
    <t>Přesun hmot pro rozvody potrubí příplatek k ceně za zvětšený přesun přes vymezenou největší dopravní vzdálenost_x000D_
 do 500 m</t>
  </si>
  <si>
    <t>734163158R00</t>
  </si>
  <si>
    <t>Filtr přírubový, litinový, DN 80, PN 16, bez navaření přírub, včetně dodávky materiálu</t>
  </si>
  <si>
    <t>734172227R00</t>
  </si>
  <si>
    <t>Mezikus z ocelových trubek hladkých - redukované DN 80, DN 65, včetně dodávky materiálu</t>
  </si>
  <si>
    <t>734172228R00</t>
  </si>
  <si>
    <t>Mezikus z ocelových trubek hladkých - redukované DN 80, DN 50, včetně dodávky materiálu</t>
  </si>
  <si>
    <t>734172233R00</t>
  </si>
  <si>
    <t>Mezikus z ocelových trubek hladkých - redukované DN 125, DN 80, včetně dodávky materiálu</t>
  </si>
  <si>
    <t>734173416R00</t>
  </si>
  <si>
    <t>Přírubový spoj PN 1,6/I MPa, DN 65, včetně dodávky materiálu</t>
  </si>
  <si>
    <t>734173417R00</t>
  </si>
  <si>
    <t>Přírubový spoj PN 1,6/I MPa, DN 80, včetně dodávky materiálu</t>
  </si>
  <si>
    <t>734173421R00</t>
  </si>
  <si>
    <t>Přírubový spoj PN 1,6/I MPa, DN 125, včetně dodávky materiálu</t>
  </si>
  <si>
    <t>734193158R00</t>
  </si>
  <si>
    <t>Klapka přírubová, zpětná, litinová, PN 16, spoj bez navaření přírub, DN 80, včetně dodávky materiálu</t>
  </si>
  <si>
    <t>734194258R00</t>
  </si>
  <si>
    <t>Klapka přírubová, zavírací a regulační , litinová, PN 16, spoj bez navaření přírub, DN 80, včetně dodávky materiálu</t>
  </si>
  <si>
    <t>734194261R00</t>
  </si>
  <si>
    <t>Klapka přírubová, zavírací a regulační , litinová, PN 16, spoj bez navaření přírub, DN 125, včetně dodávky materiálu</t>
  </si>
  <si>
    <t>734194321R00</t>
  </si>
  <si>
    <t>Klapka mezipřírubová uzavírací a regulační, litinová, PN 16, spoj bez navaření přírub, DN 125, včetně dodávky materiálu</t>
  </si>
  <si>
    <t>734233111R00</t>
  </si>
  <si>
    <t>Kohout kulový, mosazný, DN 15, PN 25, vnitřní-vnitřní, včetně dodávky materiálu</t>
  </si>
  <si>
    <t>734293312R00</t>
  </si>
  <si>
    <t>Kohout kulový, napouštěcí a vypouštěcí, mosazný, DN 15, PN 10, včetně dodávky materiálu</t>
  </si>
  <si>
    <t>734494121R00</t>
  </si>
  <si>
    <t>Návarek s metrickým závitem M 20 x 1,5, délka do 220 mm, včetně dodávky materiálu</t>
  </si>
  <si>
    <t>734-01</t>
  </si>
  <si>
    <t>Teploměr 0-120°C, včetně montáže</t>
  </si>
  <si>
    <t>734421150R01</t>
  </si>
  <si>
    <t>Tlakoměr deformační 0-6 bar, D 100, včetně příslušenství</t>
  </si>
  <si>
    <t>734422130R01</t>
  </si>
  <si>
    <t>Tlakoměr diferenční, D 100, 0-6 bar, včetně příslušenství</t>
  </si>
  <si>
    <t>998734203R00</t>
  </si>
  <si>
    <t>Přesun hmot pro armatury v objektech výšky do 4 m</t>
  </si>
  <si>
    <t>998734293R00</t>
  </si>
  <si>
    <t>Přesun hmot pro armatury příplatek k ceně za zvětšený přesun přes vymezenou největší dopravní vzdálenost_x000D_
 do 500 m</t>
  </si>
  <si>
    <t>783424740R00</t>
  </si>
  <si>
    <t>Nátěry potrubí a armatur syntetické potrubí, do DN 50 mm, základní</t>
  </si>
  <si>
    <t>800-783</t>
  </si>
  <si>
    <t>na vzduchu schnoucí</t>
  </si>
  <si>
    <t>783425750R00</t>
  </si>
  <si>
    <t>Nátěry potrubí a armatur syntetické potrubí, do DN 100 mm, základní</t>
  </si>
  <si>
    <t>783426760R00</t>
  </si>
  <si>
    <t>Nátěry potrubí a armatur syntetické potrubí, do DN 150 mm, základní</t>
  </si>
  <si>
    <t>VRN-01</t>
  </si>
  <si>
    <t>Vypuštění a vyplachování systému viz technická zpráva</t>
  </si>
  <si>
    <t>VRN-02</t>
  </si>
  <si>
    <t>Napuštění systému a úprava vody na výstupní parametry viz technická zpráva</t>
  </si>
  <si>
    <t>VRN-03</t>
  </si>
  <si>
    <t>Vizuální kontrola svárů (EN 970)</t>
  </si>
  <si>
    <t>904      R02</t>
  </si>
  <si>
    <t>Hzs-zkousky v ramci montaz.praci, Topná zkouška</t>
  </si>
  <si>
    <t>h</t>
  </si>
  <si>
    <t>Prav.M</t>
  </si>
  <si>
    <t>HZS</t>
  </si>
  <si>
    <t>POL10_</t>
  </si>
  <si>
    <t>VRN-VN-08</t>
  </si>
  <si>
    <t>Požární hlídka po dokončení svářečských prací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</si>
  <si>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</si>
  <si>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</si>
  <si>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</si>
  <si>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</si>
  <si>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</si>
  <si>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 Vybudování zpevněných ploch pro skladování</t>
  </si>
  <si>
    <t>materiálu, doprava a osazení kontejnerů pro skladování. Sejmutí ornice, hrubá úprava terénu a zpevnění ploch pro osazení objektů</t>
  </si>
  <si>
    <t>sociálního zařízení staveniště a kanceláří stavby. Doprava a osazení mobilních buněk sociálního zařízení - umývárny, toalety, šatny.</t>
  </si>
  <si>
    <t>Doprava a osazení dočasného oplocení zařízení staveniště. Doprava a osazení kanceláří stavby a technického dozoru. Doprava a osazení</t>
  </si>
  <si>
    <t>dočasného oplocení staveniště. Zřízení vnitrostaveništního rozvodu energie do 5 kV od připojení na hlavní přívod na staveništi včetně</t>
  </si>
  <si>
    <t>rozvaděčů pro připojení přenosných zásuvkových skříní, obecné osvětlení staveniště (včetně stožárů a osvětlovacích tělesj.Zřízení</t>
  </si>
  <si>
    <t>přípojky elektrické energie a vody do vzdálenosti 1 km od obvodu staveniště. Náhradní zdroj elektrické energie. Náklady na vybavení</t>
  </si>
  <si>
    <t>objektů zařízení staveniště, ostraha staveniště, náklady na energie spotřebované dodavatelem v rámci provozu zařízení staveniště,</t>
  </si>
  <si>
    <t>náklady na potřebný úklid v prostorách zařízení staveniště, náklady na nutnou údržbu a opravy na objektech zařízení staveniště a na</t>
  </si>
  <si>
    <t>přípojkách energií.</t>
  </si>
  <si>
    <t>005121030R</t>
  </si>
  <si>
    <t>Odstranění zařízení staveniště</t>
  </si>
  <si>
    <t>005122 R</t>
  </si>
  <si>
    <t>Provozní vlivy</t>
  </si>
  <si>
    <t>Náklady na ztížené podmínky provádění tam, kde jsou stavební práce zcela nebo zčásti omezovány provozem jiných osob. Jde zejména o</t>
  </si>
  <si>
    <t>zvýšené náklady související s omezením provozem v areálu objednatele nebo o náklady v důsledku nezbytného respektování stávající</t>
  </si>
  <si>
    <t>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</si>
  <si>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</si>
  <si>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</si>
  <si>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</t>
  </si>
  <si>
    <t>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</si>
  <si>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</si>
  <si>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</si>
  <si>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</si>
  <si>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</si>
  <si>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</si>
  <si>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005211080R</t>
  </si>
  <si>
    <t xml:space="preserve">Bezpečnostní a hygienická opatření na staveništi </t>
  </si>
  <si>
    <t>Náklady na ztížené podmínky bezpečnostních a hygienických opatření z důvodu extrémního místa provádění.</t>
  </si>
  <si>
    <t>005231040R</t>
  </si>
  <si>
    <t>Provozní řády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</si>
  <si>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</si>
  <si>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</si>
  <si>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  - pouze kompletace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</si>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</sst>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o0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password="E93A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22</v>
      </c>
      <c r="C2" s="78"/>
      <c r="D2" s="79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7025</v>
      </c>
      <c r="B4" s="82" t="s">
        <v>48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/>
      <c r="E5" s="228"/>
      <c r="F5" s="228"/>
      <c r="G5" s="228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9"/>
      <c r="E6" s="230"/>
      <c r="F6" s="230"/>
      <c r="G6" s="23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SUMIF(F50:F59,A16,I50:I59)+SUMIF(F50:F59,"PSU",I50:I59)</f>
        <v>0</v>
      </c>
      <c r="J16" s="212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SUMIF(F50:F59,A17,I50:I59)</f>
        <v>0</v>
      </c>
      <c r="J17" s="212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SUMIF(F50:F59,A18,I50:I59)</f>
        <v>0</v>
      </c>
      <c r="J18" s="212"/>
    </row>
    <row r="19" spans="1:10" ht="23.25" customHeight="1" x14ac:dyDescent="0.2">
      <c r="A19" s="143" t="s">
        <v>73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SUMIF(F50:F59,A19,I50:I59)</f>
        <v>0</v>
      </c>
      <c r="J19" s="212"/>
    </row>
    <row r="20" spans="1:10" ht="23.25" customHeight="1" x14ac:dyDescent="0.2">
      <c r="A20" s="143" t="s">
        <v>74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SUMIF(F50:F59,A20,I50:I59)</f>
        <v>0</v>
      </c>
      <c r="J20" s="21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I23*E23/100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6">
        <f>A27</f>
        <v>0</v>
      </c>
      <c r="H28" s="216"/>
      <c r="I28" s="216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5">
        <f>ZakladDPHSni+DPHSni+ZakladDPHZakl+DPHZakl+Zaokrouhleni</f>
        <v>0</v>
      </c>
      <c r="H29" s="215"/>
      <c r="I29" s="215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51</v>
      </c>
      <c r="C39" s="201"/>
      <c r="D39" s="201"/>
      <c r="E39" s="201"/>
      <c r="F39" s="101">
        <f>'SO 01 01 Pol'!AE132</f>
        <v>0</v>
      </c>
      <c r="G39" s="102">
        <f>'SO 01 01 Pol'!AF132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202" t="s">
        <v>52</v>
      </c>
      <c r="D40" s="202"/>
      <c r="E40" s="202"/>
      <c r="F40" s="107"/>
      <c r="G40" s="108"/>
      <c r="H40" s="108"/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89">
        <v>2</v>
      </c>
      <c r="B41" s="106" t="s">
        <v>45</v>
      </c>
      <c r="C41" s="202" t="s">
        <v>46</v>
      </c>
      <c r="D41" s="202"/>
      <c r="E41" s="202"/>
      <c r="F41" s="107">
        <f>'SO 01 01 Pol'!AE132</f>
        <v>0</v>
      </c>
      <c r="G41" s="108">
        <f>'SO 01 01 Pol'!AF132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201" t="s">
        <v>44</v>
      </c>
      <c r="D42" s="201"/>
      <c r="E42" s="201"/>
      <c r="F42" s="112">
        <f>'SO 01 01 Pol'!AE132</f>
        <v>0</v>
      </c>
      <c r="G42" s="103">
        <f>'SO 01 01 Pol'!AF132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203" t="s">
        <v>53</v>
      </c>
      <c r="C43" s="204"/>
      <c r="D43" s="204"/>
      <c r="E43" s="204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5" t="s">
        <v>55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56</v>
      </c>
      <c r="G49" s="132"/>
      <c r="H49" s="132"/>
      <c r="I49" s="132" t="s">
        <v>29</v>
      </c>
      <c r="J49" s="132" t="s">
        <v>0</v>
      </c>
    </row>
    <row r="50" spans="1:10" ht="36.75" customHeight="1" x14ac:dyDescent="0.2">
      <c r="A50" s="128"/>
      <c r="B50" s="133" t="s">
        <v>57</v>
      </c>
      <c r="C50" s="199" t="s">
        <v>58</v>
      </c>
      <c r="D50" s="200"/>
      <c r="E50" s="200"/>
      <c r="F50" s="139" t="s">
        <v>24</v>
      </c>
      <c r="G50" s="140"/>
      <c r="H50" s="140"/>
      <c r="I50" s="140">
        <f>'SO 01 01 Pol'!G8</f>
        <v>0</v>
      </c>
      <c r="J50" s="137" t="str">
        <f>IF(I60=0,"",I50/I60*100)</f>
        <v/>
      </c>
    </row>
    <row r="51" spans="1:10" ht="36.75" customHeight="1" x14ac:dyDescent="0.2">
      <c r="A51" s="128"/>
      <c r="B51" s="133" t="s">
        <v>59</v>
      </c>
      <c r="C51" s="199" t="s">
        <v>60</v>
      </c>
      <c r="D51" s="200"/>
      <c r="E51" s="200"/>
      <c r="F51" s="139" t="s">
        <v>24</v>
      </c>
      <c r="G51" s="140"/>
      <c r="H51" s="140"/>
      <c r="I51" s="140">
        <f>'SO 01 01 Pol'!G10</f>
        <v>0</v>
      </c>
      <c r="J51" s="137" t="str">
        <f>IF(I60=0,"",I51/I60*100)</f>
        <v/>
      </c>
    </row>
    <row r="52" spans="1:10" ht="36.75" customHeight="1" x14ac:dyDescent="0.2">
      <c r="A52" s="128"/>
      <c r="B52" s="133" t="s">
        <v>61</v>
      </c>
      <c r="C52" s="199" t="s">
        <v>62</v>
      </c>
      <c r="D52" s="200"/>
      <c r="E52" s="200"/>
      <c r="F52" s="139" t="s">
        <v>24</v>
      </c>
      <c r="G52" s="140"/>
      <c r="H52" s="140"/>
      <c r="I52" s="140">
        <f>'SO 01 01 Pol'!G14</f>
        <v>0</v>
      </c>
      <c r="J52" s="137" t="str">
        <f>IF(I60=0,"",I52/I60*100)</f>
        <v/>
      </c>
    </row>
    <row r="53" spans="1:10" ht="36.75" customHeight="1" x14ac:dyDescent="0.2">
      <c r="A53" s="128"/>
      <c r="B53" s="133" t="s">
        <v>63</v>
      </c>
      <c r="C53" s="199" t="s">
        <v>64</v>
      </c>
      <c r="D53" s="200"/>
      <c r="E53" s="200"/>
      <c r="F53" s="139" t="s">
        <v>25</v>
      </c>
      <c r="G53" s="140"/>
      <c r="H53" s="140"/>
      <c r="I53" s="140">
        <f>'SO 01 01 Pol'!G16</f>
        <v>0</v>
      </c>
      <c r="J53" s="137" t="str">
        <f>IF(I60=0,"",I53/I60*100)</f>
        <v/>
      </c>
    </row>
    <row r="54" spans="1:10" ht="36.75" customHeight="1" x14ac:dyDescent="0.2">
      <c r="A54" s="128"/>
      <c r="B54" s="133" t="s">
        <v>65</v>
      </c>
      <c r="C54" s="199" t="s">
        <v>66</v>
      </c>
      <c r="D54" s="200"/>
      <c r="E54" s="200"/>
      <c r="F54" s="139" t="s">
        <v>25</v>
      </c>
      <c r="G54" s="140"/>
      <c r="H54" s="140"/>
      <c r="I54" s="140">
        <f>'SO 01 01 Pol'!G42</f>
        <v>0</v>
      </c>
      <c r="J54" s="137" t="str">
        <f>IF(I60=0,"",I54/I60*100)</f>
        <v/>
      </c>
    </row>
    <row r="55" spans="1:10" ht="36.75" customHeight="1" x14ac:dyDescent="0.2">
      <c r="A55" s="128"/>
      <c r="B55" s="133" t="s">
        <v>67</v>
      </c>
      <c r="C55" s="199" t="s">
        <v>68</v>
      </c>
      <c r="D55" s="200"/>
      <c r="E55" s="200"/>
      <c r="F55" s="139" t="s">
        <v>25</v>
      </c>
      <c r="G55" s="140"/>
      <c r="H55" s="140"/>
      <c r="I55" s="140">
        <f>'SO 01 01 Pol'!G58</f>
        <v>0</v>
      </c>
      <c r="J55" s="137" t="str">
        <f>IF(I60=0,"",I55/I60*100)</f>
        <v/>
      </c>
    </row>
    <row r="56" spans="1:10" ht="36.75" customHeight="1" x14ac:dyDescent="0.2">
      <c r="A56" s="128"/>
      <c r="B56" s="133" t="s">
        <v>69</v>
      </c>
      <c r="C56" s="199" t="s">
        <v>70</v>
      </c>
      <c r="D56" s="200"/>
      <c r="E56" s="200"/>
      <c r="F56" s="139" t="s">
        <v>25</v>
      </c>
      <c r="G56" s="140"/>
      <c r="H56" s="140"/>
      <c r="I56" s="140">
        <f>'SO 01 01 Pol'!G70</f>
        <v>0</v>
      </c>
      <c r="J56" s="137" t="str">
        <f>IF(I60=0,"",I56/I60*100)</f>
        <v/>
      </c>
    </row>
    <row r="57" spans="1:10" ht="36.75" customHeight="1" x14ac:dyDescent="0.2">
      <c r="A57" s="128"/>
      <c r="B57" s="133" t="s">
        <v>71</v>
      </c>
      <c r="C57" s="199" t="s">
        <v>72</v>
      </c>
      <c r="D57" s="200"/>
      <c r="E57" s="200"/>
      <c r="F57" s="139" t="s">
        <v>25</v>
      </c>
      <c r="G57" s="140"/>
      <c r="H57" s="140"/>
      <c r="I57" s="140">
        <f>'SO 01 01 Pol'!G90</f>
        <v>0</v>
      </c>
      <c r="J57" s="137" t="str">
        <f>IF(I60=0,"",I57/I60*100)</f>
        <v/>
      </c>
    </row>
    <row r="58" spans="1:10" ht="36.75" customHeight="1" x14ac:dyDescent="0.2">
      <c r="A58" s="128"/>
      <c r="B58" s="133" t="s">
        <v>73</v>
      </c>
      <c r="C58" s="199" t="s">
        <v>27</v>
      </c>
      <c r="D58" s="200"/>
      <c r="E58" s="200"/>
      <c r="F58" s="139" t="s">
        <v>73</v>
      </c>
      <c r="G58" s="140"/>
      <c r="H58" s="140"/>
      <c r="I58" s="140">
        <f>'SO 01 01 Pol'!G97</f>
        <v>0</v>
      </c>
      <c r="J58" s="137" t="str">
        <f>IF(I60=0,"",I58/I60*100)</f>
        <v/>
      </c>
    </row>
    <row r="59" spans="1:10" ht="36.75" customHeight="1" x14ac:dyDescent="0.2">
      <c r="A59" s="128"/>
      <c r="B59" s="133" t="s">
        <v>74</v>
      </c>
      <c r="C59" s="199" t="s">
        <v>28</v>
      </c>
      <c r="D59" s="200"/>
      <c r="E59" s="200"/>
      <c r="F59" s="139" t="s">
        <v>74</v>
      </c>
      <c r="G59" s="140"/>
      <c r="H59" s="140"/>
      <c r="I59" s="140">
        <f>'SO 01 01 Pol'!G124</f>
        <v>0</v>
      </c>
      <c r="J59" s="137" t="str">
        <f>IF(I60=0,"",I59/I60*100)</f>
        <v/>
      </c>
    </row>
    <row r="60" spans="1:10" ht="25.5" customHeight="1" x14ac:dyDescent="0.2">
      <c r="A60" s="129"/>
      <c r="B60" s="134" t="s">
        <v>1</v>
      </c>
      <c r="C60" s="135"/>
      <c r="D60" s="136"/>
      <c r="E60" s="136"/>
      <c r="F60" s="141"/>
      <c r="G60" s="142"/>
      <c r="H60" s="142"/>
      <c r="I60" s="142">
        <f>SUM(I50:I59)</f>
        <v>0</v>
      </c>
      <c r="J60" s="138">
        <f>SUM(J50:J59)</f>
        <v>0</v>
      </c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</sheetData>
  <sheetProtection password="E93A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password="E93A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101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75</v>
      </c>
      <c r="B1" s="262"/>
      <c r="C1" s="262"/>
      <c r="D1" s="262"/>
      <c r="E1" s="262"/>
      <c r="F1" s="262"/>
      <c r="G1" s="262"/>
      <c r="AG1" t="s">
        <v>76</v>
      </c>
    </row>
    <row r="2" spans="1:60" ht="24.95" customHeight="1" x14ac:dyDescent="0.2">
      <c r="A2" s="144" t="s">
        <v>7</v>
      </c>
      <c r="B2" s="49" t="s">
        <v>49</v>
      </c>
      <c r="C2" s="263" t="s">
        <v>50</v>
      </c>
      <c r="D2" s="264"/>
      <c r="E2" s="264"/>
      <c r="F2" s="264"/>
      <c r="G2" s="265"/>
      <c r="AG2" t="s">
        <v>77</v>
      </c>
    </row>
    <row r="3" spans="1:60" ht="24.95" customHeight="1" x14ac:dyDescent="0.2">
      <c r="A3" s="144" t="s">
        <v>8</v>
      </c>
      <c r="B3" s="49" t="s">
        <v>45</v>
      </c>
      <c r="C3" s="263" t="s">
        <v>46</v>
      </c>
      <c r="D3" s="264"/>
      <c r="E3" s="264"/>
      <c r="F3" s="264"/>
      <c r="G3" s="265"/>
      <c r="AC3" s="126" t="s">
        <v>77</v>
      </c>
      <c r="AG3" t="s">
        <v>78</v>
      </c>
    </row>
    <row r="4" spans="1:60" ht="24.95" customHeight="1" x14ac:dyDescent="0.2">
      <c r="A4" s="145" t="s">
        <v>9</v>
      </c>
      <c r="B4" s="146" t="s">
        <v>43</v>
      </c>
      <c r="C4" s="266" t="s">
        <v>44</v>
      </c>
      <c r="D4" s="267"/>
      <c r="E4" s="267"/>
      <c r="F4" s="267"/>
      <c r="G4" s="268"/>
      <c r="AG4" t="s">
        <v>79</v>
      </c>
    </row>
    <row r="5" spans="1:60" x14ac:dyDescent="0.2">
      <c r="D5" s="10"/>
    </row>
    <row r="6" spans="1:60" ht="38.25" x14ac:dyDescent="0.2">
      <c r="A6" s="148" t="s">
        <v>80</v>
      </c>
      <c r="B6" s="150" t="s">
        <v>81</v>
      </c>
      <c r="C6" s="150" t="s">
        <v>82</v>
      </c>
      <c r="D6" s="149" t="s">
        <v>83</v>
      </c>
      <c r="E6" s="148" t="s">
        <v>84</v>
      </c>
      <c r="F6" s="147" t="s">
        <v>85</v>
      </c>
      <c r="G6" s="148" t="s">
        <v>29</v>
      </c>
      <c r="H6" s="151" t="s">
        <v>30</v>
      </c>
      <c r="I6" s="151" t="s">
        <v>86</v>
      </c>
      <c r="J6" s="151" t="s">
        <v>31</v>
      </c>
      <c r="K6" s="151" t="s">
        <v>87</v>
      </c>
      <c r="L6" s="151" t="s">
        <v>88</v>
      </c>
      <c r="M6" s="151" t="s">
        <v>89</v>
      </c>
      <c r="N6" s="151" t="s">
        <v>90</v>
      </c>
      <c r="O6" s="151" t="s">
        <v>91</v>
      </c>
      <c r="P6" s="151" t="s">
        <v>92</v>
      </c>
      <c r="Q6" s="151" t="s">
        <v>93</v>
      </c>
      <c r="R6" s="151" t="s">
        <v>94</v>
      </c>
      <c r="S6" s="151" t="s">
        <v>95</v>
      </c>
      <c r="T6" s="151" t="s">
        <v>96</v>
      </c>
      <c r="U6" s="151" t="s">
        <v>97</v>
      </c>
      <c r="V6" s="151" t="s">
        <v>98</v>
      </c>
      <c r="W6" s="151" t="s">
        <v>99</v>
      </c>
      <c r="X6" s="151" t="s">
        <v>100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7" t="s">
        <v>101</v>
      </c>
      <c r="B8" s="168" t="s">
        <v>57</v>
      </c>
      <c r="C8" s="190" t="s">
        <v>58</v>
      </c>
      <c r="D8" s="169"/>
      <c r="E8" s="170"/>
      <c r="F8" s="171"/>
      <c r="G8" s="171">
        <f>SUMIF(AG9:AG9,"&lt;&gt;NOR",G9:G9)</f>
        <v>0</v>
      </c>
      <c r="H8" s="171"/>
      <c r="I8" s="171">
        <f>SUM(I9:I9)</f>
        <v>0</v>
      </c>
      <c r="J8" s="171"/>
      <c r="K8" s="171">
        <f>SUM(K9:K9)</f>
        <v>0</v>
      </c>
      <c r="L8" s="171"/>
      <c r="M8" s="171">
        <f>SUM(M9:M9)</f>
        <v>0</v>
      </c>
      <c r="N8" s="171"/>
      <c r="O8" s="171">
        <f>SUM(O9:O9)</f>
        <v>0</v>
      </c>
      <c r="P8" s="171"/>
      <c r="Q8" s="171">
        <f>SUM(Q9:Q9)</f>
        <v>0</v>
      </c>
      <c r="R8" s="171"/>
      <c r="S8" s="171"/>
      <c r="T8" s="172"/>
      <c r="U8" s="166"/>
      <c r="V8" s="166">
        <f>SUM(V9:V9)</f>
        <v>0</v>
      </c>
      <c r="W8" s="166"/>
      <c r="X8" s="166"/>
      <c r="AG8" t="s">
        <v>102</v>
      </c>
    </row>
    <row r="9" spans="1:60" ht="22.5" outlineLevel="1" x14ac:dyDescent="0.2">
      <c r="A9" s="180">
        <v>1</v>
      </c>
      <c r="B9" s="181" t="s">
        <v>103</v>
      </c>
      <c r="C9" s="191" t="s">
        <v>104</v>
      </c>
      <c r="D9" s="182" t="s">
        <v>105</v>
      </c>
      <c r="E9" s="183">
        <v>1</v>
      </c>
      <c r="F9" s="184"/>
      <c r="G9" s="185">
        <f>ROUND(E9*F9,2)</f>
        <v>0</v>
      </c>
      <c r="H9" s="184"/>
      <c r="I9" s="185">
        <f>ROUND(E9*H9,2)</f>
        <v>0</v>
      </c>
      <c r="J9" s="184"/>
      <c r="K9" s="185">
        <f>ROUND(E9*J9,2)</f>
        <v>0</v>
      </c>
      <c r="L9" s="185">
        <v>21</v>
      </c>
      <c r="M9" s="185">
        <f>G9*(1+L9/100)</f>
        <v>0</v>
      </c>
      <c r="N9" s="185">
        <v>0</v>
      </c>
      <c r="O9" s="185">
        <f>ROUND(E9*N9,2)</f>
        <v>0</v>
      </c>
      <c r="P9" s="185">
        <v>0</v>
      </c>
      <c r="Q9" s="185">
        <f>ROUND(E9*P9,2)</f>
        <v>0</v>
      </c>
      <c r="R9" s="185"/>
      <c r="S9" s="185" t="s">
        <v>106</v>
      </c>
      <c r="T9" s="186" t="s">
        <v>107</v>
      </c>
      <c r="U9" s="162">
        <v>0</v>
      </c>
      <c r="V9" s="162">
        <f>ROUND(E9*U9,2)</f>
        <v>0</v>
      </c>
      <c r="W9" s="162"/>
      <c r="X9" s="162" t="s">
        <v>108</v>
      </c>
      <c r="Y9" s="152"/>
      <c r="Z9" s="152"/>
      <c r="AA9" s="152"/>
      <c r="AB9" s="152"/>
      <c r="AC9" s="152"/>
      <c r="AD9" s="152"/>
      <c r="AE9" s="152"/>
      <c r="AF9" s="152"/>
      <c r="AG9" s="152" t="s">
        <v>109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x14ac:dyDescent="0.2">
      <c r="A10" s="167" t="s">
        <v>101</v>
      </c>
      <c r="B10" s="168" t="s">
        <v>59</v>
      </c>
      <c r="C10" s="190" t="s">
        <v>60</v>
      </c>
      <c r="D10" s="169"/>
      <c r="E10" s="170"/>
      <c r="F10" s="171"/>
      <c r="G10" s="171">
        <f>SUMIF(AG11:AG13,"&lt;&gt;NOR",G11:G13)</f>
        <v>0</v>
      </c>
      <c r="H10" s="171"/>
      <c r="I10" s="171">
        <f>SUM(I11:I13)</f>
        <v>0</v>
      </c>
      <c r="J10" s="171"/>
      <c r="K10" s="171">
        <f>SUM(K11:K13)</f>
        <v>0</v>
      </c>
      <c r="L10" s="171"/>
      <c r="M10" s="171">
        <f>SUM(M11:M13)</f>
        <v>0</v>
      </c>
      <c r="N10" s="171"/>
      <c r="O10" s="171">
        <f>SUM(O11:O13)</f>
        <v>0</v>
      </c>
      <c r="P10" s="171"/>
      <c r="Q10" s="171">
        <f>SUM(Q11:Q13)</f>
        <v>0</v>
      </c>
      <c r="R10" s="171"/>
      <c r="S10" s="171"/>
      <c r="T10" s="172"/>
      <c r="U10" s="166"/>
      <c r="V10" s="166">
        <f>SUM(V11:V13)</f>
        <v>2.75</v>
      </c>
      <c r="W10" s="166"/>
      <c r="X10" s="166"/>
      <c r="AG10" t="s">
        <v>102</v>
      </c>
    </row>
    <row r="11" spans="1:60" ht="22.5" outlineLevel="1" x14ac:dyDescent="0.2">
      <c r="A11" s="180">
        <v>2</v>
      </c>
      <c r="B11" s="181" t="s">
        <v>110</v>
      </c>
      <c r="C11" s="191" t="s">
        <v>111</v>
      </c>
      <c r="D11" s="182" t="s">
        <v>112</v>
      </c>
      <c r="E11" s="183">
        <v>1</v>
      </c>
      <c r="F11" s="184"/>
      <c r="G11" s="185">
        <f>ROUND(E11*F11,2)</f>
        <v>0</v>
      </c>
      <c r="H11" s="184"/>
      <c r="I11" s="185">
        <f>ROUND(E11*H11,2)</f>
        <v>0</v>
      </c>
      <c r="J11" s="184"/>
      <c r="K11" s="185">
        <f>ROUND(E11*J11,2)</f>
        <v>0</v>
      </c>
      <c r="L11" s="185">
        <v>21</v>
      </c>
      <c r="M11" s="185">
        <f>G11*(1+L11/100)</f>
        <v>0</v>
      </c>
      <c r="N11" s="185">
        <v>0</v>
      </c>
      <c r="O11" s="185">
        <f>ROUND(E11*N11,2)</f>
        <v>0</v>
      </c>
      <c r="P11" s="185">
        <v>0</v>
      </c>
      <c r="Q11" s="185">
        <f>ROUND(E11*P11,2)</f>
        <v>0</v>
      </c>
      <c r="R11" s="185" t="s">
        <v>113</v>
      </c>
      <c r="S11" s="185" t="s">
        <v>114</v>
      </c>
      <c r="T11" s="186" t="s">
        <v>114</v>
      </c>
      <c r="U11" s="162">
        <v>1.6</v>
      </c>
      <c r="V11" s="162">
        <f>ROUND(E11*U11,2)</f>
        <v>1.6</v>
      </c>
      <c r="W11" s="162"/>
      <c r="X11" s="162" t="s">
        <v>108</v>
      </c>
      <c r="Y11" s="152"/>
      <c r="Z11" s="152"/>
      <c r="AA11" s="152"/>
      <c r="AB11" s="152"/>
      <c r="AC11" s="152"/>
      <c r="AD11" s="152"/>
      <c r="AE11" s="152"/>
      <c r="AF11" s="152"/>
      <c r="AG11" s="152" t="s">
        <v>109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33.75" outlineLevel="1" x14ac:dyDescent="0.2">
      <c r="A12" s="180">
        <v>3</v>
      </c>
      <c r="B12" s="181" t="s">
        <v>115</v>
      </c>
      <c r="C12" s="191" t="s">
        <v>116</v>
      </c>
      <c r="D12" s="182" t="s">
        <v>117</v>
      </c>
      <c r="E12" s="183">
        <v>40</v>
      </c>
      <c r="F12" s="184"/>
      <c r="G12" s="185">
        <f>ROUND(E12*F12,2)</f>
        <v>0</v>
      </c>
      <c r="H12" s="184"/>
      <c r="I12" s="185">
        <f>ROUND(E12*H12,2)</f>
        <v>0</v>
      </c>
      <c r="J12" s="184"/>
      <c r="K12" s="185">
        <f>ROUND(E12*J12,2)</f>
        <v>0</v>
      </c>
      <c r="L12" s="185">
        <v>21</v>
      </c>
      <c r="M12" s="185">
        <f>G12*(1+L12/100)</f>
        <v>0</v>
      </c>
      <c r="N12" s="185">
        <v>0</v>
      </c>
      <c r="O12" s="185">
        <f>ROUND(E12*N12,2)</f>
        <v>0</v>
      </c>
      <c r="P12" s="185">
        <v>0</v>
      </c>
      <c r="Q12" s="185">
        <f>ROUND(E12*P12,2)</f>
        <v>0</v>
      </c>
      <c r="R12" s="185" t="s">
        <v>113</v>
      </c>
      <c r="S12" s="185" t="s">
        <v>114</v>
      </c>
      <c r="T12" s="186" t="s">
        <v>114</v>
      </c>
      <c r="U12" s="162">
        <v>0</v>
      </c>
      <c r="V12" s="162">
        <f>ROUND(E12*U12,2)</f>
        <v>0</v>
      </c>
      <c r="W12" s="162"/>
      <c r="X12" s="162" t="s">
        <v>108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109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80">
        <v>4</v>
      </c>
      <c r="B13" s="181" t="s">
        <v>118</v>
      </c>
      <c r="C13" s="191" t="s">
        <v>119</v>
      </c>
      <c r="D13" s="182" t="s">
        <v>120</v>
      </c>
      <c r="E13" s="183">
        <v>1</v>
      </c>
      <c r="F13" s="184"/>
      <c r="G13" s="185">
        <f>ROUND(E13*F13,2)</f>
        <v>0</v>
      </c>
      <c r="H13" s="184"/>
      <c r="I13" s="185">
        <f>ROUND(E13*H13,2)</f>
        <v>0</v>
      </c>
      <c r="J13" s="184"/>
      <c r="K13" s="185">
        <f>ROUND(E13*J13,2)</f>
        <v>0</v>
      </c>
      <c r="L13" s="185">
        <v>21</v>
      </c>
      <c r="M13" s="185">
        <f>G13*(1+L13/100)</f>
        <v>0</v>
      </c>
      <c r="N13" s="185">
        <v>0</v>
      </c>
      <c r="O13" s="185">
        <f>ROUND(E13*N13,2)</f>
        <v>0</v>
      </c>
      <c r="P13" s="185">
        <v>0</v>
      </c>
      <c r="Q13" s="185">
        <f>ROUND(E13*P13,2)</f>
        <v>0</v>
      </c>
      <c r="R13" s="185" t="s">
        <v>113</v>
      </c>
      <c r="S13" s="185" t="s">
        <v>114</v>
      </c>
      <c r="T13" s="186" t="s">
        <v>114</v>
      </c>
      <c r="U13" s="162">
        <v>1.1499999999999999</v>
      </c>
      <c r="V13" s="162">
        <f>ROUND(E13*U13,2)</f>
        <v>1.1499999999999999</v>
      </c>
      <c r="W13" s="162"/>
      <c r="X13" s="162" t="s">
        <v>108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109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x14ac:dyDescent="0.2">
      <c r="A14" s="167" t="s">
        <v>101</v>
      </c>
      <c r="B14" s="168" t="s">
        <v>61</v>
      </c>
      <c r="C14" s="190" t="s">
        <v>62</v>
      </c>
      <c r="D14" s="169"/>
      <c r="E14" s="170"/>
      <c r="F14" s="171"/>
      <c r="G14" s="171">
        <f>SUMIF(AG15:AG15,"&lt;&gt;NOR",G15:G15)</f>
        <v>0</v>
      </c>
      <c r="H14" s="171"/>
      <c r="I14" s="171">
        <f>SUM(I15:I15)</f>
        <v>0</v>
      </c>
      <c r="J14" s="171"/>
      <c r="K14" s="171">
        <f>SUM(K15:K15)</f>
        <v>0</v>
      </c>
      <c r="L14" s="171"/>
      <c r="M14" s="171">
        <f>SUM(M15:M15)</f>
        <v>0</v>
      </c>
      <c r="N14" s="171"/>
      <c r="O14" s="171">
        <f>SUM(O15:O15)</f>
        <v>0</v>
      </c>
      <c r="P14" s="171"/>
      <c r="Q14" s="171">
        <f>SUM(Q15:Q15)</f>
        <v>0.28999999999999998</v>
      </c>
      <c r="R14" s="171"/>
      <c r="S14" s="171"/>
      <c r="T14" s="172"/>
      <c r="U14" s="166"/>
      <c r="V14" s="166">
        <f>SUM(V15:V15)</f>
        <v>32</v>
      </c>
      <c r="W14" s="166"/>
      <c r="X14" s="166"/>
      <c r="AG14" t="s">
        <v>102</v>
      </c>
    </row>
    <row r="15" spans="1:60" outlineLevel="1" x14ac:dyDescent="0.2">
      <c r="A15" s="180">
        <v>5</v>
      </c>
      <c r="B15" s="181" t="s">
        <v>121</v>
      </c>
      <c r="C15" s="191" t="s">
        <v>122</v>
      </c>
      <c r="D15" s="182" t="s">
        <v>123</v>
      </c>
      <c r="E15" s="183">
        <v>8</v>
      </c>
      <c r="F15" s="184"/>
      <c r="G15" s="185">
        <f>ROUND(E15*F15,2)</f>
        <v>0</v>
      </c>
      <c r="H15" s="184"/>
      <c r="I15" s="185">
        <f>ROUND(E15*H15,2)</f>
        <v>0</v>
      </c>
      <c r="J15" s="184"/>
      <c r="K15" s="185">
        <f>ROUND(E15*J15,2)</f>
        <v>0</v>
      </c>
      <c r="L15" s="185">
        <v>21</v>
      </c>
      <c r="M15" s="185">
        <f>G15*(1+L15/100)</f>
        <v>0</v>
      </c>
      <c r="N15" s="185">
        <v>0</v>
      </c>
      <c r="O15" s="185">
        <f>ROUND(E15*N15,2)</f>
        <v>0</v>
      </c>
      <c r="P15" s="185">
        <v>3.6170000000000001E-2</v>
      </c>
      <c r="Q15" s="185">
        <f>ROUND(E15*P15,2)</f>
        <v>0.28999999999999998</v>
      </c>
      <c r="R15" s="185" t="s">
        <v>124</v>
      </c>
      <c r="S15" s="185" t="s">
        <v>114</v>
      </c>
      <c r="T15" s="186" t="s">
        <v>114</v>
      </c>
      <c r="U15" s="162">
        <v>4</v>
      </c>
      <c r="V15" s="162">
        <f>ROUND(E15*U15,2)</f>
        <v>32</v>
      </c>
      <c r="W15" s="162"/>
      <c r="X15" s="162" t="s">
        <v>108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109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x14ac:dyDescent="0.2">
      <c r="A16" s="167" t="s">
        <v>101</v>
      </c>
      <c r="B16" s="168" t="s">
        <v>63</v>
      </c>
      <c r="C16" s="190" t="s">
        <v>64</v>
      </c>
      <c r="D16" s="169"/>
      <c r="E16" s="170"/>
      <c r="F16" s="171"/>
      <c r="G16" s="171">
        <f>SUMIF(AG17:AG41,"&lt;&gt;NOR",G17:G41)</f>
        <v>0</v>
      </c>
      <c r="H16" s="171"/>
      <c r="I16" s="171">
        <f>SUM(I17:I41)</f>
        <v>0</v>
      </c>
      <c r="J16" s="171"/>
      <c r="K16" s="171">
        <f>SUM(K17:K41)</f>
        <v>0</v>
      </c>
      <c r="L16" s="171"/>
      <c r="M16" s="171">
        <f>SUM(M17:M41)</f>
        <v>0</v>
      </c>
      <c r="N16" s="171"/>
      <c r="O16" s="171">
        <f>SUM(O17:O41)</f>
        <v>0.44999999999999996</v>
      </c>
      <c r="P16" s="171"/>
      <c r="Q16" s="171">
        <f>SUM(Q17:Q41)</f>
        <v>3.1</v>
      </c>
      <c r="R16" s="171"/>
      <c r="S16" s="171"/>
      <c r="T16" s="172"/>
      <c r="U16" s="166"/>
      <c r="V16" s="166">
        <f>SUM(V17:V41)</f>
        <v>180.59</v>
      </c>
      <c r="W16" s="166"/>
      <c r="X16" s="166"/>
      <c r="AG16" t="s">
        <v>102</v>
      </c>
    </row>
    <row r="17" spans="1:60" ht="22.5" outlineLevel="1" x14ac:dyDescent="0.2">
      <c r="A17" s="173">
        <v>6</v>
      </c>
      <c r="B17" s="174" t="s">
        <v>125</v>
      </c>
      <c r="C17" s="192" t="s">
        <v>126</v>
      </c>
      <c r="D17" s="175" t="s">
        <v>127</v>
      </c>
      <c r="E17" s="176">
        <v>167.68251000000001</v>
      </c>
      <c r="F17" s="177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8">
        <v>0</v>
      </c>
      <c r="O17" s="178">
        <f>ROUND(E17*N17,2)</f>
        <v>0</v>
      </c>
      <c r="P17" s="178">
        <v>1.8499999999999999E-2</v>
      </c>
      <c r="Q17" s="178">
        <f>ROUND(E17*P17,2)</f>
        <v>3.1</v>
      </c>
      <c r="R17" s="178" t="s">
        <v>128</v>
      </c>
      <c r="S17" s="178" t="s">
        <v>114</v>
      </c>
      <c r="T17" s="179" t="s">
        <v>114</v>
      </c>
      <c r="U17" s="162">
        <v>0.2</v>
      </c>
      <c r="V17" s="162">
        <f>ROUND(E17*U17,2)</f>
        <v>33.54</v>
      </c>
      <c r="W17" s="162"/>
      <c r="X17" s="162" t="s">
        <v>108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109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193" t="s">
        <v>129</v>
      </c>
      <c r="D18" s="164"/>
      <c r="E18" s="165">
        <v>6.63504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52"/>
      <c r="Z18" s="152"/>
      <c r="AA18" s="152"/>
      <c r="AB18" s="152"/>
      <c r="AC18" s="152"/>
      <c r="AD18" s="152"/>
      <c r="AE18" s="152"/>
      <c r="AF18" s="152"/>
      <c r="AG18" s="152" t="s">
        <v>130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193" t="s">
        <v>131</v>
      </c>
      <c r="D19" s="164"/>
      <c r="E19" s="165">
        <v>69.598839999999996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2"/>
      <c r="Z19" s="152"/>
      <c r="AA19" s="152"/>
      <c r="AB19" s="152"/>
      <c r="AC19" s="152"/>
      <c r="AD19" s="152"/>
      <c r="AE19" s="152"/>
      <c r="AF19" s="152"/>
      <c r="AG19" s="152" t="s">
        <v>130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193" t="s">
        <v>132</v>
      </c>
      <c r="D20" s="164"/>
      <c r="E20" s="165">
        <v>74.091319999999996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52"/>
      <c r="Z20" s="152"/>
      <c r="AA20" s="152"/>
      <c r="AB20" s="152"/>
      <c r="AC20" s="152"/>
      <c r="AD20" s="152"/>
      <c r="AE20" s="152"/>
      <c r="AF20" s="152"/>
      <c r="AG20" s="152" t="s">
        <v>130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93" t="s">
        <v>133</v>
      </c>
      <c r="D21" s="164"/>
      <c r="E21" s="165">
        <v>17.357299999999999</v>
      </c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2"/>
      <c r="Z21" s="152"/>
      <c r="AA21" s="152"/>
      <c r="AB21" s="152"/>
      <c r="AC21" s="152"/>
      <c r="AD21" s="152"/>
      <c r="AE21" s="152"/>
      <c r="AF21" s="152"/>
      <c r="AG21" s="152" t="s">
        <v>130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ht="33.75" outlineLevel="1" x14ac:dyDescent="0.2">
      <c r="A22" s="173">
        <v>7</v>
      </c>
      <c r="B22" s="174" t="s">
        <v>134</v>
      </c>
      <c r="C22" s="192" t="s">
        <v>135</v>
      </c>
      <c r="D22" s="175" t="s">
        <v>127</v>
      </c>
      <c r="E22" s="176">
        <v>203.15736999999999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21</v>
      </c>
      <c r="M22" s="178">
        <f>G22*(1+L22/100)</f>
        <v>0</v>
      </c>
      <c r="N22" s="178">
        <v>2.0500000000000002E-3</v>
      </c>
      <c r="O22" s="178">
        <f>ROUND(E22*N22,2)</f>
        <v>0.42</v>
      </c>
      <c r="P22" s="178">
        <v>0</v>
      </c>
      <c r="Q22" s="178">
        <f>ROUND(E22*P22,2)</f>
        <v>0</v>
      </c>
      <c r="R22" s="178" t="s">
        <v>128</v>
      </c>
      <c r="S22" s="178" t="s">
        <v>114</v>
      </c>
      <c r="T22" s="179" t="s">
        <v>114</v>
      </c>
      <c r="U22" s="162">
        <v>0.61</v>
      </c>
      <c r="V22" s="162">
        <f>ROUND(E22*U22,2)</f>
        <v>123.93</v>
      </c>
      <c r="W22" s="162"/>
      <c r="X22" s="162" t="s">
        <v>108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109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260" t="s">
        <v>136</v>
      </c>
      <c r="D23" s="261"/>
      <c r="E23" s="261"/>
      <c r="F23" s="261"/>
      <c r="G23" s="261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52"/>
      <c r="Z23" s="152"/>
      <c r="AA23" s="152"/>
      <c r="AB23" s="152"/>
      <c r="AC23" s="152"/>
      <c r="AD23" s="152"/>
      <c r="AE23" s="152"/>
      <c r="AF23" s="152"/>
      <c r="AG23" s="152" t="s">
        <v>137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256" t="s">
        <v>138</v>
      </c>
      <c r="D24" s="257"/>
      <c r="E24" s="257"/>
      <c r="F24" s="257"/>
      <c r="G24" s="257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52"/>
      <c r="Z24" s="152"/>
      <c r="AA24" s="152"/>
      <c r="AB24" s="152"/>
      <c r="AC24" s="152"/>
      <c r="AD24" s="152"/>
      <c r="AE24" s="152"/>
      <c r="AF24" s="152"/>
      <c r="AG24" s="152" t="s">
        <v>139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93" t="s">
        <v>140</v>
      </c>
      <c r="D25" s="164"/>
      <c r="E25" s="165">
        <v>51.500129999999999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2"/>
      <c r="Z25" s="152"/>
      <c r="AA25" s="152"/>
      <c r="AB25" s="152"/>
      <c r="AC25" s="152"/>
      <c r="AD25" s="152"/>
      <c r="AE25" s="152"/>
      <c r="AF25" s="152"/>
      <c r="AG25" s="152" t="s">
        <v>130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93" t="s">
        <v>141</v>
      </c>
      <c r="D26" s="164"/>
      <c r="E26" s="165">
        <v>69.265829999999994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2"/>
      <c r="Z26" s="152"/>
      <c r="AA26" s="152"/>
      <c r="AB26" s="152"/>
      <c r="AC26" s="152"/>
      <c r="AD26" s="152"/>
      <c r="AE26" s="152"/>
      <c r="AF26" s="152"/>
      <c r="AG26" s="152" t="s">
        <v>130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/>
      <c r="B27" s="160"/>
      <c r="C27" s="193" t="s">
        <v>142</v>
      </c>
      <c r="D27" s="164"/>
      <c r="E27" s="165">
        <v>81.00282</v>
      </c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52"/>
      <c r="Z27" s="152"/>
      <c r="AA27" s="152"/>
      <c r="AB27" s="152"/>
      <c r="AC27" s="152"/>
      <c r="AD27" s="152"/>
      <c r="AE27" s="152"/>
      <c r="AF27" s="152"/>
      <c r="AG27" s="152" t="s">
        <v>130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193" t="s">
        <v>143</v>
      </c>
      <c r="D28" s="164"/>
      <c r="E28" s="165">
        <v>1.3885799999999999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2"/>
      <c r="Z28" s="152"/>
      <c r="AA28" s="152"/>
      <c r="AB28" s="152"/>
      <c r="AC28" s="152"/>
      <c r="AD28" s="152"/>
      <c r="AE28" s="152"/>
      <c r="AF28" s="152"/>
      <c r="AG28" s="152" t="s">
        <v>130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80">
        <v>8</v>
      </c>
      <c r="B29" s="181" t="s">
        <v>144</v>
      </c>
      <c r="C29" s="191" t="s">
        <v>145</v>
      </c>
      <c r="D29" s="182" t="s">
        <v>123</v>
      </c>
      <c r="E29" s="183">
        <v>97</v>
      </c>
      <c r="F29" s="184"/>
      <c r="G29" s="185">
        <f t="shared" ref="G29:G34" si="0">ROUND(E29*F29,2)</f>
        <v>0</v>
      </c>
      <c r="H29" s="184"/>
      <c r="I29" s="185">
        <f t="shared" ref="I29:I34" si="1">ROUND(E29*H29,2)</f>
        <v>0</v>
      </c>
      <c r="J29" s="184"/>
      <c r="K29" s="185">
        <f t="shared" ref="K29:K34" si="2">ROUND(E29*J29,2)</f>
        <v>0</v>
      </c>
      <c r="L29" s="185">
        <v>21</v>
      </c>
      <c r="M29" s="185">
        <f t="shared" ref="M29:M34" si="3">G29*(1+L29/100)</f>
        <v>0</v>
      </c>
      <c r="N29" s="185">
        <v>0</v>
      </c>
      <c r="O29" s="185">
        <f t="shared" ref="O29:O34" si="4">ROUND(E29*N29,2)</f>
        <v>0</v>
      </c>
      <c r="P29" s="185">
        <v>0</v>
      </c>
      <c r="Q29" s="185">
        <f t="shared" ref="Q29:Q34" si="5">ROUND(E29*P29,2)</f>
        <v>0</v>
      </c>
      <c r="R29" s="185"/>
      <c r="S29" s="185" t="s">
        <v>106</v>
      </c>
      <c r="T29" s="186" t="s">
        <v>107</v>
      </c>
      <c r="U29" s="162">
        <v>0</v>
      </c>
      <c r="V29" s="162">
        <f t="shared" ref="V29:V34" si="6">ROUND(E29*U29,2)</f>
        <v>0</v>
      </c>
      <c r="W29" s="162"/>
      <c r="X29" s="162" t="s">
        <v>108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109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80">
        <v>9</v>
      </c>
      <c r="B30" s="181" t="s">
        <v>146</v>
      </c>
      <c r="C30" s="191" t="s">
        <v>147</v>
      </c>
      <c r="D30" s="182" t="s">
        <v>123</v>
      </c>
      <c r="E30" s="183">
        <v>106</v>
      </c>
      <c r="F30" s="184"/>
      <c r="G30" s="185">
        <f t="shared" si="0"/>
        <v>0</v>
      </c>
      <c r="H30" s="184"/>
      <c r="I30" s="185">
        <f t="shared" si="1"/>
        <v>0</v>
      </c>
      <c r="J30" s="184"/>
      <c r="K30" s="185">
        <f t="shared" si="2"/>
        <v>0</v>
      </c>
      <c r="L30" s="185">
        <v>21</v>
      </c>
      <c r="M30" s="185">
        <f t="shared" si="3"/>
        <v>0</v>
      </c>
      <c r="N30" s="185">
        <v>0</v>
      </c>
      <c r="O30" s="185">
        <f t="shared" si="4"/>
        <v>0</v>
      </c>
      <c r="P30" s="185">
        <v>0</v>
      </c>
      <c r="Q30" s="185">
        <f t="shared" si="5"/>
        <v>0</v>
      </c>
      <c r="R30" s="185"/>
      <c r="S30" s="185" t="s">
        <v>106</v>
      </c>
      <c r="T30" s="186" t="s">
        <v>107</v>
      </c>
      <c r="U30" s="162">
        <v>0</v>
      </c>
      <c r="V30" s="162">
        <f t="shared" si="6"/>
        <v>0</v>
      </c>
      <c r="W30" s="162"/>
      <c r="X30" s="162" t="s">
        <v>108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109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80">
        <v>10</v>
      </c>
      <c r="B31" s="181" t="s">
        <v>148</v>
      </c>
      <c r="C31" s="191" t="s">
        <v>149</v>
      </c>
      <c r="D31" s="182" t="s">
        <v>123</v>
      </c>
      <c r="E31" s="183">
        <v>88</v>
      </c>
      <c r="F31" s="184"/>
      <c r="G31" s="185">
        <f t="shared" si="0"/>
        <v>0</v>
      </c>
      <c r="H31" s="184"/>
      <c r="I31" s="185">
        <f t="shared" si="1"/>
        <v>0</v>
      </c>
      <c r="J31" s="184"/>
      <c r="K31" s="185">
        <f t="shared" si="2"/>
        <v>0</v>
      </c>
      <c r="L31" s="185">
        <v>21</v>
      </c>
      <c r="M31" s="185">
        <f t="shared" si="3"/>
        <v>0</v>
      </c>
      <c r="N31" s="185">
        <v>0</v>
      </c>
      <c r="O31" s="185">
        <f t="shared" si="4"/>
        <v>0</v>
      </c>
      <c r="P31" s="185">
        <v>0</v>
      </c>
      <c r="Q31" s="185">
        <f t="shared" si="5"/>
        <v>0</v>
      </c>
      <c r="R31" s="185"/>
      <c r="S31" s="185" t="s">
        <v>106</v>
      </c>
      <c r="T31" s="186" t="s">
        <v>107</v>
      </c>
      <c r="U31" s="162">
        <v>0</v>
      </c>
      <c r="V31" s="162">
        <f t="shared" si="6"/>
        <v>0</v>
      </c>
      <c r="W31" s="162"/>
      <c r="X31" s="162" t="s">
        <v>108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109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80">
        <v>11</v>
      </c>
      <c r="B32" s="181" t="s">
        <v>150</v>
      </c>
      <c r="C32" s="191" t="s">
        <v>151</v>
      </c>
      <c r="D32" s="182" t="s">
        <v>123</v>
      </c>
      <c r="E32" s="183">
        <v>5.2</v>
      </c>
      <c r="F32" s="184"/>
      <c r="G32" s="185">
        <f t="shared" si="0"/>
        <v>0</v>
      </c>
      <c r="H32" s="184"/>
      <c r="I32" s="185">
        <f t="shared" si="1"/>
        <v>0</v>
      </c>
      <c r="J32" s="184"/>
      <c r="K32" s="185">
        <f t="shared" si="2"/>
        <v>0</v>
      </c>
      <c r="L32" s="185">
        <v>21</v>
      </c>
      <c r="M32" s="185">
        <f t="shared" si="3"/>
        <v>0</v>
      </c>
      <c r="N32" s="185">
        <v>0</v>
      </c>
      <c r="O32" s="185">
        <f t="shared" si="4"/>
        <v>0</v>
      </c>
      <c r="P32" s="185">
        <v>0</v>
      </c>
      <c r="Q32" s="185">
        <f t="shared" si="5"/>
        <v>0</v>
      </c>
      <c r="R32" s="185"/>
      <c r="S32" s="185" t="s">
        <v>106</v>
      </c>
      <c r="T32" s="186" t="s">
        <v>107</v>
      </c>
      <c r="U32" s="162">
        <v>0</v>
      </c>
      <c r="V32" s="162">
        <f t="shared" si="6"/>
        <v>0</v>
      </c>
      <c r="W32" s="162"/>
      <c r="X32" s="162" t="s">
        <v>108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109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3">
        <v>12</v>
      </c>
      <c r="B33" s="174" t="s">
        <v>152</v>
      </c>
      <c r="C33" s="192" t="s">
        <v>153</v>
      </c>
      <c r="D33" s="175" t="s">
        <v>154</v>
      </c>
      <c r="E33" s="176">
        <v>16</v>
      </c>
      <c r="F33" s="177"/>
      <c r="G33" s="178">
        <f t="shared" si="0"/>
        <v>0</v>
      </c>
      <c r="H33" s="177"/>
      <c r="I33" s="178">
        <f t="shared" si="1"/>
        <v>0</v>
      </c>
      <c r="J33" s="177"/>
      <c r="K33" s="178">
        <f t="shared" si="2"/>
        <v>0</v>
      </c>
      <c r="L33" s="178">
        <v>21</v>
      </c>
      <c r="M33" s="178">
        <f t="shared" si="3"/>
        <v>0</v>
      </c>
      <c r="N33" s="178">
        <v>1.89E-3</v>
      </c>
      <c r="O33" s="178">
        <f t="shared" si="4"/>
        <v>0.03</v>
      </c>
      <c r="P33" s="178">
        <v>0</v>
      </c>
      <c r="Q33" s="178">
        <f t="shared" si="5"/>
        <v>0</v>
      </c>
      <c r="R33" s="178"/>
      <c r="S33" s="178" t="s">
        <v>106</v>
      </c>
      <c r="T33" s="179" t="s">
        <v>107</v>
      </c>
      <c r="U33" s="162">
        <v>1.4450000000000001</v>
      </c>
      <c r="V33" s="162">
        <f t="shared" si="6"/>
        <v>23.12</v>
      </c>
      <c r="W33" s="162"/>
      <c r="X33" s="162" t="s">
        <v>108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109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>
        <v>13</v>
      </c>
      <c r="B34" s="160" t="s">
        <v>155</v>
      </c>
      <c r="C34" s="194" t="s">
        <v>156</v>
      </c>
      <c r="D34" s="161" t="s">
        <v>0</v>
      </c>
      <c r="E34" s="187"/>
      <c r="F34" s="163"/>
      <c r="G34" s="162">
        <f t="shared" si="0"/>
        <v>0</v>
      </c>
      <c r="H34" s="163"/>
      <c r="I34" s="162">
        <f t="shared" si="1"/>
        <v>0</v>
      </c>
      <c r="J34" s="163"/>
      <c r="K34" s="162">
        <f t="shared" si="2"/>
        <v>0</v>
      </c>
      <c r="L34" s="162">
        <v>21</v>
      </c>
      <c r="M34" s="162">
        <f t="shared" si="3"/>
        <v>0</v>
      </c>
      <c r="N34" s="162">
        <v>0</v>
      </c>
      <c r="O34" s="162">
        <f t="shared" si="4"/>
        <v>0</v>
      </c>
      <c r="P34" s="162">
        <v>0</v>
      </c>
      <c r="Q34" s="162">
        <f t="shared" si="5"/>
        <v>0</v>
      </c>
      <c r="R34" s="162" t="s">
        <v>128</v>
      </c>
      <c r="S34" s="162" t="s">
        <v>114</v>
      </c>
      <c r="T34" s="162" t="s">
        <v>114</v>
      </c>
      <c r="U34" s="162">
        <v>0</v>
      </c>
      <c r="V34" s="162">
        <f t="shared" si="6"/>
        <v>0</v>
      </c>
      <c r="W34" s="162"/>
      <c r="X34" s="162" t="s">
        <v>157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158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9"/>
      <c r="B35" s="160"/>
      <c r="C35" s="258" t="s">
        <v>159</v>
      </c>
      <c r="D35" s="259"/>
      <c r="E35" s="259"/>
      <c r="F35" s="259"/>
      <c r="G35" s="259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52"/>
      <c r="Z35" s="152"/>
      <c r="AA35" s="152"/>
      <c r="AB35" s="152"/>
      <c r="AC35" s="152"/>
      <c r="AD35" s="152"/>
      <c r="AE35" s="152"/>
      <c r="AF35" s="152"/>
      <c r="AG35" s="152" t="s">
        <v>137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59">
        <v>14</v>
      </c>
      <c r="B36" s="160" t="s">
        <v>160</v>
      </c>
      <c r="C36" s="194" t="s">
        <v>161</v>
      </c>
      <c r="D36" s="161" t="s">
        <v>0</v>
      </c>
      <c r="E36" s="187"/>
      <c r="F36" s="163"/>
      <c r="G36" s="162">
        <f>ROUND(E36*F36,2)</f>
        <v>0</v>
      </c>
      <c r="H36" s="163"/>
      <c r="I36" s="162">
        <f>ROUND(E36*H36,2)</f>
        <v>0</v>
      </c>
      <c r="J36" s="163"/>
      <c r="K36" s="162">
        <f>ROUND(E36*J36,2)</f>
        <v>0</v>
      </c>
      <c r="L36" s="162">
        <v>21</v>
      </c>
      <c r="M36" s="162">
        <f>G36*(1+L36/100)</f>
        <v>0</v>
      </c>
      <c r="N36" s="162">
        <v>0</v>
      </c>
      <c r="O36" s="162">
        <f>ROUND(E36*N36,2)</f>
        <v>0</v>
      </c>
      <c r="P36" s="162">
        <v>0</v>
      </c>
      <c r="Q36" s="162">
        <f>ROUND(E36*P36,2)</f>
        <v>0</v>
      </c>
      <c r="R36" s="162" t="s">
        <v>128</v>
      </c>
      <c r="S36" s="162" t="s">
        <v>114</v>
      </c>
      <c r="T36" s="162" t="s">
        <v>114</v>
      </c>
      <c r="U36" s="162">
        <v>0</v>
      </c>
      <c r="V36" s="162">
        <f>ROUND(E36*U36,2)</f>
        <v>0</v>
      </c>
      <c r="W36" s="162"/>
      <c r="X36" s="162" t="s">
        <v>157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158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258" t="s">
        <v>159</v>
      </c>
      <c r="D37" s="259"/>
      <c r="E37" s="259"/>
      <c r="F37" s="259"/>
      <c r="G37" s="259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52"/>
      <c r="Z37" s="152"/>
      <c r="AA37" s="152"/>
      <c r="AB37" s="152"/>
      <c r="AC37" s="152"/>
      <c r="AD37" s="152"/>
      <c r="AE37" s="152"/>
      <c r="AF37" s="152"/>
      <c r="AG37" s="152" t="s">
        <v>137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73">
        <v>15</v>
      </c>
      <c r="B38" s="174" t="s">
        <v>162</v>
      </c>
      <c r="C38" s="192" t="s">
        <v>163</v>
      </c>
      <c r="D38" s="175" t="s">
        <v>164</v>
      </c>
      <c r="E38" s="176">
        <v>3.3914900000000001</v>
      </c>
      <c r="F38" s="177"/>
      <c r="G38" s="178">
        <f>ROUND(E38*F38,2)</f>
        <v>0</v>
      </c>
      <c r="H38" s="177"/>
      <c r="I38" s="178">
        <f>ROUND(E38*H38,2)</f>
        <v>0</v>
      </c>
      <c r="J38" s="177"/>
      <c r="K38" s="178">
        <f>ROUND(E38*J38,2)</f>
        <v>0</v>
      </c>
      <c r="L38" s="178">
        <v>21</v>
      </c>
      <c r="M38" s="178">
        <f>G38*(1+L38/100)</f>
        <v>0</v>
      </c>
      <c r="N38" s="178">
        <v>0</v>
      </c>
      <c r="O38" s="178">
        <f>ROUND(E38*N38,2)</f>
        <v>0</v>
      </c>
      <c r="P38" s="178">
        <v>0</v>
      </c>
      <c r="Q38" s="178">
        <f>ROUND(E38*P38,2)</f>
        <v>0</v>
      </c>
      <c r="R38" s="178" t="s">
        <v>124</v>
      </c>
      <c r="S38" s="178" t="s">
        <v>114</v>
      </c>
      <c r="T38" s="179" t="s">
        <v>114</v>
      </c>
      <c r="U38" s="162">
        <v>0</v>
      </c>
      <c r="V38" s="162">
        <f>ROUND(E38*U38,2)</f>
        <v>0</v>
      </c>
      <c r="W38" s="162"/>
      <c r="X38" s="162" t="s">
        <v>165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166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93" t="s">
        <v>167</v>
      </c>
      <c r="D39" s="164"/>
      <c r="E39" s="165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52"/>
      <c r="Z39" s="152"/>
      <c r="AA39" s="152"/>
      <c r="AB39" s="152"/>
      <c r="AC39" s="152"/>
      <c r="AD39" s="152"/>
      <c r="AE39" s="152"/>
      <c r="AF39" s="152"/>
      <c r="AG39" s="152" t="s">
        <v>130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193" t="s">
        <v>168</v>
      </c>
      <c r="D40" s="164"/>
      <c r="E40" s="165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52"/>
      <c r="Z40" s="152"/>
      <c r="AA40" s="152"/>
      <c r="AB40" s="152"/>
      <c r="AC40" s="152"/>
      <c r="AD40" s="152"/>
      <c r="AE40" s="152"/>
      <c r="AF40" s="152"/>
      <c r="AG40" s="152" t="s">
        <v>130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193" t="s">
        <v>169</v>
      </c>
      <c r="D41" s="164"/>
      <c r="E41" s="165">
        <v>3.3914900000000001</v>
      </c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52"/>
      <c r="Z41" s="152"/>
      <c r="AA41" s="152"/>
      <c r="AB41" s="152"/>
      <c r="AC41" s="152"/>
      <c r="AD41" s="152"/>
      <c r="AE41" s="152"/>
      <c r="AF41" s="152"/>
      <c r="AG41" s="152" t="s">
        <v>130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x14ac:dyDescent="0.2">
      <c r="A42" s="167" t="s">
        <v>101</v>
      </c>
      <c r="B42" s="168" t="s">
        <v>65</v>
      </c>
      <c r="C42" s="190" t="s">
        <v>66</v>
      </c>
      <c r="D42" s="169"/>
      <c r="E42" s="170"/>
      <c r="F42" s="171"/>
      <c r="G42" s="171">
        <f>SUMIF(AG43:AG57,"&lt;&gt;NOR",G43:G57)</f>
        <v>0</v>
      </c>
      <c r="H42" s="171"/>
      <c r="I42" s="171">
        <f>SUM(I43:I57)</f>
        <v>0</v>
      </c>
      <c r="J42" s="171"/>
      <c r="K42" s="171">
        <f>SUM(K43:K57)</f>
        <v>0</v>
      </c>
      <c r="L42" s="171"/>
      <c r="M42" s="171">
        <f>SUM(M43:M57)</f>
        <v>0</v>
      </c>
      <c r="N42" s="171"/>
      <c r="O42" s="171">
        <f>SUM(O43:O57)</f>
        <v>0.01</v>
      </c>
      <c r="P42" s="171"/>
      <c r="Q42" s="171">
        <f>SUM(Q43:Q57)</f>
        <v>0.04</v>
      </c>
      <c r="R42" s="171"/>
      <c r="S42" s="171"/>
      <c r="T42" s="172"/>
      <c r="U42" s="166"/>
      <c r="V42" s="166">
        <f>SUM(V43:V57)</f>
        <v>1.37</v>
      </c>
      <c r="W42" s="166"/>
      <c r="X42" s="166"/>
      <c r="AG42" t="s">
        <v>102</v>
      </c>
    </row>
    <row r="43" spans="1:60" outlineLevel="1" x14ac:dyDescent="0.2">
      <c r="A43" s="180">
        <v>16</v>
      </c>
      <c r="B43" s="181" t="s">
        <v>170</v>
      </c>
      <c r="C43" s="191" t="s">
        <v>171</v>
      </c>
      <c r="D43" s="182" t="s">
        <v>105</v>
      </c>
      <c r="E43" s="183">
        <v>6</v>
      </c>
      <c r="F43" s="184"/>
      <c r="G43" s="185">
        <f t="shared" ref="G43:G57" si="7">ROUND(E43*F43,2)</f>
        <v>0</v>
      </c>
      <c r="H43" s="184"/>
      <c r="I43" s="185">
        <f t="shared" ref="I43:I57" si="8">ROUND(E43*H43,2)</f>
        <v>0</v>
      </c>
      <c r="J43" s="184"/>
      <c r="K43" s="185">
        <f t="shared" ref="K43:K57" si="9">ROUND(E43*J43,2)</f>
        <v>0</v>
      </c>
      <c r="L43" s="185">
        <v>21</v>
      </c>
      <c r="M43" s="185">
        <f t="shared" ref="M43:M57" si="10">G43*(1+L43/100)</f>
        <v>0</v>
      </c>
      <c r="N43" s="185">
        <v>1.1299999999999999E-3</v>
      </c>
      <c r="O43" s="185">
        <f t="shared" ref="O43:O57" si="11">ROUND(E43*N43,2)</f>
        <v>0.01</v>
      </c>
      <c r="P43" s="185">
        <v>0</v>
      </c>
      <c r="Q43" s="185">
        <f t="shared" ref="Q43:Q57" si="12">ROUND(E43*P43,2)</f>
        <v>0</v>
      </c>
      <c r="R43" s="185" t="s">
        <v>172</v>
      </c>
      <c r="S43" s="185" t="s">
        <v>114</v>
      </c>
      <c r="T43" s="186" t="s">
        <v>114</v>
      </c>
      <c r="U43" s="162">
        <v>0.114</v>
      </c>
      <c r="V43" s="162">
        <f t="shared" ref="V43:V57" si="13">ROUND(E43*U43,2)</f>
        <v>0.68</v>
      </c>
      <c r="W43" s="162"/>
      <c r="X43" s="162" t="s">
        <v>108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109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80">
        <v>17</v>
      </c>
      <c r="B44" s="181" t="s">
        <v>173</v>
      </c>
      <c r="C44" s="191" t="s">
        <v>174</v>
      </c>
      <c r="D44" s="182" t="s">
        <v>154</v>
      </c>
      <c r="E44" s="183">
        <v>1</v>
      </c>
      <c r="F44" s="184"/>
      <c r="G44" s="185">
        <f t="shared" si="7"/>
        <v>0</v>
      </c>
      <c r="H44" s="184"/>
      <c r="I44" s="185">
        <f t="shared" si="8"/>
        <v>0</v>
      </c>
      <c r="J44" s="184"/>
      <c r="K44" s="185">
        <f t="shared" si="9"/>
        <v>0</v>
      </c>
      <c r="L44" s="185">
        <v>21</v>
      </c>
      <c r="M44" s="185">
        <f t="shared" si="10"/>
        <v>0</v>
      </c>
      <c r="N44" s="185">
        <v>1.0000000000000001E-5</v>
      </c>
      <c r="O44" s="185">
        <f t="shared" si="11"/>
        <v>0</v>
      </c>
      <c r="P44" s="185">
        <v>4.3999999999999997E-2</v>
      </c>
      <c r="Q44" s="185">
        <f t="shared" si="12"/>
        <v>0.04</v>
      </c>
      <c r="R44" s="185" t="s">
        <v>172</v>
      </c>
      <c r="S44" s="185" t="s">
        <v>114</v>
      </c>
      <c r="T44" s="186" t="s">
        <v>114</v>
      </c>
      <c r="U44" s="162">
        <v>0.69</v>
      </c>
      <c r="V44" s="162">
        <f t="shared" si="13"/>
        <v>0.69</v>
      </c>
      <c r="W44" s="162"/>
      <c r="X44" s="162" t="s">
        <v>108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109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80">
        <v>18</v>
      </c>
      <c r="B45" s="181" t="s">
        <v>175</v>
      </c>
      <c r="C45" s="191" t="s">
        <v>176</v>
      </c>
      <c r="D45" s="182" t="s">
        <v>154</v>
      </c>
      <c r="E45" s="183">
        <v>1</v>
      </c>
      <c r="F45" s="184"/>
      <c r="G45" s="185">
        <f t="shared" si="7"/>
        <v>0</v>
      </c>
      <c r="H45" s="184"/>
      <c r="I45" s="185">
        <f t="shared" si="8"/>
        <v>0</v>
      </c>
      <c r="J45" s="184"/>
      <c r="K45" s="185">
        <f t="shared" si="9"/>
        <v>0</v>
      </c>
      <c r="L45" s="185">
        <v>21</v>
      </c>
      <c r="M45" s="185">
        <f t="shared" si="10"/>
        <v>0</v>
      </c>
      <c r="N45" s="185">
        <v>0</v>
      </c>
      <c r="O45" s="185">
        <f t="shared" si="11"/>
        <v>0</v>
      </c>
      <c r="P45" s="185">
        <v>0</v>
      </c>
      <c r="Q45" s="185">
        <f t="shared" si="12"/>
        <v>0</v>
      </c>
      <c r="R45" s="185"/>
      <c r="S45" s="185" t="s">
        <v>106</v>
      </c>
      <c r="T45" s="186" t="s">
        <v>107</v>
      </c>
      <c r="U45" s="162">
        <v>0</v>
      </c>
      <c r="V45" s="162">
        <f t="shared" si="13"/>
        <v>0</v>
      </c>
      <c r="W45" s="162"/>
      <c r="X45" s="162" t="s">
        <v>108</v>
      </c>
      <c r="Y45" s="152"/>
      <c r="Z45" s="152"/>
      <c r="AA45" s="152"/>
      <c r="AB45" s="152"/>
      <c r="AC45" s="152"/>
      <c r="AD45" s="152"/>
      <c r="AE45" s="152"/>
      <c r="AF45" s="152"/>
      <c r="AG45" s="152" t="s">
        <v>109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80">
        <v>19</v>
      </c>
      <c r="B46" s="181" t="s">
        <v>177</v>
      </c>
      <c r="C46" s="191" t="s">
        <v>178</v>
      </c>
      <c r="D46" s="182" t="s">
        <v>154</v>
      </c>
      <c r="E46" s="183">
        <v>1</v>
      </c>
      <c r="F46" s="184"/>
      <c r="G46" s="185">
        <f t="shared" si="7"/>
        <v>0</v>
      </c>
      <c r="H46" s="184"/>
      <c r="I46" s="185">
        <f t="shared" si="8"/>
        <v>0</v>
      </c>
      <c r="J46" s="184"/>
      <c r="K46" s="185">
        <f t="shared" si="9"/>
        <v>0</v>
      </c>
      <c r="L46" s="185">
        <v>21</v>
      </c>
      <c r="M46" s="185">
        <f t="shared" si="10"/>
        <v>0</v>
      </c>
      <c r="N46" s="185">
        <v>0</v>
      </c>
      <c r="O46" s="185">
        <f t="shared" si="11"/>
        <v>0</v>
      </c>
      <c r="P46" s="185">
        <v>0</v>
      </c>
      <c r="Q46" s="185">
        <f t="shared" si="12"/>
        <v>0</v>
      </c>
      <c r="R46" s="185"/>
      <c r="S46" s="185" t="s">
        <v>106</v>
      </c>
      <c r="T46" s="186" t="s">
        <v>107</v>
      </c>
      <c r="U46" s="162">
        <v>0</v>
      </c>
      <c r="V46" s="162">
        <f t="shared" si="13"/>
        <v>0</v>
      </c>
      <c r="W46" s="162"/>
      <c r="X46" s="162" t="s">
        <v>108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109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80">
        <v>20</v>
      </c>
      <c r="B47" s="181" t="s">
        <v>179</v>
      </c>
      <c r="C47" s="191" t="s">
        <v>180</v>
      </c>
      <c r="D47" s="182" t="s">
        <v>154</v>
      </c>
      <c r="E47" s="183">
        <v>1</v>
      </c>
      <c r="F47" s="184"/>
      <c r="G47" s="185">
        <f t="shared" si="7"/>
        <v>0</v>
      </c>
      <c r="H47" s="184"/>
      <c r="I47" s="185">
        <f t="shared" si="8"/>
        <v>0</v>
      </c>
      <c r="J47" s="184"/>
      <c r="K47" s="185">
        <f t="shared" si="9"/>
        <v>0</v>
      </c>
      <c r="L47" s="185">
        <v>21</v>
      </c>
      <c r="M47" s="185">
        <f t="shared" si="10"/>
        <v>0</v>
      </c>
      <c r="N47" s="185">
        <v>0</v>
      </c>
      <c r="O47" s="185">
        <f t="shared" si="11"/>
        <v>0</v>
      </c>
      <c r="P47" s="185">
        <v>0</v>
      </c>
      <c r="Q47" s="185">
        <f t="shared" si="12"/>
        <v>0</v>
      </c>
      <c r="R47" s="185"/>
      <c r="S47" s="185" t="s">
        <v>106</v>
      </c>
      <c r="T47" s="186" t="s">
        <v>107</v>
      </c>
      <c r="U47" s="162">
        <v>0</v>
      </c>
      <c r="V47" s="162">
        <f t="shared" si="13"/>
        <v>0</v>
      </c>
      <c r="W47" s="162"/>
      <c r="X47" s="162" t="s">
        <v>108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109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 x14ac:dyDescent="0.2">
      <c r="A48" s="180">
        <v>21</v>
      </c>
      <c r="B48" s="181" t="s">
        <v>181</v>
      </c>
      <c r="C48" s="191" t="s">
        <v>182</v>
      </c>
      <c r="D48" s="182" t="s">
        <v>154</v>
      </c>
      <c r="E48" s="183">
        <v>1</v>
      </c>
      <c r="F48" s="184"/>
      <c r="G48" s="185">
        <f t="shared" si="7"/>
        <v>0</v>
      </c>
      <c r="H48" s="184"/>
      <c r="I48" s="185">
        <f t="shared" si="8"/>
        <v>0</v>
      </c>
      <c r="J48" s="184"/>
      <c r="K48" s="185">
        <f t="shared" si="9"/>
        <v>0</v>
      </c>
      <c r="L48" s="185">
        <v>21</v>
      </c>
      <c r="M48" s="185">
        <f t="shared" si="10"/>
        <v>0</v>
      </c>
      <c r="N48" s="185">
        <v>0</v>
      </c>
      <c r="O48" s="185">
        <f t="shared" si="11"/>
        <v>0</v>
      </c>
      <c r="P48" s="185">
        <v>0</v>
      </c>
      <c r="Q48" s="185">
        <f t="shared" si="12"/>
        <v>0</v>
      </c>
      <c r="R48" s="185"/>
      <c r="S48" s="185" t="s">
        <v>106</v>
      </c>
      <c r="T48" s="186" t="s">
        <v>107</v>
      </c>
      <c r="U48" s="162">
        <v>0</v>
      </c>
      <c r="V48" s="162">
        <f t="shared" si="13"/>
        <v>0</v>
      </c>
      <c r="W48" s="162"/>
      <c r="X48" s="162" t="s">
        <v>108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109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ht="22.5" outlineLevel="1" x14ac:dyDescent="0.2">
      <c r="A49" s="180">
        <v>22</v>
      </c>
      <c r="B49" s="181" t="s">
        <v>183</v>
      </c>
      <c r="C49" s="191" t="s">
        <v>184</v>
      </c>
      <c r="D49" s="182" t="s">
        <v>154</v>
      </c>
      <c r="E49" s="183">
        <v>1</v>
      </c>
      <c r="F49" s="184"/>
      <c r="G49" s="185">
        <f t="shared" si="7"/>
        <v>0</v>
      </c>
      <c r="H49" s="184"/>
      <c r="I49" s="185">
        <f t="shared" si="8"/>
        <v>0</v>
      </c>
      <c r="J49" s="184"/>
      <c r="K49" s="185">
        <f t="shared" si="9"/>
        <v>0</v>
      </c>
      <c r="L49" s="185">
        <v>21</v>
      </c>
      <c r="M49" s="185">
        <f t="shared" si="10"/>
        <v>0</v>
      </c>
      <c r="N49" s="185">
        <v>0</v>
      </c>
      <c r="O49" s="185">
        <f t="shared" si="11"/>
        <v>0</v>
      </c>
      <c r="P49" s="185">
        <v>0</v>
      </c>
      <c r="Q49" s="185">
        <f t="shared" si="12"/>
        <v>0</v>
      </c>
      <c r="R49" s="185"/>
      <c r="S49" s="185" t="s">
        <v>106</v>
      </c>
      <c r="T49" s="186" t="s">
        <v>107</v>
      </c>
      <c r="U49" s="162">
        <v>0</v>
      </c>
      <c r="V49" s="162">
        <f t="shared" si="13"/>
        <v>0</v>
      </c>
      <c r="W49" s="162"/>
      <c r="X49" s="162" t="s">
        <v>108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109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33.75" outlineLevel="1" x14ac:dyDescent="0.2">
      <c r="A50" s="180">
        <v>23</v>
      </c>
      <c r="B50" s="181" t="s">
        <v>185</v>
      </c>
      <c r="C50" s="191" t="s">
        <v>186</v>
      </c>
      <c r="D50" s="182" t="s">
        <v>154</v>
      </c>
      <c r="E50" s="183">
        <v>1</v>
      </c>
      <c r="F50" s="184"/>
      <c r="G50" s="185">
        <f t="shared" si="7"/>
        <v>0</v>
      </c>
      <c r="H50" s="184"/>
      <c r="I50" s="185">
        <f t="shared" si="8"/>
        <v>0</v>
      </c>
      <c r="J50" s="184"/>
      <c r="K50" s="185">
        <f t="shared" si="9"/>
        <v>0</v>
      </c>
      <c r="L50" s="185">
        <v>21</v>
      </c>
      <c r="M50" s="185">
        <f t="shared" si="10"/>
        <v>0</v>
      </c>
      <c r="N50" s="185">
        <v>0</v>
      </c>
      <c r="O50" s="185">
        <f t="shared" si="11"/>
        <v>0</v>
      </c>
      <c r="P50" s="185">
        <v>0</v>
      </c>
      <c r="Q50" s="185">
        <f t="shared" si="12"/>
        <v>0</v>
      </c>
      <c r="R50" s="185"/>
      <c r="S50" s="185" t="s">
        <v>106</v>
      </c>
      <c r="T50" s="186" t="s">
        <v>107</v>
      </c>
      <c r="U50" s="162">
        <v>0</v>
      </c>
      <c r="V50" s="162">
        <f t="shared" si="13"/>
        <v>0</v>
      </c>
      <c r="W50" s="162"/>
      <c r="X50" s="162" t="s">
        <v>108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109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33.75" outlineLevel="1" x14ac:dyDescent="0.2">
      <c r="A51" s="180">
        <v>24</v>
      </c>
      <c r="B51" s="181" t="s">
        <v>187</v>
      </c>
      <c r="C51" s="191" t="s">
        <v>188</v>
      </c>
      <c r="D51" s="182" t="s">
        <v>154</v>
      </c>
      <c r="E51" s="183">
        <v>1</v>
      </c>
      <c r="F51" s="184"/>
      <c r="G51" s="185">
        <f t="shared" si="7"/>
        <v>0</v>
      </c>
      <c r="H51" s="184"/>
      <c r="I51" s="185">
        <f t="shared" si="8"/>
        <v>0</v>
      </c>
      <c r="J51" s="184"/>
      <c r="K51" s="185">
        <f t="shared" si="9"/>
        <v>0</v>
      </c>
      <c r="L51" s="185">
        <v>21</v>
      </c>
      <c r="M51" s="185">
        <f t="shared" si="10"/>
        <v>0</v>
      </c>
      <c r="N51" s="185">
        <v>0</v>
      </c>
      <c r="O51" s="185">
        <f t="shared" si="11"/>
        <v>0</v>
      </c>
      <c r="P51" s="185">
        <v>0</v>
      </c>
      <c r="Q51" s="185">
        <f t="shared" si="12"/>
        <v>0</v>
      </c>
      <c r="R51" s="185"/>
      <c r="S51" s="185" t="s">
        <v>106</v>
      </c>
      <c r="T51" s="186" t="s">
        <v>107</v>
      </c>
      <c r="U51" s="162">
        <v>0</v>
      </c>
      <c r="V51" s="162">
        <f t="shared" si="13"/>
        <v>0</v>
      </c>
      <c r="W51" s="162"/>
      <c r="X51" s="162" t="s">
        <v>108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109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80">
        <v>25</v>
      </c>
      <c r="B52" s="181" t="s">
        <v>189</v>
      </c>
      <c r="C52" s="191" t="s">
        <v>190</v>
      </c>
      <c r="D52" s="182" t="s">
        <v>154</v>
      </c>
      <c r="E52" s="183">
        <v>2</v>
      </c>
      <c r="F52" s="184"/>
      <c r="G52" s="185">
        <f t="shared" si="7"/>
        <v>0</v>
      </c>
      <c r="H52" s="184"/>
      <c r="I52" s="185">
        <f t="shared" si="8"/>
        <v>0</v>
      </c>
      <c r="J52" s="184"/>
      <c r="K52" s="185">
        <f t="shared" si="9"/>
        <v>0</v>
      </c>
      <c r="L52" s="185">
        <v>21</v>
      </c>
      <c r="M52" s="185">
        <f t="shared" si="10"/>
        <v>0</v>
      </c>
      <c r="N52" s="185">
        <v>0</v>
      </c>
      <c r="O52" s="185">
        <f t="shared" si="11"/>
        <v>0</v>
      </c>
      <c r="P52" s="185">
        <v>0</v>
      </c>
      <c r="Q52" s="185">
        <f t="shared" si="12"/>
        <v>0</v>
      </c>
      <c r="R52" s="185"/>
      <c r="S52" s="185" t="s">
        <v>106</v>
      </c>
      <c r="T52" s="186" t="s">
        <v>107</v>
      </c>
      <c r="U52" s="162">
        <v>0</v>
      </c>
      <c r="V52" s="162">
        <f t="shared" si="13"/>
        <v>0</v>
      </c>
      <c r="W52" s="162"/>
      <c r="X52" s="162" t="s">
        <v>108</v>
      </c>
      <c r="Y52" s="152"/>
      <c r="Z52" s="152"/>
      <c r="AA52" s="152"/>
      <c r="AB52" s="152"/>
      <c r="AC52" s="152"/>
      <c r="AD52" s="152"/>
      <c r="AE52" s="152"/>
      <c r="AF52" s="152"/>
      <c r="AG52" s="152" t="s">
        <v>109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2.5" outlineLevel="1" x14ac:dyDescent="0.2">
      <c r="A53" s="180">
        <v>26</v>
      </c>
      <c r="B53" s="181" t="s">
        <v>191</v>
      </c>
      <c r="C53" s="191" t="s">
        <v>192</v>
      </c>
      <c r="D53" s="182" t="s">
        <v>154</v>
      </c>
      <c r="E53" s="183">
        <v>1</v>
      </c>
      <c r="F53" s="184"/>
      <c r="G53" s="185">
        <f t="shared" si="7"/>
        <v>0</v>
      </c>
      <c r="H53" s="184"/>
      <c r="I53" s="185">
        <f t="shared" si="8"/>
        <v>0</v>
      </c>
      <c r="J53" s="184"/>
      <c r="K53" s="185">
        <f t="shared" si="9"/>
        <v>0</v>
      </c>
      <c r="L53" s="185">
        <v>21</v>
      </c>
      <c r="M53" s="185">
        <f t="shared" si="10"/>
        <v>0</v>
      </c>
      <c r="N53" s="185">
        <v>0</v>
      </c>
      <c r="O53" s="185">
        <f t="shared" si="11"/>
        <v>0</v>
      </c>
      <c r="P53" s="185">
        <v>0</v>
      </c>
      <c r="Q53" s="185">
        <f t="shared" si="12"/>
        <v>0</v>
      </c>
      <c r="R53" s="185"/>
      <c r="S53" s="185" t="s">
        <v>106</v>
      </c>
      <c r="T53" s="186" t="s">
        <v>107</v>
      </c>
      <c r="U53" s="162">
        <v>0</v>
      </c>
      <c r="V53" s="162">
        <f t="shared" si="13"/>
        <v>0</v>
      </c>
      <c r="W53" s="162"/>
      <c r="X53" s="162" t="s">
        <v>108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109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22.5" outlineLevel="1" x14ac:dyDescent="0.2">
      <c r="A54" s="180">
        <v>27</v>
      </c>
      <c r="B54" s="181" t="s">
        <v>193</v>
      </c>
      <c r="C54" s="191" t="s">
        <v>194</v>
      </c>
      <c r="D54" s="182" t="s">
        <v>154</v>
      </c>
      <c r="E54" s="183">
        <v>1</v>
      </c>
      <c r="F54" s="184"/>
      <c r="G54" s="185">
        <f t="shared" si="7"/>
        <v>0</v>
      </c>
      <c r="H54" s="184"/>
      <c r="I54" s="185">
        <f t="shared" si="8"/>
        <v>0</v>
      </c>
      <c r="J54" s="184"/>
      <c r="K54" s="185">
        <f t="shared" si="9"/>
        <v>0</v>
      </c>
      <c r="L54" s="185">
        <v>21</v>
      </c>
      <c r="M54" s="185">
        <f t="shared" si="10"/>
        <v>0</v>
      </c>
      <c r="N54" s="185">
        <v>0</v>
      </c>
      <c r="O54" s="185">
        <f t="shared" si="11"/>
        <v>0</v>
      </c>
      <c r="P54" s="185">
        <v>0</v>
      </c>
      <c r="Q54" s="185">
        <f t="shared" si="12"/>
        <v>0</v>
      </c>
      <c r="R54" s="185"/>
      <c r="S54" s="185" t="s">
        <v>106</v>
      </c>
      <c r="T54" s="186" t="s">
        <v>107</v>
      </c>
      <c r="U54" s="162">
        <v>0</v>
      </c>
      <c r="V54" s="162">
        <f t="shared" si="13"/>
        <v>0</v>
      </c>
      <c r="W54" s="162"/>
      <c r="X54" s="162" t="s">
        <v>108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109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ht="22.5" outlineLevel="1" x14ac:dyDescent="0.2">
      <c r="A55" s="173">
        <v>28</v>
      </c>
      <c r="B55" s="174" t="s">
        <v>195</v>
      </c>
      <c r="C55" s="192" t="s">
        <v>196</v>
      </c>
      <c r="D55" s="175" t="s">
        <v>154</v>
      </c>
      <c r="E55" s="176">
        <v>1</v>
      </c>
      <c r="F55" s="177"/>
      <c r="G55" s="178">
        <f t="shared" si="7"/>
        <v>0</v>
      </c>
      <c r="H55" s="177"/>
      <c r="I55" s="178">
        <f t="shared" si="8"/>
        <v>0</v>
      </c>
      <c r="J55" s="177"/>
      <c r="K55" s="178">
        <f t="shared" si="9"/>
        <v>0</v>
      </c>
      <c r="L55" s="178">
        <v>21</v>
      </c>
      <c r="M55" s="178">
        <f t="shared" si="10"/>
        <v>0</v>
      </c>
      <c r="N55" s="178">
        <v>0</v>
      </c>
      <c r="O55" s="178">
        <f t="shared" si="11"/>
        <v>0</v>
      </c>
      <c r="P55" s="178">
        <v>0</v>
      </c>
      <c r="Q55" s="178">
        <f t="shared" si="12"/>
        <v>0</v>
      </c>
      <c r="R55" s="178"/>
      <c r="S55" s="178" t="s">
        <v>106</v>
      </c>
      <c r="T55" s="179" t="s">
        <v>107</v>
      </c>
      <c r="U55" s="162">
        <v>0</v>
      </c>
      <c r="V55" s="162">
        <f t="shared" si="13"/>
        <v>0</v>
      </c>
      <c r="W55" s="162"/>
      <c r="X55" s="162" t="s">
        <v>108</v>
      </c>
      <c r="Y55" s="152"/>
      <c r="Z55" s="152"/>
      <c r="AA55" s="152"/>
      <c r="AB55" s="152"/>
      <c r="AC55" s="152"/>
      <c r="AD55" s="152"/>
      <c r="AE55" s="152"/>
      <c r="AF55" s="152"/>
      <c r="AG55" s="152" t="s">
        <v>109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>
        <v>29</v>
      </c>
      <c r="B56" s="160" t="s">
        <v>197</v>
      </c>
      <c r="C56" s="194" t="s">
        <v>198</v>
      </c>
      <c r="D56" s="161" t="s">
        <v>0</v>
      </c>
      <c r="E56" s="187"/>
      <c r="F56" s="163"/>
      <c r="G56" s="162">
        <f t="shared" si="7"/>
        <v>0</v>
      </c>
      <c r="H56" s="163"/>
      <c r="I56" s="162">
        <f t="shared" si="8"/>
        <v>0</v>
      </c>
      <c r="J56" s="163"/>
      <c r="K56" s="162">
        <f t="shared" si="9"/>
        <v>0</v>
      </c>
      <c r="L56" s="162">
        <v>21</v>
      </c>
      <c r="M56" s="162">
        <f t="shared" si="10"/>
        <v>0</v>
      </c>
      <c r="N56" s="162">
        <v>0</v>
      </c>
      <c r="O56" s="162">
        <f t="shared" si="11"/>
        <v>0</v>
      </c>
      <c r="P56" s="162">
        <v>0</v>
      </c>
      <c r="Q56" s="162">
        <f t="shared" si="12"/>
        <v>0</v>
      </c>
      <c r="R56" s="162" t="s">
        <v>172</v>
      </c>
      <c r="S56" s="162" t="s">
        <v>114</v>
      </c>
      <c r="T56" s="162" t="s">
        <v>114</v>
      </c>
      <c r="U56" s="162">
        <v>0</v>
      </c>
      <c r="V56" s="162">
        <f t="shared" si="13"/>
        <v>0</v>
      </c>
      <c r="W56" s="162"/>
      <c r="X56" s="162" t="s">
        <v>157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158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33.75" outlineLevel="1" x14ac:dyDescent="0.2">
      <c r="A57" s="159">
        <v>30</v>
      </c>
      <c r="B57" s="160" t="s">
        <v>199</v>
      </c>
      <c r="C57" s="194" t="s">
        <v>200</v>
      </c>
      <c r="D57" s="161" t="s">
        <v>0</v>
      </c>
      <c r="E57" s="187"/>
      <c r="F57" s="163"/>
      <c r="G57" s="162">
        <f t="shared" si="7"/>
        <v>0</v>
      </c>
      <c r="H57" s="163"/>
      <c r="I57" s="162">
        <f t="shared" si="8"/>
        <v>0</v>
      </c>
      <c r="J57" s="163"/>
      <c r="K57" s="162">
        <f t="shared" si="9"/>
        <v>0</v>
      </c>
      <c r="L57" s="162">
        <v>21</v>
      </c>
      <c r="M57" s="162">
        <f t="shared" si="10"/>
        <v>0</v>
      </c>
      <c r="N57" s="162">
        <v>0</v>
      </c>
      <c r="O57" s="162">
        <f t="shared" si="11"/>
        <v>0</v>
      </c>
      <c r="P57" s="162">
        <v>0</v>
      </c>
      <c r="Q57" s="162">
        <f t="shared" si="12"/>
        <v>0</v>
      </c>
      <c r="R57" s="162" t="s">
        <v>172</v>
      </c>
      <c r="S57" s="162" t="s">
        <v>114</v>
      </c>
      <c r="T57" s="162" t="s">
        <v>114</v>
      </c>
      <c r="U57" s="162">
        <v>0</v>
      </c>
      <c r="V57" s="162">
        <f t="shared" si="13"/>
        <v>0</v>
      </c>
      <c r="W57" s="162"/>
      <c r="X57" s="162" t="s">
        <v>157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158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x14ac:dyDescent="0.2">
      <c r="A58" s="167" t="s">
        <v>101</v>
      </c>
      <c r="B58" s="168" t="s">
        <v>67</v>
      </c>
      <c r="C58" s="190" t="s">
        <v>68</v>
      </c>
      <c r="D58" s="169"/>
      <c r="E58" s="170"/>
      <c r="F58" s="171"/>
      <c r="G58" s="171">
        <f>SUMIF(AG59:AG69,"&lt;&gt;NOR",G59:G69)</f>
        <v>0</v>
      </c>
      <c r="H58" s="171"/>
      <c r="I58" s="171">
        <f>SUM(I59:I69)</f>
        <v>0</v>
      </c>
      <c r="J58" s="171"/>
      <c r="K58" s="171">
        <f>SUM(K59:K69)</f>
        <v>0</v>
      </c>
      <c r="L58" s="171"/>
      <c r="M58" s="171">
        <f>SUM(M59:M69)</f>
        <v>0</v>
      </c>
      <c r="N58" s="171"/>
      <c r="O58" s="171">
        <f>SUM(O59:O69)</f>
        <v>5.1099999999999994</v>
      </c>
      <c r="P58" s="171"/>
      <c r="Q58" s="171">
        <f>SUM(Q59:Q69)</f>
        <v>2.76</v>
      </c>
      <c r="R58" s="171"/>
      <c r="S58" s="171"/>
      <c r="T58" s="172"/>
      <c r="U58" s="166"/>
      <c r="V58" s="166">
        <f>SUM(V59:V69)</f>
        <v>423.27000000000004</v>
      </c>
      <c r="W58" s="166"/>
      <c r="X58" s="166"/>
      <c r="AG58" t="s">
        <v>102</v>
      </c>
    </row>
    <row r="59" spans="1:60" ht="22.5" outlineLevel="1" x14ac:dyDescent="0.2">
      <c r="A59" s="180">
        <v>31</v>
      </c>
      <c r="B59" s="181" t="s">
        <v>201</v>
      </c>
      <c r="C59" s="191" t="s">
        <v>202</v>
      </c>
      <c r="D59" s="182" t="s">
        <v>123</v>
      </c>
      <c r="E59" s="183">
        <v>5.2</v>
      </c>
      <c r="F59" s="184"/>
      <c r="G59" s="185">
        <f t="shared" ref="G59:G69" si="14">ROUND(E59*F59,2)</f>
        <v>0</v>
      </c>
      <c r="H59" s="184"/>
      <c r="I59" s="185">
        <f t="shared" ref="I59:I69" si="15">ROUND(E59*H59,2)</f>
        <v>0</v>
      </c>
      <c r="J59" s="184"/>
      <c r="K59" s="185">
        <f t="shared" ref="K59:K69" si="16">ROUND(E59*J59,2)</f>
        <v>0</v>
      </c>
      <c r="L59" s="185">
        <v>21</v>
      </c>
      <c r="M59" s="185">
        <f t="shared" ref="M59:M69" si="17">G59*(1+L59/100)</f>
        <v>0</v>
      </c>
      <c r="N59" s="185">
        <v>7.0400000000000003E-3</v>
      </c>
      <c r="O59" s="185">
        <f t="shared" ref="O59:O69" si="18">ROUND(E59*N59,2)</f>
        <v>0.04</v>
      </c>
      <c r="P59" s="185">
        <v>0</v>
      </c>
      <c r="Q59" s="185">
        <f t="shared" ref="Q59:Q69" si="19">ROUND(E59*P59,2)</f>
        <v>0</v>
      </c>
      <c r="R59" s="185" t="s">
        <v>172</v>
      </c>
      <c r="S59" s="185" t="s">
        <v>114</v>
      </c>
      <c r="T59" s="186" t="s">
        <v>114</v>
      </c>
      <c r="U59" s="162">
        <v>0.56499999999999995</v>
      </c>
      <c r="V59" s="162">
        <f t="shared" ref="V59:V69" si="20">ROUND(E59*U59,2)</f>
        <v>2.94</v>
      </c>
      <c r="W59" s="162"/>
      <c r="X59" s="162" t="s">
        <v>108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109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80">
        <v>32</v>
      </c>
      <c r="B60" s="181" t="s">
        <v>203</v>
      </c>
      <c r="C60" s="191" t="s">
        <v>204</v>
      </c>
      <c r="D60" s="182" t="s">
        <v>123</v>
      </c>
      <c r="E60" s="183">
        <v>97</v>
      </c>
      <c r="F60" s="184"/>
      <c r="G60" s="185">
        <f t="shared" si="14"/>
        <v>0</v>
      </c>
      <c r="H60" s="184"/>
      <c r="I60" s="185">
        <f t="shared" si="15"/>
        <v>0</v>
      </c>
      <c r="J60" s="184"/>
      <c r="K60" s="185">
        <f t="shared" si="16"/>
        <v>0</v>
      </c>
      <c r="L60" s="185">
        <v>21</v>
      </c>
      <c r="M60" s="185">
        <f t="shared" si="17"/>
        <v>0</v>
      </c>
      <c r="N60" s="185">
        <v>1.362E-2</v>
      </c>
      <c r="O60" s="185">
        <f t="shared" si="18"/>
        <v>1.32</v>
      </c>
      <c r="P60" s="185">
        <v>0</v>
      </c>
      <c r="Q60" s="185">
        <f t="shared" si="19"/>
        <v>0</v>
      </c>
      <c r="R60" s="185" t="s">
        <v>172</v>
      </c>
      <c r="S60" s="185" t="s">
        <v>114</v>
      </c>
      <c r="T60" s="186" t="s">
        <v>114</v>
      </c>
      <c r="U60" s="162">
        <v>1.04</v>
      </c>
      <c r="V60" s="162">
        <f t="shared" si="20"/>
        <v>100.88</v>
      </c>
      <c r="W60" s="162"/>
      <c r="X60" s="162" t="s">
        <v>108</v>
      </c>
      <c r="Y60" s="152"/>
      <c r="Z60" s="152"/>
      <c r="AA60" s="152"/>
      <c r="AB60" s="152"/>
      <c r="AC60" s="152"/>
      <c r="AD60" s="152"/>
      <c r="AE60" s="152"/>
      <c r="AF60" s="152"/>
      <c r="AG60" s="152" t="s">
        <v>109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80">
        <v>33</v>
      </c>
      <c r="B61" s="181" t="s">
        <v>205</v>
      </c>
      <c r="C61" s="191" t="s">
        <v>206</v>
      </c>
      <c r="D61" s="182" t="s">
        <v>123</v>
      </c>
      <c r="E61" s="183">
        <v>106</v>
      </c>
      <c r="F61" s="184"/>
      <c r="G61" s="185">
        <f t="shared" si="14"/>
        <v>0</v>
      </c>
      <c r="H61" s="184"/>
      <c r="I61" s="185">
        <f t="shared" si="15"/>
        <v>0</v>
      </c>
      <c r="J61" s="184"/>
      <c r="K61" s="185">
        <f t="shared" si="16"/>
        <v>0</v>
      </c>
      <c r="L61" s="185">
        <v>21</v>
      </c>
      <c r="M61" s="185">
        <f t="shared" si="17"/>
        <v>0</v>
      </c>
      <c r="N61" s="185">
        <v>1.7129999999999999E-2</v>
      </c>
      <c r="O61" s="185">
        <f t="shared" si="18"/>
        <v>1.82</v>
      </c>
      <c r="P61" s="185">
        <v>0</v>
      </c>
      <c r="Q61" s="185">
        <f t="shared" si="19"/>
        <v>0</v>
      </c>
      <c r="R61" s="185" t="s">
        <v>172</v>
      </c>
      <c r="S61" s="185" t="s">
        <v>114</v>
      </c>
      <c r="T61" s="186" t="s">
        <v>114</v>
      </c>
      <c r="U61" s="162">
        <v>1.206</v>
      </c>
      <c r="V61" s="162">
        <f t="shared" si="20"/>
        <v>127.84</v>
      </c>
      <c r="W61" s="162"/>
      <c r="X61" s="162" t="s">
        <v>108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109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80">
        <v>34</v>
      </c>
      <c r="B62" s="181" t="s">
        <v>207</v>
      </c>
      <c r="C62" s="191" t="s">
        <v>208</v>
      </c>
      <c r="D62" s="182" t="s">
        <v>123</v>
      </c>
      <c r="E62" s="183">
        <v>88</v>
      </c>
      <c r="F62" s="184"/>
      <c r="G62" s="185">
        <f t="shared" si="14"/>
        <v>0</v>
      </c>
      <c r="H62" s="184"/>
      <c r="I62" s="185">
        <f t="shared" si="15"/>
        <v>0</v>
      </c>
      <c r="J62" s="184"/>
      <c r="K62" s="185">
        <f t="shared" si="16"/>
        <v>0</v>
      </c>
      <c r="L62" s="185">
        <v>21</v>
      </c>
      <c r="M62" s="185">
        <f t="shared" si="17"/>
        <v>0</v>
      </c>
      <c r="N62" s="185">
        <v>2.1729999999999999E-2</v>
      </c>
      <c r="O62" s="185">
        <f t="shared" si="18"/>
        <v>1.91</v>
      </c>
      <c r="P62" s="185">
        <v>0</v>
      </c>
      <c r="Q62" s="185">
        <f t="shared" si="19"/>
        <v>0</v>
      </c>
      <c r="R62" s="185" t="s">
        <v>172</v>
      </c>
      <c r="S62" s="185" t="s">
        <v>114</v>
      </c>
      <c r="T62" s="186" t="s">
        <v>114</v>
      </c>
      <c r="U62" s="162">
        <v>1.4</v>
      </c>
      <c r="V62" s="162">
        <f t="shared" si="20"/>
        <v>123.2</v>
      </c>
      <c r="W62" s="162"/>
      <c r="X62" s="162" t="s">
        <v>108</v>
      </c>
      <c r="Y62" s="152"/>
      <c r="Z62" s="152"/>
      <c r="AA62" s="152"/>
      <c r="AB62" s="152"/>
      <c r="AC62" s="152"/>
      <c r="AD62" s="152"/>
      <c r="AE62" s="152"/>
      <c r="AF62" s="152"/>
      <c r="AG62" s="152" t="s">
        <v>109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80">
        <v>35</v>
      </c>
      <c r="B63" s="181" t="s">
        <v>209</v>
      </c>
      <c r="C63" s="191" t="s">
        <v>210</v>
      </c>
      <c r="D63" s="182" t="s">
        <v>123</v>
      </c>
      <c r="E63" s="183">
        <v>183</v>
      </c>
      <c r="F63" s="184"/>
      <c r="G63" s="185">
        <f t="shared" si="14"/>
        <v>0</v>
      </c>
      <c r="H63" s="184"/>
      <c r="I63" s="185">
        <f t="shared" si="15"/>
        <v>0</v>
      </c>
      <c r="J63" s="184"/>
      <c r="K63" s="185">
        <f t="shared" si="16"/>
        <v>0</v>
      </c>
      <c r="L63" s="185">
        <v>21</v>
      </c>
      <c r="M63" s="185">
        <f t="shared" si="17"/>
        <v>0</v>
      </c>
      <c r="N63" s="185">
        <v>6.0000000000000002E-5</v>
      </c>
      <c r="O63" s="185">
        <f t="shared" si="18"/>
        <v>0.01</v>
      </c>
      <c r="P63" s="185">
        <v>8.4100000000000008E-3</v>
      </c>
      <c r="Q63" s="185">
        <f t="shared" si="19"/>
        <v>1.54</v>
      </c>
      <c r="R63" s="185" t="s">
        <v>172</v>
      </c>
      <c r="S63" s="185" t="s">
        <v>114</v>
      </c>
      <c r="T63" s="186" t="s">
        <v>114</v>
      </c>
      <c r="U63" s="162">
        <v>0.187</v>
      </c>
      <c r="V63" s="162">
        <f t="shared" si="20"/>
        <v>34.22</v>
      </c>
      <c r="W63" s="162"/>
      <c r="X63" s="162" t="s">
        <v>108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109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80">
        <v>36</v>
      </c>
      <c r="B64" s="181" t="s">
        <v>211</v>
      </c>
      <c r="C64" s="191" t="s">
        <v>212</v>
      </c>
      <c r="D64" s="182" t="s">
        <v>123</v>
      </c>
      <c r="E64" s="183">
        <v>88</v>
      </c>
      <c r="F64" s="184"/>
      <c r="G64" s="185">
        <f t="shared" si="14"/>
        <v>0</v>
      </c>
      <c r="H64" s="184"/>
      <c r="I64" s="185">
        <f t="shared" si="15"/>
        <v>0</v>
      </c>
      <c r="J64" s="184"/>
      <c r="K64" s="185">
        <f t="shared" si="16"/>
        <v>0</v>
      </c>
      <c r="L64" s="185">
        <v>21</v>
      </c>
      <c r="M64" s="185">
        <f t="shared" si="17"/>
        <v>0</v>
      </c>
      <c r="N64" s="185">
        <v>1E-4</v>
      </c>
      <c r="O64" s="185">
        <f t="shared" si="18"/>
        <v>0.01</v>
      </c>
      <c r="P64" s="185">
        <v>1.384E-2</v>
      </c>
      <c r="Q64" s="185">
        <f t="shared" si="19"/>
        <v>1.22</v>
      </c>
      <c r="R64" s="185" t="s">
        <v>172</v>
      </c>
      <c r="S64" s="185" t="s">
        <v>114</v>
      </c>
      <c r="T64" s="186" t="s">
        <v>114</v>
      </c>
      <c r="U64" s="162">
        <v>0.19800000000000001</v>
      </c>
      <c r="V64" s="162">
        <f t="shared" si="20"/>
        <v>17.420000000000002</v>
      </c>
      <c r="W64" s="162"/>
      <c r="X64" s="162" t="s">
        <v>108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109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80">
        <v>37</v>
      </c>
      <c r="B65" s="181" t="s">
        <v>213</v>
      </c>
      <c r="C65" s="191" t="s">
        <v>214</v>
      </c>
      <c r="D65" s="182" t="s">
        <v>154</v>
      </c>
      <c r="E65" s="183">
        <v>2</v>
      </c>
      <c r="F65" s="184"/>
      <c r="G65" s="185">
        <f t="shared" si="14"/>
        <v>0</v>
      </c>
      <c r="H65" s="184"/>
      <c r="I65" s="185">
        <f t="shared" si="15"/>
        <v>0</v>
      </c>
      <c r="J65" s="184"/>
      <c r="K65" s="185">
        <f t="shared" si="16"/>
        <v>0</v>
      </c>
      <c r="L65" s="185">
        <v>21</v>
      </c>
      <c r="M65" s="185">
        <f t="shared" si="17"/>
        <v>0</v>
      </c>
      <c r="N65" s="185">
        <v>1.14E-3</v>
      </c>
      <c r="O65" s="185">
        <f t="shared" si="18"/>
        <v>0</v>
      </c>
      <c r="P65" s="185">
        <v>0</v>
      </c>
      <c r="Q65" s="185">
        <f t="shared" si="19"/>
        <v>0</v>
      </c>
      <c r="R65" s="185" t="s">
        <v>172</v>
      </c>
      <c r="S65" s="185" t="s">
        <v>114</v>
      </c>
      <c r="T65" s="186" t="s">
        <v>114</v>
      </c>
      <c r="U65" s="162">
        <v>1.1020000000000001</v>
      </c>
      <c r="V65" s="162">
        <f t="shared" si="20"/>
        <v>2.2000000000000002</v>
      </c>
      <c r="W65" s="162"/>
      <c r="X65" s="162" t="s">
        <v>108</v>
      </c>
      <c r="Y65" s="152"/>
      <c r="Z65" s="152"/>
      <c r="AA65" s="152"/>
      <c r="AB65" s="152"/>
      <c r="AC65" s="152"/>
      <c r="AD65" s="152"/>
      <c r="AE65" s="152"/>
      <c r="AF65" s="152"/>
      <c r="AG65" s="152" t="s">
        <v>109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80">
        <v>38</v>
      </c>
      <c r="B66" s="181" t="s">
        <v>215</v>
      </c>
      <c r="C66" s="191" t="s">
        <v>216</v>
      </c>
      <c r="D66" s="182" t="s">
        <v>123</v>
      </c>
      <c r="E66" s="183">
        <v>102.2</v>
      </c>
      <c r="F66" s="184"/>
      <c r="G66" s="185">
        <f t="shared" si="14"/>
        <v>0</v>
      </c>
      <c r="H66" s="184"/>
      <c r="I66" s="185">
        <f t="shared" si="15"/>
        <v>0</v>
      </c>
      <c r="J66" s="184"/>
      <c r="K66" s="185">
        <f t="shared" si="16"/>
        <v>0</v>
      </c>
      <c r="L66" s="185">
        <v>21</v>
      </c>
      <c r="M66" s="185">
        <f t="shared" si="17"/>
        <v>0</v>
      </c>
      <c r="N66" s="185">
        <v>0</v>
      </c>
      <c r="O66" s="185">
        <f t="shared" si="18"/>
        <v>0</v>
      </c>
      <c r="P66" s="185">
        <v>0</v>
      </c>
      <c r="Q66" s="185">
        <f t="shared" si="19"/>
        <v>0</v>
      </c>
      <c r="R66" s="185" t="s">
        <v>172</v>
      </c>
      <c r="S66" s="185" t="s">
        <v>114</v>
      </c>
      <c r="T66" s="186" t="s">
        <v>114</v>
      </c>
      <c r="U66" s="162">
        <v>4.2000000000000003E-2</v>
      </c>
      <c r="V66" s="162">
        <f t="shared" si="20"/>
        <v>4.29</v>
      </c>
      <c r="W66" s="162"/>
      <c r="X66" s="162" t="s">
        <v>108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109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73">
        <v>39</v>
      </c>
      <c r="B67" s="174" t="s">
        <v>217</v>
      </c>
      <c r="C67" s="192" t="s">
        <v>218</v>
      </c>
      <c r="D67" s="175" t="s">
        <v>123</v>
      </c>
      <c r="E67" s="176">
        <v>194</v>
      </c>
      <c r="F67" s="177"/>
      <c r="G67" s="178">
        <f t="shared" si="14"/>
        <v>0</v>
      </c>
      <c r="H67" s="177"/>
      <c r="I67" s="178">
        <f t="shared" si="15"/>
        <v>0</v>
      </c>
      <c r="J67" s="177"/>
      <c r="K67" s="178">
        <f t="shared" si="16"/>
        <v>0</v>
      </c>
      <c r="L67" s="178">
        <v>21</v>
      </c>
      <c r="M67" s="178">
        <f t="shared" si="17"/>
        <v>0</v>
      </c>
      <c r="N67" s="178">
        <v>0</v>
      </c>
      <c r="O67" s="178">
        <f t="shared" si="18"/>
        <v>0</v>
      </c>
      <c r="P67" s="178">
        <v>0</v>
      </c>
      <c r="Q67" s="178">
        <f t="shared" si="19"/>
        <v>0</v>
      </c>
      <c r="R67" s="178" t="s">
        <v>172</v>
      </c>
      <c r="S67" s="178" t="s">
        <v>114</v>
      </c>
      <c r="T67" s="179" t="s">
        <v>114</v>
      </c>
      <c r="U67" s="162">
        <v>5.2999999999999999E-2</v>
      </c>
      <c r="V67" s="162">
        <f t="shared" si="20"/>
        <v>10.28</v>
      </c>
      <c r="W67" s="162"/>
      <c r="X67" s="162" t="s">
        <v>108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109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9">
        <v>40</v>
      </c>
      <c r="B68" s="160" t="s">
        <v>219</v>
      </c>
      <c r="C68" s="194" t="s">
        <v>220</v>
      </c>
      <c r="D68" s="161" t="s">
        <v>0</v>
      </c>
      <c r="E68" s="187"/>
      <c r="F68" s="163"/>
      <c r="G68" s="162">
        <f t="shared" si="14"/>
        <v>0</v>
      </c>
      <c r="H68" s="163"/>
      <c r="I68" s="162">
        <f t="shared" si="15"/>
        <v>0</v>
      </c>
      <c r="J68" s="163"/>
      <c r="K68" s="162">
        <f t="shared" si="16"/>
        <v>0</v>
      </c>
      <c r="L68" s="162">
        <v>21</v>
      </c>
      <c r="M68" s="162">
        <f t="shared" si="17"/>
        <v>0</v>
      </c>
      <c r="N68" s="162">
        <v>0</v>
      </c>
      <c r="O68" s="162">
        <f t="shared" si="18"/>
        <v>0</v>
      </c>
      <c r="P68" s="162">
        <v>0</v>
      </c>
      <c r="Q68" s="162">
        <f t="shared" si="19"/>
        <v>0</v>
      </c>
      <c r="R68" s="162" t="s">
        <v>172</v>
      </c>
      <c r="S68" s="162" t="s">
        <v>114</v>
      </c>
      <c r="T68" s="162" t="s">
        <v>114</v>
      </c>
      <c r="U68" s="162">
        <v>0</v>
      </c>
      <c r="V68" s="162">
        <f t="shared" si="20"/>
        <v>0</v>
      </c>
      <c r="W68" s="162"/>
      <c r="X68" s="162" t="s">
        <v>157</v>
      </c>
      <c r="Y68" s="152"/>
      <c r="Z68" s="152"/>
      <c r="AA68" s="152"/>
      <c r="AB68" s="152"/>
      <c r="AC68" s="152"/>
      <c r="AD68" s="152"/>
      <c r="AE68" s="152"/>
      <c r="AF68" s="152"/>
      <c r="AG68" s="152" t="s">
        <v>158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33.75" outlineLevel="1" x14ac:dyDescent="0.2">
      <c r="A69" s="159">
        <v>41</v>
      </c>
      <c r="B69" s="160" t="s">
        <v>221</v>
      </c>
      <c r="C69" s="194" t="s">
        <v>222</v>
      </c>
      <c r="D69" s="161" t="s">
        <v>0</v>
      </c>
      <c r="E69" s="187"/>
      <c r="F69" s="163"/>
      <c r="G69" s="162">
        <f t="shared" si="14"/>
        <v>0</v>
      </c>
      <c r="H69" s="163"/>
      <c r="I69" s="162">
        <f t="shared" si="15"/>
        <v>0</v>
      </c>
      <c r="J69" s="163"/>
      <c r="K69" s="162">
        <f t="shared" si="16"/>
        <v>0</v>
      </c>
      <c r="L69" s="162">
        <v>21</v>
      </c>
      <c r="M69" s="162">
        <f t="shared" si="17"/>
        <v>0</v>
      </c>
      <c r="N69" s="162">
        <v>0</v>
      </c>
      <c r="O69" s="162">
        <f t="shared" si="18"/>
        <v>0</v>
      </c>
      <c r="P69" s="162">
        <v>0</v>
      </c>
      <c r="Q69" s="162">
        <f t="shared" si="19"/>
        <v>0</v>
      </c>
      <c r="R69" s="162" t="s">
        <v>172</v>
      </c>
      <c r="S69" s="162" t="s">
        <v>114</v>
      </c>
      <c r="T69" s="162" t="s">
        <v>114</v>
      </c>
      <c r="U69" s="162">
        <v>0</v>
      </c>
      <c r="V69" s="162">
        <f t="shared" si="20"/>
        <v>0</v>
      </c>
      <c r="W69" s="162"/>
      <c r="X69" s="162" t="s">
        <v>157</v>
      </c>
      <c r="Y69" s="152"/>
      <c r="Z69" s="152"/>
      <c r="AA69" s="152"/>
      <c r="AB69" s="152"/>
      <c r="AC69" s="152"/>
      <c r="AD69" s="152"/>
      <c r="AE69" s="152"/>
      <c r="AF69" s="152"/>
      <c r="AG69" s="152" t="s">
        <v>158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x14ac:dyDescent="0.2">
      <c r="A70" s="167" t="s">
        <v>101</v>
      </c>
      <c r="B70" s="168" t="s">
        <v>69</v>
      </c>
      <c r="C70" s="190" t="s">
        <v>70</v>
      </c>
      <c r="D70" s="169"/>
      <c r="E70" s="170"/>
      <c r="F70" s="171"/>
      <c r="G70" s="171">
        <f>SUMIF(AG71:AG89,"&lt;&gt;NOR",G71:G89)</f>
        <v>0</v>
      </c>
      <c r="H70" s="171"/>
      <c r="I70" s="171">
        <f>SUM(I71:I89)</f>
        <v>0</v>
      </c>
      <c r="J70" s="171"/>
      <c r="K70" s="171">
        <f>SUM(K71:K89)</f>
        <v>0</v>
      </c>
      <c r="L70" s="171"/>
      <c r="M70" s="171">
        <f>SUM(M71:M89)</f>
        <v>0</v>
      </c>
      <c r="N70" s="171"/>
      <c r="O70" s="171">
        <f>SUM(O71:O89)</f>
        <v>0.51</v>
      </c>
      <c r="P70" s="171"/>
      <c r="Q70" s="171">
        <f>SUM(Q71:Q89)</f>
        <v>0</v>
      </c>
      <c r="R70" s="171"/>
      <c r="S70" s="171"/>
      <c r="T70" s="172"/>
      <c r="U70" s="166"/>
      <c r="V70" s="166">
        <f>SUM(V71:V89)</f>
        <v>66.509999999999991</v>
      </c>
      <c r="W70" s="166"/>
      <c r="X70" s="166"/>
      <c r="AG70" t="s">
        <v>102</v>
      </c>
    </row>
    <row r="71" spans="1:60" outlineLevel="1" x14ac:dyDescent="0.2">
      <c r="A71" s="180">
        <v>42</v>
      </c>
      <c r="B71" s="181" t="s">
        <v>223</v>
      </c>
      <c r="C71" s="191" t="s">
        <v>224</v>
      </c>
      <c r="D71" s="182" t="s">
        <v>154</v>
      </c>
      <c r="E71" s="183">
        <v>2</v>
      </c>
      <c r="F71" s="184"/>
      <c r="G71" s="185">
        <f t="shared" ref="G71:G89" si="21">ROUND(E71*F71,2)</f>
        <v>0</v>
      </c>
      <c r="H71" s="184"/>
      <c r="I71" s="185">
        <f t="shared" ref="I71:I89" si="22">ROUND(E71*H71,2)</f>
        <v>0</v>
      </c>
      <c r="J71" s="184"/>
      <c r="K71" s="185">
        <f t="shared" ref="K71:K89" si="23">ROUND(E71*J71,2)</f>
        <v>0</v>
      </c>
      <c r="L71" s="185">
        <v>21</v>
      </c>
      <c r="M71" s="185">
        <f t="shared" ref="M71:M89" si="24">G71*(1+L71/100)</f>
        <v>0</v>
      </c>
      <c r="N71" s="185">
        <v>2.2540000000000001E-2</v>
      </c>
      <c r="O71" s="185">
        <f t="shared" ref="O71:O89" si="25">ROUND(E71*N71,2)</f>
        <v>0.05</v>
      </c>
      <c r="P71" s="185">
        <v>0</v>
      </c>
      <c r="Q71" s="185">
        <f t="shared" ref="Q71:Q89" si="26">ROUND(E71*P71,2)</f>
        <v>0</v>
      </c>
      <c r="R71" s="185" t="s">
        <v>172</v>
      </c>
      <c r="S71" s="185" t="s">
        <v>114</v>
      </c>
      <c r="T71" s="186" t="s">
        <v>114</v>
      </c>
      <c r="U71" s="162">
        <v>0.251</v>
      </c>
      <c r="V71" s="162">
        <f t="shared" ref="V71:V89" si="27">ROUND(E71*U71,2)</f>
        <v>0.5</v>
      </c>
      <c r="W71" s="162"/>
      <c r="X71" s="162" t="s">
        <v>108</v>
      </c>
      <c r="Y71" s="152"/>
      <c r="Z71" s="152"/>
      <c r="AA71" s="152"/>
      <c r="AB71" s="152"/>
      <c r="AC71" s="152"/>
      <c r="AD71" s="152"/>
      <c r="AE71" s="152"/>
      <c r="AF71" s="152"/>
      <c r="AG71" s="152" t="s">
        <v>109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ht="22.5" outlineLevel="1" x14ac:dyDescent="0.2">
      <c r="A72" s="180">
        <v>43</v>
      </c>
      <c r="B72" s="181" t="s">
        <v>225</v>
      </c>
      <c r="C72" s="191" t="s">
        <v>226</v>
      </c>
      <c r="D72" s="182" t="s">
        <v>105</v>
      </c>
      <c r="E72" s="183">
        <v>4</v>
      </c>
      <c r="F72" s="184"/>
      <c r="G72" s="185">
        <f t="shared" si="21"/>
        <v>0</v>
      </c>
      <c r="H72" s="184"/>
      <c r="I72" s="185">
        <f t="shared" si="22"/>
        <v>0</v>
      </c>
      <c r="J72" s="184"/>
      <c r="K72" s="185">
        <f t="shared" si="23"/>
        <v>0</v>
      </c>
      <c r="L72" s="185">
        <v>21</v>
      </c>
      <c r="M72" s="185">
        <f t="shared" si="24"/>
        <v>0</v>
      </c>
      <c r="N72" s="185">
        <v>1.567E-2</v>
      </c>
      <c r="O72" s="185">
        <f t="shared" si="25"/>
        <v>0.06</v>
      </c>
      <c r="P72" s="185">
        <v>0</v>
      </c>
      <c r="Q72" s="185">
        <f t="shared" si="26"/>
        <v>0</v>
      </c>
      <c r="R72" s="185" t="s">
        <v>172</v>
      </c>
      <c r="S72" s="185" t="s">
        <v>114</v>
      </c>
      <c r="T72" s="186" t="s">
        <v>114</v>
      </c>
      <c r="U72" s="162">
        <v>2.7040000000000002</v>
      </c>
      <c r="V72" s="162">
        <f t="shared" si="27"/>
        <v>10.82</v>
      </c>
      <c r="W72" s="162"/>
      <c r="X72" s="162" t="s">
        <v>108</v>
      </c>
      <c r="Y72" s="152"/>
      <c r="Z72" s="152"/>
      <c r="AA72" s="152"/>
      <c r="AB72" s="152"/>
      <c r="AC72" s="152"/>
      <c r="AD72" s="152"/>
      <c r="AE72" s="152"/>
      <c r="AF72" s="152"/>
      <c r="AG72" s="152" t="s">
        <v>109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80">
        <v>44</v>
      </c>
      <c r="B73" s="181" t="s">
        <v>227</v>
      </c>
      <c r="C73" s="191" t="s">
        <v>228</v>
      </c>
      <c r="D73" s="182" t="s">
        <v>105</v>
      </c>
      <c r="E73" s="183">
        <v>4</v>
      </c>
      <c r="F73" s="184"/>
      <c r="G73" s="185">
        <f t="shared" si="21"/>
        <v>0</v>
      </c>
      <c r="H73" s="184"/>
      <c r="I73" s="185">
        <f t="shared" si="22"/>
        <v>0</v>
      </c>
      <c r="J73" s="184"/>
      <c r="K73" s="185">
        <f t="shared" si="23"/>
        <v>0</v>
      </c>
      <c r="L73" s="185">
        <v>21</v>
      </c>
      <c r="M73" s="185">
        <f t="shared" si="24"/>
        <v>0</v>
      </c>
      <c r="N73" s="185">
        <v>1.5140000000000001E-2</v>
      </c>
      <c r="O73" s="185">
        <f t="shared" si="25"/>
        <v>0.06</v>
      </c>
      <c r="P73" s="185">
        <v>0</v>
      </c>
      <c r="Q73" s="185">
        <f t="shared" si="26"/>
        <v>0</v>
      </c>
      <c r="R73" s="185" t="s">
        <v>172</v>
      </c>
      <c r="S73" s="185" t="s">
        <v>114</v>
      </c>
      <c r="T73" s="186" t="s">
        <v>114</v>
      </c>
      <c r="U73" s="162">
        <v>2.6520000000000001</v>
      </c>
      <c r="V73" s="162">
        <f t="shared" si="27"/>
        <v>10.61</v>
      </c>
      <c r="W73" s="162"/>
      <c r="X73" s="162" t="s">
        <v>108</v>
      </c>
      <c r="Y73" s="152"/>
      <c r="Z73" s="152"/>
      <c r="AA73" s="152"/>
      <c r="AB73" s="152"/>
      <c r="AC73" s="152"/>
      <c r="AD73" s="152"/>
      <c r="AE73" s="152"/>
      <c r="AF73" s="152"/>
      <c r="AG73" s="152" t="s">
        <v>109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1" x14ac:dyDescent="0.2">
      <c r="A74" s="180">
        <v>45</v>
      </c>
      <c r="B74" s="181" t="s">
        <v>229</v>
      </c>
      <c r="C74" s="191" t="s">
        <v>230</v>
      </c>
      <c r="D74" s="182" t="s">
        <v>105</v>
      </c>
      <c r="E74" s="183">
        <v>2</v>
      </c>
      <c r="F74" s="184"/>
      <c r="G74" s="185">
        <f t="shared" si="21"/>
        <v>0</v>
      </c>
      <c r="H74" s="184"/>
      <c r="I74" s="185">
        <f t="shared" si="22"/>
        <v>0</v>
      </c>
      <c r="J74" s="184"/>
      <c r="K74" s="185">
        <f t="shared" si="23"/>
        <v>0</v>
      </c>
      <c r="L74" s="185">
        <v>21</v>
      </c>
      <c r="M74" s="185">
        <f t="shared" si="24"/>
        <v>0</v>
      </c>
      <c r="N74" s="185">
        <v>2.317E-2</v>
      </c>
      <c r="O74" s="185">
        <f t="shared" si="25"/>
        <v>0.05</v>
      </c>
      <c r="P74" s="185">
        <v>0</v>
      </c>
      <c r="Q74" s="185">
        <f t="shared" si="26"/>
        <v>0</v>
      </c>
      <c r="R74" s="185" t="s">
        <v>172</v>
      </c>
      <c r="S74" s="185" t="s">
        <v>114</v>
      </c>
      <c r="T74" s="186" t="s">
        <v>114</v>
      </c>
      <c r="U74" s="162">
        <v>4.8780000000000001</v>
      </c>
      <c r="V74" s="162">
        <f t="shared" si="27"/>
        <v>9.76</v>
      </c>
      <c r="W74" s="162"/>
      <c r="X74" s="162" t="s">
        <v>108</v>
      </c>
      <c r="Y74" s="152"/>
      <c r="Z74" s="152"/>
      <c r="AA74" s="152"/>
      <c r="AB74" s="152"/>
      <c r="AC74" s="152"/>
      <c r="AD74" s="152"/>
      <c r="AE74" s="152"/>
      <c r="AF74" s="152"/>
      <c r="AG74" s="152" t="s">
        <v>109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80">
        <v>46</v>
      </c>
      <c r="B75" s="181" t="s">
        <v>231</v>
      </c>
      <c r="C75" s="191" t="s">
        <v>232</v>
      </c>
      <c r="D75" s="182" t="s">
        <v>105</v>
      </c>
      <c r="E75" s="183">
        <v>2</v>
      </c>
      <c r="F75" s="184"/>
      <c r="G75" s="185">
        <f t="shared" si="21"/>
        <v>0</v>
      </c>
      <c r="H75" s="184"/>
      <c r="I75" s="185">
        <f t="shared" si="22"/>
        <v>0</v>
      </c>
      <c r="J75" s="184"/>
      <c r="K75" s="185">
        <f t="shared" si="23"/>
        <v>0</v>
      </c>
      <c r="L75" s="185">
        <v>21</v>
      </c>
      <c r="M75" s="185">
        <f t="shared" si="24"/>
        <v>0</v>
      </c>
      <c r="N75" s="185">
        <v>6.62E-3</v>
      </c>
      <c r="O75" s="185">
        <f t="shared" si="25"/>
        <v>0.01</v>
      </c>
      <c r="P75" s="185">
        <v>0</v>
      </c>
      <c r="Q75" s="185">
        <f t="shared" si="26"/>
        <v>0</v>
      </c>
      <c r="R75" s="185" t="s">
        <v>172</v>
      </c>
      <c r="S75" s="185" t="s">
        <v>114</v>
      </c>
      <c r="T75" s="186" t="s">
        <v>114</v>
      </c>
      <c r="U75" s="162">
        <v>0.78</v>
      </c>
      <c r="V75" s="162">
        <f t="shared" si="27"/>
        <v>1.56</v>
      </c>
      <c r="W75" s="162"/>
      <c r="X75" s="162" t="s">
        <v>108</v>
      </c>
      <c r="Y75" s="152"/>
      <c r="Z75" s="152"/>
      <c r="AA75" s="152"/>
      <c r="AB75" s="152"/>
      <c r="AC75" s="152"/>
      <c r="AD75" s="152"/>
      <c r="AE75" s="152"/>
      <c r="AF75" s="152"/>
      <c r="AG75" s="152" t="s">
        <v>109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80">
        <v>47</v>
      </c>
      <c r="B76" s="181" t="s">
        <v>233</v>
      </c>
      <c r="C76" s="191" t="s">
        <v>234</v>
      </c>
      <c r="D76" s="182" t="s">
        <v>105</v>
      </c>
      <c r="E76" s="183">
        <v>9</v>
      </c>
      <c r="F76" s="184"/>
      <c r="G76" s="185">
        <f t="shared" si="21"/>
        <v>0</v>
      </c>
      <c r="H76" s="184"/>
      <c r="I76" s="185">
        <f t="shared" si="22"/>
        <v>0</v>
      </c>
      <c r="J76" s="184"/>
      <c r="K76" s="185">
        <f t="shared" si="23"/>
        <v>0</v>
      </c>
      <c r="L76" s="185">
        <v>21</v>
      </c>
      <c r="M76" s="185">
        <f t="shared" si="24"/>
        <v>0</v>
      </c>
      <c r="N76" s="185">
        <v>8.4600000000000005E-3</v>
      </c>
      <c r="O76" s="185">
        <f t="shared" si="25"/>
        <v>0.08</v>
      </c>
      <c r="P76" s="185">
        <v>0</v>
      </c>
      <c r="Q76" s="185">
        <f t="shared" si="26"/>
        <v>0</v>
      </c>
      <c r="R76" s="185" t="s">
        <v>172</v>
      </c>
      <c r="S76" s="185" t="s">
        <v>114</v>
      </c>
      <c r="T76" s="186" t="s">
        <v>114</v>
      </c>
      <c r="U76" s="162">
        <v>0.95699999999999996</v>
      </c>
      <c r="V76" s="162">
        <f t="shared" si="27"/>
        <v>8.61</v>
      </c>
      <c r="W76" s="162"/>
      <c r="X76" s="162" t="s">
        <v>108</v>
      </c>
      <c r="Y76" s="152"/>
      <c r="Z76" s="152"/>
      <c r="AA76" s="152"/>
      <c r="AB76" s="152"/>
      <c r="AC76" s="152"/>
      <c r="AD76" s="152"/>
      <c r="AE76" s="152"/>
      <c r="AF76" s="152"/>
      <c r="AG76" s="152" t="s">
        <v>109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80">
        <v>48</v>
      </c>
      <c r="B77" s="181" t="s">
        <v>235</v>
      </c>
      <c r="C77" s="191" t="s">
        <v>236</v>
      </c>
      <c r="D77" s="182" t="s">
        <v>105</v>
      </c>
      <c r="E77" s="183">
        <v>4</v>
      </c>
      <c r="F77" s="184"/>
      <c r="G77" s="185">
        <f t="shared" si="21"/>
        <v>0</v>
      </c>
      <c r="H77" s="184"/>
      <c r="I77" s="185">
        <f t="shared" si="22"/>
        <v>0</v>
      </c>
      <c r="J77" s="184"/>
      <c r="K77" s="185">
        <f t="shared" si="23"/>
        <v>0</v>
      </c>
      <c r="L77" s="185">
        <v>21</v>
      </c>
      <c r="M77" s="185">
        <f t="shared" si="24"/>
        <v>0</v>
      </c>
      <c r="N77" s="185">
        <v>1.358E-2</v>
      </c>
      <c r="O77" s="185">
        <f t="shared" si="25"/>
        <v>0.05</v>
      </c>
      <c r="P77" s="185">
        <v>0</v>
      </c>
      <c r="Q77" s="185">
        <f t="shared" si="26"/>
        <v>0</v>
      </c>
      <c r="R77" s="185" t="s">
        <v>172</v>
      </c>
      <c r="S77" s="185" t="s">
        <v>114</v>
      </c>
      <c r="T77" s="186" t="s">
        <v>114</v>
      </c>
      <c r="U77" s="162">
        <v>2.1419999999999999</v>
      </c>
      <c r="V77" s="162">
        <f t="shared" si="27"/>
        <v>8.57</v>
      </c>
      <c r="W77" s="162"/>
      <c r="X77" s="162" t="s">
        <v>108</v>
      </c>
      <c r="Y77" s="152"/>
      <c r="Z77" s="152"/>
      <c r="AA77" s="152"/>
      <c r="AB77" s="152"/>
      <c r="AC77" s="152"/>
      <c r="AD77" s="152"/>
      <c r="AE77" s="152"/>
      <c r="AF77" s="152"/>
      <c r="AG77" s="152" t="s">
        <v>109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ht="22.5" outlineLevel="1" x14ac:dyDescent="0.2">
      <c r="A78" s="180">
        <v>49</v>
      </c>
      <c r="B78" s="181" t="s">
        <v>237</v>
      </c>
      <c r="C78" s="191" t="s">
        <v>238</v>
      </c>
      <c r="D78" s="182" t="s">
        <v>154</v>
      </c>
      <c r="E78" s="183">
        <v>2</v>
      </c>
      <c r="F78" s="184"/>
      <c r="G78" s="185">
        <f t="shared" si="21"/>
        <v>0</v>
      </c>
      <c r="H78" s="184"/>
      <c r="I78" s="185">
        <f t="shared" si="22"/>
        <v>0</v>
      </c>
      <c r="J78" s="184"/>
      <c r="K78" s="185">
        <f t="shared" si="23"/>
        <v>0</v>
      </c>
      <c r="L78" s="185">
        <v>21</v>
      </c>
      <c r="M78" s="185">
        <f t="shared" si="24"/>
        <v>0</v>
      </c>
      <c r="N78" s="185">
        <v>1.3339999999999999E-2</v>
      </c>
      <c r="O78" s="185">
        <f t="shared" si="25"/>
        <v>0.03</v>
      </c>
      <c r="P78" s="185">
        <v>0</v>
      </c>
      <c r="Q78" s="185">
        <f t="shared" si="26"/>
        <v>0</v>
      </c>
      <c r="R78" s="185" t="s">
        <v>172</v>
      </c>
      <c r="S78" s="185" t="s">
        <v>114</v>
      </c>
      <c r="T78" s="186" t="s">
        <v>114</v>
      </c>
      <c r="U78" s="162">
        <v>0.502</v>
      </c>
      <c r="V78" s="162">
        <f t="shared" si="27"/>
        <v>1</v>
      </c>
      <c r="W78" s="162"/>
      <c r="X78" s="162" t="s">
        <v>108</v>
      </c>
      <c r="Y78" s="152"/>
      <c r="Z78" s="152"/>
      <c r="AA78" s="152"/>
      <c r="AB78" s="152"/>
      <c r="AC78" s="152"/>
      <c r="AD78" s="152"/>
      <c r="AE78" s="152"/>
      <c r="AF78" s="152"/>
      <c r="AG78" s="152" t="s">
        <v>109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ht="22.5" outlineLevel="1" x14ac:dyDescent="0.2">
      <c r="A79" s="180">
        <v>50</v>
      </c>
      <c r="B79" s="181" t="s">
        <v>239</v>
      </c>
      <c r="C79" s="191" t="s">
        <v>240</v>
      </c>
      <c r="D79" s="182" t="s">
        <v>154</v>
      </c>
      <c r="E79" s="183">
        <v>4</v>
      </c>
      <c r="F79" s="184"/>
      <c r="G79" s="185">
        <f t="shared" si="21"/>
        <v>0</v>
      </c>
      <c r="H79" s="184"/>
      <c r="I79" s="185">
        <f t="shared" si="22"/>
        <v>0</v>
      </c>
      <c r="J79" s="184"/>
      <c r="K79" s="185">
        <f t="shared" si="23"/>
        <v>0</v>
      </c>
      <c r="L79" s="185">
        <v>21</v>
      </c>
      <c r="M79" s="185">
        <f t="shared" si="24"/>
        <v>0</v>
      </c>
      <c r="N79" s="185">
        <v>8.9899999999999997E-3</v>
      </c>
      <c r="O79" s="185">
        <f t="shared" si="25"/>
        <v>0.04</v>
      </c>
      <c r="P79" s="185">
        <v>0</v>
      </c>
      <c r="Q79" s="185">
        <f t="shared" si="26"/>
        <v>0</v>
      </c>
      <c r="R79" s="185" t="s">
        <v>172</v>
      </c>
      <c r="S79" s="185" t="s">
        <v>114</v>
      </c>
      <c r="T79" s="186" t="s">
        <v>114</v>
      </c>
      <c r="U79" s="162">
        <v>0.502</v>
      </c>
      <c r="V79" s="162">
        <f t="shared" si="27"/>
        <v>2.0099999999999998</v>
      </c>
      <c r="W79" s="162"/>
      <c r="X79" s="162" t="s">
        <v>108</v>
      </c>
      <c r="Y79" s="152"/>
      <c r="Z79" s="152"/>
      <c r="AA79" s="152"/>
      <c r="AB79" s="152"/>
      <c r="AC79" s="152"/>
      <c r="AD79" s="152"/>
      <c r="AE79" s="152"/>
      <c r="AF79" s="152"/>
      <c r="AG79" s="152" t="s">
        <v>109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ht="22.5" outlineLevel="1" x14ac:dyDescent="0.2">
      <c r="A80" s="180">
        <v>51</v>
      </c>
      <c r="B80" s="181" t="s">
        <v>241</v>
      </c>
      <c r="C80" s="191" t="s">
        <v>242</v>
      </c>
      <c r="D80" s="182" t="s">
        <v>154</v>
      </c>
      <c r="E80" s="183">
        <v>2</v>
      </c>
      <c r="F80" s="184"/>
      <c r="G80" s="185">
        <f t="shared" si="21"/>
        <v>0</v>
      </c>
      <c r="H80" s="184"/>
      <c r="I80" s="185">
        <f t="shared" si="22"/>
        <v>0</v>
      </c>
      <c r="J80" s="184"/>
      <c r="K80" s="185">
        <f t="shared" si="23"/>
        <v>0</v>
      </c>
      <c r="L80" s="185">
        <v>21</v>
      </c>
      <c r="M80" s="185">
        <f t="shared" si="24"/>
        <v>0</v>
      </c>
      <c r="N80" s="185">
        <v>1.1560000000000001E-2</v>
      </c>
      <c r="O80" s="185">
        <f t="shared" si="25"/>
        <v>0.02</v>
      </c>
      <c r="P80" s="185">
        <v>0</v>
      </c>
      <c r="Q80" s="185">
        <f t="shared" si="26"/>
        <v>0</v>
      </c>
      <c r="R80" s="185" t="s">
        <v>172</v>
      </c>
      <c r="S80" s="185" t="s">
        <v>114</v>
      </c>
      <c r="T80" s="186" t="s">
        <v>114</v>
      </c>
      <c r="U80" s="162">
        <v>0.54200000000000004</v>
      </c>
      <c r="V80" s="162">
        <f t="shared" si="27"/>
        <v>1.08</v>
      </c>
      <c r="W80" s="162"/>
      <c r="X80" s="162" t="s">
        <v>108</v>
      </c>
      <c r="Y80" s="152"/>
      <c r="Z80" s="152"/>
      <c r="AA80" s="152"/>
      <c r="AB80" s="152"/>
      <c r="AC80" s="152"/>
      <c r="AD80" s="152"/>
      <c r="AE80" s="152"/>
      <c r="AF80" s="152"/>
      <c r="AG80" s="152" t="s">
        <v>109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ht="22.5" outlineLevel="1" x14ac:dyDescent="0.2">
      <c r="A81" s="180">
        <v>52</v>
      </c>
      <c r="B81" s="181" t="s">
        <v>243</v>
      </c>
      <c r="C81" s="191" t="s">
        <v>244</v>
      </c>
      <c r="D81" s="182" t="s">
        <v>154</v>
      </c>
      <c r="E81" s="183">
        <v>2</v>
      </c>
      <c r="F81" s="184"/>
      <c r="G81" s="185">
        <f t="shared" si="21"/>
        <v>0</v>
      </c>
      <c r="H81" s="184"/>
      <c r="I81" s="185">
        <f t="shared" si="22"/>
        <v>0</v>
      </c>
      <c r="J81" s="184"/>
      <c r="K81" s="185">
        <f t="shared" si="23"/>
        <v>0</v>
      </c>
      <c r="L81" s="185">
        <v>21</v>
      </c>
      <c r="M81" s="185">
        <f t="shared" si="24"/>
        <v>0</v>
      </c>
      <c r="N81" s="185">
        <v>1.188E-2</v>
      </c>
      <c r="O81" s="185">
        <f t="shared" si="25"/>
        <v>0.02</v>
      </c>
      <c r="P81" s="185">
        <v>0</v>
      </c>
      <c r="Q81" s="185">
        <f t="shared" si="26"/>
        <v>0</v>
      </c>
      <c r="R81" s="185" t="s">
        <v>172</v>
      </c>
      <c r="S81" s="185" t="s">
        <v>114</v>
      </c>
      <c r="T81" s="186" t="s">
        <v>114</v>
      </c>
      <c r="U81" s="162">
        <v>0.27100000000000002</v>
      </c>
      <c r="V81" s="162">
        <f t="shared" si="27"/>
        <v>0.54</v>
      </c>
      <c r="W81" s="162"/>
      <c r="X81" s="162" t="s">
        <v>108</v>
      </c>
      <c r="Y81" s="152"/>
      <c r="Z81" s="152"/>
      <c r="AA81" s="152"/>
      <c r="AB81" s="152"/>
      <c r="AC81" s="152"/>
      <c r="AD81" s="152"/>
      <c r="AE81" s="152"/>
      <c r="AF81" s="152"/>
      <c r="AG81" s="152" t="s">
        <v>109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80">
        <v>53</v>
      </c>
      <c r="B82" s="181" t="s">
        <v>245</v>
      </c>
      <c r="C82" s="191" t="s">
        <v>246</v>
      </c>
      <c r="D82" s="182" t="s">
        <v>154</v>
      </c>
      <c r="E82" s="183">
        <v>4</v>
      </c>
      <c r="F82" s="184"/>
      <c r="G82" s="185">
        <f t="shared" si="21"/>
        <v>0</v>
      </c>
      <c r="H82" s="184"/>
      <c r="I82" s="185">
        <f t="shared" si="22"/>
        <v>0</v>
      </c>
      <c r="J82" s="184"/>
      <c r="K82" s="185">
        <f t="shared" si="23"/>
        <v>0</v>
      </c>
      <c r="L82" s="185">
        <v>21</v>
      </c>
      <c r="M82" s="185">
        <f t="shared" si="24"/>
        <v>0</v>
      </c>
      <c r="N82" s="185">
        <v>1.3999999999999999E-4</v>
      </c>
      <c r="O82" s="185">
        <f t="shared" si="25"/>
        <v>0</v>
      </c>
      <c r="P82" s="185">
        <v>0</v>
      </c>
      <c r="Q82" s="185">
        <f t="shared" si="26"/>
        <v>0</v>
      </c>
      <c r="R82" s="185" t="s">
        <v>172</v>
      </c>
      <c r="S82" s="185" t="s">
        <v>114</v>
      </c>
      <c r="T82" s="186" t="s">
        <v>114</v>
      </c>
      <c r="U82" s="162">
        <v>0.16500000000000001</v>
      </c>
      <c r="V82" s="162">
        <f t="shared" si="27"/>
        <v>0.66</v>
      </c>
      <c r="W82" s="162"/>
      <c r="X82" s="162" t="s">
        <v>108</v>
      </c>
      <c r="Y82" s="152"/>
      <c r="Z82" s="152"/>
      <c r="AA82" s="152"/>
      <c r="AB82" s="152"/>
      <c r="AC82" s="152"/>
      <c r="AD82" s="152"/>
      <c r="AE82" s="152"/>
      <c r="AF82" s="152"/>
      <c r="AG82" s="152" t="s">
        <v>109</v>
      </c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2.5" outlineLevel="1" x14ac:dyDescent="0.2">
      <c r="A83" s="180">
        <v>54</v>
      </c>
      <c r="B83" s="181" t="s">
        <v>247</v>
      </c>
      <c r="C83" s="191" t="s">
        <v>248</v>
      </c>
      <c r="D83" s="182" t="s">
        <v>154</v>
      </c>
      <c r="E83" s="183">
        <v>8</v>
      </c>
      <c r="F83" s="184"/>
      <c r="G83" s="185">
        <f t="shared" si="21"/>
        <v>0</v>
      </c>
      <c r="H83" s="184"/>
      <c r="I83" s="185">
        <f t="shared" si="22"/>
        <v>0</v>
      </c>
      <c r="J83" s="184"/>
      <c r="K83" s="185">
        <f t="shared" si="23"/>
        <v>0</v>
      </c>
      <c r="L83" s="185">
        <v>21</v>
      </c>
      <c r="M83" s="185">
        <f t="shared" si="24"/>
        <v>0</v>
      </c>
      <c r="N83" s="185">
        <v>2.9999999999999997E-4</v>
      </c>
      <c r="O83" s="185">
        <f t="shared" si="25"/>
        <v>0</v>
      </c>
      <c r="P83" s="185">
        <v>0</v>
      </c>
      <c r="Q83" s="185">
        <f t="shared" si="26"/>
        <v>0</v>
      </c>
      <c r="R83" s="185" t="s">
        <v>172</v>
      </c>
      <c r="S83" s="185" t="s">
        <v>114</v>
      </c>
      <c r="T83" s="186" t="s">
        <v>114</v>
      </c>
      <c r="U83" s="162">
        <v>8.3000000000000004E-2</v>
      </c>
      <c r="V83" s="162">
        <f t="shared" si="27"/>
        <v>0.66</v>
      </c>
      <c r="W83" s="162"/>
      <c r="X83" s="162" t="s">
        <v>108</v>
      </c>
      <c r="Y83" s="152"/>
      <c r="Z83" s="152"/>
      <c r="AA83" s="152"/>
      <c r="AB83" s="152"/>
      <c r="AC83" s="152"/>
      <c r="AD83" s="152"/>
      <c r="AE83" s="152"/>
      <c r="AF83" s="152"/>
      <c r="AG83" s="152" t="s">
        <v>109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80">
        <v>55</v>
      </c>
      <c r="B84" s="181" t="s">
        <v>249</v>
      </c>
      <c r="C84" s="191" t="s">
        <v>250</v>
      </c>
      <c r="D84" s="182" t="s">
        <v>154</v>
      </c>
      <c r="E84" s="183">
        <v>24</v>
      </c>
      <c r="F84" s="184"/>
      <c r="G84" s="185">
        <f t="shared" si="21"/>
        <v>0</v>
      </c>
      <c r="H84" s="184"/>
      <c r="I84" s="185">
        <f t="shared" si="22"/>
        <v>0</v>
      </c>
      <c r="J84" s="184"/>
      <c r="K84" s="185">
        <f t="shared" si="23"/>
        <v>0</v>
      </c>
      <c r="L84" s="185">
        <v>21</v>
      </c>
      <c r="M84" s="185">
        <f t="shared" si="24"/>
        <v>0</v>
      </c>
      <c r="N84" s="185">
        <v>5.1000000000000004E-4</v>
      </c>
      <c r="O84" s="185">
        <f t="shared" si="25"/>
        <v>0.01</v>
      </c>
      <c r="P84" s="185">
        <v>0</v>
      </c>
      <c r="Q84" s="185">
        <f t="shared" si="26"/>
        <v>0</v>
      </c>
      <c r="R84" s="185" t="s">
        <v>172</v>
      </c>
      <c r="S84" s="185" t="s">
        <v>114</v>
      </c>
      <c r="T84" s="186" t="s">
        <v>114</v>
      </c>
      <c r="U84" s="162">
        <v>0.251</v>
      </c>
      <c r="V84" s="162">
        <f t="shared" si="27"/>
        <v>6.02</v>
      </c>
      <c r="W84" s="162"/>
      <c r="X84" s="162" t="s">
        <v>108</v>
      </c>
      <c r="Y84" s="152"/>
      <c r="Z84" s="152"/>
      <c r="AA84" s="152"/>
      <c r="AB84" s="152"/>
      <c r="AC84" s="152"/>
      <c r="AD84" s="152"/>
      <c r="AE84" s="152"/>
      <c r="AF84" s="152"/>
      <c r="AG84" s="152" t="s">
        <v>109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80">
        <v>56</v>
      </c>
      <c r="B85" s="181" t="s">
        <v>251</v>
      </c>
      <c r="C85" s="191" t="s">
        <v>252</v>
      </c>
      <c r="D85" s="182" t="s">
        <v>154</v>
      </c>
      <c r="E85" s="183">
        <v>8</v>
      </c>
      <c r="F85" s="184"/>
      <c r="G85" s="185">
        <f t="shared" si="21"/>
        <v>0</v>
      </c>
      <c r="H85" s="184"/>
      <c r="I85" s="185">
        <f t="shared" si="22"/>
        <v>0</v>
      </c>
      <c r="J85" s="184"/>
      <c r="K85" s="185">
        <f t="shared" si="23"/>
        <v>0</v>
      </c>
      <c r="L85" s="185">
        <v>21</v>
      </c>
      <c r="M85" s="185">
        <f t="shared" si="24"/>
        <v>0</v>
      </c>
      <c r="N85" s="185">
        <v>5.0000000000000001E-4</v>
      </c>
      <c r="O85" s="185">
        <f t="shared" si="25"/>
        <v>0</v>
      </c>
      <c r="P85" s="185">
        <v>0</v>
      </c>
      <c r="Q85" s="185">
        <f t="shared" si="26"/>
        <v>0</v>
      </c>
      <c r="R85" s="185"/>
      <c r="S85" s="185" t="s">
        <v>106</v>
      </c>
      <c r="T85" s="186" t="s">
        <v>107</v>
      </c>
      <c r="U85" s="162">
        <v>0</v>
      </c>
      <c r="V85" s="162">
        <f t="shared" si="27"/>
        <v>0</v>
      </c>
      <c r="W85" s="162"/>
      <c r="X85" s="162" t="s">
        <v>108</v>
      </c>
      <c r="Y85" s="152"/>
      <c r="Z85" s="152"/>
      <c r="AA85" s="152"/>
      <c r="AB85" s="152"/>
      <c r="AC85" s="152"/>
      <c r="AD85" s="152"/>
      <c r="AE85" s="152"/>
      <c r="AF85" s="152"/>
      <c r="AG85" s="152" t="s">
        <v>109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80">
        <v>57</v>
      </c>
      <c r="B86" s="181" t="s">
        <v>253</v>
      </c>
      <c r="C86" s="191" t="s">
        <v>254</v>
      </c>
      <c r="D86" s="182" t="s">
        <v>154</v>
      </c>
      <c r="E86" s="183">
        <v>4</v>
      </c>
      <c r="F86" s="184"/>
      <c r="G86" s="185">
        <f t="shared" si="21"/>
        <v>0</v>
      </c>
      <c r="H86" s="184"/>
      <c r="I86" s="185">
        <f t="shared" si="22"/>
        <v>0</v>
      </c>
      <c r="J86" s="184"/>
      <c r="K86" s="185">
        <f t="shared" si="23"/>
        <v>0</v>
      </c>
      <c r="L86" s="185">
        <v>21</v>
      </c>
      <c r="M86" s="185">
        <f t="shared" si="24"/>
        <v>0</v>
      </c>
      <c r="N86" s="185">
        <v>2.5200000000000001E-3</v>
      </c>
      <c r="O86" s="185">
        <f t="shared" si="25"/>
        <v>0.01</v>
      </c>
      <c r="P86" s="185">
        <v>0</v>
      </c>
      <c r="Q86" s="185">
        <f t="shared" si="26"/>
        <v>0</v>
      </c>
      <c r="R86" s="185"/>
      <c r="S86" s="185" t="s">
        <v>106</v>
      </c>
      <c r="T86" s="186" t="s">
        <v>114</v>
      </c>
      <c r="U86" s="162">
        <v>0.433</v>
      </c>
      <c r="V86" s="162">
        <f t="shared" si="27"/>
        <v>1.73</v>
      </c>
      <c r="W86" s="162"/>
      <c r="X86" s="162" t="s">
        <v>108</v>
      </c>
      <c r="Y86" s="152"/>
      <c r="Z86" s="152"/>
      <c r="AA86" s="152"/>
      <c r="AB86" s="152"/>
      <c r="AC86" s="152"/>
      <c r="AD86" s="152"/>
      <c r="AE86" s="152"/>
      <c r="AF86" s="152"/>
      <c r="AG86" s="152" t="s">
        <v>109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73">
        <v>58</v>
      </c>
      <c r="B87" s="174" t="s">
        <v>255</v>
      </c>
      <c r="C87" s="192" t="s">
        <v>256</v>
      </c>
      <c r="D87" s="175" t="s">
        <v>154</v>
      </c>
      <c r="E87" s="176">
        <v>3</v>
      </c>
      <c r="F87" s="177"/>
      <c r="G87" s="178">
        <f t="shared" si="21"/>
        <v>0</v>
      </c>
      <c r="H87" s="177"/>
      <c r="I87" s="178">
        <f t="shared" si="22"/>
        <v>0</v>
      </c>
      <c r="J87" s="177"/>
      <c r="K87" s="178">
        <f t="shared" si="23"/>
        <v>0</v>
      </c>
      <c r="L87" s="178">
        <v>21</v>
      </c>
      <c r="M87" s="178">
        <f t="shared" si="24"/>
        <v>0</v>
      </c>
      <c r="N87" s="178">
        <v>5.4400000000000004E-3</v>
      </c>
      <c r="O87" s="178">
        <f t="shared" si="25"/>
        <v>0.02</v>
      </c>
      <c r="P87" s="178">
        <v>0</v>
      </c>
      <c r="Q87" s="178">
        <f t="shared" si="26"/>
        <v>0</v>
      </c>
      <c r="R87" s="178"/>
      <c r="S87" s="178" t="s">
        <v>106</v>
      </c>
      <c r="T87" s="179" t="s">
        <v>114</v>
      </c>
      <c r="U87" s="162">
        <v>0.79300000000000004</v>
      </c>
      <c r="V87" s="162">
        <f t="shared" si="27"/>
        <v>2.38</v>
      </c>
      <c r="W87" s="162"/>
      <c r="X87" s="162" t="s">
        <v>108</v>
      </c>
      <c r="Y87" s="152"/>
      <c r="Z87" s="152"/>
      <c r="AA87" s="152"/>
      <c r="AB87" s="152"/>
      <c r="AC87" s="152"/>
      <c r="AD87" s="152"/>
      <c r="AE87" s="152"/>
      <c r="AF87" s="152"/>
      <c r="AG87" s="152" t="s">
        <v>109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9">
        <v>59</v>
      </c>
      <c r="B88" s="160" t="s">
        <v>257</v>
      </c>
      <c r="C88" s="194" t="s">
        <v>258</v>
      </c>
      <c r="D88" s="161" t="s">
        <v>0</v>
      </c>
      <c r="E88" s="187"/>
      <c r="F88" s="163"/>
      <c r="G88" s="162">
        <f t="shared" si="21"/>
        <v>0</v>
      </c>
      <c r="H88" s="163"/>
      <c r="I88" s="162">
        <f t="shared" si="22"/>
        <v>0</v>
      </c>
      <c r="J88" s="163"/>
      <c r="K88" s="162">
        <f t="shared" si="23"/>
        <v>0</v>
      </c>
      <c r="L88" s="162">
        <v>21</v>
      </c>
      <c r="M88" s="162">
        <f t="shared" si="24"/>
        <v>0</v>
      </c>
      <c r="N88" s="162">
        <v>0</v>
      </c>
      <c r="O88" s="162">
        <f t="shared" si="25"/>
        <v>0</v>
      </c>
      <c r="P88" s="162">
        <v>0</v>
      </c>
      <c r="Q88" s="162">
        <f t="shared" si="26"/>
        <v>0</v>
      </c>
      <c r="R88" s="162" t="s">
        <v>172</v>
      </c>
      <c r="S88" s="162" t="s">
        <v>114</v>
      </c>
      <c r="T88" s="162" t="s">
        <v>114</v>
      </c>
      <c r="U88" s="162">
        <v>0</v>
      </c>
      <c r="V88" s="162">
        <f t="shared" si="27"/>
        <v>0</v>
      </c>
      <c r="W88" s="162"/>
      <c r="X88" s="162" t="s">
        <v>157</v>
      </c>
      <c r="Y88" s="152"/>
      <c r="Z88" s="152"/>
      <c r="AA88" s="152"/>
      <c r="AB88" s="152"/>
      <c r="AC88" s="152"/>
      <c r="AD88" s="152"/>
      <c r="AE88" s="152"/>
      <c r="AF88" s="152"/>
      <c r="AG88" s="152" t="s">
        <v>158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ht="33.75" outlineLevel="1" x14ac:dyDescent="0.2">
      <c r="A89" s="159">
        <v>60</v>
      </c>
      <c r="B89" s="160" t="s">
        <v>259</v>
      </c>
      <c r="C89" s="194" t="s">
        <v>260</v>
      </c>
      <c r="D89" s="161" t="s">
        <v>0</v>
      </c>
      <c r="E89" s="187"/>
      <c r="F89" s="163"/>
      <c r="G89" s="162">
        <f t="shared" si="21"/>
        <v>0</v>
      </c>
      <c r="H89" s="163"/>
      <c r="I89" s="162">
        <f t="shared" si="22"/>
        <v>0</v>
      </c>
      <c r="J89" s="163"/>
      <c r="K89" s="162">
        <f t="shared" si="23"/>
        <v>0</v>
      </c>
      <c r="L89" s="162">
        <v>21</v>
      </c>
      <c r="M89" s="162">
        <f t="shared" si="24"/>
        <v>0</v>
      </c>
      <c r="N89" s="162">
        <v>0</v>
      </c>
      <c r="O89" s="162">
        <f t="shared" si="25"/>
        <v>0</v>
      </c>
      <c r="P89" s="162">
        <v>0</v>
      </c>
      <c r="Q89" s="162">
        <f t="shared" si="26"/>
        <v>0</v>
      </c>
      <c r="R89" s="162" t="s">
        <v>172</v>
      </c>
      <c r="S89" s="162" t="s">
        <v>114</v>
      </c>
      <c r="T89" s="162" t="s">
        <v>114</v>
      </c>
      <c r="U89" s="162">
        <v>0</v>
      </c>
      <c r="V89" s="162">
        <f t="shared" si="27"/>
        <v>0</v>
      </c>
      <c r="W89" s="162"/>
      <c r="X89" s="162" t="s">
        <v>157</v>
      </c>
      <c r="Y89" s="152"/>
      <c r="Z89" s="152"/>
      <c r="AA89" s="152"/>
      <c r="AB89" s="152"/>
      <c r="AC89" s="152"/>
      <c r="AD89" s="152"/>
      <c r="AE89" s="152"/>
      <c r="AF89" s="152"/>
      <c r="AG89" s="152" t="s">
        <v>158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x14ac:dyDescent="0.2">
      <c r="A90" s="167" t="s">
        <v>101</v>
      </c>
      <c r="B90" s="168" t="s">
        <v>71</v>
      </c>
      <c r="C90" s="190" t="s">
        <v>72</v>
      </c>
      <c r="D90" s="169"/>
      <c r="E90" s="170"/>
      <c r="F90" s="171"/>
      <c r="G90" s="171">
        <f>SUMIF(AG91:AG96,"&lt;&gt;NOR",G91:G96)</f>
        <v>0</v>
      </c>
      <c r="H90" s="171"/>
      <c r="I90" s="171">
        <f>SUM(I91:I96)</f>
        <v>0</v>
      </c>
      <c r="J90" s="171"/>
      <c r="K90" s="171">
        <f>SUM(K91:K96)</f>
        <v>0</v>
      </c>
      <c r="L90" s="171"/>
      <c r="M90" s="171">
        <f>SUM(M91:M96)</f>
        <v>0</v>
      </c>
      <c r="N90" s="171"/>
      <c r="O90" s="171">
        <f>SUM(O91:O96)</f>
        <v>0</v>
      </c>
      <c r="P90" s="171"/>
      <c r="Q90" s="171">
        <f>SUM(Q91:Q96)</f>
        <v>0</v>
      </c>
      <c r="R90" s="171"/>
      <c r="S90" s="171"/>
      <c r="T90" s="172"/>
      <c r="U90" s="166"/>
      <c r="V90" s="166">
        <f>SUM(V91:V96)</f>
        <v>2.09</v>
      </c>
      <c r="W90" s="166"/>
      <c r="X90" s="166"/>
      <c r="AG90" t="s">
        <v>102</v>
      </c>
    </row>
    <row r="91" spans="1:60" outlineLevel="1" x14ac:dyDescent="0.2">
      <c r="A91" s="173">
        <v>61</v>
      </c>
      <c r="B91" s="174" t="s">
        <v>261</v>
      </c>
      <c r="C91" s="192" t="s">
        <v>262</v>
      </c>
      <c r="D91" s="175" t="s">
        <v>123</v>
      </c>
      <c r="E91" s="176">
        <v>4</v>
      </c>
      <c r="F91" s="177"/>
      <c r="G91" s="178">
        <f>ROUND(E91*F91,2)</f>
        <v>0</v>
      </c>
      <c r="H91" s="177"/>
      <c r="I91" s="178">
        <f>ROUND(E91*H91,2)</f>
        <v>0</v>
      </c>
      <c r="J91" s="177"/>
      <c r="K91" s="178">
        <f>ROUND(E91*J91,2)</f>
        <v>0</v>
      </c>
      <c r="L91" s="178">
        <v>21</v>
      </c>
      <c r="M91" s="178">
        <f>G91*(1+L91/100)</f>
        <v>0</v>
      </c>
      <c r="N91" s="178">
        <v>3.0000000000000001E-5</v>
      </c>
      <c r="O91" s="178">
        <f>ROUND(E91*N91,2)</f>
        <v>0</v>
      </c>
      <c r="P91" s="178">
        <v>0</v>
      </c>
      <c r="Q91" s="178">
        <f>ROUND(E91*P91,2)</f>
        <v>0</v>
      </c>
      <c r="R91" s="178" t="s">
        <v>263</v>
      </c>
      <c r="S91" s="178" t="s">
        <v>114</v>
      </c>
      <c r="T91" s="179" t="s">
        <v>114</v>
      </c>
      <c r="U91" s="162">
        <v>2.9000000000000001E-2</v>
      </c>
      <c r="V91" s="162">
        <f>ROUND(E91*U91,2)</f>
        <v>0.12</v>
      </c>
      <c r="W91" s="162"/>
      <c r="X91" s="162" t="s">
        <v>108</v>
      </c>
      <c r="Y91" s="152"/>
      <c r="Z91" s="152"/>
      <c r="AA91" s="152"/>
      <c r="AB91" s="152"/>
      <c r="AC91" s="152"/>
      <c r="AD91" s="152"/>
      <c r="AE91" s="152"/>
      <c r="AF91" s="152"/>
      <c r="AG91" s="152" t="s">
        <v>109</v>
      </c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260" t="s">
        <v>264</v>
      </c>
      <c r="D92" s="261"/>
      <c r="E92" s="261"/>
      <c r="F92" s="261"/>
      <c r="G92" s="261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52"/>
      <c r="Z92" s="152"/>
      <c r="AA92" s="152"/>
      <c r="AB92" s="152"/>
      <c r="AC92" s="152"/>
      <c r="AD92" s="152"/>
      <c r="AE92" s="152"/>
      <c r="AF92" s="152"/>
      <c r="AG92" s="152" t="s">
        <v>137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73">
        <v>62</v>
      </c>
      <c r="B93" s="174" t="s">
        <v>265</v>
      </c>
      <c r="C93" s="192" t="s">
        <v>266</v>
      </c>
      <c r="D93" s="175" t="s">
        <v>123</v>
      </c>
      <c r="E93" s="176">
        <v>59</v>
      </c>
      <c r="F93" s="177"/>
      <c r="G93" s="178">
        <f>ROUND(E93*F93,2)</f>
        <v>0</v>
      </c>
      <c r="H93" s="177"/>
      <c r="I93" s="178">
        <f>ROUND(E93*H93,2)</f>
        <v>0</v>
      </c>
      <c r="J93" s="177"/>
      <c r="K93" s="178">
        <f>ROUND(E93*J93,2)</f>
        <v>0</v>
      </c>
      <c r="L93" s="178">
        <v>21</v>
      </c>
      <c r="M93" s="178">
        <f>G93*(1+L93/100)</f>
        <v>0</v>
      </c>
      <c r="N93" s="178">
        <v>4.0000000000000003E-5</v>
      </c>
      <c r="O93" s="178">
        <f>ROUND(E93*N93,2)</f>
        <v>0</v>
      </c>
      <c r="P93" s="178">
        <v>0</v>
      </c>
      <c r="Q93" s="178">
        <f>ROUND(E93*P93,2)</f>
        <v>0</v>
      </c>
      <c r="R93" s="178" t="s">
        <v>263</v>
      </c>
      <c r="S93" s="178" t="s">
        <v>114</v>
      </c>
      <c r="T93" s="179" t="s">
        <v>114</v>
      </c>
      <c r="U93" s="162">
        <v>2.1000000000000001E-2</v>
      </c>
      <c r="V93" s="162">
        <f>ROUND(E93*U93,2)</f>
        <v>1.24</v>
      </c>
      <c r="W93" s="162"/>
      <c r="X93" s="162" t="s">
        <v>108</v>
      </c>
      <c r="Y93" s="152"/>
      <c r="Z93" s="152"/>
      <c r="AA93" s="152"/>
      <c r="AB93" s="152"/>
      <c r="AC93" s="152"/>
      <c r="AD93" s="152"/>
      <c r="AE93" s="152"/>
      <c r="AF93" s="152"/>
      <c r="AG93" s="152" t="s">
        <v>109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9"/>
      <c r="B94" s="160"/>
      <c r="C94" s="260" t="s">
        <v>264</v>
      </c>
      <c r="D94" s="261"/>
      <c r="E94" s="261"/>
      <c r="F94" s="261"/>
      <c r="G94" s="261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2"/>
      <c r="W94" s="162"/>
      <c r="X94" s="162"/>
      <c r="Y94" s="152"/>
      <c r="Z94" s="152"/>
      <c r="AA94" s="152"/>
      <c r="AB94" s="152"/>
      <c r="AC94" s="152"/>
      <c r="AD94" s="152"/>
      <c r="AE94" s="152"/>
      <c r="AF94" s="152"/>
      <c r="AG94" s="152" t="s">
        <v>137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73">
        <v>63</v>
      </c>
      <c r="B95" s="174" t="s">
        <v>267</v>
      </c>
      <c r="C95" s="192" t="s">
        <v>268</v>
      </c>
      <c r="D95" s="175" t="s">
        <v>123</v>
      </c>
      <c r="E95" s="176">
        <v>28</v>
      </c>
      <c r="F95" s="177"/>
      <c r="G95" s="178">
        <f>ROUND(E95*F95,2)</f>
        <v>0</v>
      </c>
      <c r="H95" s="177"/>
      <c r="I95" s="178">
        <f>ROUND(E95*H95,2)</f>
        <v>0</v>
      </c>
      <c r="J95" s="177"/>
      <c r="K95" s="178">
        <f>ROUND(E95*J95,2)</f>
        <v>0</v>
      </c>
      <c r="L95" s="178">
        <v>21</v>
      </c>
      <c r="M95" s="178">
        <f>G95*(1+L95/100)</f>
        <v>0</v>
      </c>
      <c r="N95" s="178">
        <v>6.0000000000000002E-5</v>
      </c>
      <c r="O95" s="178">
        <f>ROUND(E95*N95,2)</f>
        <v>0</v>
      </c>
      <c r="P95" s="178">
        <v>0</v>
      </c>
      <c r="Q95" s="178">
        <f>ROUND(E95*P95,2)</f>
        <v>0</v>
      </c>
      <c r="R95" s="178" t="s">
        <v>263</v>
      </c>
      <c r="S95" s="178" t="s">
        <v>114</v>
      </c>
      <c r="T95" s="179" t="s">
        <v>114</v>
      </c>
      <c r="U95" s="162">
        <v>2.5999999999999999E-2</v>
      </c>
      <c r="V95" s="162">
        <f>ROUND(E95*U95,2)</f>
        <v>0.73</v>
      </c>
      <c r="W95" s="162"/>
      <c r="X95" s="162" t="s">
        <v>108</v>
      </c>
      <c r="Y95" s="152"/>
      <c r="Z95" s="152"/>
      <c r="AA95" s="152"/>
      <c r="AB95" s="152"/>
      <c r="AC95" s="152"/>
      <c r="AD95" s="152"/>
      <c r="AE95" s="152"/>
      <c r="AF95" s="152"/>
      <c r="AG95" s="152" t="s">
        <v>109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/>
      <c r="B96" s="160"/>
      <c r="C96" s="260" t="s">
        <v>264</v>
      </c>
      <c r="D96" s="261"/>
      <c r="E96" s="261"/>
      <c r="F96" s="261"/>
      <c r="G96" s="261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52"/>
      <c r="Z96" s="152"/>
      <c r="AA96" s="152"/>
      <c r="AB96" s="152"/>
      <c r="AC96" s="152"/>
      <c r="AD96" s="152"/>
      <c r="AE96" s="152"/>
      <c r="AF96" s="152"/>
      <c r="AG96" s="152" t="s">
        <v>137</v>
      </c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x14ac:dyDescent="0.2">
      <c r="A97" s="167" t="s">
        <v>101</v>
      </c>
      <c r="B97" s="168" t="s">
        <v>73</v>
      </c>
      <c r="C97" s="190" t="s">
        <v>27</v>
      </c>
      <c r="D97" s="169"/>
      <c r="E97" s="170"/>
      <c r="F97" s="171"/>
      <c r="G97" s="171">
        <f>SUMIF(AG98:AG123,"&lt;&gt;NOR",G98:G123)</f>
        <v>0</v>
      </c>
      <c r="H97" s="171"/>
      <c r="I97" s="171">
        <f>SUM(I98:I123)</f>
        <v>0</v>
      </c>
      <c r="J97" s="171"/>
      <c r="K97" s="171">
        <f>SUM(K98:K123)</f>
        <v>0</v>
      </c>
      <c r="L97" s="171"/>
      <c r="M97" s="171">
        <f>SUM(M98:M123)</f>
        <v>0</v>
      </c>
      <c r="N97" s="171"/>
      <c r="O97" s="171">
        <f>SUM(O98:O123)</f>
        <v>0</v>
      </c>
      <c r="P97" s="171"/>
      <c r="Q97" s="171">
        <f>SUM(Q98:Q123)</f>
        <v>0</v>
      </c>
      <c r="R97" s="171"/>
      <c r="S97" s="171"/>
      <c r="T97" s="172"/>
      <c r="U97" s="166"/>
      <c r="V97" s="166">
        <f>SUM(V98:V123)</f>
        <v>72</v>
      </c>
      <c r="W97" s="166"/>
      <c r="X97" s="166"/>
      <c r="AG97" t="s">
        <v>102</v>
      </c>
    </row>
    <row r="98" spans="1:60" outlineLevel="1" x14ac:dyDescent="0.2">
      <c r="A98" s="180">
        <v>64</v>
      </c>
      <c r="B98" s="181" t="s">
        <v>269</v>
      </c>
      <c r="C98" s="191" t="s">
        <v>270</v>
      </c>
      <c r="D98" s="182" t="s">
        <v>105</v>
      </c>
      <c r="E98" s="183">
        <v>1</v>
      </c>
      <c r="F98" s="184"/>
      <c r="G98" s="185">
        <f t="shared" ref="G98:G103" si="28">ROUND(E98*F98,2)</f>
        <v>0</v>
      </c>
      <c r="H98" s="184"/>
      <c r="I98" s="185">
        <f t="shared" ref="I98:I103" si="29">ROUND(E98*H98,2)</f>
        <v>0</v>
      </c>
      <c r="J98" s="184"/>
      <c r="K98" s="185">
        <f t="shared" ref="K98:K103" si="30">ROUND(E98*J98,2)</f>
        <v>0</v>
      </c>
      <c r="L98" s="185">
        <v>21</v>
      </c>
      <c r="M98" s="185">
        <f t="shared" ref="M98:M103" si="31">G98*(1+L98/100)</f>
        <v>0</v>
      </c>
      <c r="N98" s="185">
        <v>0</v>
      </c>
      <c r="O98" s="185">
        <f t="shared" ref="O98:O103" si="32">ROUND(E98*N98,2)</f>
        <v>0</v>
      </c>
      <c r="P98" s="185">
        <v>0</v>
      </c>
      <c r="Q98" s="185">
        <f t="shared" ref="Q98:Q103" si="33">ROUND(E98*P98,2)</f>
        <v>0</v>
      </c>
      <c r="R98" s="185"/>
      <c r="S98" s="185" t="s">
        <v>106</v>
      </c>
      <c r="T98" s="186" t="s">
        <v>107</v>
      </c>
      <c r="U98" s="162">
        <v>0</v>
      </c>
      <c r="V98" s="162">
        <f t="shared" ref="V98:V103" si="34">ROUND(E98*U98,2)</f>
        <v>0</v>
      </c>
      <c r="W98" s="162"/>
      <c r="X98" s="162" t="s">
        <v>108</v>
      </c>
      <c r="Y98" s="152"/>
      <c r="Z98" s="152"/>
      <c r="AA98" s="152"/>
      <c r="AB98" s="152"/>
      <c r="AC98" s="152"/>
      <c r="AD98" s="152"/>
      <c r="AE98" s="152"/>
      <c r="AF98" s="152"/>
      <c r="AG98" s="152" t="s">
        <v>109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80">
        <v>65</v>
      </c>
      <c r="B99" s="181" t="s">
        <v>271</v>
      </c>
      <c r="C99" s="191" t="s">
        <v>272</v>
      </c>
      <c r="D99" s="182" t="s">
        <v>105</v>
      </c>
      <c r="E99" s="183">
        <v>1</v>
      </c>
      <c r="F99" s="184"/>
      <c r="G99" s="185">
        <f t="shared" si="28"/>
        <v>0</v>
      </c>
      <c r="H99" s="184"/>
      <c r="I99" s="185">
        <f t="shared" si="29"/>
        <v>0</v>
      </c>
      <c r="J99" s="184"/>
      <c r="K99" s="185">
        <f t="shared" si="30"/>
        <v>0</v>
      </c>
      <c r="L99" s="185">
        <v>21</v>
      </c>
      <c r="M99" s="185">
        <f t="shared" si="31"/>
        <v>0</v>
      </c>
      <c r="N99" s="185">
        <v>0</v>
      </c>
      <c r="O99" s="185">
        <f t="shared" si="32"/>
        <v>0</v>
      </c>
      <c r="P99" s="185">
        <v>0</v>
      </c>
      <c r="Q99" s="185">
        <f t="shared" si="33"/>
        <v>0</v>
      </c>
      <c r="R99" s="185"/>
      <c r="S99" s="185" t="s">
        <v>106</v>
      </c>
      <c r="T99" s="186" t="s">
        <v>107</v>
      </c>
      <c r="U99" s="162">
        <v>0</v>
      </c>
      <c r="V99" s="162">
        <f t="shared" si="34"/>
        <v>0</v>
      </c>
      <c r="W99" s="162"/>
      <c r="X99" s="162" t="s">
        <v>108</v>
      </c>
      <c r="Y99" s="152"/>
      <c r="Z99" s="152"/>
      <c r="AA99" s="152"/>
      <c r="AB99" s="152"/>
      <c r="AC99" s="152"/>
      <c r="AD99" s="152"/>
      <c r="AE99" s="152"/>
      <c r="AF99" s="152"/>
      <c r="AG99" s="152" t="s">
        <v>109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80">
        <v>66</v>
      </c>
      <c r="B100" s="181" t="s">
        <v>273</v>
      </c>
      <c r="C100" s="191" t="s">
        <v>274</v>
      </c>
      <c r="D100" s="182" t="s">
        <v>105</v>
      </c>
      <c r="E100" s="183">
        <v>1</v>
      </c>
      <c r="F100" s="184"/>
      <c r="G100" s="185">
        <f t="shared" si="28"/>
        <v>0</v>
      </c>
      <c r="H100" s="184"/>
      <c r="I100" s="185">
        <f t="shared" si="29"/>
        <v>0</v>
      </c>
      <c r="J100" s="184"/>
      <c r="K100" s="185">
        <f t="shared" si="30"/>
        <v>0</v>
      </c>
      <c r="L100" s="185">
        <v>21</v>
      </c>
      <c r="M100" s="185">
        <f t="shared" si="31"/>
        <v>0</v>
      </c>
      <c r="N100" s="185">
        <v>0</v>
      </c>
      <c r="O100" s="185">
        <f t="shared" si="32"/>
        <v>0</v>
      </c>
      <c r="P100" s="185">
        <v>0</v>
      </c>
      <c r="Q100" s="185">
        <f t="shared" si="33"/>
        <v>0</v>
      </c>
      <c r="R100" s="185"/>
      <c r="S100" s="185" t="s">
        <v>106</v>
      </c>
      <c r="T100" s="186" t="s">
        <v>107</v>
      </c>
      <c r="U100" s="162">
        <v>0</v>
      </c>
      <c r="V100" s="162">
        <f t="shared" si="34"/>
        <v>0</v>
      </c>
      <c r="W100" s="162"/>
      <c r="X100" s="162" t="s">
        <v>108</v>
      </c>
      <c r="Y100" s="152"/>
      <c r="Z100" s="152"/>
      <c r="AA100" s="152"/>
      <c r="AB100" s="152"/>
      <c r="AC100" s="152"/>
      <c r="AD100" s="152"/>
      <c r="AE100" s="152"/>
      <c r="AF100" s="152"/>
      <c r="AG100" s="152" t="s">
        <v>109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80">
        <v>67</v>
      </c>
      <c r="B101" s="181" t="s">
        <v>275</v>
      </c>
      <c r="C101" s="191" t="s">
        <v>276</v>
      </c>
      <c r="D101" s="182" t="s">
        <v>277</v>
      </c>
      <c r="E101" s="183">
        <v>72</v>
      </c>
      <c r="F101" s="184"/>
      <c r="G101" s="185">
        <f t="shared" si="28"/>
        <v>0</v>
      </c>
      <c r="H101" s="184"/>
      <c r="I101" s="185">
        <f t="shared" si="29"/>
        <v>0</v>
      </c>
      <c r="J101" s="184"/>
      <c r="K101" s="185">
        <f t="shared" si="30"/>
        <v>0</v>
      </c>
      <c r="L101" s="185">
        <v>21</v>
      </c>
      <c r="M101" s="185">
        <f t="shared" si="31"/>
        <v>0</v>
      </c>
      <c r="N101" s="185">
        <v>0</v>
      </c>
      <c r="O101" s="185">
        <f t="shared" si="32"/>
        <v>0</v>
      </c>
      <c r="P101" s="185">
        <v>0</v>
      </c>
      <c r="Q101" s="185">
        <f t="shared" si="33"/>
        <v>0</v>
      </c>
      <c r="R101" s="185" t="s">
        <v>278</v>
      </c>
      <c r="S101" s="185" t="s">
        <v>114</v>
      </c>
      <c r="T101" s="186" t="s">
        <v>114</v>
      </c>
      <c r="U101" s="162">
        <v>1</v>
      </c>
      <c r="V101" s="162">
        <f t="shared" si="34"/>
        <v>72</v>
      </c>
      <c r="W101" s="162"/>
      <c r="X101" s="162" t="s">
        <v>279</v>
      </c>
      <c r="Y101" s="152"/>
      <c r="Z101" s="152"/>
      <c r="AA101" s="152"/>
      <c r="AB101" s="152"/>
      <c r="AC101" s="152"/>
      <c r="AD101" s="152"/>
      <c r="AE101" s="152"/>
      <c r="AF101" s="152"/>
      <c r="AG101" s="152" t="s">
        <v>280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80">
        <v>68</v>
      </c>
      <c r="B102" s="181" t="s">
        <v>281</v>
      </c>
      <c r="C102" s="191" t="s">
        <v>282</v>
      </c>
      <c r="D102" s="182" t="s">
        <v>105</v>
      </c>
      <c r="E102" s="183">
        <v>1</v>
      </c>
      <c r="F102" s="184"/>
      <c r="G102" s="185">
        <f t="shared" si="28"/>
        <v>0</v>
      </c>
      <c r="H102" s="184"/>
      <c r="I102" s="185">
        <f t="shared" si="29"/>
        <v>0</v>
      </c>
      <c r="J102" s="184"/>
      <c r="K102" s="185">
        <f t="shared" si="30"/>
        <v>0</v>
      </c>
      <c r="L102" s="185">
        <v>21</v>
      </c>
      <c r="M102" s="185">
        <f t="shared" si="31"/>
        <v>0</v>
      </c>
      <c r="N102" s="185">
        <v>0</v>
      </c>
      <c r="O102" s="185">
        <f t="shared" si="32"/>
        <v>0</v>
      </c>
      <c r="P102" s="185">
        <v>0</v>
      </c>
      <c r="Q102" s="185">
        <f t="shared" si="33"/>
        <v>0</v>
      </c>
      <c r="R102" s="185"/>
      <c r="S102" s="185" t="s">
        <v>106</v>
      </c>
      <c r="T102" s="186" t="s">
        <v>107</v>
      </c>
      <c r="U102" s="162">
        <v>0</v>
      </c>
      <c r="V102" s="162">
        <f t="shared" si="34"/>
        <v>0</v>
      </c>
      <c r="W102" s="162"/>
      <c r="X102" s="162" t="s">
        <v>279</v>
      </c>
      <c r="Y102" s="152"/>
      <c r="Z102" s="152"/>
      <c r="AA102" s="152"/>
      <c r="AB102" s="152"/>
      <c r="AC102" s="152"/>
      <c r="AD102" s="152"/>
      <c r="AE102" s="152"/>
      <c r="AF102" s="152"/>
      <c r="AG102" s="152" t="s">
        <v>280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73">
        <v>69</v>
      </c>
      <c r="B103" s="174" t="s">
        <v>283</v>
      </c>
      <c r="C103" s="192" t="s">
        <v>284</v>
      </c>
      <c r="D103" s="175" t="s">
        <v>285</v>
      </c>
      <c r="E103" s="176">
        <v>1</v>
      </c>
      <c r="F103" s="177"/>
      <c r="G103" s="178">
        <f t="shared" si="28"/>
        <v>0</v>
      </c>
      <c r="H103" s="177"/>
      <c r="I103" s="178">
        <f t="shared" si="29"/>
        <v>0</v>
      </c>
      <c r="J103" s="177"/>
      <c r="K103" s="178">
        <f t="shared" si="30"/>
        <v>0</v>
      </c>
      <c r="L103" s="178">
        <v>21</v>
      </c>
      <c r="M103" s="178">
        <f t="shared" si="31"/>
        <v>0</v>
      </c>
      <c r="N103" s="178">
        <v>0</v>
      </c>
      <c r="O103" s="178">
        <f t="shared" si="32"/>
        <v>0</v>
      </c>
      <c r="P103" s="178">
        <v>0</v>
      </c>
      <c r="Q103" s="178">
        <f t="shared" si="33"/>
        <v>0</v>
      </c>
      <c r="R103" s="178"/>
      <c r="S103" s="178" t="s">
        <v>114</v>
      </c>
      <c r="T103" s="179" t="s">
        <v>107</v>
      </c>
      <c r="U103" s="162">
        <v>0</v>
      </c>
      <c r="V103" s="162">
        <f t="shared" si="34"/>
        <v>0</v>
      </c>
      <c r="W103" s="162"/>
      <c r="X103" s="162" t="s">
        <v>286</v>
      </c>
      <c r="Y103" s="152"/>
      <c r="Z103" s="152"/>
      <c r="AA103" s="152"/>
      <c r="AB103" s="152"/>
      <c r="AC103" s="152"/>
      <c r="AD103" s="152"/>
      <c r="AE103" s="152"/>
      <c r="AF103" s="152"/>
      <c r="AG103" s="152" t="s">
        <v>287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9"/>
      <c r="B104" s="160"/>
      <c r="C104" s="254" t="s">
        <v>288</v>
      </c>
      <c r="D104" s="255"/>
      <c r="E104" s="255"/>
      <c r="F104" s="255"/>
      <c r="G104" s="255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139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88" t="str">
        <f t="shared" ref="BA104:BA112" si="35">C104</f>
        <v>Veškeré náklady spojené s vybudováním, provozem a odstraněním zařízení staveniště. Vybudování zpevněných ploch pro skladování</v>
      </c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9"/>
      <c r="B105" s="160"/>
      <c r="C105" s="256" t="s">
        <v>289</v>
      </c>
      <c r="D105" s="257"/>
      <c r="E105" s="257"/>
      <c r="F105" s="257"/>
      <c r="G105" s="257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139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88" t="str">
        <f t="shared" si="35"/>
        <v>materiálu, doprava a osazení kontejnerů pro skladování. Sejmutí ornice, hrubá úprava terénu a zpevnění ploch pro osazení objektů</v>
      </c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256" t="s">
        <v>290</v>
      </c>
      <c r="D106" s="257"/>
      <c r="E106" s="257"/>
      <c r="F106" s="257"/>
      <c r="G106" s="257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139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88" t="str">
        <f t="shared" si="35"/>
        <v>sociálního zařízení staveniště a kanceláří stavby. Doprava a osazení mobilních buněk sociálního zařízení - umývárny, toalety, šatny.</v>
      </c>
      <c r="BB106" s="152"/>
      <c r="BC106" s="152"/>
      <c r="BD106" s="152"/>
      <c r="BE106" s="152"/>
      <c r="BF106" s="152"/>
      <c r="BG106" s="152"/>
      <c r="BH106" s="152"/>
    </row>
    <row r="107" spans="1:60" ht="22.5" outlineLevel="1" x14ac:dyDescent="0.2">
      <c r="A107" s="159"/>
      <c r="B107" s="160"/>
      <c r="C107" s="256" t="s">
        <v>291</v>
      </c>
      <c r="D107" s="257"/>
      <c r="E107" s="257"/>
      <c r="F107" s="257"/>
      <c r="G107" s="257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139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88" t="str">
        <f t="shared" si="35"/>
        <v>Doprava a osazení dočasného oplocení zařízení staveniště. Doprava a osazení kanceláří stavby a technického dozoru. Doprava a osazení</v>
      </c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256" t="s">
        <v>292</v>
      </c>
      <c r="D108" s="257"/>
      <c r="E108" s="257"/>
      <c r="F108" s="257"/>
      <c r="G108" s="257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139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88" t="str">
        <f t="shared" si="35"/>
        <v>dočasného oplocení staveniště. Zřízení vnitrostaveništního rozvodu energie do 5 kV od připojení na hlavní přívod na staveništi včetně</v>
      </c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9"/>
      <c r="B109" s="160"/>
      <c r="C109" s="256" t="s">
        <v>293</v>
      </c>
      <c r="D109" s="257"/>
      <c r="E109" s="257"/>
      <c r="F109" s="257"/>
      <c r="G109" s="257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139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88" t="str">
        <f t="shared" si="35"/>
        <v>rozvaděčů pro připojení přenosných zásuvkových skříní, obecné osvětlení staveniště (včetně stožárů a osvětlovacích tělesj.Zřízení</v>
      </c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9"/>
      <c r="B110" s="160"/>
      <c r="C110" s="256" t="s">
        <v>294</v>
      </c>
      <c r="D110" s="257"/>
      <c r="E110" s="257"/>
      <c r="F110" s="257"/>
      <c r="G110" s="257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139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88" t="str">
        <f t="shared" si="35"/>
        <v>přípojky elektrické energie a vody do vzdálenosti 1 km od obvodu staveniště. Náhradní zdroj elektrické energie. Náklady na vybavení</v>
      </c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9"/>
      <c r="B111" s="160"/>
      <c r="C111" s="256" t="s">
        <v>295</v>
      </c>
      <c r="D111" s="257"/>
      <c r="E111" s="257"/>
      <c r="F111" s="257"/>
      <c r="G111" s="257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139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88" t="str">
        <f t="shared" si="35"/>
        <v>objektů zařízení staveniště, ostraha staveniště, náklady na energie spotřebované dodavatelem v rámci provozu zařízení staveniště,</v>
      </c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256" t="s">
        <v>296</v>
      </c>
      <c r="D112" s="257"/>
      <c r="E112" s="257"/>
      <c r="F112" s="257"/>
      <c r="G112" s="257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139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88" t="str">
        <f t="shared" si="35"/>
        <v>náklady na potřebný úklid v prostorách zařízení staveniště, náklady na nutnou údržbu a opravy na objektech zařízení staveniště a na</v>
      </c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9"/>
      <c r="B113" s="160"/>
      <c r="C113" s="256" t="s">
        <v>297</v>
      </c>
      <c r="D113" s="257"/>
      <c r="E113" s="257"/>
      <c r="F113" s="257"/>
      <c r="G113" s="257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139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80">
        <v>70</v>
      </c>
      <c r="B114" s="181" t="s">
        <v>298</v>
      </c>
      <c r="C114" s="191" t="s">
        <v>299</v>
      </c>
      <c r="D114" s="182" t="s">
        <v>285</v>
      </c>
      <c r="E114" s="183">
        <v>1</v>
      </c>
      <c r="F114" s="184"/>
      <c r="G114" s="185">
        <f>ROUND(E114*F114,2)</f>
        <v>0</v>
      </c>
      <c r="H114" s="184"/>
      <c r="I114" s="185">
        <f>ROUND(E114*H114,2)</f>
        <v>0</v>
      </c>
      <c r="J114" s="184"/>
      <c r="K114" s="185">
        <f>ROUND(E114*J114,2)</f>
        <v>0</v>
      </c>
      <c r="L114" s="185">
        <v>21</v>
      </c>
      <c r="M114" s="185">
        <f>G114*(1+L114/100)</f>
        <v>0</v>
      </c>
      <c r="N114" s="185">
        <v>0</v>
      </c>
      <c r="O114" s="185">
        <f>ROUND(E114*N114,2)</f>
        <v>0</v>
      </c>
      <c r="P114" s="185">
        <v>0</v>
      </c>
      <c r="Q114" s="185">
        <f>ROUND(E114*P114,2)</f>
        <v>0</v>
      </c>
      <c r="R114" s="185"/>
      <c r="S114" s="185" t="s">
        <v>114</v>
      </c>
      <c r="T114" s="186" t="s">
        <v>107</v>
      </c>
      <c r="U114" s="162">
        <v>0</v>
      </c>
      <c r="V114" s="162">
        <f>ROUND(E114*U114,2)</f>
        <v>0</v>
      </c>
      <c r="W114" s="162"/>
      <c r="X114" s="162" t="s">
        <v>286</v>
      </c>
      <c r="Y114" s="152"/>
      <c r="Z114" s="152"/>
      <c r="AA114" s="152"/>
      <c r="AB114" s="152"/>
      <c r="AC114" s="152"/>
      <c r="AD114" s="152"/>
      <c r="AE114" s="152"/>
      <c r="AF114" s="152"/>
      <c r="AG114" s="152" t="s">
        <v>287</v>
      </c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73">
        <v>71</v>
      </c>
      <c r="B115" s="174" t="s">
        <v>300</v>
      </c>
      <c r="C115" s="192" t="s">
        <v>301</v>
      </c>
      <c r="D115" s="175" t="s">
        <v>285</v>
      </c>
      <c r="E115" s="176">
        <v>1</v>
      </c>
      <c r="F115" s="177"/>
      <c r="G115" s="178">
        <f>ROUND(E115*F115,2)</f>
        <v>0</v>
      </c>
      <c r="H115" s="177"/>
      <c r="I115" s="178">
        <f>ROUND(E115*H115,2)</f>
        <v>0</v>
      </c>
      <c r="J115" s="177"/>
      <c r="K115" s="178">
        <f>ROUND(E115*J115,2)</f>
        <v>0</v>
      </c>
      <c r="L115" s="178">
        <v>21</v>
      </c>
      <c r="M115" s="178">
        <f>G115*(1+L115/100)</f>
        <v>0</v>
      </c>
      <c r="N115" s="178">
        <v>0</v>
      </c>
      <c r="O115" s="178">
        <f>ROUND(E115*N115,2)</f>
        <v>0</v>
      </c>
      <c r="P115" s="178">
        <v>0</v>
      </c>
      <c r="Q115" s="178">
        <f>ROUND(E115*P115,2)</f>
        <v>0</v>
      </c>
      <c r="R115" s="178"/>
      <c r="S115" s="178" t="s">
        <v>114</v>
      </c>
      <c r="T115" s="179" t="s">
        <v>107</v>
      </c>
      <c r="U115" s="162">
        <v>0</v>
      </c>
      <c r="V115" s="162">
        <f>ROUND(E115*U115,2)</f>
        <v>0</v>
      </c>
      <c r="W115" s="162"/>
      <c r="X115" s="162" t="s">
        <v>286</v>
      </c>
      <c r="Y115" s="152"/>
      <c r="Z115" s="152"/>
      <c r="AA115" s="152"/>
      <c r="AB115" s="152"/>
      <c r="AC115" s="152"/>
      <c r="AD115" s="152"/>
      <c r="AE115" s="152"/>
      <c r="AF115" s="152"/>
      <c r="AG115" s="152" t="s">
        <v>287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/>
      <c r="B116" s="160"/>
      <c r="C116" s="254" t="s">
        <v>302</v>
      </c>
      <c r="D116" s="255"/>
      <c r="E116" s="255"/>
      <c r="F116" s="255"/>
      <c r="G116" s="255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139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88" t="str">
        <f>C116</f>
        <v>Náklady na ztížené podmínky provádění tam, kde jsou stavební práce zcela nebo zčásti omezovány provozem jiných osob. Jde zejména o</v>
      </c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9"/>
      <c r="B117" s="160"/>
      <c r="C117" s="256" t="s">
        <v>303</v>
      </c>
      <c r="D117" s="257"/>
      <c r="E117" s="257"/>
      <c r="F117" s="257"/>
      <c r="G117" s="257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/>
      <c r="W117" s="162"/>
      <c r="X117" s="16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139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88" t="str">
        <f>C117</f>
        <v>zvýšené náklady související s omezením provozem v areálu objednatele nebo o náklady v důsledku nezbytného respektování stávající</v>
      </c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256" t="s">
        <v>304</v>
      </c>
      <c r="D118" s="257"/>
      <c r="E118" s="257"/>
      <c r="F118" s="257"/>
      <c r="G118" s="257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139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73">
        <v>72</v>
      </c>
      <c r="B119" s="174" t="s">
        <v>305</v>
      </c>
      <c r="C119" s="192" t="s">
        <v>306</v>
      </c>
      <c r="D119" s="175" t="s">
        <v>285</v>
      </c>
      <c r="E119" s="176">
        <v>1</v>
      </c>
      <c r="F119" s="177"/>
      <c r="G119" s="178">
        <f>ROUND(E119*F119,2)</f>
        <v>0</v>
      </c>
      <c r="H119" s="177"/>
      <c r="I119" s="178">
        <f>ROUND(E119*H119,2)</f>
        <v>0</v>
      </c>
      <c r="J119" s="177"/>
      <c r="K119" s="178">
        <f>ROUND(E119*J119,2)</f>
        <v>0</v>
      </c>
      <c r="L119" s="178">
        <v>21</v>
      </c>
      <c r="M119" s="178">
        <f>G119*(1+L119/100)</f>
        <v>0</v>
      </c>
      <c r="N119" s="178">
        <v>0</v>
      </c>
      <c r="O119" s="178">
        <f>ROUND(E119*N119,2)</f>
        <v>0</v>
      </c>
      <c r="P119" s="178">
        <v>0</v>
      </c>
      <c r="Q119" s="178">
        <f>ROUND(E119*P119,2)</f>
        <v>0</v>
      </c>
      <c r="R119" s="178"/>
      <c r="S119" s="178" t="s">
        <v>114</v>
      </c>
      <c r="T119" s="179" t="s">
        <v>107</v>
      </c>
      <c r="U119" s="162">
        <v>0</v>
      </c>
      <c r="V119" s="162">
        <f>ROUND(E119*U119,2)</f>
        <v>0</v>
      </c>
      <c r="W119" s="162"/>
      <c r="X119" s="162" t="s">
        <v>286</v>
      </c>
      <c r="Y119" s="152"/>
      <c r="Z119" s="152"/>
      <c r="AA119" s="152"/>
      <c r="AB119" s="152"/>
      <c r="AC119" s="152"/>
      <c r="AD119" s="152"/>
      <c r="AE119" s="152"/>
      <c r="AF119" s="152"/>
      <c r="AG119" s="152" t="s">
        <v>287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/>
      <c r="B120" s="160"/>
      <c r="C120" s="254" t="s">
        <v>307</v>
      </c>
      <c r="D120" s="255"/>
      <c r="E120" s="255"/>
      <c r="F120" s="255"/>
      <c r="G120" s="255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139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88" t="str">
        <f>C120</f>
        <v>Náklady na ztížené podmínky provádění tam, kde se vyskytují omezující vlivy konkrétního prostředí, které mají prokazatelný vliv na</v>
      </c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9"/>
      <c r="B121" s="160"/>
      <c r="C121" s="256" t="s">
        <v>308</v>
      </c>
      <c r="D121" s="257"/>
      <c r="E121" s="257"/>
      <c r="F121" s="257"/>
      <c r="G121" s="257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162"/>
      <c r="X121" s="162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139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88" t="str">
        <f>C121</f>
        <v>provádění stavebních prací, Jedná se zejména o náklady související s extrémními podmínkami místa provádění.</v>
      </c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73">
        <v>73</v>
      </c>
      <c r="B122" s="174" t="s">
        <v>309</v>
      </c>
      <c r="C122" s="192" t="s">
        <v>310</v>
      </c>
      <c r="D122" s="175" t="s">
        <v>285</v>
      </c>
      <c r="E122" s="176">
        <v>1</v>
      </c>
      <c r="F122" s="177"/>
      <c r="G122" s="178">
        <f>ROUND(E122*F122,2)</f>
        <v>0</v>
      </c>
      <c r="H122" s="177"/>
      <c r="I122" s="178">
        <f>ROUND(E122*H122,2)</f>
        <v>0</v>
      </c>
      <c r="J122" s="177"/>
      <c r="K122" s="178">
        <f>ROUND(E122*J122,2)</f>
        <v>0</v>
      </c>
      <c r="L122" s="178">
        <v>21</v>
      </c>
      <c r="M122" s="178">
        <f>G122*(1+L122/100)</f>
        <v>0</v>
      </c>
      <c r="N122" s="178">
        <v>0</v>
      </c>
      <c r="O122" s="178">
        <f>ROUND(E122*N122,2)</f>
        <v>0</v>
      </c>
      <c r="P122" s="178">
        <v>0</v>
      </c>
      <c r="Q122" s="178">
        <f>ROUND(E122*P122,2)</f>
        <v>0</v>
      </c>
      <c r="R122" s="178"/>
      <c r="S122" s="178" t="s">
        <v>114</v>
      </c>
      <c r="T122" s="179" t="s">
        <v>107</v>
      </c>
      <c r="U122" s="162">
        <v>0</v>
      </c>
      <c r="V122" s="162">
        <f>ROUND(E122*U122,2)</f>
        <v>0</v>
      </c>
      <c r="W122" s="162"/>
      <c r="X122" s="162" t="s">
        <v>286</v>
      </c>
      <c r="Y122" s="152"/>
      <c r="Z122" s="152"/>
      <c r="AA122" s="152"/>
      <c r="AB122" s="152"/>
      <c r="AC122" s="152"/>
      <c r="AD122" s="152"/>
      <c r="AE122" s="152"/>
      <c r="AF122" s="152"/>
      <c r="AG122" s="152" t="s">
        <v>287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9"/>
      <c r="B123" s="160"/>
      <c r="C123" s="254" t="s">
        <v>311</v>
      </c>
      <c r="D123" s="255"/>
      <c r="E123" s="255"/>
      <c r="F123" s="255"/>
      <c r="G123" s="255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139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x14ac:dyDescent="0.2">
      <c r="A124" s="167" t="s">
        <v>101</v>
      </c>
      <c r="B124" s="168" t="s">
        <v>74</v>
      </c>
      <c r="C124" s="190" t="s">
        <v>28</v>
      </c>
      <c r="D124" s="169"/>
      <c r="E124" s="170"/>
      <c r="F124" s="171"/>
      <c r="G124" s="171">
        <f>SUMIF(AG125:AG130,"&lt;&gt;NOR",G125:G130)</f>
        <v>0</v>
      </c>
      <c r="H124" s="171"/>
      <c r="I124" s="171">
        <f>SUM(I125:I130)</f>
        <v>0</v>
      </c>
      <c r="J124" s="171"/>
      <c r="K124" s="171">
        <f>SUM(K125:K130)</f>
        <v>0</v>
      </c>
      <c r="L124" s="171"/>
      <c r="M124" s="171">
        <f>SUM(M125:M130)</f>
        <v>0</v>
      </c>
      <c r="N124" s="171"/>
      <c r="O124" s="171">
        <f>SUM(O125:O130)</f>
        <v>0</v>
      </c>
      <c r="P124" s="171"/>
      <c r="Q124" s="171">
        <f>SUM(Q125:Q130)</f>
        <v>0</v>
      </c>
      <c r="R124" s="171"/>
      <c r="S124" s="171"/>
      <c r="T124" s="172"/>
      <c r="U124" s="166"/>
      <c r="V124" s="166">
        <f>SUM(V125:V130)</f>
        <v>0</v>
      </c>
      <c r="W124" s="166"/>
      <c r="X124" s="166"/>
      <c r="AG124" t="s">
        <v>102</v>
      </c>
    </row>
    <row r="125" spans="1:60" outlineLevel="1" x14ac:dyDescent="0.2">
      <c r="A125" s="180">
        <v>74</v>
      </c>
      <c r="B125" s="181" t="s">
        <v>312</v>
      </c>
      <c r="C125" s="191" t="s">
        <v>313</v>
      </c>
      <c r="D125" s="182" t="s">
        <v>285</v>
      </c>
      <c r="E125" s="183">
        <v>1</v>
      </c>
      <c r="F125" s="184"/>
      <c r="G125" s="185">
        <f>ROUND(E125*F125,2)</f>
        <v>0</v>
      </c>
      <c r="H125" s="184"/>
      <c r="I125" s="185">
        <f>ROUND(E125*H125,2)</f>
        <v>0</v>
      </c>
      <c r="J125" s="184"/>
      <c r="K125" s="185">
        <f>ROUND(E125*J125,2)</f>
        <v>0</v>
      </c>
      <c r="L125" s="185">
        <v>21</v>
      </c>
      <c r="M125" s="185">
        <f>G125*(1+L125/100)</f>
        <v>0</v>
      </c>
      <c r="N125" s="185">
        <v>0</v>
      </c>
      <c r="O125" s="185">
        <f>ROUND(E125*N125,2)</f>
        <v>0</v>
      </c>
      <c r="P125" s="185">
        <v>0</v>
      </c>
      <c r="Q125" s="185">
        <f>ROUND(E125*P125,2)</f>
        <v>0</v>
      </c>
      <c r="R125" s="185"/>
      <c r="S125" s="185" t="s">
        <v>114</v>
      </c>
      <c r="T125" s="186" t="s">
        <v>107</v>
      </c>
      <c r="U125" s="162">
        <v>0</v>
      </c>
      <c r="V125" s="162">
        <f>ROUND(E125*U125,2)</f>
        <v>0</v>
      </c>
      <c r="W125" s="162"/>
      <c r="X125" s="162" t="s">
        <v>286</v>
      </c>
      <c r="Y125" s="152"/>
      <c r="Z125" s="152"/>
      <c r="AA125" s="152"/>
      <c r="AB125" s="152"/>
      <c r="AC125" s="152"/>
      <c r="AD125" s="152"/>
      <c r="AE125" s="152"/>
      <c r="AF125" s="152"/>
      <c r="AG125" s="152" t="s">
        <v>287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73">
        <v>75</v>
      </c>
      <c r="B126" s="174" t="s">
        <v>314</v>
      </c>
      <c r="C126" s="192" t="s">
        <v>315</v>
      </c>
      <c r="D126" s="175" t="s">
        <v>285</v>
      </c>
      <c r="E126" s="176">
        <v>1</v>
      </c>
      <c r="F126" s="177"/>
      <c r="G126" s="178">
        <f>ROUND(E126*F126,2)</f>
        <v>0</v>
      </c>
      <c r="H126" s="177"/>
      <c r="I126" s="178">
        <f>ROUND(E126*H126,2)</f>
        <v>0</v>
      </c>
      <c r="J126" s="177"/>
      <c r="K126" s="178">
        <f>ROUND(E126*J126,2)</f>
        <v>0</v>
      </c>
      <c r="L126" s="178">
        <v>21</v>
      </c>
      <c r="M126" s="178">
        <f>G126*(1+L126/100)</f>
        <v>0</v>
      </c>
      <c r="N126" s="178">
        <v>0</v>
      </c>
      <c r="O126" s="178">
        <f>ROUND(E126*N126,2)</f>
        <v>0</v>
      </c>
      <c r="P126" s="178">
        <v>0</v>
      </c>
      <c r="Q126" s="178">
        <f>ROUND(E126*P126,2)</f>
        <v>0</v>
      </c>
      <c r="R126" s="178"/>
      <c r="S126" s="178" t="s">
        <v>114</v>
      </c>
      <c r="T126" s="179" t="s">
        <v>107</v>
      </c>
      <c r="U126" s="162">
        <v>0</v>
      </c>
      <c r="V126" s="162">
        <f>ROUND(E126*U126,2)</f>
        <v>0</v>
      </c>
      <c r="W126" s="162"/>
      <c r="X126" s="162" t="s">
        <v>286</v>
      </c>
      <c r="Y126" s="152"/>
      <c r="Z126" s="152"/>
      <c r="AA126" s="152"/>
      <c r="AB126" s="152"/>
      <c r="AC126" s="152"/>
      <c r="AD126" s="152"/>
      <c r="AE126" s="152"/>
      <c r="AF126" s="152"/>
      <c r="AG126" s="152" t="s">
        <v>287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9"/>
      <c r="B127" s="160"/>
      <c r="C127" s="254" t="s">
        <v>316</v>
      </c>
      <c r="D127" s="255"/>
      <c r="E127" s="255"/>
      <c r="F127" s="255"/>
      <c r="G127" s="255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139</v>
      </c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88" t="str">
        <f>C127</f>
        <v>Náklady na ztížené podmínky bezpečnostních a hygienických opatření z důvodu extrémního místa provádění.</v>
      </c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80">
        <v>76</v>
      </c>
      <c r="B128" s="181" t="s">
        <v>317</v>
      </c>
      <c r="C128" s="191" t="s">
        <v>318</v>
      </c>
      <c r="D128" s="182" t="s">
        <v>285</v>
      </c>
      <c r="E128" s="183">
        <v>1</v>
      </c>
      <c r="F128" s="184"/>
      <c r="G128" s="185">
        <f>ROUND(E128*F128,2)</f>
        <v>0</v>
      </c>
      <c r="H128" s="184"/>
      <c r="I128" s="185">
        <f>ROUND(E128*H128,2)</f>
        <v>0</v>
      </c>
      <c r="J128" s="184"/>
      <c r="K128" s="185">
        <f>ROUND(E128*J128,2)</f>
        <v>0</v>
      </c>
      <c r="L128" s="185">
        <v>21</v>
      </c>
      <c r="M128" s="185">
        <f>G128*(1+L128/100)</f>
        <v>0</v>
      </c>
      <c r="N128" s="185">
        <v>0</v>
      </c>
      <c r="O128" s="185">
        <f>ROUND(E128*N128,2)</f>
        <v>0</v>
      </c>
      <c r="P128" s="185">
        <v>0</v>
      </c>
      <c r="Q128" s="185">
        <f>ROUND(E128*P128,2)</f>
        <v>0</v>
      </c>
      <c r="R128" s="185"/>
      <c r="S128" s="185" t="s">
        <v>114</v>
      </c>
      <c r="T128" s="186" t="s">
        <v>107</v>
      </c>
      <c r="U128" s="162">
        <v>0</v>
      </c>
      <c r="V128" s="162">
        <f>ROUND(E128*U128,2)</f>
        <v>0</v>
      </c>
      <c r="W128" s="162"/>
      <c r="X128" s="162" t="s">
        <v>286</v>
      </c>
      <c r="Y128" s="152"/>
      <c r="Z128" s="152"/>
      <c r="AA128" s="152"/>
      <c r="AB128" s="152"/>
      <c r="AC128" s="152"/>
      <c r="AD128" s="152"/>
      <c r="AE128" s="152"/>
      <c r="AF128" s="152"/>
      <c r="AG128" s="152" t="s">
        <v>287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73">
        <v>77</v>
      </c>
      <c r="B129" s="174" t="s">
        <v>319</v>
      </c>
      <c r="C129" s="192" t="s">
        <v>320</v>
      </c>
      <c r="D129" s="175" t="s">
        <v>285</v>
      </c>
      <c r="E129" s="176">
        <v>1</v>
      </c>
      <c r="F129" s="177"/>
      <c r="G129" s="178">
        <f>ROUND(E129*F129,2)</f>
        <v>0</v>
      </c>
      <c r="H129" s="177"/>
      <c r="I129" s="178">
        <f>ROUND(E129*H129,2)</f>
        <v>0</v>
      </c>
      <c r="J129" s="177"/>
      <c r="K129" s="178">
        <f>ROUND(E129*J129,2)</f>
        <v>0</v>
      </c>
      <c r="L129" s="178">
        <v>21</v>
      </c>
      <c r="M129" s="178">
        <f>G129*(1+L129/100)</f>
        <v>0</v>
      </c>
      <c r="N129" s="178">
        <v>0</v>
      </c>
      <c r="O129" s="178">
        <f>ROUND(E129*N129,2)</f>
        <v>0</v>
      </c>
      <c r="P129" s="178">
        <v>0</v>
      </c>
      <c r="Q129" s="178">
        <f>ROUND(E129*P129,2)</f>
        <v>0</v>
      </c>
      <c r="R129" s="178"/>
      <c r="S129" s="178" t="s">
        <v>114</v>
      </c>
      <c r="T129" s="179" t="s">
        <v>107</v>
      </c>
      <c r="U129" s="162">
        <v>0</v>
      </c>
      <c r="V129" s="162">
        <f>ROUND(E129*U129,2)</f>
        <v>0</v>
      </c>
      <c r="W129" s="162"/>
      <c r="X129" s="162" t="s">
        <v>286</v>
      </c>
      <c r="Y129" s="152"/>
      <c r="Z129" s="152"/>
      <c r="AA129" s="152"/>
      <c r="AB129" s="152"/>
      <c r="AC129" s="152"/>
      <c r="AD129" s="152"/>
      <c r="AE129" s="152"/>
      <c r="AF129" s="152"/>
      <c r="AG129" s="152" t="s">
        <v>287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ht="22.5" outlineLevel="1" x14ac:dyDescent="0.2">
      <c r="A130" s="159"/>
      <c r="B130" s="160"/>
      <c r="C130" s="254" t="s">
        <v>321</v>
      </c>
      <c r="D130" s="255"/>
      <c r="E130" s="255"/>
      <c r="F130" s="255"/>
      <c r="G130" s="255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139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88" t="str">
        <f>C130</f>
        <v>Náklady na vyhotovení dokumentace skutečného provedení stavby a její předání objednateli v požadované formě a požadovaném počtu  - pouze kompletace</v>
      </c>
      <c r="BB130" s="152"/>
      <c r="BC130" s="152"/>
      <c r="BD130" s="152"/>
      <c r="BE130" s="152"/>
      <c r="BF130" s="152"/>
      <c r="BG130" s="152"/>
      <c r="BH130" s="152"/>
    </row>
    <row r="131" spans="1:60" x14ac:dyDescent="0.2">
      <c r="A131" s="3"/>
      <c r="B131" s="4"/>
      <c r="C131" s="195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AE131">
        <v>15</v>
      </c>
      <c r="AF131">
        <v>21</v>
      </c>
      <c r="AG131" t="s">
        <v>88</v>
      </c>
    </row>
    <row r="132" spans="1:60" x14ac:dyDescent="0.2">
      <c r="A132" s="155"/>
      <c r="B132" s="156" t="s">
        <v>29</v>
      </c>
      <c r="C132" s="196"/>
      <c r="D132" s="157"/>
      <c r="E132" s="158"/>
      <c r="F132" s="158"/>
      <c r="G132" s="189">
        <f>G8+G10+G14+G16+G42+G58+G70+G90+G97+G124</f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E132">
        <f>SUMIF(L7:L130,AE131,G7:G130)</f>
        <v>0</v>
      </c>
      <c r="AF132">
        <f>SUMIF(L7:L130,AF131,G7:G130)</f>
        <v>0</v>
      </c>
      <c r="AG132" t="s">
        <v>322</v>
      </c>
    </row>
    <row r="133" spans="1:60" x14ac:dyDescent="0.2">
      <c r="C133" s="197"/>
      <c r="D133" s="10"/>
      <c r="AG133" t="s">
        <v>323</v>
      </c>
    </row>
    <row r="134" spans="1:60" x14ac:dyDescent="0.2">
      <c r="D134" s="10"/>
    </row>
    <row r="135" spans="1:60" x14ac:dyDescent="0.2">
      <c r="D135" s="10"/>
    </row>
    <row r="136" spans="1:60" x14ac:dyDescent="0.2">
      <c r="D136" s="10"/>
    </row>
    <row r="137" spans="1:60" x14ac:dyDescent="0.2">
      <c r="D137" s="10"/>
    </row>
    <row r="138" spans="1:60" x14ac:dyDescent="0.2">
      <c r="D138" s="10"/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93A" sheet="1"/>
  <mergeCells count="29">
    <mergeCell ref="C104:G104"/>
    <mergeCell ref="A1:G1"/>
    <mergeCell ref="C2:G2"/>
    <mergeCell ref="C3:G3"/>
    <mergeCell ref="C4:G4"/>
    <mergeCell ref="C23:G23"/>
    <mergeCell ref="C24:G24"/>
    <mergeCell ref="C35:G35"/>
    <mergeCell ref="C37:G37"/>
    <mergeCell ref="C92:G92"/>
    <mergeCell ref="C94:G94"/>
    <mergeCell ref="C96:G96"/>
    <mergeCell ref="C118:G118"/>
    <mergeCell ref="C105:G105"/>
    <mergeCell ref="C106:G106"/>
    <mergeCell ref="C107:G107"/>
    <mergeCell ref="C108:G108"/>
    <mergeCell ref="C109:G109"/>
    <mergeCell ref="C110:G110"/>
    <mergeCell ref="C111:G111"/>
    <mergeCell ref="C112:G112"/>
    <mergeCell ref="C113:G113"/>
    <mergeCell ref="C116:G116"/>
    <mergeCell ref="C117:G117"/>
    <mergeCell ref="C120:G120"/>
    <mergeCell ref="C121:G121"/>
    <mergeCell ref="C123:G123"/>
    <mergeCell ref="C127:G127"/>
    <mergeCell ref="C130:G130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Kudlac</dc:creator>
  <cp:lastModifiedBy>michalc</cp:lastModifiedBy>
  <cp:lastPrinted>2019-03-19T12:27:02Z</cp:lastPrinted>
  <dcterms:created xsi:type="dcterms:W3CDTF">2009-04-08T07:15:50Z</dcterms:created>
  <dcterms:modified xsi:type="dcterms:W3CDTF">2020-05-12T16:01:36Z</dcterms:modified>
</cp:coreProperties>
</file>