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 01A - Zpevněné plochy ..." sheetId="2" r:id="rId2"/>
    <sheet name="SO 01C - Dešťová kanalizace" sheetId="3" r:id="rId3"/>
    <sheet name="SO 01A - Zpevněné plochy ..._01" sheetId="4" r:id="rId4"/>
    <sheet name="SO 01B - Zpevněné plochy ..." sheetId="5" r:id="rId5"/>
    <sheet name="SO 02 - Zelené plochy, mo..." sheetId="6" r:id="rId6"/>
    <sheet name="SO 03 - Veřejné osvětlení" sheetId="7" r:id="rId7"/>
    <sheet name="SO 06 - Přeložka vodovodu" sheetId="8" r:id="rId8"/>
    <sheet name="ON a VRN - Ostatní a vedl..." sheetId="9" r:id="rId9"/>
    <sheet name="Seznam figur" sheetId="10" r:id="rId10"/>
  </sheets>
  <definedNames>
    <definedName name="_xlnm.Print_Area" localSheetId="0">'Rekapitulace stavby'!$D$4:$AO$76,'Rekapitulace stavby'!$C$82:$AQ$105</definedName>
    <definedName name="_xlnm.Print_Titles" localSheetId="0">'Rekapitulace stavby'!$92:$92</definedName>
    <definedName name="_xlnm._FilterDatabase" localSheetId="1" hidden="1">'SO 01A - Zpevněné plochy ...'!$C$128:$K$358</definedName>
    <definedName name="_xlnm.Print_Area" localSheetId="1">'SO 01A - Zpevněné plochy ...'!$C$4:$J$76,'SO 01A - Zpevněné plochy ...'!$C$82:$J$108,'SO 01A - Zpevněné plochy ...'!$C$114:$K$358</definedName>
    <definedName name="_xlnm.Print_Titles" localSheetId="1">'SO 01A - Zpevněné plochy ...'!$128:$128</definedName>
    <definedName name="_xlnm._FilterDatabase" localSheetId="2" hidden="1">'SO 01C - Dešťová kanalizace'!$C$124:$K$293</definedName>
    <definedName name="_xlnm.Print_Area" localSheetId="2">'SO 01C - Dešťová kanalizace'!$C$4:$J$76,'SO 01C - Dešťová kanalizace'!$C$82:$J$104,'SO 01C - Dešťová kanalizace'!$C$110:$K$293</definedName>
    <definedName name="_xlnm.Print_Titles" localSheetId="2">'SO 01C - Dešťová kanalizace'!$124:$124</definedName>
    <definedName name="_xlnm._FilterDatabase" localSheetId="3" hidden="1">'SO 01A - Zpevněné plochy ..._01'!$C$128:$K$303</definedName>
    <definedName name="_xlnm.Print_Area" localSheetId="3">'SO 01A - Zpevněné plochy ..._01'!$C$4:$J$76,'SO 01A - Zpevněné plochy ..._01'!$C$82:$J$108,'SO 01A - Zpevněné plochy ..._01'!$C$114:$K$303</definedName>
    <definedName name="_xlnm.Print_Titles" localSheetId="3">'SO 01A - Zpevněné plochy ..._01'!$128:$128</definedName>
    <definedName name="_xlnm._FilterDatabase" localSheetId="4" hidden="1">'SO 01B - Zpevněné plochy ...'!$C$127:$K$271</definedName>
    <definedName name="_xlnm.Print_Area" localSheetId="4">'SO 01B - Zpevněné plochy ...'!$C$4:$J$76,'SO 01B - Zpevněné plochy ...'!$C$82:$J$107,'SO 01B - Zpevněné plochy ...'!$C$113:$K$271</definedName>
    <definedName name="_xlnm.Print_Titles" localSheetId="4">'SO 01B - Zpevněné plochy ...'!$127:$127</definedName>
    <definedName name="_xlnm._FilterDatabase" localSheetId="5" hidden="1">'SO 02 - Zelené plochy, mo...'!$C$125:$K$182</definedName>
    <definedName name="_xlnm.Print_Area" localSheetId="5">'SO 02 - Zelené plochy, mo...'!$C$4:$J$76,'SO 02 - Zelené plochy, mo...'!$C$82:$J$105,'SO 02 - Zelené plochy, mo...'!$C$111:$K$182</definedName>
    <definedName name="_xlnm.Print_Titles" localSheetId="5">'SO 02 - Zelené plochy, mo...'!$125:$125</definedName>
    <definedName name="_xlnm._FilterDatabase" localSheetId="6" hidden="1">'SO 03 - Veřejné osvětlení'!$C$134:$K$247</definedName>
    <definedName name="_xlnm.Print_Area" localSheetId="6">'SO 03 - Veřejné osvětlení'!$C$4:$J$76,'SO 03 - Veřejné osvětlení'!$C$82:$J$114,'SO 03 - Veřejné osvětlení'!$C$120:$K$247</definedName>
    <definedName name="_xlnm.Print_Titles" localSheetId="6">'SO 03 - Veřejné osvětlení'!$134:$134</definedName>
    <definedName name="_xlnm._FilterDatabase" localSheetId="7" hidden="1">'SO 06 - Přeložka vodovodu'!$C$126:$K$213</definedName>
    <definedName name="_xlnm.Print_Area" localSheetId="7">'SO 06 - Přeložka vodovodu'!$C$4:$J$76,'SO 06 - Přeložka vodovodu'!$C$82:$J$106,'SO 06 - Přeložka vodovodu'!$C$112:$K$213</definedName>
    <definedName name="_xlnm.Print_Titles" localSheetId="7">'SO 06 - Přeložka vodovodu'!$126:$126</definedName>
    <definedName name="_xlnm._FilterDatabase" localSheetId="8" hidden="1">'ON a VRN - Ostatní a vedl...'!$C$117:$K$128</definedName>
    <definedName name="_xlnm.Print_Area" localSheetId="8">'ON a VRN - Ostatní a vedl...'!$C$4:$J$76,'ON a VRN - Ostatní a vedl...'!$C$82:$J$99,'ON a VRN - Ostatní a vedl...'!$C$105:$K$128</definedName>
    <definedName name="_xlnm.Print_Titles" localSheetId="8">'ON a VRN - Ostatní a vedl...'!$117:$117</definedName>
    <definedName name="_xlnm.Print_Area" localSheetId="9">'Seznam figur'!$C$4:$G$148</definedName>
    <definedName name="_xlnm.Print_Titles" localSheetId="9">'Seznam figur'!$9:$9</definedName>
  </definedNames>
  <calcPr/>
</workbook>
</file>

<file path=xl/calcChain.xml><?xml version="1.0" encoding="utf-8"?>
<calcChain xmlns="http://schemas.openxmlformats.org/spreadsheetml/2006/main">
  <c i="10" l="1" r="D7"/>
  <c i="9" r="J37"/>
  <c r="J36"/>
  <c i="1" r="AY104"/>
  <c i="9" r="J35"/>
  <c i="1" r="AX104"/>
  <c i="9"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J115"/>
  <c r="J114"/>
  <c r="F114"/>
  <c r="F112"/>
  <c r="E110"/>
  <c r="J92"/>
  <c r="J91"/>
  <c r="F91"/>
  <c r="F89"/>
  <c r="E87"/>
  <c r="J18"/>
  <c r="E18"/>
  <c r="F115"/>
  <c r="J17"/>
  <c r="J12"/>
  <c r="J112"/>
  <c r="E7"/>
  <c r="E108"/>
  <c i="8" r="J39"/>
  <c r="J38"/>
  <c i="1" r="AY103"/>
  <c i="8" r="J37"/>
  <c i="1" r="AX103"/>
  <c i="8" r="BI212"/>
  <c r="BH212"/>
  <c r="BG212"/>
  <c r="BF212"/>
  <c r="T212"/>
  <c r="T211"/>
  <c r="R212"/>
  <c r="R211"/>
  <c r="P212"/>
  <c r="P211"/>
  <c r="BI209"/>
  <c r="BH209"/>
  <c r="BG209"/>
  <c r="BF209"/>
  <c r="T209"/>
  <c r="R209"/>
  <c r="P209"/>
  <c r="BI206"/>
  <c r="BH206"/>
  <c r="BG206"/>
  <c r="BF206"/>
  <c r="T206"/>
  <c r="R206"/>
  <c r="P206"/>
  <c r="BI204"/>
  <c r="BH204"/>
  <c r="BG204"/>
  <c r="BF204"/>
  <c r="T204"/>
  <c r="R204"/>
  <c r="P204"/>
  <c r="BI202"/>
  <c r="BH202"/>
  <c r="BG202"/>
  <c r="BF202"/>
  <c r="T202"/>
  <c r="T201"/>
  <c r="R202"/>
  <c r="R201"/>
  <c r="P202"/>
  <c r="P201"/>
  <c r="BI200"/>
  <c r="BH200"/>
  <c r="BG200"/>
  <c r="BF200"/>
  <c r="T200"/>
  <c r="R200"/>
  <c r="P200"/>
  <c r="BI199"/>
  <c r="BH199"/>
  <c r="BG199"/>
  <c r="BF199"/>
  <c r="T199"/>
  <c r="R199"/>
  <c r="P199"/>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9"/>
  <c r="BH189"/>
  <c r="BG189"/>
  <c r="BF189"/>
  <c r="T189"/>
  <c r="R189"/>
  <c r="P189"/>
  <c r="BI188"/>
  <c r="BH188"/>
  <c r="BG188"/>
  <c r="BF188"/>
  <c r="T188"/>
  <c r="R188"/>
  <c r="P188"/>
  <c r="BI186"/>
  <c r="BH186"/>
  <c r="BG186"/>
  <c r="BF186"/>
  <c r="T186"/>
  <c r="R186"/>
  <c r="P186"/>
  <c r="BI185"/>
  <c r="BH185"/>
  <c r="BG185"/>
  <c r="BF185"/>
  <c r="T185"/>
  <c r="R185"/>
  <c r="P185"/>
  <c r="BI183"/>
  <c r="BH183"/>
  <c r="BG183"/>
  <c r="BF183"/>
  <c r="T183"/>
  <c r="R183"/>
  <c r="P183"/>
  <c r="BI182"/>
  <c r="BH182"/>
  <c r="BG182"/>
  <c r="BF182"/>
  <c r="T182"/>
  <c r="R182"/>
  <c r="P182"/>
  <c r="BI180"/>
  <c r="BH180"/>
  <c r="BG180"/>
  <c r="BF180"/>
  <c r="T180"/>
  <c r="R180"/>
  <c r="P180"/>
  <c r="BI179"/>
  <c r="BH179"/>
  <c r="BG179"/>
  <c r="BF179"/>
  <c r="T179"/>
  <c r="R179"/>
  <c r="P179"/>
  <c r="BI177"/>
  <c r="BH177"/>
  <c r="BG177"/>
  <c r="BF177"/>
  <c r="T177"/>
  <c r="R177"/>
  <c r="P177"/>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5"/>
  <c r="BH165"/>
  <c r="BG165"/>
  <c r="BF165"/>
  <c r="T165"/>
  <c r="R165"/>
  <c r="P165"/>
  <c r="BI162"/>
  <c r="BH162"/>
  <c r="BG162"/>
  <c r="BF162"/>
  <c r="T162"/>
  <c r="R162"/>
  <c r="P162"/>
  <c r="BI160"/>
  <c r="BH160"/>
  <c r="BG160"/>
  <c r="BF160"/>
  <c r="T160"/>
  <c r="R160"/>
  <c r="P160"/>
  <c r="BI157"/>
  <c r="BH157"/>
  <c r="BG157"/>
  <c r="BF157"/>
  <c r="T157"/>
  <c r="R157"/>
  <c r="P157"/>
  <c r="BI156"/>
  <c r="BH156"/>
  <c r="BG156"/>
  <c r="BF156"/>
  <c r="T156"/>
  <c r="R156"/>
  <c r="P156"/>
  <c r="BI154"/>
  <c r="BH154"/>
  <c r="BG154"/>
  <c r="BF154"/>
  <c r="T154"/>
  <c r="R154"/>
  <c r="P154"/>
  <c r="BI152"/>
  <c r="BH152"/>
  <c r="BG152"/>
  <c r="BF152"/>
  <c r="T152"/>
  <c r="R152"/>
  <c r="P152"/>
  <c r="BI150"/>
  <c r="BH150"/>
  <c r="BG150"/>
  <c r="BF150"/>
  <c r="T150"/>
  <c r="R150"/>
  <c r="P150"/>
  <c r="BI144"/>
  <c r="BH144"/>
  <c r="BG144"/>
  <c r="BF144"/>
  <c r="T144"/>
  <c r="R144"/>
  <c r="P144"/>
  <c r="BI141"/>
  <c r="BH141"/>
  <c r="BG141"/>
  <c r="BF141"/>
  <c r="T141"/>
  <c r="R141"/>
  <c r="P141"/>
  <c r="BI138"/>
  <c r="BH138"/>
  <c r="BG138"/>
  <c r="BF138"/>
  <c r="T138"/>
  <c r="R138"/>
  <c r="P138"/>
  <c r="BI135"/>
  <c r="BH135"/>
  <c r="BG135"/>
  <c r="BF135"/>
  <c r="T135"/>
  <c r="R135"/>
  <c r="P135"/>
  <c r="BI130"/>
  <c r="BH130"/>
  <c r="BG130"/>
  <c r="BF130"/>
  <c r="T130"/>
  <c r="R130"/>
  <c r="P130"/>
  <c r="J124"/>
  <c r="J123"/>
  <c r="F123"/>
  <c r="F121"/>
  <c r="E119"/>
  <c r="J94"/>
  <c r="J93"/>
  <c r="F93"/>
  <c r="F91"/>
  <c r="E89"/>
  <c r="J20"/>
  <c r="E20"/>
  <c r="F94"/>
  <c r="J19"/>
  <c r="J14"/>
  <c r="J121"/>
  <c r="E7"/>
  <c r="E85"/>
  <c i="7" r="J39"/>
  <c r="J38"/>
  <c i="1" r="AY102"/>
  <c i="7" r="J37"/>
  <c i="1" r="AX102"/>
  <c i="7" r="BI247"/>
  <c r="BH247"/>
  <c r="BG247"/>
  <c r="BF247"/>
  <c r="T247"/>
  <c r="R247"/>
  <c r="P247"/>
  <c r="BI246"/>
  <c r="BH246"/>
  <c r="BG246"/>
  <c r="BF246"/>
  <c r="T246"/>
  <c r="R246"/>
  <c r="P246"/>
  <c r="BI244"/>
  <c r="BH244"/>
  <c r="BG244"/>
  <c r="BF244"/>
  <c r="T244"/>
  <c r="R244"/>
  <c r="P244"/>
  <c r="BI243"/>
  <c r="BH243"/>
  <c r="BG243"/>
  <c r="BF243"/>
  <c r="T243"/>
  <c r="R243"/>
  <c r="P243"/>
  <c r="BI241"/>
  <c r="BH241"/>
  <c r="BG241"/>
  <c r="BF241"/>
  <c r="T241"/>
  <c r="T240"/>
  <c r="R241"/>
  <c r="R240"/>
  <c r="P241"/>
  <c r="P240"/>
  <c r="BI238"/>
  <c r="BH238"/>
  <c r="BG238"/>
  <c r="BF238"/>
  <c r="T238"/>
  <c r="T237"/>
  <c r="R238"/>
  <c r="R237"/>
  <c r="P238"/>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2"/>
  <c r="BH222"/>
  <c r="BG222"/>
  <c r="BF222"/>
  <c r="T222"/>
  <c r="R222"/>
  <c r="P222"/>
  <c r="BI221"/>
  <c r="BH221"/>
  <c r="BG221"/>
  <c r="BF221"/>
  <c r="T221"/>
  <c r="R221"/>
  <c r="P221"/>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8"/>
  <c r="BH188"/>
  <c r="BG188"/>
  <c r="BF188"/>
  <c r="T188"/>
  <c r="R188"/>
  <c r="P188"/>
  <c r="BI187"/>
  <c r="BH187"/>
  <c r="BG187"/>
  <c r="BF187"/>
  <c r="T187"/>
  <c r="R187"/>
  <c r="P187"/>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49"/>
  <c r="BH149"/>
  <c r="BG149"/>
  <c r="BF149"/>
  <c r="T149"/>
  <c r="R149"/>
  <c r="P149"/>
  <c r="BI148"/>
  <c r="BH148"/>
  <c r="BG148"/>
  <c r="BF148"/>
  <c r="T148"/>
  <c r="R148"/>
  <c r="P148"/>
  <c r="BI147"/>
  <c r="BH147"/>
  <c r="BG147"/>
  <c r="BF147"/>
  <c r="T147"/>
  <c r="R147"/>
  <c r="P147"/>
  <c r="BI146"/>
  <c r="BH146"/>
  <c r="BG146"/>
  <c r="BF146"/>
  <c r="T146"/>
  <c r="R146"/>
  <c r="P146"/>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J132"/>
  <c r="J131"/>
  <c r="F131"/>
  <c r="F129"/>
  <c r="E127"/>
  <c r="J94"/>
  <c r="J93"/>
  <c r="F93"/>
  <c r="F91"/>
  <c r="E89"/>
  <c r="J20"/>
  <c r="E20"/>
  <c r="F132"/>
  <c r="J19"/>
  <c r="J14"/>
  <c r="J91"/>
  <c r="E7"/>
  <c r="E123"/>
  <c i="6" r="J39"/>
  <c r="J38"/>
  <c i="1" r="AY101"/>
  <c i="6" r="J37"/>
  <c i="1" r="AX101"/>
  <c i="6" r="BI182"/>
  <c r="BH182"/>
  <c r="BG182"/>
  <c r="BF182"/>
  <c r="T182"/>
  <c r="T181"/>
  <c r="R182"/>
  <c r="R181"/>
  <c r="P182"/>
  <c r="P181"/>
  <c r="BI178"/>
  <c r="BH178"/>
  <c r="BG178"/>
  <c r="BF178"/>
  <c r="T178"/>
  <c r="T177"/>
  <c r="R178"/>
  <c r="R177"/>
  <c r="P178"/>
  <c r="P177"/>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5"/>
  <c r="BH165"/>
  <c r="BG165"/>
  <c r="BF165"/>
  <c r="T165"/>
  <c r="R165"/>
  <c r="P165"/>
  <c r="BI163"/>
  <c r="BH163"/>
  <c r="BG163"/>
  <c r="BF163"/>
  <c r="T163"/>
  <c r="R163"/>
  <c r="P163"/>
  <c r="BI160"/>
  <c r="BH160"/>
  <c r="BG160"/>
  <c r="BF160"/>
  <c r="T160"/>
  <c r="T159"/>
  <c r="R160"/>
  <c r="R159"/>
  <c r="P160"/>
  <c r="P159"/>
  <c r="BI152"/>
  <c r="BH152"/>
  <c r="BG152"/>
  <c r="BF152"/>
  <c r="T152"/>
  <c r="R152"/>
  <c r="P152"/>
  <c r="BI148"/>
  <c r="BH148"/>
  <c r="BG148"/>
  <c r="BF148"/>
  <c r="T148"/>
  <c r="R148"/>
  <c r="P148"/>
  <c r="BI141"/>
  <c r="BH141"/>
  <c r="BG141"/>
  <c r="BF141"/>
  <c r="T141"/>
  <c r="R141"/>
  <c r="P141"/>
  <c r="BI138"/>
  <c r="BH138"/>
  <c r="BG138"/>
  <c r="BF138"/>
  <c r="T138"/>
  <c r="R138"/>
  <c r="P138"/>
  <c r="BI135"/>
  <c r="BH135"/>
  <c r="BG135"/>
  <c r="BF135"/>
  <c r="T135"/>
  <c r="R135"/>
  <c r="P135"/>
  <c r="BI132"/>
  <c r="BH132"/>
  <c r="BG132"/>
  <c r="BF132"/>
  <c r="T132"/>
  <c r="R132"/>
  <c r="P132"/>
  <c r="BI129"/>
  <c r="BH129"/>
  <c r="BG129"/>
  <c r="BF129"/>
  <c r="T129"/>
  <c r="R129"/>
  <c r="P129"/>
  <c r="J123"/>
  <c r="J122"/>
  <c r="F122"/>
  <c r="F120"/>
  <c r="E118"/>
  <c r="J94"/>
  <c r="J93"/>
  <c r="F93"/>
  <c r="F91"/>
  <c r="E89"/>
  <c r="J20"/>
  <c r="E20"/>
  <c r="F123"/>
  <c r="J19"/>
  <c r="J14"/>
  <c r="J91"/>
  <c r="E7"/>
  <c r="E85"/>
  <c i="5" r="J39"/>
  <c r="J38"/>
  <c i="1" r="AY100"/>
  <c i="5" r="J37"/>
  <c i="1" r="AX100"/>
  <c i="5" r="BI271"/>
  <c r="BH271"/>
  <c r="BG271"/>
  <c r="BF271"/>
  <c r="T271"/>
  <c r="T270"/>
  <c r="R271"/>
  <c r="R270"/>
  <c r="P271"/>
  <c r="P270"/>
  <c r="BI267"/>
  <c r="BH267"/>
  <c r="BG267"/>
  <c r="BF267"/>
  <c r="T267"/>
  <c r="R267"/>
  <c r="P267"/>
  <c r="BI262"/>
  <c r="BH262"/>
  <c r="BG262"/>
  <c r="BF262"/>
  <c r="T262"/>
  <c r="R262"/>
  <c r="P262"/>
  <c r="BI259"/>
  <c r="BH259"/>
  <c r="BG259"/>
  <c r="BF259"/>
  <c r="T259"/>
  <c r="R259"/>
  <c r="P259"/>
  <c r="BI254"/>
  <c r="BH254"/>
  <c r="BG254"/>
  <c r="BF254"/>
  <c r="T254"/>
  <c r="R254"/>
  <c r="P254"/>
  <c r="BI251"/>
  <c r="BH251"/>
  <c r="BG251"/>
  <c r="BF251"/>
  <c r="T251"/>
  <c r="R251"/>
  <c r="P251"/>
  <c r="BI248"/>
  <c r="BH248"/>
  <c r="BG248"/>
  <c r="BF248"/>
  <c r="T248"/>
  <c r="R248"/>
  <c r="P248"/>
  <c r="BI245"/>
  <c r="BH245"/>
  <c r="BG245"/>
  <c r="BF245"/>
  <c r="T245"/>
  <c r="R245"/>
  <c r="P245"/>
  <c r="BI241"/>
  <c r="BH241"/>
  <c r="BG241"/>
  <c r="BF241"/>
  <c r="T241"/>
  <c r="R241"/>
  <c r="P241"/>
  <c r="BI238"/>
  <c r="BH238"/>
  <c r="BG238"/>
  <c r="BF238"/>
  <c r="T238"/>
  <c r="R238"/>
  <c r="P238"/>
  <c r="BI235"/>
  <c r="BH235"/>
  <c r="BG235"/>
  <c r="BF235"/>
  <c r="T235"/>
  <c r="R235"/>
  <c r="P235"/>
  <c r="BI232"/>
  <c r="BH232"/>
  <c r="BG232"/>
  <c r="BF232"/>
  <c r="T232"/>
  <c r="R232"/>
  <c r="P232"/>
  <c r="BI229"/>
  <c r="BH229"/>
  <c r="BG229"/>
  <c r="BF229"/>
  <c r="T229"/>
  <c r="R229"/>
  <c r="P229"/>
  <c r="BI227"/>
  <c r="BH227"/>
  <c r="BG227"/>
  <c r="BF227"/>
  <c r="T227"/>
  <c r="R227"/>
  <c r="P227"/>
  <c r="BI224"/>
  <c r="BH224"/>
  <c r="BG224"/>
  <c r="BF224"/>
  <c r="T224"/>
  <c r="R224"/>
  <c r="P224"/>
  <c r="BI220"/>
  <c r="BH220"/>
  <c r="BG220"/>
  <c r="BF220"/>
  <c r="T220"/>
  <c r="R220"/>
  <c r="P220"/>
  <c r="BI216"/>
  <c r="BH216"/>
  <c r="BG216"/>
  <c r="BF216"/>
  <c r="T216"/>
  <c r="R216"/>
  <c r="P216"/>
  <c r="BI214"/>
  <c r="BH214"/>
  <c r="BG214"/>
  <c r="BF214"/>
  <c r="T214"/>
  <c r="R214"/>
  <c r="P214"/>
  <c r="BI213"/>
  <c r="BH213"/>
  <c r="BG213"/>
  <c r="BF213"/>
  <c r="T213"/>
  <c r="R213"/>
  <c r="P213"/>
  <c r="BI210"/>
  <c r="BH210"/>
  <c r="BG210"/>
  <c r="BF210"/>
  <c r="T210"/>
  <c r="R210"/>
  <c r="P210"/>
  <c r="BI209"/>
  <c r="BH209"/>
  <c r="BG209"/>
  <c r="BF209"/>
  <c r="T209"/>
  <c r="R209"/>
  <c r="P209"/>
  <c r="BI207"/>
  <c r="BH207"/>
  <c r="BG207"/>
  <c r="BF207"/>
  <c r="T207"/>
  <c r="R207"/>
  <c r="P207"/>
  <c r="BI206"/>
  <c r="BH206"/>
  <c r="BG206"/>
  <c r="BF206"/>
  <c r="T206"/>
  <c r="R206"/>
  <c r="P206"/>
  <c r="BI203"/>
  <c r="BH203"/>
  <c r="BG203"/>
  <c r="BF203"/>
  <c r="T203"/>
  <c r="R203"/>
  <c r="P203"/>
  <c r="BI200"/>
  <c r="BH200"/>
  <c r="BG200"/>
  <c r="BF200"/>
  <c r="T200"/>
  <c r="R200"/>
  <c r="P200"/>
  <c r="BI197"/>
  <c r="BH197"/>
  <c r="BG197"/>
  <c r="BF197"/>
  <c r="T197"/>
  <c r="R197"/>
  <c r="P197"/>
  <c r="BI195"/>
  <c r="BH195"/>
  <c r="BG195"/>
  <c r="BF195"/>
  <c r="T195"/>
  <c r="R195"/>
  <c r="P195"/>
  <c r="BI193"/>
  <c r="BH193"/>
  <c r="BG193"/>
  <c r="BF193"/>
  <c r="T193"/>
  <c r="R193"/>
  <c r="P193"/>
  <c r="BI191"/>
  <c r="BH191"/>
  <c r="BG191"/>
  <c r="BF191"/>
  <c r="T191"/>
  <c r="R191"/>
  <c r="P191"/>
  <c r="BI188"/>
  <c r="BH188"/>
  <c r="BG188"/>
  <c r="BF188"/>
  <c r="T188"/>
  <c r="R188"/>
  <c r="P188"/>
  <c r="BI186"/>
  <c r="BH186"/>
  <c r="BG186"/>
  <c r="BF186"/>
  <c r="T186"/>
  <c r="R186"/>
  <c r="P186"/>
  <c r="BI183"/>
  <c r="BH183"/>
  <c r="BG183"/>
  <c r="BF183"/>
  <c r="T183"/>
  <c r="R183"/>
  <c r="P183"/>
  <c r="BI181"/>
  <c r="BH181"/>
  <c r="BG181"/>
  <c r="BF181"/>
  <c r="T181"/>
  <c r="R181"/>
  <c r="P181"/>
  <c r="BI179"/>
  <c r="BH179"/>
  <c r="BG179"/>
  <c r="BF179"/>
  <c r="T179"/>
  <c r="R179"/>
  <c r="P179"/>
  <c r="BI177"/>
  <c r="BH177"/>
  <c r="BG177"/>
  <c r="BF177"/>
  <c r="T177"/>
  <c r="R177"/>
  <c r="P177"/>
  <c r="BI173"/>
  <c r="BH173"/>
  <c r="BG173"/>
  <c r="BF173"/>
  <c r="T173"/>
  <c r="R173"/>
  <c r="P173"/>
  <c r="BI171"/>
  <c r="BH171"/>
  <c r="BG171"/>
  <c r="BF171"/>
  <c r="T171"/>
  <c r="R171"/>
  <c r="P171"/>
  <c r="BI168"/>
  <c r="BH168"/>
  <c r="BG168"/>
  <c r="BF168"/>
  <c r="T168"/>
  <c r="R168"/>
  <c r="P168"/>
  <c r="BI164"/>
  <c r="BH164"/>
  <c r="BG164"/>
  <c r="BF164"/>
  <c r="T164"/>
  <c r="R164"/>
  <c r="P164"/>
  <c r="BI161"/>
  <c r="BH161"/>
  <c r="BG161"/>
  <c r="BF161"/>
  <c r="T161"/>
  <c r="R161"/>
  <c r="P161"/>
  <c r="BI158"/>
  <c r="BH158"/>
  <c r="BG158"/>
  <c r="BF158"/>
  <c r="T158"/>
  <c r="R158"/>
  <c r="P158"/>
  <c r="BI155"/>
  <c r="BH155"/>
  <c r="BG155"/>
  <c r="BF155"/>
  <c r="T155"/>
  <c r="R155"/>
  <c r="P155"/>
  <c r="BI152"/>
  <c r="BH152"/>
  <c r="BG152"/>
  <c r="BF152"/>
  <c r="T152"/>
  <c r="R152"/>
  <c r="P152"/>
  <c r="BI149"/>
  <c r="BH149"/>
  <c r="BG149"/>
  <c r="BF149"/>
  <c r="T149"/>
  <c r="R149"/>
  <c r="P149"/>
  <c r="BI146"/>
  <c r="BH146"/>
  <c r="BG146"/>
  <c r="BF146"/>
  <c r="T146"/>
  <c r="R146"/>
  <c r="P146"/>
  <c r="BI143"/>
  <c r="BH143"/>
  <c r="BG143"/>
  <c r="BF143"/>
  <c r="T143"/>
  <c r="R143"/>
  <c r="P143"/>
  <c r="BI140"/>
  <c r="BH140"/>
  <c r="BG140"/>
  <c r="BF140"/>
  <c r="T140"/>
  <c r="R140"/>
  <c r="P140"/>
  <c r="BI137"/>
  <c r="BH137"/>
  <c r="BG137"/>
  <c r="BF137"/>
  <c r="T137"/>
  <c r="R137"/>
  <c r="P137"/>
  <c r="BI134"/>
  <c r="BH134"/>
  <c r="BG134"/>
  <c r="BF134"/>
  <c r="T134"/>
  <c r="R134"/>
  <c r="P134"/>
  <c r="BI131"/>
  <c r="BH131"/>
  <c r="BG131"/>
  <c r="BF131"/>
  <c r="T131"/>
  <c r="R131"/>
  <c r="P131"/>
  <c r="J125"/>
  <c r="J124"/>
  <c r="F124"/>
  <c r="F122"/>
  <c r="E120"/>
  <c r="J94"/>
  <c r="J93"/>
  <c r="F93"/>
  <c r="F91"/>
  <c r="E89"/>
  <c r="J20"/>
  <c r="E20"/>
  <c r="F125"/>
  <c r="J19"/>
  <c r="J14"/>
  <c r="J91"/>
  <c r="E7"/>
  <c r="E116"/>
  <c i="4" r="J39"/>
  <c r="J38"/>
  <c i="1" r="AY99"/>
  <c i="4" r="J37"/>
  <c i="1" r="AX99"/>
  <c i="4" r="BI302"/>
  <c r="BH302"/>
  <c r="BG302"/>
  <c r="BF302"/>
  <c r="T302"/>
  <c r="T301"/>
  <c r="R302"/>
  <c r="R301"/>
  <c r="P302"/>
  <c r="P301"/>
  <c r="BI298"/>
  <c r="BH298"/>
  <c r="BG298"/>
  <c r="BF298"/>
  <c r="T298"/>
  <c r="R298"/>
  <c r="P298"/>
  <c r="BI295"/>
  <c r="BH295"/>
  <c r="BG295"/>
  <c r="BF295"/>
  <c r="T295"/>
  <c r="R295"/>
  <c r="P295"/>
  <c r="BI290"/>
  <c r="BH290"/>
  <c r="BG290"/>
  <c r="BF290"/>
  <c r="T290"/>
  <c r="R290"/>
  <c r="P290"/>
  <c r="BI287"/>
  <c r="BH287"/>
  <c r="BG287"/>
  <c r="BF287"/>
  <c r="T287"/>
  <c r="R287"/>
  <c r="P287"/>
  <c r="BI282"/>
  <c r="BH282"/>
  <c r="BG282"/>
  <c r="BF282"/>
  <c r="T282"/>
  <c r="R282"/>
  <c r="P282"/>
  <c r="BI277"/>
  <c r="BH277"/>
  <c r="BG277"/>
  <c r="BF277"/>
  <c r="T277"/>
  <c r="R277"/>
  <c r="P277"/>
  <c r="BI274"/>
  <c r="BH274"/>
  <c r="BG274"/>
  <c r="BF274"/>
  <c r="T274"/>
  <c r="R274"/>
  <c r="P274"/>
  <c r="BI271"/>
  <c r="BH271"/>
  <c r="BG271"/>
  <c r="BF271"/>
  <c r="T271"/>
  <c r="R271"/>
  <c r="P271"/>
  <c r="BI267"/>
  <c r="BH267"/>
  <c r="BG267"/>
  <c r="BF267"/>
  <c r="T267"/>
  <c r="R267"/>
  <c r="P267"/>
  <c r="BI265"/>
  <c r="BH265"/>
  <c r="BG265"/>
  <c r="BF265"/>
  <c r="T265"/>
  <c r="R265"/>
  <c r="P265"/>
  <c r="BI263"/>
  <c r="BH263"/>
  <c r="BG263"/>
  <c r="BF263"/>
  <c r="T263"/>
  <c r="R263"/>
  <c r="P263"/>
  <c r="BI259"/>
  <c r="BH259"/>
  <c r="BG259"/>
  <c r="BF259"/>
  <c r="T259"/>
  <c r="R259"/>
  <c r="P259"/>
  <c r="BI257"/>
  <c r="BH257"/>
  <c r="BG257"/>
  <c r="BF257"/>
  <c r="T257"/>
  <c r="R257"/>
  <c r="P257"/>
  <c r="BI254"/>
  <c r="BH254"/>
  <c r="BG254"/>
  <c r="BF254"/>
  <c r="T254"/>
  <c r="R254"/>
  <c r="P254"/>
  <c r="BI249"/>
  <c r="BH249"/>
  <c r="BG249"/>
  <c r="BF249"/>
  <c r="T249"/>
  <c r="R249"/>
  <c r="P249"/>
  <c r="BI246"/>
  <c r="BH246"/>
  <c r="BG246"/>
  <c r="BF246"/>
  <c r="T246"/>
  <c r="R246"/>
  <c r="P246"/>
  <c r="BI243"/>
  <c r="BH243"/>
  <c r="BG243"/>
  <c r="BF243"/>
  <c r="T243"/>
  <c r="R243"/>
  <c r="P243"/>
  <c r="BI240"/>
  <c r="BH240"/>
  <c r="BG240"/>
  <c r="BF240"/>
  <c r="T240"/>
  <c r="R240"/>
  <c r="P240"/>
  <c r="BI237"/>
  <c r="BH237"/>
  <c r="BG237"/>
  <c r="BF237"/>
  <c r="T237"/>
  <c r="R237"/>
  <c r="P237"/>
  <c r="BI234"/>
  <c r="BH234"/>
  <c r="BG234"/>
  <c r="BF234"/>
  <c r="T234"/>
  <c r="R234"/>
  <c r="P234"/>
  <c r="BI232"/>
  <c r="BH232"/>
  <c r="BG232"/>
  <c r="BF232"/>
  <c r="T232"/>
  <c r="R232"/>
  <c r="P232"/>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4"/>
  <c r="BH214"/>
  <c r="BG214"/>
  <c r="BF214"/>
  <c r="T214"/>
  <c r="R214"/>
  <c r="P214"/>
  <c r="BI209"/>
  <c r="BH209"/>
  <c r="BG209"/>
  <c r="BF209"/>
  <c r="T209"/>
  <c r="R209"/>
  <c r="P209"/>
  <c r="BI206"/>
  <c r="BH206"/>
  <c r="BG206"/>
  <c r="BF206"/>
  <c r="T206"/>
  <c r="R206"/>
  <c r="P206"/>
  <c r="BI203"/>
  <c r="BH203"/>
  <c r="BG203"/>
  <c r="BF203"/>
  <c r="T203"/>
  <c r="R203"/>
  <c r="P203"/>
  <c r="BI201"/>
  <c r="BH201"/>
  <c r="BG201"/>
  <c r="BF201"/>
  <c r="T201"/>
  <c r="R201"/>
  <c r="P201"/>
  <c r="BI199"/>
  <c r="BH199"/>
  <c r="BG199"/>
  <c r="BF199"/>
  <c r="T199"/>
  <c r="R199"/>
  <c r="P199"/>
  <c r="BI196"/>
  <c r="BH196"/>
  <c r="BG196"/>
  <c r="BF196"/>
  <c r="T196"/>
  <c r="R196"/>
  <c r="P196"/>
  <c r="BI194"/>
  <c r="BH194"/>
  <c r="BG194"/>
  <c r="BF194"/>
  <c r="T194"/>
  <c r="R194"/>
  <c r="P194"/>
  <c r="BI190"/>
  <c r="BH190"/>
  <c r="BG190"/>
  <c r="BF190"/>
  <c r="T190"/>
  <c r="T189"/>
  <c r="R190"/>
  <c r="R189"/>
  <c r="P190"/>
  <c r="P189"/>
  <c r="BI184"/>
  <c r="BH184"/>
  <c r="BG184"/>
  <c r="BF184"/>
  <c r="T184"/>
  <c r="T183"/>
  <c r="R184"/>
  <c r="R183"/>
  <c r="P184"/>
  <c r="P183"/>
  <c r="BI180"/>
  <c r="BH180"/>
  <c r="BG180"/>
  <c r="BF180"/>
  <c r="T180"/>
  <c r="R180"/>
  <c r="P180"/>
  <c r="BI178"/>
  <c r="BH178"/>
  <c r="BG178"/>
  <c r="BF178"/>
  <c r="T178"/>
  <c r="R178"/>
  <c r="P178"/>
  <c r="BI175"/>
  <c r="BH175"/>
  <c r="BG175"/>
  <c r="BF175"/>
  <c r="T175"/>
  <c r="R175"/>
  <c r="P175"/>
  <c r="BI172"/>
  <c r="BH172"/>
  <c r="BG172"/>
  <c r="BF172"/>
  <c r="T172"/>
  <c r="R172"/>
  <c r="P172"/>
  <c r="BI169"/>
  <c r="BH169"/>
  <c r="BG169"/>
  <c r="BF169"/>
  <c r="T169"/>
  <c r="R169"/>
  <c r="P169"/>
  <c r="BI168"/>
  <c r="BH168"/>
  <c r="BG168"/>
  <c r="BF168"/>
  <c r="T168"/>
  <c r="R168"/>
  <c r="P168"/>
  <c r="BI165"/>
  <c r="BH165"/>
  <c r="BG165"/>
  <c r="BF165"/>
  <c r="T165"/>
  <c r="R165"/>
  <c r="P165"/>
  <c r="BI162"/>
  <c r="BH162"/>
  <c r="BG162"/>
  <c r="BF162"/>
  <c r="T162"/>
  <c r="R162"/>
  <c r="P162"/>
  <c r="BI159"/>
  <c r="BH159"/>
  <c r="BG159"/>
  <c r="BF159"/>
  <c r="T159"/>
  <c r="R159"/>
  <c r="P159"/>
  <c r="BI156"/>
  <c r="BH156"/>
  <c r="BG156"/>
  <c r="BF156"/>
  <c r="T156"/>
  <c r="R156"/>
  <c r="P156"/>
  <c r="BI153"/>
  <c r="BH153"/>
  <c r="BG153"/>
  <c r="BF153"/>
  <c r="T153"/>
  <c r="R153"/>
  <c r="P153"/>
  <c r="BI150"/>
  <c r="BH150"/>
  <c r="BG150"/>
  <c r="BF150"/>
  <c r="T150"/>
  <c r="R150"/>
  <c r="P150"/>
  <c r="BI147"/>
  <c r="BH147"/>
  <c r="BG147"/>
  <c r="BF147"/>
  <c r="T147"/>
  <c r="R147"/>
  <c r="P147"/>
  <c r="BI144"/>
  <c r="BH144"/>
  <c r="BG144"/>
  <c r="BF144"/>
  <c r="T144"/>
  <c r="R144"/>
  <c r="P144"/>
  <c r="BI141"/>
  <c r="BH141"/>
  <c r="BG141"/>
  <c r="BF141"/>
  <c r="T141"/>
  <c r="R141"/>
  <c r="P141"/>
  <c r="BI138"/>
  <c r="BH138"/>
  <c r="BG138"/>
  <c r="BF138"/>
  <c r="T138"/>
  <c r="R138"/>
  <c r="P138"/>
  <c r="BI135"/>
  <c r="BH135"/>
  <c r="BG135"/>
  <c r="BF135"/>
  <c r="T135"/>
  <c r="R135"/>
  <c r="P135"/>
  <c r="BI132"/>
  <c r="BH132"/>
  <c r="BG132"/>
  <c r="BF132"/>
  <c r="T132"/>
  <c r="R132"/>
  <c r="P132"/>
  <c r="J126"/>
  <c r="J125"/>
  <c r="F125"/>
  <c r="F123"/>
  <c r="E121"/>
  <c r="J94"/>
  <c r="J93"/>
  <c r="F93"/>
  <c r="F91"/>
  <c r="E89"/>
  <c r="J20"/>
  <c r="E20"/>
  <c r="F126"/>
  <c r="J19"/>
  <c r="J14"/>
  <c r="J123"/>
  <c r="E7"/>
  <c r="E117"/>
  <c i="3" r="J39"/>
  <c r="J38"/>
  <c i="1" r="AY97"/>
  <c i="3" r="J37"/>
  <c i="1" r="AX97"/>
  <c i="3" r="BI292"/>
  <c r="BH292"/>
  <c r="BG292"/>
  <c r="BF292"/>
  <c r="T292"/>
  <c r="T291"/>
  <c r="R292"/>
  <c r="R291"/>
  <c r="P292"/>
  <c r="P291"/>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2"/>
  <c r="BH272"/>
  <c r="BG272"/>
  <c r="BF272"/>
  <c r="T272"/>
  <c r="R272"/>
  <c r="P272"/>
  <c r="BI271"/>
  <c r="BH271"/>
  <c r="BG271"/>
  <c r="BF271"/>
  <c r="T271"/>
  <c r="R271"/>
  <c r="P271"/>
  <c r="BI269"/>
  <c r="BH269"/>
  <c r="BG269"/>
  <c r="BF269"/>
  <c r="T269"/>
  <c r="R269"/>
  <c r="P269"/>
  <c r="BI268"/>
  <c r="BH268"/>
  <c r="BG268"/>
  <c r="BF268"/>
  <c r="T268"/>
  <c r="R268"/>
  <c r="P268"/>
  <c r="BI267"/>
  <c r="BH267"/>
  <c r="BG267"/>
  <c r="BF267"/>
  <c r="T267"/>
  <c r="R267"/>
  <c r="P267"/>
  <c r="BI265"/>
  <c r="BH265"/>
  <c r="BG265"/>
  <c r="BF265"/>
  <c r="T265"/>
  <c r="R265"/>
  <c r="P265"/>
  <c r="BI264"/>
  <c r="BH264"/>
  <c r="BG264"/>
  <c r="BF264"/>
  <c r="T264"/>
  <c r="R264"/>
  <c r="P264"/>
  <c r="BI262"/>
  <c r="BH262"/>
  <c r="BG262"/>
  <c r="BF262"/>
  <c r="T262"/>
  <c r="R262"/>
  <c r="P262"/>
  <c r="BI261"/>
  <c r="BH261"/>
  <c r="BG261"/>
  <c r="BF261"/>
  <c r="T261"/>
  <c r="R261"/>
  <c r="P261"/>
  <c r="BI260"/>
  <c r="BH260"/>
  <c r="BG260"/>
  <c r="BF260"/>
  <c r="T260"/>
  <c r="R260"/>
  <c r="P260"/>
  <c r="BI258"/>
  <c r="BH258"/>
  <c r="BG258"/>
  <c r="BF258"/>
  <c r="T258"/>
  <c r="R258"/>
  <c r="P258"/>
  <c r="BI256"/>
  <c r="BH256"/>
  <c r="BG256"/>
  <c r="BF256"/>
  <c r="T256"/>
  <c r="R256"/>
  <c r="P256"/>
  <c r="BI253"/>
  <c r="BH253"/>
  <c r="BG253"/>
  <c r="BF253"/>
  <c r="T253"/>
  <c r="R253"/>
  <c r="P253"/>
  <c r="BI251"/>
  <c r="BH251"/>
  <c r="BG251"/>
  <c r="BF251"/>
  <c r="T251"/>
  <c r="R251"/>
  <c r="P251"/>
  <c r="BI248"/>
  <c r="BH248"/>
  <c r="BG248"/>
  <c r="BF248"/>
  <c r="T248"/>
  <c r="R248"/>
  <c r="P248"/>
  <c r="BI245"/>
  <c r="BH245"/>
  <c r="BG245"/>
  <c r="BF245"/>
  <c r="T245"/>
  <c r="R245"/>
  <c r="P245"/>
  <c r="BI242"/>
  <c r="BH242"/>
  <c r="BG242"/>
  <c r="BF242"/>
  <c r="T242"/>
  <c r="R242"/>
  <c r="P242"/>
  <c r="BI239"/>
  <c r="BH239"/>
  <c r="BG239"/>
  <c r="BF239"/>
  <c r="T239"/>
  <c r="R239"/>
  <c r="P239"/>
  <c r="BI236"/>
  <c r="BH236"/>
  <c r="BG236"/>
  <c r="BF236"/>
  <c r="T236"/>
  <c r="R236"/>
  <c r="P236"/>
  <c r="BI230"/>
  <c r="BH230"/>
  <c r="BG230"/>
  <c r="BF230"/>
  <c r="T230"/>
  <c r="R230"/>
  <c r="P230"/>
  <c r="BI226"/>
  <c r="BH226"/>
  <c r="BG226"/>
  <c r="BF226"/>
  <c r="T226"/>
  <c r="R226"/>
  <c r="P226"/>
  <c r="BI225"/>
  <c r="BH225"/>
  <c r="BG225"/>
  <c r="BF225"/>
  <c r="T225"/>
  <c r="R225"/>
  <c r="P225"/>
  <c r="BI223"/>
  <c r="BH223"/>
  <c r="BG223"/>
  <c r="BF223"/>
  <c r="T223"/>
  <c r="R223"/>
  <c r="P223"/>
  <c r="BI222"/>
  <c r="BH222"/>
  <c r="BG222"/>
  <c r="BF222"/>
  <c r="T222"/>
  <c r="R222"/>
  <c r="P222"/>
  <c r="BI221"/>
  <c r="BH221"/>
  <c r="BG221"/>
  <c r="BF221"/>
  <c r="T221"/>
  <c r="R221"/>
  <c r="P221"/>
  <c r="BI220"/>
  <c r="BH220"/>
  <c r="BG220"/>
  <c r="BF220"/>
  <c r="T220"/>
  <c r="R220"/>
  <c r="P220"/>
  <c r="BI218"/>
  <c r="BH218"/>
  <c r="BG218"/>
  <c r="BF218"/>
  <c r="T218"/>
  <c r="R218"/>
  <c r="P218"/>
  <c r="BI203"/>
  <c r="BH203"/>
  <c r="BG203"/>
  <c r="BF203"/>
  <c r="T203"/>
  <c r="R203"/>
  <c r="P203"/>
  <c r="BI200"/>
  <c r="BH200"/>
  <c r="BG200"/>
  <c r="BF200"/>
  <c r="T200"/>
  <c r="R200"/>
  <c r="P200"/>
  <c r="BI185"/>
  <c r="BH185"/>
  <c r="BG185"/>
  <c r="BF185"/>
  <c r="T185"/>
  <c r="R185"/>
  <c r="P185"/>
  <c r="BI183"/>
  <c r="BH183"/>
  <c r="BG183"/>
  <c r="BF183"/>
  <c r="T183"/>
  <c r="R183"/>
  <c r="P183"/>
  <c r="BI153"/>
  <c r="BH153"/>
  <c r="BG153"/>
  <c r="BF153"/>
  <c r="T153"/>
  <c r="R153"/>
  <c r="P153"/>
  <c r="BI150"/>
  <c r="BH150"/>
  <c r="BG150"/>
  <c r="BF150"/>
  <c r="T150"/>
  <c r="R150"/>
  <c r="P150"/>
  <c r="BI147"/>
  <c r="BH147"/>
  <c r="BG147"/>
  <c r="BF147"/>
  <c r="T147"/>
  <c r="R147"/>
  <c r="P147"/>
  <c r="BI144"/>
  <c r="BH144"/>
  <c r="BG144"/>
  <c r="BF144"/>
  <c r="T144"/>
  <c r="R144"/>
  <c r="P144"/>
  <c r="BI128"/>
  <c r="BH128"/>
  <c r="BG128"/>
  <c r="BF128"/>
  <c r="T128"/>
  <c r="R128"/>
  <c r="P128"/>
  <c r="J122"/>
  <c r="J121"/>
  <c r="F121"/>
  <c r="F119"/>
  <c r="E117"/>
  <c r="J94"/>
  <c r="J93"/>
  <c r="F93"/>
  <c r="F91"/>
  <c r="E89"/>
  <c r="J20"/>
  <c r="E20"/>
  <c r="F94"/>
  <c r="J19"/>
  <c r="J14"/>
  <c r="J119"/>
  <c r="E7"/>
  <c r="E85"/>
  <c i="2" r="J39"/>
  <c r="J38"/>
  <c i="1" r="AY96"/>
  <c i="2" r="J37"/>
  <c i="1" r="AX96"/>
  <c i="2" r="BI357"/>
  <c r="BH357"/>
  <c r="BG357"/>
  <c r="BF357"/>
  <c r="T357"/>
  <c r="T356"/>
  <c r="R357"/>
  <c r="R356"/>
  <c r="P357"/>
  <c r="P356"/>
  <c r="BI353"/>
  <c r="BH353"/>
  <c r="BG353"/>
  <c r="BF353"/>
  <c r="T353"/>
  <c r="R353"/>
  <c r="P353"/>
  <c r="BI350"/>
  <c r="BH350"/>
  <c r="BG350"/>
  <c r="BF350"/>
  <c r="T350"/>
  <c r="R350"/>
  <c r="P350"/>
  <c r="BI346"/>
  <c r="BH346"/>
  <c r="BG346"/>
  <c r="BF346"/>
  <c r="T346"/>
  <c r="R346"/>
  <c r="P346"/>
  <c r="BI343"/>
  <c r="BH343"/>
  <c r="BG343"/>
  <c r="BF343"/>
  <c r="T343"/>
  <c r="R343"/>
  <c r="P343"/>
  <c r="BI338"/>
  <c r="BH338"/>
  <c r="BG338"/>
  <c r="BF338"/>
  <c r="T338"/>
  <c r="R338"/>
  <c r="P338"/>
  <c r="BI333"/>
  <c r="BH333"/>
  <c r="BG333"/>
  <c r="BF333"/>
  <c r="T333"/>
  <c r="R333"/>
  <c r="P333"/>
  <c r="BI330"/>
  <c r="BH330"/>
  <c r="BG330"/>
  <c r="BF330"/>
  <c r="T330"/>
  <c r="R330"/>
  <c r="P330"/>
  <c r="BI327"/>
  <c r="BH327"/>
  <c r="BG327"/>
  <c r="BF327"/>
  <c r="T327"/>
  <c r="R327"/>
  <c r="P327"/>
  <c r="BI323"/>
  <c r="BH323"/>
  <c r="BG323"/>
  <c r="BF323"/>
  <c r="T323"/>
  <c r="R323"/>
  <c r="P323"/>
  <c r="BI320"/>
  <c r="BH320"/>
  <c r="BG320"/>
  <c r="BF320"/>
  <c r="T320"/>
  <c r="R320"/>
  <c r="P320"/>
  <c r="BI317"/>
  <c r="BH317"/>
  <c r="BG317"/>
  <c r="BF317"/>
  <c r="T317"/>
  <c r="R317"/>
  <c r="P317"/>
  <c r="BI314"/>
  <c r="BH314"/>
  <c r="BG314"/>
  <c r="BF314"/>
  <c r="T314"/>
  <c r="R314"/>
  <c r="P314"/>
  <c r="BI311"/>
  <c r="BH311"/>
  <c r="BG311"/>
  <c r="BF311"/>
  <c r="T311"/>
  <c r="R311"/>
  <c r="P311"/>
  <c r="BI308"/>
  <c r="BH308"/>
  <c r="BG308"/>
  <c r="BF308"/>
  <c r="T308"/>
  <c r="R308"/>
  <c r="P308"/>
  <c r="BI306"/>
  <c r="BH306"/>
  <c r="BG306"/>
  <c r="BF306"/>
  <c r="T306"/>
  <c r="R306"/>
  <c r="P306"/>
  <c r="BI304"/>
  <c r="BH304"/>
  <c r="BG304"/>
  <c r="BF304"/>
  <c r="T304"/>
  <c r="R304"/>
  <c r="P304"/>
  <c r="BI302"/>
  <c r="BH302"/>
  <c r="BG302"/>
  <c r="BF302"/>
  <c r="T302"/>
  <c r="R302"/>
  <c r="P302"/>
  <c r="BI298"/>
  <c r="BH298"/>
  <c r="BG298"/>
  <c r="BF298"/>
  <c r="T298"/>
  <c r="R298"/>
  <c r="P298"/>
  <c r="BI296"/>
  <c r="BH296"/>
  <c r="BG296"/>
  <c r="BF296"/>
  <c r="T296"/>
  <c r="R296"/>
  <c r="P296"/>
  <c r="BI294"/>
  <c r="BH294"/>
  <c r="BG294"/>
  <c r="BF294"/>
  <c r="T294"/>
  <c r="R294"/>
  <c r="P294"/>
  <c r="BI289"/>
  <c r="BH289"/>
  <c r="BG289"/>
  <c r="BF289"/>
  <c r="T289"/>
  <c r="R289"/>
  <c r="P289"/>
  <c r="BI287"/>
  <c r="BH287"/>
  <c r="BG287"/>
  <c r="BF287"/>
  <c r="T287"/>
  <c r="R287"/>
  <c r="P287"/>
  <c r="BI285"/>
  <c r="BH285"/>
  <c r="BG285"/>
  <c r="BF285"/>
  <c r="T285"/>
  <c r="R285"/>
  <c r="P285"/>
  <c r="BI283"/>
  <c r="BH283"/>
  <c r="BG283"/>
  <c r="BF283"/>
  <c r="T283"/>
  <c r="R283"/>
  <c r="P283"/>
  <c r="BI280"/>
  <c r="BH280"/>
  <c r="BG280"/>
  <c r="BF280"/>
  <c r="T280"/>
  <c r="R280"/>
  <c r="P280"/>
  <c r="BI277"/>
  <c r="BH277"/>
  <c r="BG277"/>
  <c r="BF277"/>
  <c r="T277"/>
  <c r="R277"/>
  <c r="P277"/>
  <c r="BI273"/>
  <c r="BH273"/>
  <c r="BG273"/>
  <c r="BF273"/>
  <c r="T273"/>
  <c r="R273"/>
  <c r="P273"/>
  <c r="BI270"/>
  <c r="BH270"/>
  <c r="BG270"/>
  <c r="BF270"/>
  <c r="T270"/>
  <c r="R270"/>
  <c r="P270"/>
  <c r="BI266"/>
  <c r="BH266"/>
  <c r="BG266"/>
  <c r="BF266"/>
  <c r="T266"/>
  <c r="R266"/>
  <c r="P266"/>
  <c r="BI264"/>
  <c r="BH264"/>
  <c r="BG264"/>
  <c r="BF264"/>
  <c r="T264"/>
  <c r="R264"/>
  <c r="P264"/>
  <c r="BI261"/>
  <c r="BH261"/>
  <c r="BG261"/>
  <c r="BF261"/>
  <c r="T261"/>
  <c r="R261"/>
  <c r="P261"/>
  <c r="BI258"/>
  <c r="BH258"/>
  <c r="BG258"/>
  <c r="BF258"/>
  <c r="T258"/>
  <c r="R258"/>
  <c r="P258"/>
  <c r="BI255"/>
  <c r="BH255"/>
  <c r="BG255"/>
  <c r="BF255"/>
  <c r="T255"/>
  <c r="R255"/>
  <c r="P255"/>
  <c r="BI252"/>
  <c r="BH252"/>
  <c r="BG252"/>
  <c r="BF252"/>
  <c r="T252"/>
  <c r="R252"/>
  <c r="P252"/>
  <c r="BI249"/>
  <c r="BH249"/>
  <c r="BG249"/>
  <c r="BF249"/>
  <c r="T249"/>
  <c r="R249"/>
  <c r="P249"/>
  <c r="BI247"/>
  <c r="BH247"/>
  <c r="BG247"/>
  <c r="BF247"/>
  <c r="T247"/>
  <c r="R247"/>
  <c r="P247"/>
  <c r="BI245"/>
  <c r="BH245"/>
  <c r="BG245"/>
  <c r="BF245"/>
  <c r="T245"/>
  <c r="R245"/>
  <c r="P245"/>
  <c r="BI242"/>
  <c r="BH242"/>
  <c r="BG242"/>
  <c r="BF242"/>
  <c r="T242"/>
  <c r="R242"/>
  <c r="P242"/>
  <c r="BI239"/>
  <c r="BH239"/>
  <c r="BG239"/>
  <c r="BF239"/>
  <c r="T239"/>
  <c r="R239"/>
  <c r="P239"/>
  <c r="BI236"/>
  <c r="BH236"/>
  <c r="BG236"/>
  <c r="BF236"/>
  <c r="T236"/>
  <c r="R236"/>
  <c r="P236"/>
  <c r="BI233"/>
  <c r="BH233"/>
  <c r="BG233"/>
  <c r="BF233"/>
  <c r="T233"/>
  <c r="R233"/>
  <c r="P233"/>
  <c r="BI230"/>
  <c r="BH230"/>
  <c r="BG230"/>
  <c r="BF230"/>
  <c r="T230"/>
  <c r="R230"/>
  <c r="P230"/>
  <c r="BI228"/>
  <c r="BH228"/>
  <c r="BG228"/>
  <c r="BF228"/>
  <c r="T228"/>
  <c r="R228"/>
  <c r="P228"/>
  <c r="BI226"/>
  <c r="BH226"/>
  <c r="BG226"/>
  <c r="BF226"/>
  <c r="T226"/>
  <c r="R226"/>
  <c r="P226"/>
  <c r="BI223"/>
  <c r="BH223"/>
  <c r="BG223"/>
  <c r="BF223"/>
  <c r="T223"/>
  <c r="R223"/>
  <c r="P223"/>
  <c r="BI220"/>
  <c r="BH220"/>
  <c r="BG220"/>
  <c r="BF220"/>
  <c r="T220"/>
  <c r="R220"/>
  <c r="P220"/>
  <c r="BI216"/>
  <c r="BH216"/>
  <c r="BG216"/>
  <c r="BF216"/>
  <c r="T216"/>
  <c r="R216"/>
  <c r="P216"/>
  <c r="BI213"/>
  <c r="BH213"/>
  <c r="BG213"/>
  <c r="BF213"/>
  <c r="T213"/>
  <c r="R213"/>
  <c r="P213"/>
  <c r="BI209"/>
  <c r="BH209"/>
  <c r="BG209"/>
  <c r="BF209"/>
  <c r="T209"/>
  <c r="R209"/>
  <c r="P209"/>
  <c r="BI206"/>
  <c r="BH206"/>
  <c r="BG206"/>
  <c r="BF206"/>
  <c r="T206"/>
  <c r="R206"/>
  <c r="P206"/>
  <c r="BI202"/>
  <c r="BH202"/>
  <c r="BG202"/>
  <c r="BF202"/>
  <c r="T202"/>
  <c r="R202"/>
  <c r="P202"/>
  <c r="BI200"/>
  <c r="BH200"/>
  <c r="BG200"/>
  <c r="BF200"/>
  <c r="T200"/>
  <c r="R200"/>
  <c r="P200"/>
  <c r="BI197"/>
  <c r="BH197"/>
  <c r="BG197"/>
  <c r="BF197"/>
  <c r="T197"/>
  <c r="R197"/>
  <c r="P197"/>
  <c r="BI195"/>
  <c r="BH195"/>
  <c r="BG195"/>
  <c r="BF195"/>
  <c r="T195"/>
  <c r="R195"/>
  <c r="P195"/>
  <c r="BI192"/>
  <c r="BH192"/>
  <c r="BG192"/>
  <c r="BF192"/>
  <c r="T192"/>
  <c r="R192"/>
  <c r="P192"/>
  <c r="BI188"/>
  <c r="BH188"/>
  <c r="BG188"/>
  <c r="BF188"/>
  <c r="T188"/>
  <c r="R188"/>
  <c r="P188"/>
  <c r="BI185"/>
  <c r="BH185"/>
  <c r="BG185"/>
  <c r="BF185"/>
  <c r="T185"/>
  <c r="R185"/>
  <c r="P185"/>
  <c r="BI182"/>
  <c r="BH182"/>
  <c r="BG182"/>
  <c r="BF182"/>
  <c r="T182"/>
  <c r="R182"/>
  <c r="P182"/>
  <c r="BI179"/>
  <c r="BH179"/>
  <c r="BG179"/>
  <c r="BF179"/>
  <c r="T179"/>
  <c r="R179"/>
  <c r="P179"/>
  <c r="BI176"/>
  <c r="BH176"/>
  <c r="BG176"/>
  <c r="BF176"/>
  <c r="T176"/>
  <c r="R176"/>
  <c r="P176"/>
  <c r="BI173"/>
  <c r="BH173"/>
  <c r="BG173"/>
  <c r="BF173"/>
  <c r="T173"/>
  <c r="R173"/>
  <c r="P173"/>
  <c r="BI170"/>
  <c r="BH170"/>
  <c r="BG170"/>
  <c r="BF170"/>
  <c r="T170"/>
  <c r="R170"/>
  <c r="P170"/>
  <c r="BI167"/>
  <c r="BH167"/>
  <c r="BG167"/>
  <c r="BF167"/>
  <c r="T167"/>
  <c r="R167"/>
  <c r="P167"/>
  <c r="BI161"/>
  <c r="BH161"/>
  <c r="BG161"/>
  <c r="BF161"/>
  <c r="T161"/>
  <c r="R161"/>
  <c r="P161"/>
  <c r="BI158"/>
  <c r="BH158"/>
  <c r="BG158"/>
  <c r="BF158"/>
  <c r="T158"/>
  <c r="R158"/>
  <c r="P158"/>
  <c r="BI155"/>
  <c r="BH155"/>
  <c r="BG155"/>
  <c r="BF155"/>
  <c r="T155"/>
  <c r="R155"/>
  <c r="P155"/>
  <c r="BI152"/>
  <c r="BH152"/>
  <c r="BG152"/>
  <c r="BF152"/>
  <c r="T152"/>
  <c r="R152"/>
  <c r="P152"/>
  <c r="BI148"/>
  <c r="BH148"/>
  <c r="BG148"/>
  <c r="BF148"/>
  <c r="T148"/>
  <c r="R148"/>
  <c r="P148"/>
  <c r="BI144"/>
  <c r="BH144"/>
  <c r="BG144"/>
  <c r="BF144"/>
  <c r="T144"/>
  <c r="R144"/>
  <c r="P144"/>
  <c r="BI141"/>
  <c r="BH141"/>
  <c r="BG141"/>
  <c r="BF141"/>
  <c r="T141"/>
  <c r="R141"/>
  <c r="P141"/>
  <c r="BI138"/>
  <c r="BH138"/>
  <c r="BG138"/>
  <c r="BF138"/>
  <c r="T138"/>
  <c r="R138"/>
  <c r="P138"/>
  <c r="BI135"/>
  <c r="BH135"/>
  <c r="BG135"/>
  <c r="BF135"/>
  <c r="T135"/>
  <c r="R135"/>
  <c r="P135"/>
  <c r="BI132"/>
  <c r="BH132"/>
  <c r="BG132"/>
  <c r="BF132"/>
  <c r="T132"/>
  <c r="R132"/>
  <c r="P132"/>
  <c r="J126"/>
  <c r="J125"/>
  <c r="F125"/>
  <c r="F123"/>
  <c r="E121"/>
  <c r="J94"/>
  <c r="J93"/>
  <c r="F93"/>
  <c r="F91"/>
  <c r="E89"/>
  <c r="J20"/>
  <c r="E20"/>
  <c r="F126"/>
  <c r="J19"/>
  <c r="J14"/>
  <c r="J123"/>
  <c r="E7"/>
  <c r="E117"/>
  <c i="1" r="L90"/>
  <c r="AM90"/>
  <c r="AM89"/>
  <c r="L89"/>
  <c r="AM87"/>
  <c r="L87"/>
  <c r="L85"/>
  <c r="L84"/>
  <c i="9" r="BK128"/>
  <c r="J128"/>
  <c r="BK127"/>
  <c r="J127"/>
  <c r="BK126"/>
  <c r="J126"/>
  <c r="J125"/>
  <c r="BK124"/>
  <c r="BK123"/>
  <c r="J122"/>
  <c i="8" r="BK209"/>
  <c r="BK204"/>
  <c r="BK202"/>
  <c r="BK200"/>
  <c r="J194"/>
  <c r="BK190"/>
  <c r="BK189"/>
  <c r="J186"/>
  <c r="BK185"/>
  <c r="BK179"/>
  <c r="J168"/>
  <c r="BK157"/>
  <c r="BK138"/>
  <c r="BK135"/>
  <c i="7" r="J243"/>
  <c r="BK234"/>
  <c r="J229"/>
  <c r="J227"/>
  <c r="BK210"/>
  <c r="J208"/>
  <c r="J201"/>
  <c r="BK199"/>
  <c r="J196"/>
  <c r="J185"/>
  <c r="BK184"/>
  <c r="BK175"/>
  <c r="BK171"/>
  <c r="J170"/>
  <c r="BK167"/>
  <c r="BK161"/>
  <c r="J157"/>
  <c r="J156"/>
  <c i="6" r="BK182"/>
  <c r="BK176"/>
  <c r="J172"/>
  <c i="5" r="J254"/>
  <c r="J229"/>
  <c r="BK227"/>
  <c r="J224"/>
  <c r="J213"/>
  <c r="J181"/>
  <c r="J168"/>
  <c r="BK164"/>
  <c r="J158"/>
  <c r="J137"/>
  <c i="4" r="J298"/>
  <c r="BK274"/>
  <c r="J259"/>
  <c r="J246"/>
  <c r="J243"/>
  <c r="BK219"/>
  <c r="J214"/>
  <c r="BK172"/>
  <c r="BK165"/>
  <c r="BK153"/>
  <c i="3" r="BK285"/>
  <c r="BK281"/>
  <c r="J280"/>
  <c r="J278"/>
  <c r="J274"/>
  <c r="J271"/>
  <c r="BK269"/>
  <c r="J267"/>
  <c r="BK265"/>
  <c r="J248"/>
  <c r="BK183"/>
  <c r="BK153"/>
  <c r="J147"/>
  <c i="2" r="BK343"/>
  <c r="BK338"/>
  <c r="BK333"/>
  <c r="BK317"/>
  <c r="J304"/>
  <c r="BK302"/>
  <c r="J287"/>
  <c r="BK285"/>
  <c r="BK283"/>
  <c r="J277"/>
  <c r="BK273"/>
  <c r="BK261"/>
  <c r="J258"/>
  <c r="BK247"/>
  <c r="BK245"/>
  <c r="J236"/>
  <c r="J233"/>
  <c r="J228"/>
  <c r="J220"/>
  <c r="BK206"/>
  <c r="BK188"/>
  <c r="BK135"/>
  <c i="9" r="BK125"/>
  <c r="J124"/>
  <c r="J123"/>
  <c r="BK122"/>
  <c r="BK121"/>
  <c i="8" r="J204"/>
  <c r="BK199"/>
  <c r="J198"/>
  <c r="J190"/>
  <c r="J188"/>
  <c r="J182"/>
  <c r="J180"/>
  <c r="BK176"/>
  <c r="J174"/>
  <c r="J160"/>
  <c r="J156"/>
  <c r="J150"/>
  <c i="7" r="J246"/>
  <c r="BK230"/>
  <c r="BK229"/>
  <c r="J228"/>
  <c r="J219"/>
  <c r="J218"/>
  <c r="BK217"/>
  <c r="J213"/>
  <c r="BK200"/>
  <c r="BK196"/>
  <c r="J195"/>
  <c r="BK192"/>
  <c r="BK180"/>
  <c r="BK179"/>
  <c r="J178"/>
  <c r="J173"/>
  <c r="J169"/>
  <c r="J160"/>
  <c r="BK156"/>
  <c r="BK154"/>
  <c r="BK148"/>
  <c r="BK147"/>
  <c r="BK146"/>
  <c r="BK142"/>
  <c r="BK141"/>
  <c i="6" r="BK174"/>
  <c r="BK172"/>
  <c r="BK166"/>
  <c r="BK165"/>
  <c r="J160"/>
  <c r="J138"/>
  <c r="BK132"/>
  <c i="5" r="BK251"/>
  <c r="BK238"/>
  <c r="BK224"/>
  <c r="J216"/>
  <c r="J206"/>
  <c r="J203"/>
  <c r="BK200"/>
  <c r="J195"/>
  <c r="J188"/>
  <c r="BK177"/>
  <c r="BK173"/>
  <c r="J161"/>
  <c i="4" r="BK302"/>
  <c r="J302"/>
  <c r="BK298"/>
  <c r="J290"/>
  <c r="J287"/>
  <c r="J271"/>
  <c r="J265"/>
  <c r="BK254"/>
  <c r="BK246"/>
  <c r="J237"/>
  <c r="J229"/>
  <c r="BK225"/>
  <c r="BK223"/>
  <c r="J221"/>
  <c r="J206"/>
  <c r="J203"/>
  <c r="BK196"/>
  <c r="J194"/>
  <c r="J175"/>
  <c r="BK169"/>
  <c r="J162"/>
  <c i="3" r="J282"/>
  <c r="BK275"/>
  <c r="J268"/>
  <c r="BK267"/>
  <c r="BK256"/>
  <c r="J251"/>
  <c r="J245"/>
  <c r="BK239"/>
  <c r="J225"/>
  <c r="J223"/>
  <c r="BK221"/>
  <c r="BK220"/>
  <c r="J203"/>
  <c r="BK147"/>
  <c i="2" r="J357"/>
  <c r="BK353"/>
  <c r="BK323"/>
  <c r="J311"/>
  <c r="J306"/>
  <c r="BK304"/>
  <c r="J302"/>
  <c r="J298"/>
  <c r="J296"/>
  <c r="J289"/>
  <c r="J285"/>
  <c r="J283"/>
  <c r="BK277"/>
  <c r="J261"/>
  <c r="J249"/>
  <c r="J245"/>
  <c r="BK242"/>
  <c r="J239"/>
  <c r="BK228"/>
  <c r="J202"/>
  <c r="BK185"/>
  <c r="BK179"/>
  <c r="J173"/>
  <c r="J161"/>
  <c r="J148"/>
  <c r="J138"/>
  <c i="9" r="F36"/>
  <c i="8" r="J209"/>
  <c r="BK206"/>
  <c r="J202"/>
  <c r="J196"/>
  <c r="J189"/>
  <c r="BK186"/>
  <c r="J183"/>
  <c r="BK182"/>
  <c r="BK180"/>
  <c r="BK174"/>
  <c r="J172"/>
  <c r="J165"/>
  <c r="BK162"/>
  <c r="BK150"/>
  <c r="BK144"/>
  <c r="J141"/>
  <c r="J138"/>
  <c r="J130"/>
  <c i="7" r="BK243"/>
  <c r="J241"/>
  <c r="J235"/>
  <c r="J233"/>
  <c r="J232"/>
  <c r="BK222"/>
  <c r="BK219"/>
  <c r="J216"/>
  <c r="BK214"/>
  <c r="J205"/>
  <c r="BK204"/>
  <c r="J192"/>
  <c r="BK190"/>
  <c r="J183"/>
  <c r="BK182"/>
  <c r="BK173"/>
  <c r="BK170"/>
  <c r="BK166"/>
  <c r="BK162"/>
  <c r="J161"/>
  <c r="J159"/>
  <c r="J158"/>
  <c r="BK157"/>
  <c r="BK153"/>
  <c r="J152"/>
  <c r="J147"/>
  <c r="BK140"/>
  <c r="J138"/>
  <c i="6" r="J174"/>
  <c r="BK129"/>
  <c i="5" r="BK271"/>
  <c r="J271"/>
  <c r="J262"/>
  <c r="BK254"/>
  <c r="BK248"/>
  <c r="J245"/>
  <c r="J200"/>
  <c r="J186"/>
  <c r="J183"/>
  <c r="J173"/>
  <c r="BK152"/>
  <c r="BK143"/>
  <c i="4" r="J282"/>
  <c r="BK259"/>
  <c r="J254"/>
  <c r="J232"/>
  <c r="BK221"/>
  <c r="J209"/>
  <c r="BK201"/>
  <c r="BK194"/>
  <c r="BK180"/>
  <c r="J156"/>
  <c r="J153"/>
  <c r="BK138"/>
  <c r="J132"/>
  <c i="3" r="J281"/>
  <c r="J279"/>
  <c r="J277"/>
  <c r="J275"/>
  <c r="J269"/>
  <c r="BK262"/>
  <c r="BK260"/>
  <c r="J258"/>
  <c r="J253"/>
  <c r="J242"/>
  <c r="J230"/>
  <c r="BK225"/>
  <c r="BK223"/>
  <c r="BK218"/>
  <c r="BK200"/>
  <c r="J153"/>
  <c r="J150"/>
  <c r="BK144"/>
  <c i="2" r="J353"/>
  <c r="J350"/>
  <c r="BK346"/>
  <c r="J333"/>
  <c r="J327"/>
  <c r="J320"/>
  <c r="J314"/>
  <c r="BK308"/>
  <c r="BK294"/>
  <c r="J273"/>
  <c r="J270"/>
  <c r="BK266"/>
  <c r="J264"/>
  <c r="BK255"/>
  <c r="BK252"/>
  <c r="J247"/>
  <c r="BK233"/>
  <c r="BK230"/>
  <c r="J226"/>
  <c r="BK213"/>
  <c r="BK202"/>
  <c r="BK200"/>
  <c r="BK197"/>
  <c r="J195"/>
  <c r="BK167"/>
  <c r="BK158"/>
  <c r="BK148"/>
  <c r="BK144"/>
  <c r="J132"/>
  <c i="9" r="J121"/>
  <c i="8" r="J212"/>
  <c r="J199"/>
  <c r="BK194"/>
  <c r="J192"/>
  <c r="J176"/>
  <c r="BK168"/>
  <c r="J162"/>
  <c r="BK156"/>
  <c r="J154"/>
  <c r="J144"/>
  <c r="BK130"/>
  <c i="7" r="J244"/>
  <c r="BK236"/>
  <c r="BK232"/>
  <c r="BK227"/>
  <c r="BK224"/>
  <c r="BK221"/>
  <c r="J212"/>
  <c r="J211"/>
  <c r="J209"/>
  <c r="BK202"/>
  <c r="J194"/>
  <c r="J188"/>
  <c r="BK187"/>
  <c r="J184"/>
  <c r="BK181"/>
  <c r="BK178"/>
  <c r="BK169"/>
  <c r="J168"/>
  <c r="J167"/>
  <c r="BK165"/>
  <c r="BK160"/>
  <c r="J154"/>
  <c r="J149"/>
  <c r="BK139"/>
  <c i="6" r="BK170"/>
  <c r="J148"/>
  <c r="J132"/>
  <c i="5" r="BK259"/>
  <c r="BK232"/>
  <c r="J227"/>
  <c r="BK209"/>
  <c r="J207"/>
  <c r="BK206"/>
  <c r="BK195"/>
  <c r="J191"/>
  <c r="BK188"/>
  <c r="BK168"/>
  <c r="BK155"/>
  <c r="BK149"/>
  <c r="BK146"/>
  <c r="J134"/>
  <c i="4" r="BK265"/>
  <c r="BK257"/>
  <c r="BK227"/>
  <c r="J223"/>
  <c r="BK206"/>
  <c r="BK203"/>
  <c r="J172"/>
  <c r="J168"/>
  <c r="BK141"/>
  <c r="J135"/>
  <c r="BK132"/>
  <c i="3" r="BK292"/>
  <c r="J292"/>
  <c r="J285"/>
  <c r="BK278"/>
  <c r="J276"/>
  <c r="BK264"/>
  <c r="J256"/>
  <c r="BK251"/>
  <c r="BK245"/>
  <c r="J222"/>
  <c r="J221"/>
  <c r="J220"/>
  <c r="BK185"/>
  <c i="2" r="BK357"/>
  <c r="BK350"/>
  <c r="J346"/>
  <c r="J343"/>
  <c r="J338"/>
  <c r="BK330"/>
  <c r="BK327"/>
  <c r="BK320"/>
  <c r="BK311"/>
  <c r="J308"/>
  <c r="BK306"/>
  <c r="BK298"/>
  <c r="J294"/>
  <c r="BK289"/>
  <c r="BK287"/>
  <c r="J280"/>
  <c r="J266"/>
  <c r="BK264"/>
  <c r="BK258"/>
  <c r="J255"/>
  <c r="J252"/>
  <c r="BK239"/>
  <c r="BK236"/>
  <c r="J230"/>
  <c r="BK226"/>
  <c r="J223"/>
  <c r="BK216"/>
  <c r="J197"/>
  <c r="BK192"/>
  <c r="BK155"/>
  <c r="J152"/>
  <c r="J144"/>
  <c i="8" r="BK212"/>
  <c r="J206"/>
  <c r="J200"/>
  <c r="BK198"/>
  <c r="J177"/>
  <c r="J170"/>
  <c r="BK152"/>
  <c i="7" r="BK241"/>
  <c r="J238"/>
  <c r="BK233"/>
  <c r="J225"/>
  <c r="J224"/>
  <c r="BK216"/>
  <c r="BK215"/>
  <c r="BK213"/>
  <c r="BK207"/>
  <c r="BK205"/>
  <c r="J199"/>
  <c r="J198"/>
  <c r="BK197"/>
  <c r="J190"/>
  <c r="BK188"/>
  <c r="BK185"/>
  <c r="J181"/>
  <c r="J180"/>
  <c r="BK177"/>
  <c r="J175"/>
  <c r="BK168"/>
  <c r="J166"/>
  <c r="J165"/>
  <c r="J164"/>
  <c r="BK159"/>
  <c r="J153"/>
  <c r="BK143"/>
  <c r="J139"/>
  <c i="6" r="BK178"/>
  <c r="J170"/>
  <c r="BK152"/>
  <c r="BK141"/>
  <c r="BK138"/>
  <c i="5" r="BK262"/>
  <c r="BK245"/>
  <c r="J238"/>
  <c r="J220"/>
  <c r="BK193"/>
  <c r="BK186"/>
  <c r="BK171"/>
  <c r="BK137"/>
  <c r="BK134"/>
  <c i="4" r="BK290"/>
  <c r="BK287"/>
  <c r="J277"/>
  <c r="BK271"/>
  <c r="J249"/>
  <c r="BK243"/>
  <c r="J234"/>
  <c r="BK232"/>
  <c r="BK214"/>
  <c i="3" r="J284"/>
  <c r="J283"/>
  <c r="BK280"/>
  <c r="BK276"/>
  <c r="BK268"/>
  <c r="J262"/>
  <c r="BK261"/>
  <c r="BK242"/>
  <c r="J226"/>
  <c r="J218"/>
  <c r="BK150"/>
  <c i="2" r="J330"/>
  <c r="J323"/>
  <c r="J317"/>
  <c r="BK314"/>
  <c r="BK296"/>
  <c r="BK280"/>
  <c r="BK270"/>
  <c r="BK249"/>
  <c r="J242"/>
  <c r="BK223"/>
  <c r="J200"/>
  <c r="J185"/>
  <c r="J179"/>
  <c r="BK176"/>
  <c r="BK152"/>
  <c r="BK141"/>
  <c r="J135"/>
  <c i="8" r="BK196"/>
  <c r="BK192"/>
  <c r="BK183"/>
  <c r="BK177"/>
  <c r="BK170"/>
  <c r="BK165"/>
  <c r="BK154"/>
  <c r="J135"/>
  <c i="7" r="BK247"/>
  <c r="J247"/>
  <c r="BK238"/>
  <c r="BK226"/>
  <c r="BK225"/>
  <c r="BK212"/>
  <c r="BK209"/>
  <c r="BK203"/>
  <c r="BK201"/>
  <c r="J200"/>
  <c r="J193"/>
  <c r="J191"/>
  <c r="J179"/>
  <c r="J177"/>
  <c r="J174"/>
  <c r="J171"/>
  <c r="J162"/>
  <c r="J146"/>
  <c r="J140"/>
  <c i="6" r="J182"/>
  <c r="J178"/>
  <c r="J168"/>
  <c r="J165"/>
  <c r="J163"/>
  <c i="5" r="BK267"/>
  <c r="J251"/>
  <c r="J248"/>
  <c r="BK241"/>
  <c r="J235"/>
  <c r="J232"/>
  <c r="BK220"/>
  <c r="J214"/>
  <c r="J210"/>
  <c r="J209"/>
  <c r="BK207"/>
  <c r="BK203"/>
  <c r="J197"/>
  <c r="BK191"/>
  <c r="J179"/>
  <c r="J177"/>
  <c r="J149"/>
  <c r="J143"/>
  <c r="J140"/>
  <c i="4" r="BK295"/>
  <c r="J274"/>
  <c r="BK267"/>
  <c r="J263"/>
  <c r="BK240"/>
  <c r="BK229"/>
  <c r="BK217"/>
  <c r="J199"/>
  <c r="J190"/>
  <c r="J178"/>
  <c r="BK175"/>
  <c r="J169"/>
  <c r="BK168"/>
  <c r="BK162"/>
  <c r="BK159"/>
  <c r="BK156"/>
  <c r="J150"/>
  <c r="BK147"/>
  <c i="3" r="BK283"/>
  <c r="BK272"/>
  <c r="J265"/>
  <c r="J260"/>
  <c r="J185"/>
  <c r="J144"/>
  <c i="2" r="BK220"/>
  <c r="BK209"/>
  <c r="J206"/>
  <c r="BK195"/>
  <c r="J192"/>
  <c r="J170"/>
  <c r="BK161"/>
  <c r="BK132"/>
  <c i="8" r="BK188"/>
  <c r="J185"/>
  <c r="J179"/>
  <c r="BK172"/>
  <c r="BK160"/>
  <c r="J157"/>
  <c r="J152"/>
  <c i="7" r="BK246"/>
  <c r="BK244"/>
  <c r="J234"/>
  <c r="J230"/>
  <c r="J226"/>
  <c r="J222"/>
  <c r="BK218"/>
  <c r="J217"/>
  <c r="J210"/>
  <c r="J207"/>
  <c r="J203"/>
  <c r="BK198"/>
  <c r="J197"/>
  <c r="BK191"/>
  <c r="J187"/>
  <c r="J182"/>
  <c r="J176"/>
  <c r="J163"/>
  <c r="BK158"/>
  <c r="BK152"/>
  <c r="J148"/>
  <c r="J141"/>
  <c r="BK138"/>
  <c i="6" r="J176"/>
  <c r="J166"/>
  <c r="J152"/>
  <c r="BK148"/>
  <c r="J135"/>
  <c i="5" r="J259"/>
  <c r="BK235"/>
  <c r="BK216"/>
  <c r="BK213"/>
  <c r="J193"/>
  <c r="BK181"/>
  <c r="J164"/>
  <c r="J155"/>
  <c r="J152"/>
  <c r="J131"/>
  <c i="4" r="J295"/>
  <c r="BK282"/>
  <c r="BK277"/>
  <c r="BK237"/>
  <c r="BK234"/>
  <c r="J219"/>
  <c r="J217"/>
  <c r="BK199"/>
  <c r="J184"/>
  <c r="BK178"/>
  <c r="J159"/>
  <c r="BK150"/>
  <c r="J144"/>
  <c r="J138"/>
  <c i="3" r="BK277"/>
  <c r="J264"/>
  <c r="J261"/>
  <c r="BK258"/>
  <c r="BK253"/>
  <c r="J239"/>
  <c r="BK236"/>
  <c r="BK230"/>
  <c r="BK203"/>
  <c r="J183"/>
  <c r="J128"/>
  <c i="2" r="J216"/>
  <c r="J209"/>
  <c r="J182"/>
  <c r="BK170"/>
  <c r="J155"/>
  <c r="BK138"/>
  <c i="1" r="AS98"/>
  <c i="8" r="BK141"/>
  <c i="7" r="J236"/>
  <c r="BK235"/>
  <c r="BK228"/>
  <c r="J221"/>
  <c r="J215"/>
  <c r="J214"/>
  <c r="BK211"/>
  <c r="BK208"/>
  <c r="J204"/>
  <c r="J202"/>
  <c r="BK195"/>
  <c r="BK194"/>
  <c r="BK193"/>
  <c r="BK183"/>
  <c r="BK176"/>
  <c r="BK174"/>
  <c r="BK164"/>
  <c r="BK163"/>
  <c r="BK149"/>
  <c r="J143"/>
  <c r="J142"/>
  <c i="6" r="BK168"/>
  <c r="BK163"/>
  <c r="BK160"/>
  <c r="J141"/>
  <c r="BK135"/>
  <c r="J129"/>
  <c i="5" r="J267"/>
  <c r="J241"/>
  <c r="BK229"/>
  <c r="BK214"/>
  <c r="BK210"/>
  <c r="BK197"/>
  <c r="BK183"/>
  <c r="BK179"/>
  <c r="J171"/>
  <c r="BK161"/>
  <c r="BK158"/>
  <c r="J146"/>
  <c r="BK140"/>
  <c r="BK131"/>
  <c i="4" r="J267"/>
  <c r="BK263"/>
  <c r="J257"/>
  <c r="BK249"/>
  <c r="J240"/>
  <c r="J227"/>
  <c r="J225"/>
  <c r="BK209"/>
  <c r="J201"/>
  <c r="J196"/>
  <c r="BK190"/>
  <c r="BK184"/>
  <c r="J180"/>
  <c r="J165"/>
  <c r="J147"/>
  <c r="BK144"/>
  <c r="J141"/>
  <c r="BK135"/>
  <c i="3" r="BK284"/>
  <c r="BK282"/>
  <c r="BK279"/>
  <c r="BK274"/>
  <c r="J272"/>
  <c r="BK271"/>
  <c r="BK248"/>
  <c r="J236"/>
  <c r="BK226"/>
  <c r="BK222"/>
  <c r="J200"/>
  <c r="BK128"/>
  <c i="2" r="J213"/>
  <c r="J188"/>
  <c r="BK182"/>
  <c r="J176"/>
  <c r="BK173"/>
  <c r="J167"/>
  <c r="J158"/>
  <c r="J141"/>
  <c i="1" r="AS95"/>
  <c i="2" l="1" r="R131"/>
  <c r="BK219"/>
  <c r="J219"/>
  <c r="J102"/>
  <c r="R269"/>
  <c i="3" r="T229"/>
  <c i="4" r="P193"/>
  <c r="BK270"/>
  <c r="J270"/>
  <c r="J106"/>
  <c i="5" r="R176"/>
  <c r="P180"/>
  <c r="BK219"/>
  <c r="J219"/>
  <c r="J104"/>
  <c i="6" r="BK162"/>
  <c r="J162"/>
  <c r="J102"/>
  <c i="7" r="P145"/>
  <c r="P144"/>
  <c r="R151"/>
  <c r="T189"/>
  <c r="R231"/>
  <c r="T231"/>
  <c r="R242"/>
  <c r="R239"/>
  <c i="2" r="T131"/>
  <c r="T225"/>
  <c r="T260"/>
  <c r="P326"/>
  <c i="3" r="R229"/>
  <c i="4" r="BK193"/>
  <c r="J193"/>
  <c r="J103"/>
  <c r="T193"/>
  <c r="T205"/>
  <c r="T270"/>
  <c i="5" r="P176"/>
  <c r="R180"/>
  <c r="T219"/>
  <c i="6" r="R128"/>
  <c r="R127"/>
  <c r="R126"/>
  <c r="R162"/>
  <c i="7" r="P137"/>
  <c r="P136"/>
  <c r="R145"/>
  <c r="R144"/>
  <c r="T151"/>
  <c r="R189"/>
  <c i="8" r="T159"/>
  <c i="2" r="P131"/>
  <c r="P219"/>
  <c r="BK269"/>
  <c r="J269"/>
  <c r="J105"/>
  <c i="3" r="R127"/>
  <c r="T202"/>
  <c i="4" r="P131"/>
  <c r="BK205"/>
  <c r="J205"/>
  <c r="J104"/>
  <c r="R205"/>
  <c r="R270"/>
  <c i="5" r="R130"/>
  <c r="P199"/>
  <c r="T244"/>
  <c i="6" r="T128"/>
  <c i="7" r="BK145"/>
  <c r="BK144"/>
  <c r="J144"/>
  <c r="J101"/>
  <c r="P155"/>
  <c r="P186"/>
  <c r="BK223"/>
  <c r="J223"/>
  <c r="J108"/>
  <c i="2" r="P205"/>
  <c r="P225"/>
  <c r="R260"/>
  <c r="R326"/>
  <c i="3" r="P229"/>
  <c i="4" r="T213"/>
  <c i="5" r="P130"/>
  <c r="T199"/>
  <c r="P219"/>
  <c i="6" r="BK128"/>
  <c r="J128"/>
  <c r="J100"/>
  <c i="7" r="T155"/>
  <c r="T186"/>
  <c r="BK231"/>
  <c r="J231"/>
  <c r="J109"/>
  <c r="BK242"/>
  <c r="J242"/>
  <c r="J113"/>
  <c i="2" r="T205"/>
  <c r="R219"/>
  <c r="BK260"/>
  <c r="J260"/>
  <c r="J104"/>
  <c r="BK326"/>
  <c r="J326"/>
  <c r="J106"/>
  <c i="3" r="BK127"/>
  <c r="J127"/>
  <c r="J100"/>
  <c r="BK202"/>
  <c r="J202"/>
  <c r="J101"/>
  <c i="4" r="R131"/>
  <c r="P213"/>
  <c i="5" r="T130"/>
  <c r="R199"/>
  <c r="R244"/>
  <c i="6" r="T162"/>
  <c i="7" r="T137"/>
  <c r="T136"/>
  <c r="BK151"/>
  <c r="BK189"/>
  <c r="J189"/>
  <c r="J107"/>
  <c r="R223"/>
  <c r="P242"/>
  <c r="P239"/>
  <c i="8" r="P129"/>
  <c r="P159"/>
  <c r="P167"/>
  <c r="T203"/>
  <c i="2" r="R205"/>
  <c r="T219"/>
  <c r="T269"/>
  <c i="3" r="P127"/>
  <c r="P126"/>
  <c r="P125"/>
  <c i="1" r="AU97"/>
  <c i="3" r="P202"/>
  <c i="4" r="R193"/>
  <c r="P205"/>
  <c r="P270"/>
  <c i="5" r="BK176"/>
  <c r="J176"/>
  <c r="J101"/>
  <c r="BK199"/>
  <c r="J199"/>
  <c r="J103"/>
  <c r="BK244"/>
  <c r="J244"/>
  <c r="J105"/>
  <c i="6" r="P162"/>
  <c i="7" r="R155"/>
  <c r="R186"/>
  <c r="T223"/>
  <c i="8" r="BK129"/>
  <c r="BK159"/>
  <c r="J159"/>
  <c r="J101"/>
  <c r="BK167"/>
  <c r="J167"/>
  <c r="J102"/>
  <c r="BK203"/>
  <c r="J203"/>
  <c r="J104"/>
  <c i="2" r="BK131"/>
  <c r="J131"/>
  <c r="J100"/>
  <c r="BK225"/>
  <c r="J225"/>
  <c r="J103"/>
  <c r="P269"/>
  <c i="3" r="BK229"/>
  <c r="J229"/>
  <c r="J102"/>
  <c i="4" r="BK131"/>
  <c r="BK213"/>
  <c r="J213"/>
  <c r="J105"/>
  <c i="5" r="BK130"/>
  <c r="J130"/>
  <c r="J100"/>
  <c r="T176"/>
  <c r="T180"/>
  <c r="R219"/>
  <c i="6" r="P128"/>
  <c r="P127"/>
  <c r="P126"/>
  <c i="1" r="AU101"/>
  <c i="7" r="BK137"/>
  <c r="J137"/>
  <c r="J100"/>
  <c r="BK155"/>
  <c r="J155"/>
  <c r="J105"/>
  <c r="BK186"/>
  <c r="J186"/>
  <c r="J106"/>
  <c r="P223"/>
  <c i="8" r="T129"/>
  <c r="T128"/>
  <c r="T127"/>
  <c r="T167"/>
  <c r="P203"/>
  <c i="9" r="P120"/>
  <c r="P119"/>
  <c r="P118"/>
  <c i="1" r="AU104"/>
  <c i="2" r="BK205"/>
  <c r="J205"/>
  <c r="J101"/>
  <c r="R225"/>
  <c r="P260"/>
  <c r="T326"/>
  <c i="3" r="T127"/>
  <c r="T126"/>
  <c r="T125"/>
  <c r="R202"/>
  <c i="4" r="T131"/>
  <c r="T130"/>
  <c r="T129"/>
  <c r="R213"/>
  <c i="5" r="BK180"/>
  <c r="J180"/>
  <c r="J102"/>
  <c r="P244"/>
  <c i="7" r="R137"/>
  <c r="R136"/>
  <c r="T145"/>
  <c r="T144"/>
  <c r="P151"/>
  <c r="P189"/>
  <c r="P231"/>
  <c r="T242"/>
  <c r="T239"/>
  <c i="8" r="R129"/>
  <c r="R159"/>
  <c r="R167"/>
  <c r="R203"/>
  <c i="9" r="BK120"/>
  <c r="J120"/>
  <c r="J98"/>
  <c r="R120"/>
  <c r="R119"/>
  <c r="R118"/>
  <c r="T120"/>
  <c r="T119"/>
  <c r="T118"/>
  <c i="2" r="F94"/>
  <c r="BE148"/>
  <c r="BE152"/>
  <c r="BE195"/>
  <c i="3" r="BE150"/>
  <c r="BE153"/>
  <c r="BE183"/>
  <c r="BE221"/>
  <c r="BE239"/>
  <c r="BE245"/>
  <c r="BE256"/>
  <c r="BE268"/>
  <c r="BE275"/>
  <c i="4" r="J91"/>
  <c r="BE175"/>
  <c r="BE203"/>
  <c r="BE219"/>
  <c r="BE271"/>
  <c i="5" r="E85"/>
  <c r="BE193"/>
  <c r="BE207"/>
  <c r="BK270"/>
  <c r="J270"/>
  <c r="J106"/>
  <c i="6" r="BE148"/>
  <c r="BE152"/>
  <c r="BE165"/>
  <c i="7" r="E85"/>
  <c r="BE141"/>
  <c r="BE148"/>
  <c r="BE160"/>
  <c r="BE180"/>
  <c r="BE190"/>
  <c r="BE191"/>
  <c r="BE198"/>
  <c r="BE199"/>
  <c r="BE205"/>
  <c r="BE222"/>
  <c r="BE224"/>
  <c r="BE226"/>
  <c r="BE238"/>
  <c i="8" r="J91"/>
  <c r="E115"/>
  <c r="F124"/>
  <c i="2" r="BE144"/>
  <c r="BE161"/>
  <c r="BE185"/>
  <c r="BE188"/>
  <c r="BE220"/>
  <c i="3" r="BE147"/>
  <c r="BE185"/>
  <c r="BE220"/>
  <c r="BE222"/>
  <c r="BE242"/>
  <c r="BE274"/>
  <c r="BE278"/>
  <c r="BE279"/>
  <c r="BE281"/>
  <c i="4" r="BE132"/>
  <c r="BE169"/>
  <c r="BE201"/>
  <c r="BE243"/>
  <c r="BE249"/>
  <c r="BE257"/>
  <c r="BE263"/>
  <c r="BE265"/>
  <c r="BK183"/>
  <c r="J183"/>
  <c r="J101"/>
  <c i="5" r="BE140"/>
  <c r="BE173"/>
  <c r="BE186"/>
  <c r="BE195"/>
  <c r="BE200"/>
  <c r="BE209"/>
  <c r="BE224"/>
  <c i="6" r="F94"/>
  <c r="BE129"/>
  <c r="BE141"/>
  <c r="BE163"/>
  <c r="BE172"/>
  <c i="7" r="BE167"/>
  <c r="BE168"/>
  <c r="BE169"/>
  <c r="BE170"/>
  <c r="BE171"/>
  <c r="BE177"/>
  <c r="BE178"/>
  <c r="BE179"/>
  <c r="BE213"/>
  <c r="BE214"/>
  <c i="8" r="BE170"/>
  <c r="BE180"/>
  <c i="2" r="BE135"/>
  <c r="BE173"/>
  <c r="BE176"/>
  <c r="BE179"/>
  <c r="BK356"/>
  <c r="J356"/>
  <c r="J107"/>
  <c i="3" r="J91"/>
  <c r="BE218"/>
  <c r="BE230"/>
  <c r="BE251"/>
  <c r="BE253"/>
  <c r="BE261"/>
  <c r="BE264"/>
  <c r="BE282"/>
  <c r="BK291"/>
  <c r="J291"/>
  <c r="J103"/>
  <c i="4" r="F94"/>
  <c r="BE138"/>
  <c r="BE144"/>
  <c r="BE172"/>
  <c r="BE221"/>
  <c r="BE225"/>
  <c r="BE282"/>
  <c r="BK189"/>
  <c r="J189"/>
  <c r="J102"/>
  <c i="5" r="F94"/>
  <c r="J122"/>
  <c i="6" r="E114"/>
  <c r="BE138"/>
  <c i="7" r="F94"/>
  <c r="BE149"/>
  <c r="BE164"/>
  <c r="BE181"/>
  <c r="BE188"/>
  <c r="BE194"/>
  <c r="BE196"/>
  <c r="BE221"/>
  <c r="BE229"/>
  <c r="BE233"/>
  <c r="BE235"/>
  <c r="BE241"/>
  <c r="BE246"/>
  <c r="BE247"/>
  <c i="8" r="BE130"/>
  <c r="BE168"/>
  <c r="BE176"/>
  <c r="BE186"/>
  <c r="BE194"/>
  <c r="BE199"/>
  <c i="9" r="BE121"/>
  <c i="2" r="J91"/>
  <c r="BE192"/>
  <c r="BE230"/>
  <c r="BE245"/>
  <c r="BE252"/>
  <c r="BE264"/>
  <c r="BE283"/>
  <c r="BE289"/>
  <c r="BE298"/>
  <c r="BE304"/>
  <c r="BE308"/>
  <c r="BE338"/>
  <c r="BE346"/>
  <c i="3" r="E113"/>
  <c r="F122"/>
  <c r="BE128"/>
  <c r="BE223"/>
  <c r="BE258"/>
  <c r="BE269"/>
  <c r="BE272"/>
  <c i="4" r="BE135"/>
  <c r="BE159"/>
  <c r="BE162"/>
  <c r="BE165"/>
  <c r="BE194"/>
  <c r="BE196"/>
  <c r="BE223"/>
  <c r="BE229"/>
  <c r="BE254"/>
  <c r="BE298"/>
  <c i="5" r="BE143"/>
  <c r="BE149"/>
  <c r="BE152"/>
  <c r="BE155"/>
  <c r="BE158"/>
  <c r="BE179"/>
  <c r="BE203"/>
  <c r="BE214"/>
  <c r="BE254"/>
  <c i="6" r="J120"/>
  <c r="BK177"/>
  <c r="J177"/>
  <c r="J103"/>
  <c i="7" r="J129"/>
  <c r="BE156"/>
  <c r="BE173"/>
  <c r="BE183"/>
  <c r="BE193"/>
  <c r="BE195"/>
  <c r="BE203"/>
  <c r="BE227"/>
  <c i="8" r="BE138"/>
  <c r="BE141"/>
  <c r="BE144"/>
  <c r="BE156"/>
  <c r="BE157"/>
  <c r="BE188"/>
  <c r="BE189"/>
  <c r="BE204"/>
  <c i="9" r="BE125"/>
  <c i="2" r="E85"/>
  <c r="BE132"/>
  <c r="BE158"/>
  <c r="BE206"/>
  <c r="BE233"/>
  <c r="BE242"/>
  <c r="BE247"/>
  <c r="BE285"/>
  <c r="BE296"/>
  <c r="BE302"/>
  <c r="BE333"/>
  <c r="BE357"/>
  <c i="3" r="BE203"/>
  <c r="BE226"/>
  <c r="BE260"/>
  <c r="BE271"/>
  <c r="BE283"/>
  <c r="BE284"/>
  <c r="BE292"/>
  <c i="4" r="BE147"/>
  <c r="BE209"/>
  <c r="BE240"/>
  <c r="BE267"/>
  <c r="BE277"/>
  <c r="BE287"/>
  <c i="5" r="BE137"/>
  <c r="BE171"/>
  <c r="BE177"/>
  <c r="BE181"/>
  <c r="BE213"/>
  <c r="BE248"/>
  <c r="BE251"/>
  <c i="6" r="BE160"/>
  <c r="BE174"/>
  <c r="BK159"/>
  <c r="J159"/>
  <c r="J101"/>
  <c r="BK181"/>
  <c r="J181"/>
  <c r="J104"/>
  <c i="7" r="BE142"/>
  <c r="BE147"/>
  <c r="BE157"/>
  <c r="BE158"/>
  <c r="BE161"/>
  <c r="BE166"/>
  <c r="BE176"/>
  <c r="BE197"/>
  <c r="BE200"/>
  <c r="BE204"/>
  <c r="BE215"/>
  <c r="BE217"/>
  <c r="BK237"/>
  <c r="J237"/>
  <c r="J110"/>
  <c i="8" r="BE150"/>
  <c r="BE182"/>
  <c r="BE183"/>
  <c r="BE190"/>
  <c r="BE196"/>
  <c r="BE198"/>
  <c r="BE200"/>
  <c r="BE206"/>
  <c r="BE209"/>
  <c r="BE212"/>
  <c r="BK201"/>
  <c r="J201"/>
  <c r="J103"/>
  <c i="9" r="J89"/>
  <c r="BE122"/>
  <c i="2" r="BE170"/>
  <c r="BE223"/>
  <c r="BE228"/>
  <c r="BE261"/>
  <c r="BE277"/>
  <c r="BE280"/>
  <c r="BE306"/>
  <c r="BE317"/>
  <c r="BE323"/>
  <c r="BE330"/>
  <c r="BE353"/>
  <c i="3" r="BE248"/>
  <c r="BE265"/>
  <c r="BE267"/>
  <c r="BE285"/>
  <c i="4" r="E85"/>
  <c r="BE168"/>
  <c r="BE190"/>
  <c r="BE227"/>
  <c r="BE234"/>
  <c r="BE237"/>
  <c r="BE246"/>
  <c r="BE274"/>
  <c i="5" r="BE161"/>
  <c r="BE164"/>
  <c r="BE168"/>
  <c r="BE206"/>
  <c r="BE210"/>
  <c r="BE216"/>
  <c r="BE220"/>
  <c r="BE227"/>
  <c r="BE238"/>
  <c r="BE267"/>
  <c r="BE271"/>
  <c i="6" r="BE132"/>
  <c r="BE170"/>
  <c r="BE182"/>
  <c i="7" r="BE174"/>
  <c r="BE175"/>
  <c r="BE184"/>
  <c r="BE185"/>
  <c r="BE201"/>
  <c r="BE202"/>
  <c r="BE207"/>
  <c r="BE208"/>
  <c r="BE209"/>
  <c r="BE218"/>
  <c r="BE228"/>
  <c r="BK240"/>
  <c r="BK239"/>
  <c r="J239"/>
  <c r="J111"/>
  <c i="8" r="BE135"/>
  <c r="BE160"/>
  <c r="BE177"/>
  <c r="BE179"/>
  <c r="BE185"/>
  <c r="BK211"/>
  <c r="J211"/>
  <c r="J105"/>
  <c i="9" r="E85"/>
  <c r="F92"/>
  <c i="2" r="BE155"/>
  <c r="BE167"/>
  <c r="BE213"/>
  <c r="BE216"/>
  <c r="BE236"/>
  <c r="BE258"/>
  <c r="BE273"/>
  <c r="BE287"/>
  <c r="BE294"/>
  <c r="BE343"/>
  <c r="BE350"/>
  <c i="3" r="BE144"/>
  <c r="BE200"/>
  <c r="BE262"/>
  <c r="BE277"/>
  <c r="BE280"/>
  <c i="4" r="BE141"/>
  <c r="BE150"/>
  <c r="BE153"/>
  <c r="BE156"/>
  <c r="BE184"/>
  <c r="BE214"/>
  <c r="BE217"/>
  <c r="BE232"/>
  <c r="BE259"/>
  <c r="BE295"/>
  <c r="BE302"/>
  <c r="BK301"/>
  <c r="J301"/>
  <c r="J107"/>
  <c i="5" r="BE134"/>
  <c r="BE146"/>
  <c r="BE183"/>
  <c r="BE191"/>
  <c r="BE229"/>
  <c r="BE232"/>
  <c r="BE235"/>
  <c i="6" r="BE176"/>
  <c i="7" r="BE138"/>
  <c r="BE139"/>
  <c r="BE140"/>
  <c r="BE152"/>
  <c r="BE153"/>
  <c r="BE163"/>
  <c r="BE182"/>
  <c r="BE187"/>
  <c r="BE210"/>
  <c r="BE211"/>
  <c r="BE225"/>
  <c r="BE232"/>
  <c r="BE234"/>
  <c r="BE236"/>
  <c r="BE243"/>
  <c i="8" r="BE152"/>
  <c r="BE172"/>
  <c r="BE202"/>
  <c i="2" r="BE138"/>
  <c r="BE141"/>
  <c r="BE182"/>
  <c r="BE197"/>
  <c r="BE200"/>
  <c r="BE202"/>
  <c r="BE209"/>
  <c r="BE226"/>
  <c r="BE239"/>
  <c r="BE249"/>
  <c r="BE255"/>
  <c r="BE266"/>
  <c r="BE270"/>
  <c r="BE311"/>
  <c r="BE314"/>
  <c r="BE320"/>
  <c r="BE327"/>
  <c i="3" r="BE225"/>
  <c r="BE236"/>
  <c r="BE276"/>
  <c i="4" r="BE178"/>
  <c r="BE180"/>
  <c r="BE199"/>
  <c r="BE206"/>
  <c r="BE290"/>
  <c i="5" r="BE131"/>
  <c r="BE188"/>
  <c r="BE197"/>
  <c r="BE241"/>
  <c r="BE245"/>
  <c r="BE259"/>
  <c r="BE262"/>
  <c i="6" r="BE135"/>
  <c r="BE166"/>
  <c r="BE168"/>
  <c r="BE178"/>
  <c i="7" r="BE143"/>
  <c r="BE146"/>
  <c r="BE154"/>
  <c r="BE159"/>
  <c r="BE162"/>
  <c r="BE165"/>
  <c r="BE192"/>
  <c r="BE212"/>
  <c r="BE216"/>
  <c r="BE219"/>
  <c r="BE230"/>
  <c r="BE244"/>
  <c i="8" r="BE154"/>
  <c r="BE162"/>
  <c r="BE165"/>
  <c r="BE174"/>
  <c r="BE192"/>
  <c i="9" r="BE123"/>
  <c r="BE124"/>
  <c r="BE126"/>
  <c r="BE127"/>
  <c r="BE128"/>
  <c i="1" r="BC104"/>
  <c i="5" r="F36"/>
  <c i="1" r="BA100"/>
  <c i="2" r="F37"/>
  <c i="1" r="BB96"/>
  <c i="7" r="J36"/>
  <c i="1" r="AW102"/>
  <c i="8" r="F39"/>
  <c i="1" r="BD103"/>
  <c r="AS94"/>
  <c i="5" r="F39"/>
  <c i="1" r="BD100"/>
  <c i="6" r="F39"/>
  <c i="1" r="BD101"/>
  <c i="7" r="F39"/>
  <c i="1" r="BD102"/>
  <c i="6" r="J36"/>
  <c i="1" r="AW101"/>
  <c i="2" r="J36"/>
  <c i="1" r="AW96"/>
  <c i="9" r="J34"/>
  <c i="1" r="AW104"/>
  <c i="4" r="F37"/>
  <c i="1" r="BB99"/>
  <c i="4" r="J36"/>
  <c i="1" r="AW99"/>
  <c i="2" r="F36"/>
  <c i="1" r="BA96"/>
  <c i="9" r="F35"/>
  <c i="1" r="BB104"/>
  <c i="3" r="F36"/>
  <c i="1" r="BA97"/>
  <c i="8" r="F38"/>
  <c i="1" r="BC103"/>
  <c i="6" r="F37"/>
  <c i="1" r="BB101"/>
  <c i="8" r="J36"/>
  <c i="1" r="AW103"/>
  <c i="5" r="J36"/>
  <c i="1" r="AW100"/>
  <c i="3" r="F39"/>
  <c i="1" r="BD97"/>
  <c i="3" r="F37"/>
  <c i="1" r="BB97"/>
  <c i="8" r="F37"/>
  <c i="1" r="BB103"/>
  <c i="8" r="F36"/>
  <c i="1" r="BA103"/>
  <c i="4" r="F36"/>
  <c i="1" r="BA99"/>
  <c i="7" r="F37"/>
  <c i="1" r="BB102"/>
  <c i="3" r="J36"/>
  <c i="1" r="AW97"/>
  <c i="2" r="F39"/>
  <c i="1" r="BD96"/>
  <c i="9" r="F34"/>
  <c i="1" r="BA104"/>
  <c i="7" r="F38"/>
  <c i="1" r="BC102"/>
  <c i="4" r="F39"/>
  <c i="1" r="BD99"/>
  <c i="5" r="F37"/>
  <c i="1" r="BB100"/>
  <c i="4" r="F38"/>
  <c i="1" r="BC99"/>
  <c i="9" r="F37"/>
  <c i="1" r="BD104"/>
  <c i="6" r="F36"/>
  <c i="1" r="BA101"/>
  <c i="2" r="F38"/>
  <c i="1" r="BC96"/>
  <c i="7" r="F36"/>
  <c i="1" r="BA102"/>
  <c i="5" r="F38"/>
  <c i="1" r="BC100"/>
  <c i="6" r="F38"/>
  <c i="1" r="BC101"/>
  <c i="3" r="F38"/>
  <c i="1" r="BC97"/>
  <c i="8" l="1" r="P128"/>
  <c r="P127"/>
  <c i="1" r="AU103"/>
  <c i="3" r="R126"/>
  <c r="R125"/>
  <c i="4" r="P130"/>
  <c r="P129"/>
  <c i="1" r="AU99"/>
  <c i="7" r="T150"/>
  <c r="T135"/>
  <c r="P150"/>
  <c r="P135"/>
  <c i="1" r="AU102"/>
  <c i="5" r="T129"/>
  <c r="T128"/>
  <c i="2" r="P130"/>
  <c r="P129"/>
  <c i="1" r="AU96"/>
  <c i="7" r="BK150"/>
  <c r="J150"/>
  <c r="J103"/>
  <c i="5" r="P129"/>
  <c r="P128"/>
  <c i="1" r="AU100"/>
  <c i="6" r="T127"/>
  <c r="T126"/>
  <c i="8" r="R128"/>
  <c r="R127"/>
  <c i="4" r="BK130"/>
  <c r="J130"/>
  <c r="J99"/>
  <c i="8" r="BK128"/>
  <c r="J128"/>
  <c r="J99"/>
  <c i="2" r="T130"/>
  <c r="T129"/>
  <c i="7" r="R150"/>
  <c r="R135"/>
  <c i="4" r="R130"/>
  <c r="R129"/>
  <c i="5" r="R129"/>
  <c r="R128"/>
  <c i="2" r="R130"/>
  <c r="R129"/>
  <c i="4" r="J131"/>
  <c r="J100"/>
  <c i="6" r="BK127"/>
  <c r="J127"/>
  <c r="J99"/>
  <c i="5" r="BK129"/>
  <c r="J129"/>
  <c r="J99"/>
  <c i="7" r="J240"/>
  <c r="J112"/>
  <c i="2" r="BK130"/>
  <c r="BK129"/>
  <c r="J129"/>
  <c i="3" r="BK126"/>
  <c r="J126"/>
  <c r="J99"/>
  <c i="7" r="J145"/>
  <c r="J102"/>
  <c r="J151"/>
  <c r="J104"/>
  <c r="BK136"/>
  <c r="BK135"/>
  <c r="J135"/>
  <c r="J98"/>
  <c i="8" r="J129"/>
  <c r="J100"/>
  <c i="9" r="BK119"/>
  <c r="J119"/>
  <c r="J97"/>
  <c i="1" r="BB98"/>
  <c r="AX98"/>
  <c i="7" r="F35"/>
  <c i="1" r="AZ102"/>
  <c i="9" r="J33"/>
  <c i="1" r="AV104"/>
  <c r="AT104"/>
  <c r="AU95"/>
  <c i="4" r="F35"/>
  <c i="1" r="AZ99"/>
  <c i="8" r="J35"/>
  <c i="1" r="AV103"/>
  <c r="AT103"/>
  <c i="5" r="J35"/>
  <c i="1" r="AV100"/>
  <c r="AT100"/>
  <c r="BD98"/>
  <c i="8" r="F35"/>
  <c i="1" r="AZ103"/>
  <c i="3" r="F35"/>
  <c i="1" r="AZ97"/>
  <c i="2" r="F35"/>
  <c i="1" r="AZ96"/>
  <c i="6" r="J35"/>
  <c i="1" r="AV101"/>
  <c r="AT101"/>
  <c r="BC98"/>
  <c r="AY98"/>
  <c r="BA98"/>
  <c r="AW98"/>
  <c r="BD95"/>
  <c r="BD94"/>
  <c r="W33"/>
  <c i="5" r="F35"/>
  <c i="1" r="AZ100"/>
  <c i="3" r="J35"/>
  <c i="1" r="AV97"/>
  <c r="AT97"/>
  <c i="2" r="J32"/>
  <c i="1" r="AG96"/>
  <c i="6" r="F35"/>
  <c i="1" r="AZ101"/>
  <c r="BB95"/>
  <c r="BB94"/>
  <c r="W31"/>
  <c r="BC95"/>
  <c r="BC94"/>
  <c r="AY94"/>
  <c i="7" r="J35"/>
  <c i="1" r="AV102"/>
  <c r="AT102"/>
  <c r="BA95"/>
  <c r="BA94"/>
  <c r="AW94"/>
  <c r="AK30"/>
  <c i="2" r="J35"/>
  <c i="1" r="AV96"/>
  <c r="AT96"/>
  <c i="4" r="J35"/>
  <c i="1" r="AV99"/>
  <c r="AT99"/>
  <c i="9" r="F33"/>
  <c i="1" r="AZ104"/>
  <c i="2" l="1" r="J41"/>
  <c i="3" r="BK125"/>
  <c r="J125"/>
  <c i="5" r="BK128"/>
  <c r="J128"/>
  <c i="7" r="J136"/>
  <c r="J99"/>
  <c i="2" r="J98"/>
  <c i="6" r="BK126"/>
  <c r="J126"/>
  <c r="J98"/>
  <c i="2" r="J130"/>
  <c r="J99"/>
  <c i="4" r="BK129"/>
  <c r="J129"/>
  <c r="J98"/>
  <c i="8" r="BK127"/>
  <c r="J127"/>
  <c i="9" r="BK118"/>
  <c r="J118"/>
  <c r="J96"/>
  <c i="1" r="AN96"/>
  <c r="AU98"/>
  <c r="AW95"/>
  <c i="7" r="J32"/>
  <c i="1" r="AG102"/>
  <c r="AN102"/>
  <c r="AZ95"/>
  <c r="AV95"/>
  <c r="AX95"/>
  <c r="W30"/>
  <c i="3" r="J32"/>
  <c i="1" r="AG97"/>
  <c r="AN97"/>
  <c r="AX94"/>
  <c r="AZ98"/>
  <c r="AV98"/>
  <c r="AT98"/>
  <c i="5" r="J32"/>
  <c i="1" r="AG100"/>
  <c r="AN100"/>
  <c i="8" r="J32"/>
  <c i="1" r="AG103"/>
  <c r="AN103"/>
  <c r="AY95"/>
  <c r="W32"/>
  <c i="3" l="1" r="J41"/>
  <c i="7" r="J41"/>
  <c i="3" r="J98"/>
  <c i="5" r="J41"/>
  <c r="J98"/>
  <c i="8" r="J41"/>
  <c r="J98"/>
  <c i="1" r="AU94"/>
  <c r="AZ94"/>
  <c r="AV94"/>
  <c r="AK29"/>
  <c i="9" r="J30"/>
  <c i="1" r="AG104"/>
  <c r="AN104"/>
  <c r="AT95"/>
  <c i="6" r="J32"/>
  <c i="1" r="AG101"/>
  <c r="AN101"/>
  <c i="4" r="J32"/>
  <c i="1" r="AG99"/>
  <c r="AN99"/>
  <c r="AG95"/>
  <c l="1" r="AN95"/>
  <c i="4" r="J41"/>
  <c i="6" r="J41"/>
  <c i="9" r="J39"/>
  <c i="1" r="AG98"/>
  <c r="AN98"/>
  <c r="W29"/>
  <c r="AT94"/>
  <c l="1" r="AG94"/>
  <c r="AN94"/>
  <c l="1" r="AK26"/>
  <c r="AK35"/>
</calcChain>
</file>

<file path=xl/sharedStrings.xml><?xml version="1.0" encoding="utf-8"?>
<sst xmlns="http://schemas.openxmlformats.org/spreadsheetml/2006/main">
  <si>
    <t>Export Komplet</t>
  </si>
  <si>
    <t/>
  </si>
  <si>
    <t>2.0</t>
  </si>
  <si>
    <t>ZAMOK</t>
  </si>
  <si>
    <t>False</t>
  </si>
  <si>
    <t>{f065baf2-32a1-4162-8dde-633e80901159}</t>
  </si>
  <si>
    <t>0,01</t>
  </si>
  <si>
    <t>21</t>
  </si>
  <si>
    <t>15</t>
  </si>
  <si>
    <t>REKAPITULACE STAVBY</t>
  </si>
  <si>
    <t xml:space="preserve">v ---  níže se nacházejí doplnkové a pomocné údaje k sestavám  --- v</t>
  </si>
  <si>
    <t>Návod na vyplnění</t>
  </si>
  <si>
    <t>0,001</t>
  </si>
  <si>
    <t>Kód:</t>
  </si>
  <si>
    <t>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</si>
  <si>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</si>
  <si>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</si>
  <si>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Ulice Měšťanská Hodonín - stavební úpravy</t>
  </si>
  <si>
    <t>KSO:</t>
  </si>
  <si>
    <t>CC-CZ:</t>
  </si>
  <si>
    <t>Místo:</t>
  </si>
  <si>
    <t>ulice Měšťanská</t>
  </si>
  <si>
    <t>Datum:</t>
  </si>
  <si>
    <t>17. 12. 2020</t>
  </si>
  <si>
    <t>Zadavatel:</t>
  </si>
  <si>
    <t>IČ:</t>
  </si>
  <si>
    <t>Město Hodonín,Masarykovo náměstí 53/1,Hodonín69501</t>
  </si>
  <si>
    <t>DIČ:</t>
  </si>
  <si>
    <t>Uchazeč:</t>
  </si>
  <si>
    <t>Vyplň údaj</t>
  </si>
  <si>
    <t>Projektant:</t>
  </si>
  <si>
    <t>60705981</t>
  </si>
  <si>
    <t>APC SILNICE s.r.o.</t>
  </si>
  <si>
    <t>CZ60705981</t>
  </si>
  <si>
    <t>True</t>
  </si>
  <si>
    <t>Zpracovatel:</t>
  </si>
  <si>
    <t>05733171</t>
  </si>
  <si>
    <t>TMI Building s.r.o.</t>
  </si>
  <si>
    <t>CZ05733171</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</si>
  <si>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</si>
  <si>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</si>
  <si>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</si>
  <si>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</si>
  <si>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</si>
  <si>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</si>
  <si>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</si>
  <si>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</si>
  <si>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</si>
  <si>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</si>
  <si>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</si>
  <si>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</si>
  <si>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</si>
  <si>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</si>
  <si>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</si>
  <si>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</si>
  <si>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</si>
  <si>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</si>
  <si>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</si>
  <si>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</si>
  <si>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</si>
  <si>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</si>
  <si>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</si>
  <si>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</si>
  <si>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</si>
  <si>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</si>
  <si>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</si>
  <si>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</si>
  <si>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</si>
  <si>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</si>
  <si>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</si>
  <si>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</si>
  <si>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</si>
  <si>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</si>
  <si>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</si>
  <si>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</si>
  <si>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</si>
  <si>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</si>
  <si>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</si>
  <si>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</si>
  <si>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</si>
  <si>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</si>
  <si>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</si>
  <si>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</si>
  <si>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</si>
  <si>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1.1</t>
  </si>
  <si>
    <t>Uznatelné náklady</t>
  </si>
  <si>
    <t>STA</t>
  </si>
  <si>
    <t>{039c8e29-3957-41ac-8378-07b9541aa483}</t>
  </si>
  <si>
    <t>2</t>
  </si>
  <si>
    <t>/</t>
  </si>
  <si>
    <t>SO 01A</t>
  </si>
  <si>
    <t>Zpevněné plochy - vozovka, autobusový záliv, parkovací stání, vjezdy</t>
  </si>
  <si>
    <t>Soupis</t>
  </si>
  <si>
    <t>{cc841b4f-9911-4576-bdfe-8325cfc2d6f7}</t>
  </si>
  <si>
    <t>SO 01C</t>
  </si>
  <si>
    <t>Dešťová kanalizace</t>
  </si>
  <si>
    <t>{5d9b9eca-1df1-457c-aef5-fbd79a06e8a6}</t>
  </si>
  <si>
    <t>1.2</t>
  </si>
  <si>
    <t>Neuznatelné náklady</t>
  </si>
  <si>
    <t>{3b2592de-8289-499d-9a78-4a8ccbd1cd1f}</t>
  </si>
  <si>
    <t>{5ad9ac5e-263d-4b42-8b44-182bb88e70b8}</t>
  </si>
  <si>
    <t>SO 01B</t>
  </si>
  <si>
    <t>Zpevněné plochy - chodníky</t>
  </si>
  <si>
    <t>{2ef77b37-ca07-47a0-8e05-6b0f70fac072}</t>
  </si>
  <si>
    <t>SO 02</t>
  </si>
  <si>
    <t>Zelené plochy, mobiliář</t>
  </si>
  <si>
    <t>{089c9d62-1512-453f-bddd-b488eef678c9}</t>
  </si>
  <si>
    <t>SO 03</t>
  </si>
  <si>
    <t>Veřejné osvětlení</t>
  </si>
  <si>
    <t>{1bb5c71b-4562-4880-986a-59706b37b3d1}</t>
  </si>
  <si>
    <t>SO 06</t>
  </si>
  <si>
    <t>Přeložka vodovodu</t>
  </si>
  <si>
    <t>{4a07723e-df2b-4b91-ac73-35334bada8ce}</t>
  </si>
  <si>
    <t>ON a VRN</t>
  </si>
  <si>
    <t>Ostatní a vedlejší rozpočtové náklady</t>
  </si>
  <si>
    <t>{babe4948-ad61-41f9-b1ee-2588445ab06e}</t>
  </si>
  <si>
    <t>KRYCÍ LIST SOUPISU PRACÍ</t>
  </si>
  <si>
    <t>Objekt:</t>
  </si>
  <si>
    <t>1.1 - Uznatelné náklady</t>
  </si>
  <si>
    <t>Soupis:</t>
  </si>
  <si>
    <t>SO 01A - Zpevněné plochy - vozovka, autobusový záliv, parkovací stání, vjezdy</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</si>
  <si>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</si>
  <si>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</si>
  <si>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</si>
  <si>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</si>
  <si>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</si>
  <si>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</si>
  <si>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</si>
  <si>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</si>
  <si>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</si>
  <si>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5 - Komunikace pozemní</t>
  </si>
  <si>
    <t xml:space="preserve">    8 - Trubní vedení</t>
  </si>
  <si>
    <t xml:space="preserve">    9 - Ostatní konstrukce a práce, bourání</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</si>
  <si>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</si>
  <si>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</si>
  <si>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</si>
  <si>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</si>
  <si>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</si>
  <si>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</si>
  <si>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</si>
  <si>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</si>
  <si>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</si>
  <si>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</si>
  <si>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</si>
  <si>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</si>
  <si>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</si>
  <si>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</si>
  <si>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</si>
  <si>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</si>
  <si>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</si>
  <si>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</si>
  <si>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</si>
  <si>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</si>
  <si>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113106221</t>
  </si>
  <si>
    <t>Rozebrání dlažeb a dílců vozovek a ploch s přemístěním hmot na skládku na vzdálenost do 3 m nebo s naložením na dopravní prostředek, s jakoukoliv výplní spár strojně plochy jednotlivě přes 50 m2 do 200 m2 z drobných kostek nebo odseků s ložem z kameniva</t>
  </si>
  <si>
    <t>m2</t>
  </si>
  <si>
    <t>CS ÚRS 2020 02</t>
  </si>
  <si>
    <t>4</t>
  </si>
  <si>
    <t>733102605</t>
  </si>
  <si>
    <t>PSC</t>
  </si>
  <si>
    <t xml:space="preserve">Poznámka k souboru cen:_x000d_
1. Ceny jsou určeny pro rozebrání dlažeb a dílců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</si>
  <si>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VV</t>
  </si>
  <si>
    <t>"dle výkazu kubatur pol C23 bourání ploch z kostek"85,1</t>
  </si>
  <si>
    <t>113106571</t>
  </si>
  <si>
    <t>Rozebrání dlažeb a dílců vozovek a ploch s přemístěním hmot na skládku na vzdálenost do 3 m nebo s naložením na dopravní prostředek, s jakoukoliv výplní spár strojně plochy jednotlivě přes 200 m2 ze zámkové dlažby s ložem z kameniva</t>
  </si>
  <si>
    <t>1436341532</t>
  </si>
  <si>
    <t>"dle výkazu kubatur pol C17 bourání ploch dlážděných"233,7</t>
  </si>
  <si>
    <t>3</t>
  </si>
  <si>
    <t>113107222</t>
  </si>
  <si>
    <t>Odstranění podkladů nebo krytů strojně plochy jednotlivě přes 200 m2 s přemístěním hmot na skládku na vzdálenost do 20 m nebo s naložením na dopravní prostředek z kameniva hrubého drceného, o tl. vrstvy přes 100 do 200 mm</t>
  </si>
  <si>
    <t>-181399427</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</si>
  <si>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</si>
  <si>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"dle výkazu kubatu pol C25,27 bourání podkladů štěrkových do 150 mm a do 200 mm"453,5+1458,82</t>
  </si>
  <si>
    <t>113107171</t>
  </si>
  <si>
    <t>Odstranění podkladů nebo krytů strojně plochy jednotlivě přes 50 m2 do 200 m2 s přemístěním hmot na skládku na vzdálenost do 20 m nebo s naložením na dopravní prostředek z betonu prostého, o tl. vrstvy přes 100 do 150 mm</t>
  </si>
  <si>
    <t>-688397107</t>
  </si>
  <si>
    <t xml:space="preserve">"dle výkazu kubatur pol  C21 bourání podkladů betonových do 150 mm"66,1</t>
  </si>
  <si>
    <t>5</t>
  </si>
  <si>
    <t>113107222R</t>
  </si>
  <si>
    <t>Odstranění podkladu z betonového recyklátu tl 200 mm strojně pl přes 200 m2</t>
  </si>
  <si>
    <t>-563697337</t>
  </si>
  <si>
    <t>P</t>
  </si>
  <si>
    <t>Poznámka k položce:_x000d_
Součástí položky je i likvidace.</t>
  </si>
  <si>
    <t>"dle výkazu kubatur pol B5 bourání provizorní opravy z bet. recyklátu 200 mm"751,7</t>
  </si>
  <si>
    <t>6</t>
  </si>
  <si>
    <t>113107223R</t>
  </si>
  <si>
    <t>Odstranění podkladu z betonového recyklátu tl 300 mm strojně pl přes 200 m2</t>
  </si>
  <si>
    <t>2127950135</t>
  </si>
  <si>
    <t>"dle výkazu kubatur pol B7 bourání provizorní opravy z bet. recyklátu 300 mm"675,95</t>
  </si>
  <si>
    <t>7</t>
  </si>
  <si>
    <t>113107244</t>
  </si>
  <si>
    <t>Odstranění podkladů nebo krytů strojně plochy jednotlivě přes 200 m2 s přemístěním hmot na skládku na vzdálenost do 20 m nebo s naložením na dopravní prostředek živičných, o tl. vrstvy přes 150 do 200 mm</t>
  </si>
  <si>
    <t>-420225811</t>
  </si>
  <si>
    <t>"dle výkazu kubatur pol C15 bourání vozovky živičné 170 mm"942,05</t>
  </si>
  <si>
    <t>8</t>
  </si>
  <si>
    <t>113107330</t>
  </si>
  <si>
    <t>Odstranění podkladů nebo krytů strojně plochy jednotlivě do 50 m2 s přemístěním hmot na skládku na vzdálenost do 3 m nebo s naložením na dopravní prostředek z betonu prostého, o tl. vrstvy do 100 mm</t>
  </si>
  <si>
    <t>-148164109</t>
  </si>
  <si>
    <t xml:space="preserve">"dle výkazu kubatur pol  C19 bourání podkladů betonových do 100 mm"11,55</t>
  </si>
  <si>
    <t>9</t>
  </si>
  <si>
    <t>113107341</t>
  </si>
  <si>
    <t>Odstranění podkladů nebo krytů strojně plochy jednotlivě do 50 m2 s přemístěním hmot na skládku na vzdálenost do 3 m nebo s naložením na dopravní prostředek živičných, o tl. vrstvy do 50 mm</t>
  </si>
  <si>
    <t>1089104154</t>
  </si>
  <si>
    <t>"dle výkazu kubatur pol B11 bourání vozovky živičné 50 mm"291,47</t>
  </si>
  <si>
    <t>10</t>
  </si>
  <si>
    <t>113154334</t>
  </si>
  <si>
    <t xml:space="preserve">Frézování živičného podkladu nebo krytu  s naložením na dopravní prostředek plochy přes 1 000 do 10 000 m2 bez překážek v trase pruhu šířky přes 1 m do 2 m, tloušťky vrstvy 100 mm</t>
  </si>
  <si>
    <t>-323063090</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</si>
  <si>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</si>
  <si>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"dle výkazu kubatur pol C7 frézování vozovky živičné 50 mm"291,47</t>
  </si>
  <si>
    <t>"dle výkazu kubatur pol C7 frézování vozovky živičné 60 mm"4343,6</t>
  </si>
  <si>
    <t>"dle výkazu kubatur pol C11 frézování vozovky živičné 70 mm"336,8</t>
  </si>
  <si>
    <t>Součet</t>
  </si>
  <si>
    <t>11</t>
  </si>
  <si>
    <t>113201112</t>
  </si>
  <si>
    <t xml:space="preserve">Vytrhání obrub  s vybouráním lože, s přemístěním hmot na skládku na vzdálenost do 3 m nebo s naložením na dopravní prostředek silničních ležatých</t>
  </si>
  <si>
    <t>m</t>
  </si>
  <si>
    <t>-1398897299</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</si>
  <si>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</si>
  <si>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 xml:space="preserve">"dle výkazu kubatur C29  vytrhání obrub silničních"835</t>
  </si>
  <si>
    <t>12</t>
  </si>
  <si>
    <t>113203111</t>
  </si>
  <si>
    <t xml:space="preserve">Vytrhání obrub  s vybouráním lože, s přemístěním hmot na skládku na vzdálenost do 3 m nebo s naložením na dopravní prostředek z dlažebních kostek</t>
  </si>
  <si>
    <t>1825173620</t>
  </si>
  <si>
    <t xml:space="preserve">"dle výkazu kubatur pol C33  vytrhání jednořádku z drobné kostkyh"740</t>
  </si>
  <si>
    <t>13</t>
  </si>
  <si>
    <t>113204111</t>
  </si>
  <si>
    <t xml:space="preserve">Vytrhání obrub  s vybouráním lože, s přemístěním hmot na skládku na vzdálenost do 3 m nebo s naložením na dopravní prostředek záhonových</t>
  </si>
  <si>
    <t>-1411260935</t>
  </si>
  <si>
    <t>"dle výkazu kubatur pol C31 Vytrhání obrub záhonových"30</t>
  </si>
  <si>
    <t>14</t>
  </si>
  <si>
    <t>122251106</t>
  </si>
  <si>
    <t>Odkopávky a prokopávky nezapažené strojně v hornině třídy těžitelnosti I skupiny 3 přes 1 000 do 5 000 m3</t>
  </si>
  <si>
    <t>m3</t>
  </si>
  <si>
    <t>-1223068330</t>
  </si>
  <si>
    <t xml:space="preserve">Poznámka k souboru cen:_x000d_
1. V cenách jsou započteny i náklady na přehození výkopku na vzdálenost do 3 m nebo naložení na dopravní prostředek. </t>
  </si>
  <si>
    <t>"Výkop dle výkazu kubatur pol I1 Výkop" 1213,92</t>
  </si>
  <si>
    <t>132212111</t>
  </si>
  <si>
    <t>Hloubení rýh šířky do 800 mm ručně zapažených i nezapažených, s urovnáním dna do předepsaného profilu a spádu v hornině třídy těžitelnosti I skupiny 3 soudržných</t>
  </si>
  <si>
    <t>-176160830</t>
  </si>
  <si>
    <t xml:space="preserve">Poznámka k souboru cen:_x000d_
1. V cenách jsou započteny i náklady na přehození výkopku na přilehlém terénu na vzdálenost do 3 m od podélné osy rýhy nebo naložení výkopku na dopravní prostředek. </t>
  </si>
  <si>
    <t>"dle výkazu kubatur pol I4 výkop rýhy do 600 mm"2,6</t>
  </si>
  <si>
    <t>16</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</si>
  <si>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</si>
  <si>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</si>
  <si>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1067785628</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</si>
  <si>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</si>
  <si>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"dle výkazu kubatur pol I5 vodorovné přemístění výkopku (odvoz výkopku) do 10 km"1216,52</t>
  </si>
  <si>
    <t>17</t>
  </si>
  <si>
    <t>162751119</t>
  </si>
  <si>
    <t xml:space="preserve">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t>
  </si>
  <si>
    <t>1431535706</t>
  </si>
  <si>
    <t>"dle výkazu kubatur pol I5 příplatek za dalších 1 km"1216,52*10</t>
  </si>
  <si>
    <t>18</t>
  </si>
  <si>
    <t>167151111</t>
  </si>
  <si>
    <t>Nakládání, skládání a překládání neulehlého výkopku nebo sypaniny strojně nakládání, množství přes 100 m3, z hornin třídy těžitelnosti I, skupiny 1 až 3</t>
  </si>
  <si>
    <t>2065870551</t>
  </si>
  <si>
    <t xml:space="preserve">Poznámka k souboru cen:_x000d_
1. Ceny -1131 až -1133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2. Množství měrných jednotek se určí v rostlém stavu horniny. </t>
  </si>
  <si>
    <t>"dle výkazu kubatur pol D6 naložení suti"791,54</t>
  </si>
  <si>
    <t>19</t>
  </si>
  <si>
    <t>171151103</t>
  </si>
  <si>
    <t>Uložení sypanin do násypů strojně s rozprostřením sypaniny ve vrstvách a s hrubým urovnáním zhutněných z hornin soudržných jakékoliv třídy těžitelnosti</t>
  </si>
  <si>
    <t>1911294017</t>
  </si>
  <si>
    <t xml:space="preserve">Poznámka k souboru cen:_x000d_
1. Ceny lze použít i pro uložení sypaniny s předepsaným zhutněním na trvalé skládky, do koryt vodotečí a do prohlubní terénu. 2. Cenu 25-1101 lze použít i pro: a) rozprostření zbylého výkopu na místě po zásypu jam a rýh pro podzemní vedení a zářezů pro podzemní vedení; toto množství se určí v m3 uloženého výkopku, měřeného v rostlém stavu, b) uložení výkopku do násypů pod vodou. 3. Ceny nelze použít: a) pro uložení sypaniny do hrází; uložení netříděné sypaniny do hrází se oceňuje cenami souboru cen 171 uložení netříděných sypanin do hrází, b) pro uložení sypaniny do ochranných valů nebo těch jejich částí, jejichž šířka je menší než 3 m. Toto uložení se oceňuje cenami souboru cen 175 Obsyp objektů. 4. V cenách není započteno hutnění boků násypů. Toto hutnění se oceňuje cenami souboru cen 171 15-11 Hutnění boků násypů z hornin soudržných a sypkých. </t>
  </si>
  <si>
    <t>"dle výkazu kubatur pol. I2 Násyp"608,9</t>
  </si>
  <si>
    <t>20</t>
  </si>
  <si>
    <t>M</t>
  </si>
  <si>
    <t>58331200</t>
  </si>
  <si>
    <t>štěrkopísek netříděný zásypový</t>
  </si>
  <si>
    <t>t</t>
  </si>
  <si>
    <t>1507686691</t>
  </si>
  <si>
    <t>"dle výkazu kubatur pol. I3 potřeba násypového materiálu "376,19*1,23*1,67</t>
  </si>
  <si>
    <t>174111101</t>
  </si>
  <si>
    <t>Zásyp sypaninou z jakékoliv horniny ručně s uložením výkopku ve vrstvách se zhutněním jam, šachet, rýh nebo kolem objektů v těchto vykopávkách</t>
  </si>
  <si>
    <t>1163001181</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</si>
  <si>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t>
  </si>
  <si>
    <t>"dle výkazu kubatur pol C40 zásyp sypaninou"33,6</t>
  </si>
  <si>
    <t>22</t>
  </si>
  <si>
    <t>58337344</t>
  </si>
  <si>
    <t>štěrkopísek frakce 0/32</t>
  </si>
  <si>
    <t>-353208694</t>
  </si>
  <si>
    <t>"dle výkazu kubatur pol C41 štěrkopísek frakce 0 - 32"76,83</t>
  </si>
  <si>
    <t>23</t>
  </si>
  <si>
    <t>181951112</t>
  </si>
  <si>
    <t>Úprava pláně vyrovnáním výškových rozdílů strojně v hornině třídy těžitelnosti I, skupiny 1 až 3 se zhutněním</t>
  </si>
  <si>
    <t>-657477613</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</si>
  <si>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šířky do 3 m přerušujících svahy, pro urovnání dna silničních a železničních příkopů pro jakoukoliv šířku dna; toto urovnání se oceňuje cenami souboru cen 182 Svahování. 3. Urovnání ploch ve sklonu přes 1 : 5 se oceňuje cenami souboru cen 182 Svahování trvalých svahů do projektovaných profilů strojně. 4. Ceny se zhutněním jsou určeny pro jakoukoliv míru zhutnění. </t>
  </si>
  <si>
    <t>"dle výkazu kubatur pol A12 úprava pláně"1728,95</t>
  </si>
  <si>
    <t>Zakládání</t>
  </si>
  <si>
    <t>24</t>
  </si>
  <si>
    <t>211571111</t>
  </si>
  <si>
    <t xml:space="preserve">Výplň kamenivem do rýh odvodňovacích žeber nebo trativodů  bez zhutnění, s úpravou povrchu výplně štěrkopískem tříděným</t>
  </si>
  <si>
    <t>-1673665946</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</si>
  <si>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</si>
  <si>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"dle výkazu kubatur pol H 4 výplň štěrkopískem 0-8 mm"0,12</t>
  </si>
  <si>
    <t>25</t>
  </si>
  <si>
    <t>212752131</t>
  </si>
  <si>
    <t>Trativody z drenážních trubek pro liniové stavby a komunikace se zřízením štěrkového lože pod trubky a s jejich obsypem v otevřeném výkopu trubka korugovaná sendvičová PE-HD SN 4 neperforovaná DN 100</t>
  </si>
  <si>
    <t>838586517</t>
  </si>
  <si>
    <t xml:space="preserve">Poznámka k souboru cen:_x000d_
1. V cenách souboru cen jsou započteny náklady na: a) podsyp ze štěrkopísku tl. 100 mm, b) obsyp DN +150 mm nad potrubí a do stran. 2. V cenách souboru cen nejsou započteny náklady na: a) montáž a dodávku tvarovek, které se oceňují cenami souboru 877 ..-52.1 Montáž tvarovek na kanalizačním potrubí z trub z plastu, části A03, b) opláštění potrubí geotextílií, které se oceňuje cenami souboru 211 97-11.. Zřízení opláštění výplně z geotextilie odvodňovacích žeber nebo trativodů v rýze nebo zářezu se stěnami katalogu 800-2 Zvláštní zakládání objektů, části A 01. </t>
  </si>
  <si>
    <t>"dle výkazu kubatur pol H2 uložení svislé PVC trubky DN 110 včetně dodání materiálu H3"12,6</t>
  </si>
  <si>
    <t>26</t>
  </si>
  <si>
    <t>213141111</t>
  </si>
  <si>
    <t xml:space="preserve">Zřízení vrstvy z geotextilie  filtrační, separační, odvodňovací, ochranné, výztužné nebo protierozní v rovině nebo ve sklonu do 1:5, šířky do 3 m</t>
  </si>
  <si>
    <t>1560826519</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</si>
  <si>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</si>
  <si>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"dle výkazu kubatur pol H5 položení filtrační geotextilie"5,67</t>
  </si>
  <si>
    <t>27</t>
  </si>
  <si>
    <t>69311006</t>
  </si>
  <si>
    <t>geotextilie tkaná separační, filtrační, výztužná PP pevnost v tahu 15kN/m</t>
  </si>
  <si>
    <t>1107588237</t>
  </si>
  <si>
    <t>"dle výkazu kubatur pol H6 dodání filtrační geotextilie"5,67</t>
  </si>
  <si>
    <t>5,67*1,15 'Přepočtené koeficientem množství</t>
  </si>
  <si>
    <t>Svislé a kompletní konstrukce</t>
  </si>
  <si>
    <t>28</t>
  </si>
  <si>
    <t>339921132</t>
  </si>
  <si>
    <t xml:space="preserve">Osazování palisád  betonových v řadě se zabetonováním výšky palisády přes 500 do 1000 mm</t>
  </si>
  <si>
    <t>-1679793050</t>
  </si>
  <si>
    <t xml:space="preserve">Poznámka k souboru cen:_x000d_
1. V cenách nejsou započteny náklady na zřízení rýhy nebo jámy a na dodání palisád; tyto se oceňují ve specifikaci. 2. Ceny lze použít pro palisády o jakémkoli tvaru průřezu. 3. Měrnou jednotkou (u položek číslo -1131 až -1144) se rozumí metr délky palisádové stěny. 4. Výškou palisády je uvažována celková délka osazovaného prvku. </t>
  </si>
  <si>
    <t>"dle výkazu kubatur pol G3 zřízení palisády v. 550 mm"9,28</t>
  </si>
  <si>
    <t>29</t>
  </si>
  <si>
    <t>59228414</t>
  </si>
  <si>
    <t>palisáda betonová tyčová půlkulatá přírodní 175x200x1000mm</t>
  </si>
  <si>
    <t>kus</t>
  </si>
  <si>
    <t>-467204724</t>
  </si>
  <si>
    <t>"dle výkazu kubatur pol G4 dodání palisády DN 200/1000"53,53</t>
  </si>
  <si>
    <t>Komunikace pozemní</t>
  </si>
  <si>
    <t>30</t>
  </si>
  <si>
    <t>564851111</t>
  </si>
  <si>
    <t xml:space="preserve">Podklad ze štěrkodrti ŠD  s rozprostřením a zhutněním, po zhutnění tl. 150 mm</t>
  </si>
  <si>
    <t>914510506</t>
  </si>
  <si>
    <t>"dle výkazu kubatur pol A13 ŠDA 150 mm"2918,35</t>
  </si>
  <si>
    <t>31</t>
  </si>
  <si>
    <t>564861111</t>
  </si>
  <si>
    <t xml:space="preserve">Podklad ze štěrkodrti ŠD  s rozprostřením a zhutněním, po zhutnění tl. 200 mm</t>
  </si>
  <si>
    <t>-217353014</t>
  </si>
  <si>
    <t>"dle výkazu kubatur pol A14 ŠDA 200 mm"1298,32</t>
  </si>
  <si>
    <t>32</t>
  </si>
  <si>
    <t>565135111</t>
  </si>
  <si>
    <t xml:space="preserve">Asfaltový beton vrstva podkladní ACP 16 (obalované kamenivo střednězrnné - OKS)  s rozprostřením a zhutněním v pruhu šířky přes 1,5 do 3 m, po zhutnění tl. 50 mm</t>
  </si>
  <si>
    <t>-788946562</t>
  </si>
  <si>
    <t xml:space="preserve">Poznámka k souboru cen:_x000d_
1. Cenami 565 1.-510 lze oceňovat např. chodníky, úzké cesty a vjezdy v pruhu šířky do 1,5 m jakékoliv délky a jednotlivé plochy velikosti do 10 m2. 2. ČSN EN 13108-1 připouští pro ACP 16 pouze tl. 50 až 80 mm. </t>
  </si>
  <si>
    <t>"dle výkazu kubatur pol A16 ACP 16+ 50 mm"1045,82</t>
  </si>
  <si>
    <t>33</t>
  </si>
  <si>
    <t>565155111</t>
  </si>
  <si>
    <t xml:space="preserve">Asfaltový beton vrstva podkladní ACP 16 (obalované kamenivo střednězrnné - OKS)  s rozprostřením a zhutněním v pruhu šířky přes 1,5 do 3 m, po zhutnění tl. 70 mm</t>
  </si>
  <si>
    <t>1210816405</t>
  </si>
  <si>
    <t>"dle výkazu kubatur pol A17 ACP 16+ 70 mm"2480,2</t>
  </si>
  <si>
    <t>34</t>
  </si>
  <si>
    <t>565175111</t>
  </si>
  <si>
    <t xml:space="preserve">Asfaltový beton vrstva podkladní ACP 16 (obalované kamenivo střednězrnné - OKS)  s rozprostřením a zhutněním v pruhu šířky přes 1,5 do 3 m, po zhutnění tl. 100 mm</t>
  </si>
  <si>
    <t>-1857802559</t>
  </si>
  <si>
    <t>"dle výkazu kubatur pol A18 ACP 16+ 100 mm"85,1</t>
  </si>
  <si>
    <t>35</t>
  </si>
  <si>
    <t>567132115</t>
  </si>
  <si>
    <t>Podklad ze směsi stmelené cementem SC bez dilatačních spár, s rozprostřením a zhutněním SC C 8/10 (KSC I), po zhutnění tl. 200 mm</t>
  </si>
  <si>
    <t>-1296079289</t>
  </si>
  <si>
    <t xml:space="preserve">Poznámka k souboru cen:_x000d_
1. V cenách jsou započteny i náklady na ošetření povrchu podkladu vodou. 2. V cenách 567 1.-4 jsou započteny i náklady postřik proti odpařování vody. 3. V cenách nejsou započteny náklady na: a) příp. postřik, který se oceňuje cenou 919 74-8111 Postřik popř. zdrsnění povrchu cementobetonového krytu nebo podkladu ochrannou emulzí, b) zřízení dilatačních spár a jejich vyplnění; tyto práce se oceňují cenami souborů cen 919 11-1 Řezání dilatačních spár, 919 12-. Těsnění dilatačních spár a 919 13 Vyztužení dilatačních spár. </t>
  </si>
  <si>
    <t>"dle výkazu kubatur pol A15 SC C8/10 200 mm"163,7</t>
  </si>
  <si>
    <t>36</t>
  </si>
  <si>
    <t>569903311</t>
  </si>
  <si>
    <t xml:space="preserve">Zřízení zemních krajnic z hornin jakékoliv třídy  se zhutněním</t>
  </si>
  <si>
    <t>-2053262941</t>
  </si>
  <si>
    <t xml:space="preserve">Poznámka k souboru cen:_x000d_
1. Ceny jsou určeny pro jakoukoliv tloušťku krajnice. 2. V cenách nejsou započteny náklady na opatření zeminy a její přemístění k místu zabudování, které se oceňují podle ustanovení čl. 3111 Všeobecných podmínek části A 01 tohoto katalogu. </t>
  </si>
  <si>
    <t>"dle výkazu kubatur pol F19 zemní krajnice"64,38</t>
  </si>
  <si>
    <t>37</t>
  </si>
  <si>
    <t>573111112</t>
  </si>
  <si>
    <t>Postřik infiltrační PI z asfaltu silničního s posypem kamenivem, v množství 1,00 kg/m2</t>
  </si>
  <si>
    <t>-571924925</t>
  </si>
  <si>
    <t>"dle výkazu kubatur pol. A21 - infiltrační postřik"85,1</t>
  </si>
  <si>
    <t>38</t>
  </si>
  <si>
    <t>573231106</t>
  </si>
  <si>
    <t>Postřik spojovací PS bez posypu kamenivem ze silniční emulze, v množství 0,30 kg/m2</t>
  </si>
  <si>
    <t>1049863831</t>
  </si>
  <si>
    <t>"dle výkazu kubatur pol. A20 - spojovací postřik"6091,32</t>
  </si>
  <si>
    <t>39</t>
  </si>
  <si>
    <t>577144111</t>
  </si>
  <si>
    <t xml:space="preserve">Asfaltový beton vrstva obrusná ACO 11 (ABS)  s rozprostřením a se zhutněním z nemodifikovaného asfaltu v pruhu šířky do 3 m tř. I, po zhutnění tl. 50 mm</t>
  </si>
  <si>
    <t>2006595834</t>
  </si>
  <si>
    <t xml:space="preserve">Poznámka k souboru cen:_x000d_
1. Cenami 577 1.-40 lze oceňovat např. chodníky, úzké cesty a vjezdy v pruhu šířky do 1,5 m jakékoliv délky a jednotlivé plochy velikosti do 10 m2. 2. ČSN EN 13108-1 připouští pro ACO 11 pouze tl. 35 až 50 mm. </t>
  </si>
  <si>
    <t>"dle výkazu kubatur pol A19 ACO 11+ 50 mm"2565,3</t>
  </si>
  <si>
    <t>40</t>
  </si>
  <si>
    <t>591211111</t>
  </si>
  <si>
    <t xml:space="preserve">Kladení dlažby z kostek  s provedením lože do tl. 50 mm, s vyplněním spár, s dvojím beraněním a se smetením přebytečného materiálu na krajnici drobných z kamene, do lože z kameniva těženého</t>
  </si>
  <si>
    <t>-768668248</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</si>
  <si>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</si>
  <si>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"dle výkazu kubatur pol E1,2 kladení dlažby z drobné kostky do drti"1266,85</t>
  </si>
  <si>
    <t>41</t>
  </si>
  <si>
    <t>591241111R</t>
  </si>
  <si>
    <t>Kladení dlažby z kostek drobných z kamene do cementového lože tl 50 mm</t>
  </si>
  <si>
    <t>1135396282</t>
  </si>
  <si>
    <t>"dle výkazu kubatur pol E2 (A24) kladení dlažby z drobné kostky do betonu"86,25</t>
  </si>
  <si>
    <t>42</t>
  </si>
  <si>
    <t>58381007</t>
  </si>
  <si>
    <t>kostka dlažební žula drobná 8/10</t>
  </si>
  <si>
    <t>-1474307496</t>
  </si>
  <si>
    <t>1353,1*1,02 'Přepočtené koeficientem množství</t>
  </si>
  <si>
    <t>Trubní vedení</t>
  </si>
  <si>
    <t>43</t>
  </si>
  <si>
    <t>890411851</t>
  </si>
  <si>
    <t>Bourání šachet a jímek strojně velikosti obestavěného prostoru do 1,5 m3 z prefabrikovaných skruží</t>
  </si>
  <si>
    <t>808756889</t>
  </si>
  <si>
    <t xml:space="preserve">Poznámka k souboru cen:_x000d_
1. Ceny jsou určeny pro vodovodní a kanalizačné šachty. 2. Množství měrných jednotek se určuje v m3 obestavěného prostoru šachty nebo jímky. 3. Šachty velikosti nad 5 m3 obestavěného prostoru se oceňují cenami katalogu 801-3 Budov a haly - bourání konstrukcí. </t>
  </si>
  <si>
    <t>"dle výkazu kubatur pol C38 bourání UV"8,4</t>
  </si>
  <si>
    <t>44</t>
  </si>
  <si>
    <t>899202211</t>
  </si>
  <si>
    <t>Demontáž mříží litinových včetně rámů, hmotnosti jednotlivě přes 50 do 100 Kg</t>
  </si>
  <si>
    <t>176986402</t>
  </si>
  <si>
    <t>"dle výkazu kubatur pol C42 odstranění poklopů UV"21</t>
  </si>
  <si>
    <t>45</t>
  </si>
  <si>
    <t>899431111</t>
  </si>
  <si>
    <t xml:space="preserve">Výšková úprava uličního vstupu nebo vpusti do 200 mm  zvýšením krycího hrnce, šoupěte nebo hydrantu bez úpravy armatur</t>
  </si>
  <si>
    <t>-2126586407</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</si>
  <si>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</si>
  <si>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"dle výkazu kubatur pol C37 výšková úprava poklopů, šoupat – odhad"50</t>
  </si>
  <si>
    <t>Ostatní konstrukce a práce, bourání</t>
  </si>
  <si>
    <t>46</t>
  </si>
  <si>
    <t>912111111R</t>
  </si>
  <si>
    <t xml:space="preserve">Dodávka a montáž parkovacích dorazů </t>
  </si>
  <si>
    <t>1365606265</t>
  </si>
  <si>
    <t xml:space="preserve">Poznámka k souboru cen:_x000d_
1. V cenách jsou započteny i náklady na: a) montáž sloupku včetně upevňovacího materiálu, b) vykopání jamky a zabetonování u cen -1111, -1112, c) upevňovací patky včetně betonu a upevňovacího materiálu u ceny -1112. 2. V cenách nejsou započteny náklady na dodání zábrany, tyto se oceňují ve specifikaci. </t>
  </si>
  <si>
    <t xml:space="preserve">"dle výkazu kubatur pol F20 osazení parkovacích dorazů  vč. dodání"32</t>
  </si>
  <si>
    <t>47</t>
  </si>
  <si>
    <t>916111123</t>
  </si>
  <si>
    <t xml:space="preserve">Osazení silniční obruby z dlažebních kostek v jedné řadě  s ložem tl. přes 50 do 100 mm, s vyplněním a zatřením spár cementovou maltou z drobných kostek s boční opěrou z betonu prostého, do lože z betonu prostého téže značky</t>
  </si>
  <si>
    <t>1930733361</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</si>
  <si>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</si>
  <si>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"dle výkazu kubatur pol F12 osazení řádku z drobné kostky bez opěry"460</t>
  </si>
  <si>
    <t>48</t>
  </si>
  <si>
    <t>-761327850</t>
  </si>
  <si>
    <t>"dle výkazu kubatur pol F13 dodání drobné kostky mramorové bílé"460*0,04</t>
  </si>
  <si>
    <t>49</t>
  </si>
  <si>
    <t>916131113</t>
  </si>
  <si>
    <t>Osazení silničního obrubníku betonového se zřízením lože, s vyplněním a zatřením spár cementovou maltou ležatého s boční opěrou z betonu prostého, do lože z betonu prostého</t>
  </si>
  <si>
    <t>-1020820494</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</si>
  <si>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</si>
  <si>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"dle výkazu kubatu pol F18 osazení ležatého obrubníku"26</t>
  </si>
  <si>
    <t>50</t>
  </si>
  <si>
    <t>59217033R</t>
  </si>
  <si>
    <t xml:space="preserve">obrubník přímý 29/40/100 </t>
  </si>
  <si>
    <t>-1969500709</t>
  </si>
  <si>
    <t>"dle výkazu kubatur pol F15 dodání obrubník přímý 29/40/100"22,22</t>
  </si>
  <si>
    <t>51</t>
  </si>
  <si>
    <t>59217033R1</t>
  </si>
  <si>
    <t>dodání obrubník přechodový levý 29-25/40/100</t>
  </si>
  <si>
    <t>1390784916</t>
  </si>
  <si>
    <t>"dle výkazu kubatur pol F16 dodání obrubník přechodový levý 29-25/40/100"2,02</t>
  </si>
  <si>
    <t>52</t>
  </si>
  <si>
    <t>59217033R2</t>
  </si>
  <si>
    <t>dodání obrubník přechodový pravý 29-25/40/100</t>
  </si>
  <si>
    <t>-1757093800</t>
  </si>
  <si>
    <t>"dle výkazu kubatur pol F17 dodání obrubník přechodový pravý 29-25/40/100"2,02</t>
  </si>
  <si>
    <t>53</t>
  </si>
  <si>
    <t>916131213</t>
  </si>
  <si>
    <t>Osazení silničního obrubníku betonového se zřízením lože, s vyplněním a zatřením spár cementovou maltou stojatého s boční opěrou z betonu prostého, do lože z betonu prostého</t>
  </si>
  <si>
    <t>1269999403</t>
  </si>
  <si>
    <t>"dle výkazu kubatu pol F1 Osazení silničního obrubníku"1287,5</t>
  </si>
  <si>
    <t>"dle výkazu kubatu pol F2 Nájezdový obrubník"576</t>
  </si>
  <si>
    <t>54</t>
  </si>
  <si>
    <t>59217031</t>
  </si>
  <si>
    <t>obrubník betonový silniční 1000x150x250mm</t>
  </si>
  <si>
    <t>1063956441</t>
  </si>
  <si>
    <t>"dle výkazu kubatur pol F3 dodání obrubníku sil. 100/15/25"612,87</t>
  </si>
  <si>
    <t>55</t>
  </si>
  <si>
    <t>59217029</t>
  </si>
  <si>
    <t>obrubník betonový silniční nájezdový 1000x150x150mm</t>
  </si>
  <si>
    <t>1824556174</t>
  </si>
  <si>
    <t>"dle výkazu kubatur pol F4 dodání obrubníku sil. nájezdový 100/15/15"581,76</t>
  </si>
  <si>
    <t>56</t>
  </si>
  <si>
    <t>59217030</t>
  </si>
  <si>
    <t>obrubník betonový silniční přechodový 1000x150x150-250mm</t>
  </si>
  <si>
    <t>-966947261</t>
  </si>
  <si>
    <t>"dle výkazu kubatur pol F5 dodání obrubníku přechodového 100/15/15-25 LV"18,18</t>
  </si>
  <si>
    <t>"dle výkazu kubatur pol F6 dodání obrubníku přechodového 100/15/15-25 PV"18,18</t>
  </si>
  <si>
    <t>57</t>
  </si>
  <si>
    <t>59217033</t>
  </si>
  <si>
    <t>obrubník betonový silniční 1000x100x300mm</t>
  </si>
  <si>
    <t>243217538</t>
  </si>
  <si>
    <t xml:space="preserve">"dle výkazu kubatur pol F7 dodání obrubníku silničního   100/10/30"27,78</t>
  </si>
  <si>
    <t>58</t>
  </si>
  <si>
    <t>59217052</t>
  </si>
  <si>
    <t>obrubník betonový pro kruhový objezd vnější R0,5 200x270x300mm</t>
  </si>
  <si>
    <t>-1509710389</t>
  </si>
  <si>
    <t>"dle výkazu kubatur pol F8 dodání obrubníku R0,5 vnější"8,08</t>
  </si>
  <si>
    <t>59</t>
  </si>
  <si>
    <t>59217053R</t>
  </si>
  <si>
    <t>obrubník betonový pro kruhový objezd vnější R2 200x520x300mm</t>
  </si>
  <si>
    <t>1636299526</t>
  </si>
  <si>
    <t>"dle výkazu kubatur pol F9 dodání obrubníku R2,0 vnější"36,36</t>
  </si>
  <si>
    <t>60</t>
  </si>
  <si>
    <t>916132113</t>
  </si>
  <si>
    <t>Osazení silniční obruby z betonové přídlažby (krajníků) s ložem tl. přes 50 do 100 mm, s vyplněním a zatřením spár cementovou maltou šířky do 250 mm s boční opěrou z betonu prostého, do lože z betonu prostého</t>
  </si>
  <si>
    <t>925588267</t>
  </si>
  <si>
    <t xml:space="preserve">Poznámka k souboru cen:_x000d_
1. Část lože z betonu prostého přesahující tl. 100 mm se oceňuje cenou 916 99-1121 Lože pod obrubníky, krajníky nebo obruby z dlažebních kostek. 2. V cenách nejsou započteny náklady na dodání betonové přídlažby, tato se oceňuje ve specifikaci. </t>
  </si>
  <si>
    <t>"dle výkazu kubatur pol F10 osazení krajníku"732</t>
  </si>
  <si>
    <t>61</t>
  </si>
  <si>
    <t>59218002</t>
  </si>
  <si>
    <t>krajník betonový silniční 500x250x100mm</t>
  </si>
  <si>
    <t>-1728977713</t>
  </si>
  <si>
    <t>"dle výkazu kubatur pol F11 dodání krajníku 50/25/10"732*1,01*2</t>
  </si>
  <si>
    <t>62</t>
  </si>
  <si>
    <t>916231293</t>
  </si>
  <si>
    <t>Osazení chodníkového obrubníku betonového se zřízením lože, s vyplněním a zatřením spár cementovou maltou Příplatek k cenám za osazení obloukového obrubníku</t>
  </si>
  <si>
    <t>1306979137</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</si>
  <si>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4. Měrná jednotka u příplatků je m délky obrubníku. </t>
  </si>
  <si>
    <t>8+36</t>
  </si>
  <si>
    <t>63</t>
  </si>
  <si>
    <t>919731122</t>
  </si>
  <si>
    <t xml:space="preserve">Zarovnání styčné plochy podkladu nebo krytu podél vybourané části komunikace nebo zpevněné plochy  živičné tl. přes 50 do 100 mm</t>
  </si>
  <si>
    <t>342459932</t>
  </si>
  <si>
    <t xml:space="preserve">Poznámka k souboru cen:_x000d_
1. Pro volbu cen je rozhodující maximální tloušťka zarovnané styčné plochy. 2. Náklady na vodorovné přemístění suti zbylé po zarovnání styčné plochy se samostatně neoceňují, tyto náklady jsou započteny ve vodorovném přemístění suti prováděném při odstraňování podkladů nebo krytů. </t>
  </si>
  <si>
    <t>"dle výkazu kubatur pol C36 Zarovnání styčné plochy živičné"1346,7</t>
  </si>
  <si>
    <t>64</t>
  </si>
  <si>
    <t>938908411</t>
  </si>
  <si>
    <t>Čištění vozovek splachováním vodou povrchu podkladu nebo krytu živičného, betonového nebo dlážděného</t>
  </si>
  <si>
    <t>-453910432</t>
  </si>
  <si>
    <t xml:space="preserve">Poznámka k souboru cen:_x000d_
1. Ceny jsou určeny pro očištění: a) povrchu stávající vozovky, b) povrchu rozestavěné trvalé vozovky, předepíše-li projekt užívat nově zřizovanou vozovku po dobu výstavby ještě před zřízením konečného závěrečného krytu. 2. V cenách nejsou započteny náklady na vodorovnou dopravu odstraněného materiálu, která se oceňuje cenami souboru cen 997 22-15 Vodorovná doprava suti. </t>
  </si>
  <si>
    <t>"dle výkazu kubatur pol A22 očištění povrchu"2565,3</t>
  </si>
  <si>
    <t>65</t>
  </si>
  <si>
    <t>979071111</t>
  </si>
  <si>
    <t xml:space="preserve">Očištění vybouraných dlažebních kostek  od spojovacího materiálu, s uložením očištěných kostek na skládku, s odklizením odpadových hmot na hromady a s odklizením vybouraných kostek na vzdálenost do 3 m velkých, s původním vyplněním spár kamenivem těženým</t>
  </si>
  <si>
    <t>-1975209314</t>
  </si>
  <si>
    <t xml:space="preserve">Poznámka k souboru cen:_x000d_
1. Ceny jsou určeny jen pro očištění vybouraných kostek uložených do lože ze sypkého materiálu bez pojiva. 2. Přemístění vybouraných dlažebních kostek na vzdálenost přes 3 m se oceňuje cenami souborů cen 997 22-1 Vodorovná doprava suti. </t>
  </si>
  <si>
    <t>"dle výkazu kubatur pol C35 očištění vybouraných kostek"159,1</t>
  </si>
  <si>
    <t>997</t>
  </si>
  <si>
    <t>Přesun sutě</t>
  </si>
  <si>
    <t>66</t>
  </si>
  <si>
    <t>997221551</t>
  </si>
  <si>
    <t xml:space="preserve">Vodorovná doprava suti  bez naložení, ale se složením a s hrubým urovnáním ze sypkých materiálů, na vzdálenost do 1 km</t>
  </si>
  <si>
    <t>93718430</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</si>
  <si>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</si>
  <si>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"dle výkazu kubatur pol I8 vodorovná doprava suti do 1 km"2467</t>
  </si>
  <si>
    <t>67</t>
  </si>
  <si>
    <t>997221559</t>
  </si>
  <si>
    <t xml:space="preserve">Vodorovná doprava suti  bez naložení, ale se složením a s hrubým urovnáním Příplatek k ceně za každý další i započatý 1 km přes 1 km</t>
  </si>
  <si>
    <t>2038443644</t>
  </si>
  <si>
    <t>"dle výkazu kubatur pol I9 příplatek za další km"18386,3</t>
  </si>
  <si>
    <t>68</t>
  </si>
  <si>
    <t>997221571</t>
  </si>
  <si>
    <t xml:space="preserve">Vodorovná doprava vybouraných hmot  bez naložení, ale se složením a s hrubým urovnáním na vzdálenost do 1 km</t>
  </si>
  <si>
    <t>-488124786</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</si>
  <si>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</si>
  <si>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"dle výkazu kubatur pol I23 vodorovná doprava hmot do 2 km"105,87</t>
  </si>
  <si>
    <t>"dle výkazu kubatur pol I23 vodorovná doprava hmot do 5 km"281,5</t>
  </si>
  <si>
    <t>69</t>
  </si>
  <si>
    <t>997221579</t>
  </si>
  <si>
    <t xml:space="preserve">Vodorovná doprava vybouraných hmot  bez naložení, ale se složením a s hrubým urovnáním na vzdálenost Příplatek k ceně za každý další i započatý 1 km přes 1 km</t>
  </si>
  <si>
    <t>1591053727</t>
  </si>
  <si>
    <t>"dle výkazu kubatur pol I23 vodorovná doprava hmot do 2 km"105,87*1</t>
  </si>
  <si>
    <t>"dle výkazu kubatur pol I23 vodorovná doprava hmot do 5 km"281,5*4</t>
  </si>
  <si>
    <t>70</t>
  </si>
  <si>
    <t>997221861</t>
  </si>
  <si>
    <t>Poplatek za uložení stavebního odpadu na recyklační skládce (skládkovné) z prostého betonu zatříděného do Katalogu odpadů pod kódem 17 01 01</t>
  </si>
  <si>
    <t>-1967049593</t>
  </si>
  <si>
    <t xml:space="preserve">Poznámka k souboru cen:_x000d_
1. Ceny uvedené v souboru cen je doporučeno upravit podle aktuálních cen místně příslušné skládky odpadů. 2. Uložení odpadů neuvedených v souboru cen se oceňuje individuálně. </t>
  </si>
  <si>
    <t>"dle výkazu kubatur pol I14 poplatek za uložení na skládku – bet"307,12</t>
  </si>
  <si>
    <t>71</t>
  </si>
  <si>
    <t>997221873</t>
  </si>
  <si>
    <t>Poplatek za uložení stavebního odpadu na recyklační skládce (skládkovné) zeminy a kamení zatříděného do Katalogu odpadů pod kódem 17 05 04</t>
  </si>
  <si>
    <t>-331595130</t>
  </si>
  <si>
    <t>"dle výkazu kubatur pol I7 poplatek za uložení na skládku - zemina"1216,52*1,67</t>
  </si>
  <si>
    <t>72</t>
  </si>
  <si>
    <t>997221875</t>
  </si>
  <si>
    <t>Poplatek za uložení stavebního odpadu na recyklační skládce (skládkovné) asfaltového bez obsahu dehtu zatříděného do Katalogu odpadů pod kódem 17 03 02</t>
  </si>
  <si>
    <t>-1781490893</t>
  </si>
  <si>
    <t>"dle výkazu kubatur pol I25 poplatek za uložení na skládku – živice"857,81</t>
  </si>
  <si>
    <t>73</t>
  </si>
  <si>
    <t>997221875R</t>
  </si>
  <si>
    <t>Poplatek za uložení stavebního odpadu na recyklační skládce (skládkovné) kov</t>
  </si>
  <si>
    <t>1753450967</t>
  </si>
  <si>
    <t>"dle výkazu kubatur pol I15 poplatek za uložení na skládku – kov"0,95</t>
  </si>
  <si>
    <t>998</t>
  </si>
  <si>
    <t>Přesun hmot</t>
  </si>
  <si>
    <t>74</t>
  </si>
  <si>
    <t>998225111</t>
  </si>
  <si>
    <t xml:space="preserve">Přesun hmot pro komunikace s krytem z kameniva, monolitickým betonovým nebo živičným  dopravní vzdálenost do 200 m jakékoliv délky objektu</t>
  </si>
  <si>
    <t>-869531292</t>
  </si>
  <si>
    <t xml:space="preserve">Poznámka k souboru cen:_x000d_
1. Ceny lze použít i pro plochy letišť s krytem monolitickým betonovým nebo živičným. </t>
  </si>
  <si>
    <t>F01</t>
  </si>
  <si>
    <t>Hloubení rýh nezapažených š do 2000 mm v hornině třídy těžitelnosti I, skupiny 3 objem do 1000 m3 st</t>
  </si>
  <si>
    <t>565,093</t>
  </si>
  <si>
    <t>F01_1</t>
  </si>
  <si>
    <t>Montáž kanalizačního potrubí SN 10 z polypropylenu DN 150</t>
  </si>
  <si>
    <t>73,95</t>
  </si>
  <si>
    <t>F02</t>
  </si>
  <si>
    <t>Montáž kanalizačního potrubí hladkého plnostěnného SN 10 z polypropylenu DN 600</t>
  </si>
  <si>
    <t>138,4</t>
  </si>
  <si>
    <t>F10</t>
  </si>
  <si>
    <t>Podkladní desky z betonu prostého tř. C 12/15 otevřený výkop</t>
  </si>
  <si>
    <t>8,8</t>
  </si>
  <si>
    <t>F3</t>
  </si>
  <si>
    <t>Obsyp potrubí</t>
  </si>
  <si>
    <t>181,156</t>
  </si>
  <si>
    <t>F4</t>
  </si>
  <si>
    <t>Zásyp rýh</t>
  </si>
  <si>
    <t>511,93</t>
  </si>
  <si>
    <t>F5</t>
  </si>
  <si>
    <t>Lože pod potrubí</t>
  </si>
  <si>
    <t>33,013</t>
  </si>
  <si>
    <t>SO 01C - Dešťová kanalizace</t>
  </si>
  <si>
    <t xml:space="preserve">    4 - Vodorovné konstrukce</t>
  </si>
  <si>
    <t>132251255</t>
  </si>
  <si>
    <t>Hloubení nezapažených rýh šířky přes 800 do 2 000 mm strojně s urovnáním dna do předepsaného profilu a spádu v hornině třídy těžitelnosti I skupiny 3 přes 500 do 1 000 m3</t>
  </si>
  <si>
    <t>1924361526</t>
  </si>
  <si>
    <t xml:space="preserve">Poznámka k souboru cen:_x000d_
1. V cenách jsou započteny i náklady na případné nutné přemístění výkopku ve výkopišti na vzdálenost do 3 m a na přehození výkopku na přilehlém terénu na vzdálenost do 3 m od osy rýhy nebo naložení na dopravní prostředek. </t>
  </si>
  <si>
    <t xml:space="preserve">(2,53-0,70)*(13,0*1,40 + 7,0*1,10)        "RN1</t>
  </si>
  <si>
    <t xml:space="preserve">(2,54-0,70)*(11,0*1,40 + 5,0*1,10)         "RN2</t>
  </si>
  <si>
    <t xml:space="preserve">(2,55-0,70)*(15,80*1,40 + 4,40*1,10)     "RN3a</t>
  </si>
  <si>
    <t xml:space="preserve">(2,33-0,70)*(15,80*1,40)                           "RN3b</t>
  </si>
  <si>
    <t xml:space="preserve">(2,63-0,70)*(9,60*1,40 + 5,60*1,10)       "RN4</t>
  </si>
  <si>
    <t xml:space="preserve">(2,52-0,70)*(14,0*1,40 + 4,85*1,10)       "RN5</t>
  </si>
  <si>
    <t xml:space="preserve">(2,67-0,70)*(7,0*1,40 + 4,9*1,10)           "RN6</t>
  </si>
  <si>
    <t xml:space="preserve">(2,67-0,70)*(7,0*1,40 + 4,9*1,10)           "RN7</t>
  </si>
  <si>
    <t xml:space="preserve">(2,66-0,70)*(6,80*1,40 + 4,95*1,10)        "RN8</t>
  </si>
  <si>
    <t xml:space="preserve">(2,62-0,70)*(21,26*1,40 + 4,80*1,10)        "RN9a</t>
  </si>
  <si>
    <t xml:space="preserve">(2,48-0,70)*3,35*1,40                                       "RN9b</t>
  </si>
  <si>
    <t xml:space="preserve">(2,63-0,70)*(7,97*1,40 + 4,30*1,10)        "RN10</t>
  </si>
  <si>
    <t xml:space="preserve">(2,25-0,70)*73,95                                         "přípojky od UV a odbočky</t>
  </si>
  <si>
    <t>-1302481926</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</si>
  <si>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</si>
  <si>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-337468703</t>
  </si>
  <si>
    <t>F01*10</t>
  </si>
  <si>
    <t>171201231</t>
  </si>
  <si>
    <t>1191175396</t>
  </si>
  <si>
    <t>F01*1,600</t>
  </si>
  <si>
    <t>174101101</t>
  </si>
  <si>
    <t>Zásyp zhutněný jam šachet rýh nebo kolem objektů</t>
  </si>
  <si>
    <t>1470999760</t>
  </si>
  <si>
    <t xml:space="preserve">2,53*(13,0*1,40 + 7,0*1,10)        "RN1</t>
  </si>
  <si>
    <t xml:space="preserve">2,54*(11,0*1,40 + 5,0*1,10)         "RN2</t>
  </si>
  <si>
    <t xml:space="preserve">2,55*(15,80*1,40 + 4,40*1,10)     "RN3a</t>
  </si>
  <si>
    <t xml:space="preserve">2,33*(15,80*1,40)                           "RN3b</t>
  </si>
  <si>
    <t xml:space="preserve">2,63*(9,60*1,40 + 5,60*1,10)       "RN4</t>
  </si>
  <si>
    <t xml:space="preserve">2,52*(14,0*1,40 + 4,85*1,10)       "RN5</t>
  </si>
  <si>
    <t xml:space="preserve">2,67*(7,0*1,40 + 4,9*1,10)           "RN6</t>
  </si>
  <si>
    <t xml:space="preserve">2,67*(7,0*1,40 + 4,9*1,10)           "RN7</t>
  </si>
  <si>
    <t xml:space="preserve">2,66*(6,80*1,40 + 4,95*1,10)        "RN8</t>
  </si>
  <si>
    <t xml:space="preserve">2,62*(21,26*1,40 + 4,80*1,10)        "RN9a</t>
  </si>
  <si>
    <t xml:space="preserve">2,48*3,35*1,40                                       "RN9b</t>
  </si>
  <si>
    <t xml:space="preserve">2,63*(7,97*1,40 + 4,30*1,10)        "RN10</t>
  </si>
  <si>
    <t xml:space="preserve">2,25*73,95                                         "přípojky od UV a odbočky</t>
  </si>
  <si>
    <t>-F5</t>
  </si>
  <si>
    <t xml:space="preserve">-(0,90*13,0*1,40 + 0,45*7,0*1,10)             "RN1</t>
  </si>
  <si>
    <t xml:space="preserve">-(0,90*11,0*1,40 + 0,45*5,0*1,10)              "RN2</t>
  </si>
  <si>
    <t xml:space="preserve">-(0,90*15,80*1,40 + 0,45*4,40*1,10)      "RN3a</t>
  </si>
  <si>
    <t xml:space="preserve">-(0,90*15,80*1,40)                                      "RN3b</t>
  </si>
  <si>
    <t xml:space="preserve">-(0,90*9,60*1,40 + 0,45*5,60*1,10)        "RN4</t>
  </si>
  <si>
    <t xml:space="preserve">-(0,90*14,0*1,40 + 0,45*4,85*1,10)         "RN5</t>
  </si>
  <si>
    <t xml:space="preserve">-(0,90*7,0*1,40 + 0,45*4,9*1,10)             "RN6</t>
  </si>
  <si>
    <t xml:space="preserve">-(0,90*7,0*1,40 + 0,45*4,9*1,10)              "RN7</t>
  </si>
  <si>
    <t xml:space="preserve">-(0,90*6,80*1,40 + 0,45*4,95*1,10)          "RN8</t>
  </si>
  <si>
    <t xml:space="preserve">-(0,90*21,26*1,40 + 0,45*4,80*1,10)           "RN9a</t>
  </si>
  <si>
    <t xml:space="preserve">-0,90*3,35*1,40                                       "RN9b</t>
  </si>
  <si>
    <t xml:space="preserve">-(0,90*7,97*1,40 + 0,45*4,30*1,10)         "RN10</t>
  </si>
  <si>
    <t xml:space="preserve">-0,45*73,95*1,20                                         "přípojky od UV a odbočky</t>
  </si>
  <si>
    <t>-F10</t>
  </si>
  <si>
    <t>589811080</t>
  </si>
  <si>
    <t>recyklát směsný frakce 0/32</t>
  </si>
  <si>
    <t>-760826936</t>
  </si>
  <si>
    <t>F4*1,870</t>
  </si>
  <si>
    <t>175101101</t>
  </si>
  <si>
    <t>Obsyp potrubí bez prohození sypaniny</t>
  </si>
  <si>
    <t>1542694074</t>
  </si>
  <si>
    <t xml:space="preserve">(0,90*13,0*1,40 + 0,45*7,0*1,10) - (PI*0,34*0,34*13,0) - (PI*0,09*0,09*7,0)            "RN1</t>
  </si>
  <si>
    <t xml:space="preserve">(0,90*11,0*1,40 + 0,45*5,0*1,10) - (PI*0,34*0,34*11,0) - (PI*0,09*0,09*5,0)             "RN2</t>
  </si>
  <si>
    <t xml:space="preserve">(0,90*15,80*1,40 + 0,45*4,40*1,10) - (PI*0,34*0,34*15,80) - (PI*0,09*0,09*4,40)      "RN3a</t>
  </si>
  <si>
    <t xml:space="preserve">(0,90*15,80*1,40) - (PI*0,34*0,34*15,80)                                                                                "RN3b</t>
  </si>
  <si>
    <t xml:space="preserve">(0,90*9,60*1,40 + 0,45*5,60*1,10) - (PI*0,34*0,34*9,60) - (PI*0,09*0,09*5,60)        "RN4</t>
  </si>
  <si>
    <t xml:space="preserve">(0,90*14,0*1,40 + 0,45*4,85*1,10) - (PI*0,34*0,34*14,0) - (PI*0,09*0,09*4,85)        "RN5</t>
  </si>
  <si>
    <t xml:space="preserve">(0,90*7,0*1,40 + 0,45*4,9*1,10) - (PI*0,34*0,34*7,0) - (PI*0,09*0,09*4,90)             "RN6</t>
  </si>
  <si>
    <t xml:space="preserve">(0,90*7,0*1,40 + 0,45*4,9*1,10) - (PI*0,34*0,34*7,0) - (PI*0,09*0,09*4,9)             "RN7</t>
  </si>
  <si>
    <t xml:space="preserve">(0,90*6,80*1,40 + 0,45*4,95*1,10) - (PI*0,34*0,34*6,80) - (PI*0,09*0,09*4,95)         "RN8</t>
  </si>
  <si>
    <t xml:space="preserve">(0,90*21,26*1,40 + 0,45*4,80*1,10) - (PI*0,34*0,34*21,26) - (PI*0,09*0,09*4,80)          "RN9a</t>
  </si>
  <si>
    <t xml:space="preserve">0,90*3,35*1,40 - (PI*0,34*0,34*3,35)                                         "RN9b</t>
  </si>
  <si>
    <t xml:space="preserve">(0,90*7,97*1,40 + 0,45*4,30*1,10) - (PI*0,34*0,34*7,97) - (PI*0,09*0,09*4,30)         "RN10</t>
  </si>
  <si>
    <t xml:space="preserve">0,45*73,95*1,20 - (PI*0,08*0,08*73,95)                                         "přípojky od UV a odbočky</t>
  </si>
  <si>
    <t>583439300</t>
  </si>
  <si>
    <t>kamenivo drcené hrubé frakce 16-32 třída B</t>
  </si>
  <si>
    <t>663353068</t>
  </si>
  <si>
    <t>F3*1,870</t>
  </si>
  <si>
    <t>Vodorovné konstrukce</t>
  </si>
  <si>
    <t>451573111</t>
  </si>
  <si>
    <t>Lože pod potrubí otevřený výkop z písku fr. 0-8 mm</t>
  </si>
  <si>
    <t>607463867</t>
  </si>
  <si>
    <t xml:space="preserve">0,10*(13,0*1,40 + 7,0*1,10)        "RN1</t>
  </si>
  <si>
    <t xml:space="preserve">0,10*(11,0*1,40 + 5,0*1,10)         "RN2</t>
  </si>
  <si>
    <t xml:space="preserve">0,10*(15,80*1,40 + 4,40*1,10)     "RN3a</t>
  </si>
  <si>
    <t xml:space="preserve">0,10*(15,80*1,40)                           "RN3b</t>
  </si>
  <si>
    <t xml:space="preserve">0,10*(9,60*1,40 + 5,60*1,10)       "RN4</t>
  </si>
  <si>
    <t xml:space="preserve">0,10*(14,0*1,40 + 4,85*1,10)       "RN5</t>
  </si>
  <si>
    <t xml:space="preserve">0,10*(7,0*1,40 + 4,9*1,10)           "RN6</t>
  </si>
  <si>
    <t xml:space="preserve">0,10*(7,0*1,40 + 4,9*1,10)           "RN7</t>
  </si>
  <si>
    <t xml:space="preserve">0,10*(6,80*1,40 + 4,95*1,10)        "RN8</t>
  </si>
  <si>
    <t xml:space="preserve">0,10*(21,26*1,40 + 4,80*1,10)        "RN9a</t>
  </si>
  <si>
    <t xml:space="preserve">0,10*3,35*1,40                                       "RN9b</t>
  </si>
  <si>
    <t xml:space="preserve">0,10*(7,97*1,40 + 4,30*1,10)        "RN10</t>
  </si>
  <si>
    <t xml:space="preserve">0,10*73,95*1,20                                         "přípojky od UV a odbočky</t>
  </si>
  <si>
    <t>452112111</t>
  </si>
  <si>
    <t>Osazení betonových dílců prstenců nebo rámů pod poklopy a mříže, výšky do 100 mm</t>
  </si>
  <si>
    <t>-1028967426</t>
  </si>
  <si>
    <t xml:space="preserve">Poznámka k souboru cen:_x000d_
1. V cenách nejsou započteny náklady na dodávku betonových výrobků; tyto se oceňují ve specifikaci. </t>
  </si>
  <si>
    <t>59224185</t>
  </si>
  <si>
    <t>prstenec šachtový vyrovnávací betonový 625x120x60mm</t>
  </si>
  <si>
    <t>-575703319</t>
  </si>
  <si>
    <t>59224176</t>
  </si>
  <si>
    <t>prstenec šachtový vyrovnávací betonový 625x120x80mm</t>
  </si>
  <si>
    <t>993140359</t>
  </si>
  <si>
    <t>59224187</t>
  </si>
  <si>
    <t>prstenec šachtový vyrovnávací betonový 625x120x100mm</t>
  </si>
  <si>
    <t>764344211</t>
  </si>
  <si>
    <t>452112121</t>
  </si>
  <si>
    <t>Osazení betonových dílců prstenců nebo rámů pod poklopy a mříže, výšky přes 100 do 200 mm</t>
  </si>
  <si>
    <t>1068619508</t>
  </si>
  <si>
    <t>59224188</t>
  </si>
  <si>
    <t>prstenec šachtový vyrovnávací betonový 625x120x120mm</t>
  </si>
  <si>
    <t>933410213</t>
  </si>
  <si>
    <t>452311131</t>
  </si>
  <si>
    <t>Podkladní a zajišťovací konstrukce z betonu prostého v otevřeném výkopu desky pod potrubí, stoky a drobné objekty z betonu tř. C 12/15</t>
  </si>
  <si>
    <t>-2100435945</t>
  </si>
  <si>
    <t xml:space="preserve">Poznámka k souboru cen:_x000d_
1. Ceny -1121 až -1191 a -1192 lze použít i pro ochrannou vrstvu pod železobetonové konstrukce. 2. Ceny -2121 až -2191 a -2192 jsou určeny pro jakékoliv úkosy sedel. </t>
  </si>
  <si>
    <t>2,0*2,0*0,10 * 22</t>
  </si>
  <si>
    <t>871310310</t>
  </si>
  <si>
    <t>Montáž kanalizačního potrubí z plastů z polypropylenu PP hladkého plnostěnného SN 10 DN 150</t>
  </si>
  <si>
    <t>-1025293774</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</si>
  <si>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</si>
  <si>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 xml:space="preserve">50,75     "přípojky UV</t>
  </si>
  <si>
    <t xml:space="preserve">23,20     "odbočky </t>
  </si>
  <si>
    <t>"viz. výkresy - podélné profily a situace</t>
  </si>
  <si>
    <t>28617019</t>
  </si>
  <si>
    <t>trubka kanalizační PP plnostěnná třívrstvá DN 150x6000mm SN10</t>
  </si>
  <si>
    <t>-1406877259</t>
  </si>
  <si>
    <t>73,95*1,015 'Přepočtené koeficientem množství</t>
  </si>
  <si>
    <t>871420310.R</t>
  </si>
  <si>
    <t>476758942</t>
  </si>
  <si>
    <t>138,40</t>
  </si>
  <si>
    <t>28614158.R</t>
  </si>
  <si>
    <t xml:space="preserve">trubka kanalizační PP korugovaná DN 600 x 3000 mm s hrdlem SN10 P X-Stream </t>
  </si>
  <si>
    <t>ks</t>
  </si>
  <si>
    <t>1170176308</t>
  </si>
  <si>
    <t>9*1,015 'Přepočtené koeficientem množství</t>
  </si>
  <si>
    <t>28614158.R2</t>
  </si>
  <si>
    <t xml:space="preserve">trubka kanalizační PP korugovaná DN 600 x 6000 mm s hrdlem SN10 P X-Stream </t>
  </si>
  <si>
    <t>1102365974</t>
  </si>
  <si>
    <t>22*1,015 'Přepočtené koeficientem množství</t>
  </si>
  <si>
    <t>892351111</t>
  </si>
  <si>
    <t>Tlakové zkoušky vodou na potrubí DN 150 nebo 200</t>
  </si>
  <si>
    <t>359142451</t>
  </si>
  <si>
    <t xml:space="preserve">Poznámka k souboru cen:_x000d_
1. Ceny -2111 jsou určeny pro zabezpečení jednoho konce zkoušeného úseku jakéhokoliv druhu potrubí. 2. V cenách jsou započteny náklady: a) u cen -1111 - na přísun, montáž, demontáž a odsun zkoušecího čerpadla, napuštění tlakovou vodou a dodání vody pro tlakovou zkoušku,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 </t>
  </si>
  <si>
    <t>892372111</t>
  </si>
  <si>
    <t>Tlakové zkoušky vodou zabezpečení konců potrubí při tlakových zkouškách DN do 300</t>
  </si>
  <si>
    <t>2116339623</t>
  </si>
  <si>
    <t>892441111</t>
  </si>
  <si>
    <t>Tlakové zkoušky vodou na potrubí DN 600</t>
  </si>
  <si>
    <t>1685362857</t>
  </si>
  <si>
    <t>892442111</t>
  </si>
  <si>
    <t>Tlakové zkoušky vodou zabezpečení konců potrubí při tlakových zkouškách DN přes 300 do 600</t>
  </si>
  <si>
    <t>372444750</t>
  </si>
  <si>
    <t>894411311</t>
  </si>
  <si>
    <t>Osazení betonových nebo železobetonových dílců pro šachty skruží rovných</t>
  </si>
  <si>
    <t>662888132</t>
  </si>
  <si>
    <t xml:space="preserve">Poznámka k souboru cen:_x000d_
1. V cenách nejsou započteny náklady na dodání betonových nebo železobetonových dílců a těsnění; dodání těchto se oceňuje ve specifikaci. </t>
  </si>
  <si>
    <t>59224160</t>
  </si>
  <si>
    <t>skruž kanalizační s ocelovými stupadly 100x25x12cm</t>
  </si>
  <si>
    <t>1757167086</t>
  </si>
  <si>
    <t>59224161</t>
  </si>
  <si>
    <t>skruž kanalizační s ocelovými stupadly 100x50x12cm</t>
  </si>
  <si>
    <t>-1148072588</t>
  </si>
  <si>
    <t>894412411</t>
  </si>
  <si>
    <t>Osazení betonových nebo železobetonových dílců pro šachty skruží přechodových</t>
  </si>
  <si>
    <t>665844012</t>
  </si>
  <si>
    <t>PFB.1121104</t>
  </si>
  <si>
    <t>Konus TBR-Q.1 100-63/58/12 KPS</t>
  </si>
  <si>
    <t>-1462986318</t>
  </si>
  <si>
    <t>894414111</t>
  </si>
  <si>
    <t>Osazení betonových nebo železobetonových dílců pro šachty skruží základových (dno)</t>
  </si>
  <si>
    <t>1715114224</t>
  </si>
  <si>
    <t>PFB.1132001G.R1</t>
  </si>
  <si>
    <t>Dno výšky 1000 mm přímé - VÝROBA NA ZAKÁZKU TBZ-Q.1 100/100</t>
  </si>
  <si>
    <t>-1645383609</t>
  </si>
  <si>
    <t>PFB.1132001G.R2</t>
  </si>
  <si>
    <t>Dno výšky 1000 mm přímé - VÝROBA NA ZAKÁZKU TBZ-Q.1 100/957 KOM tl. 250 cm</t>
  </si>
  <si>
    <t>1860938771</t>
  </si>
  <si>
    <t>895941311</t>
  </si>
  <si>
    <t xml:space="preserve">Zřízení vpusti kanalizační  uliční z betonových dílců typ UVB-50</t>
  </si>
  <si>
    <t>326502684</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</si>
  <si>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</si>
  <si>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59223871.R</t>
  </si>
  <si>
    <t>koš vysoký pro uliční vpusti žárově Pz plech pro rám 500/500mm</t>
  </si>
  <si>
    <t>2102786336</t>
  </si>
  <si>
    <t>899104112</t>
  </si>
  <si>
    <t>Osazení poklopů litinových a ocelových včetně rámů pro třídu zatížení D400, E600</t>
  </si>
  <si>
    <t>1009146038</t>
  </si>
  <si>
    <t xml:space="preserve">Poznámka k souboru cen:_x000d_
1. V cenách 899 10 -.112 nejsou započteny náklady na dodání poklopů včetně rámů; tyto náklady se oceňují ve specifikaci. 2. V cenách 899 10 -.113 nejsou započteny náklady na: a) dodání poklopů; tyto náklady se oceňují ve specifikaci, b) montáž rámů, která se oceňuje cenami souboru 452 11-21.. části A01 tohoto katalogu. 3. Poklopy a vtokové mříže dělíme do těchto tříd zatížení: a) A15, A50 pro plochy používané výlučně chodci a cyklisty, b) B125 pro chodníky, pěší zóny a plochy srovnatelné, plochy pro stání a parkování osobních automobilů i v patrech, c) C250 pro poklopy umístěné v ploše odvodňovacích proužků pozemní komunikace, která měřeno od hrany obrubníku, zasahuje nejvíce 0,5 m do vozovkya nejvíce 0,2 m do chodníku, d) D400 pro vozovky pozemních komunikací, ulice pro pěší, zpevněné krajnice a parkovací plochy, které jsou přístupné pro všechny druhy silničních vozidel, e) E600 pro plochy, které budou vystavené zvláště vysokému zatížení kol. </t>
  </si>
  <si>
    <t>28661935</t>
  </si>
  <si>
    <t xml:space="preserve">poklop šachtový litinový  DN 600 pro třídu zatížení D400</t>
  </si>
  <si>
    <t>1853872132</t>
  </si>
  <si>
    <t>PC102.R</t>
  </si>
  <si>
    <t>Rám s plastovou mříží, zatížení D400</t>
  </si>
  <si>
    <t>kpl</t>
  </si>
  <si>
    <t>1574154812</t>
  </si>
  <si>
    <t>PC103.R</t>
  </si>
  <si>
    <t>Vyrovnávací prstenec TBV-Q 45/6 VP</t>
  </si>
  <si>
    <t>-296115586</t>
  </si>
  <si>
    <t>PC104.R</t>
  </si>
  <si>
    <t>Horní dílec pro mříž TBV-Q 50/20 CP</t>
  </si>
  <si>
    <t>203458234</t>
  </si>
  <si>
    <t>PC105.R</t>
  </si>
  <si>
    <t>Průběžný dílec nízký TBV-Q 50/29 SN</t>
  </si>
  <si>
    <t>1938651100</t>
  </si>
  <si>
    <t>PC106.R</t>
  </si>
  <si>
    <t>Průběžný dílec vysoký TBV-Q 50/59 SV</t>
  </si>
  <si>
    <t>-1567574121</t>
  </si>
  <si>
    <t>PC107.R</t>
  </si>
  <si>
    <t>Průběžný dílec vysoký s odtokem TBV-Q 50/59 SO Brno</t>
  </si>
  <si>
    <t>403593823</t>
  </si>
  <si>
    <t>PC108.R</t>
  </si>
  <si>
    <t>Spodní dílec vysoký s kalištěm vzor Brno TBV-Q 50/79 KV Brno</t>
  </si>
  <si>
    <t>-412902580</t>
  </si>
  <si>
    <t>PC558.R</t>
  </si>
  <si>
    <t>Zrušení stávajících napojení přípojek, D+M</t>
  </si>
  <si>
    <t>-729972471</t>
  </si>
  <si>
    <t>PC887.R</t>
  </si>
  <si>
    <t>Vyvrtání otvorů do stávajících kanalizačních trub betonových pro napojení potrubí DN 150, D+M</t>
  </si>
  <si>
    <t>1213571626</t>
  </si>
  <si>
    <t>PC888.R</t>
  </si>
  <si>
    <t>Těsnicí kroužek FORSHEDA DN 150, D+M</t>
  </si>
  <si>
    <t>1122519038</t>
  </si>
  <si>
    <t>PC978.R</t>
  </si>
  <si>
    <t>Úprava dna šachty se zabudováním regulačního prvku</t>
  </si>
  <si>
    <t>211894915</t>
  </si>
  <si>
    <t>"nerezová deska 650/775/4 mm s horním ohybem a otvorem d = 30 mm</t>
  </si>
  <si>
    <t>"dobetonování svislé stěny</t>
  </si>
  <si>
    <t>"dobetonování žlábku</t>
  </si>
  <si>
    <t>"uchycení nerezové desky nerezovými šrouby do kovových hmoždinek</t>
  </si>
  <si>
    <t>998276101</t>
  </si>
  <si>
    <t>Přesun hmot pro trubní vedení hloubené z trub z plastických hmot nebo sklolaminátových pro vodovody nebo kanalizace v otevřeném výkopu dopravní vzdálenost do 15 m</t>
  </si>
  <si>
    <t>1831203831</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</si>
  <si>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 </t>
  </si>
  <si>
    <t>1.2 - Neuznatelné náklady</t>
  </si>
  <si>
    <t>113106185</t>
  </si>
  <si>
    <t>Rozebrání dlažeb a dílců vozovek a ploch s přemístěním hmot na skládku na vzdálenost do 3 m nebo s naložením na dopravní prostředek, s jakoukoliv výplní spár strojně plochy jednotlivě do 50 m2 z drobných kostek nebo odseků s ložem z kameniva</t>
  </si>
  <si>
    <t>-836625189</t>
  </si>
  <si>
    <t>"dle výkazu kubatur pol K14 bourání ploch z kostek"37,9</t>
  </si>
  <si>
    <t>113106191</t>
  </si>
  <si>
    <t>Rozebrání dlažeb a dílců vozovek a ploch s přemístěním hmot na skládku na vzdálenost do 3 m nebo s naložením na dopravní prostředek, s jakoukoliv výplní spár strojně plochy jednotlivě do 50 m2 ze silničních dílců jakýchkoliv rozměrů, s ložem z kameniva ne</t>
  </si>
  <si>
    <t>1138373868</t>
  </si>
  <si>
    <t>"dle výkazu kubatur pol K16 bourání ploch z panelů"9</t>
  </si>
  <si>
    <t>1480662189</t>
  </si>
  <si>
    <t>"dle výkazu kubatur pol K8 bourání ploch dlážděných"302,2</t>
  </si>
  <si>
    <t>113107331</t>
  </si>
  <si>
    <t>Odstranění podkladů nebo krytů strojně plochy jednotlivě do 50 m2 s přemístěním hmot na skládku na vzdálenost do 3 m nebo s naložením na dopravní prostředek z betonu prostého, o tl. vrstvy přes 100 do 150 mm</t>
  </si>
  <si>
    <t>-246872360</t>
  </si>
  <si>
    <t xml:space="preserve">"dle výkazu kubatur pol  K12 bourání podkladů betonových do 150 mm"14,5</t>
  </si>
  <si>
    <t>-397048226</t>
  </si>
  <si>
    <t>"dle výkazu kubatu pol K18,20 bourání podkladů štěrkových do 150 mm a do 200 mm"134,7+363,6</t>
  </si>
  <si>
    <t>113107170</t>
  </si>
  <si>
    <t>Odstranění podkladů nebo krytů strojně plochy jednotlivě přes 50 m2 do 200 m2 s přemístěním hmot na skládku na vzdálenost do 20 m nebo s naložením na dopravní prostředek z betonu prostého, o tl. vrstvy do 100 mm</t>
  </si>
  <si>
    <t>64751034</t>
  </si>
  <si>
    <t xml:space="preserve">"dle výkazu kubatur pol  K10 bourání podkladů betonových do 100 mm"120,2</t>
  </si>
  <si>
    <t>113107181</t>
  </si>
  <si>
    <t>Odstranění podkladů nebo krytů strojně plochy jednotlivě přes 50 m2 do 200 m2 s přemístěním hmot na skládku na vzdálenost do 20 m nebo s naložením na dopravní prostředek živičných, o tl. vrstvy do 50 mm</t>
  </si>
  <si>
    <t>-493330773</t>
  </si>
  <si>
    <t>"dle výkazu kubatur pol K6 bourání vozovky živičné 50 mm"120,2</t>
  </si>
  <si>
    <t>419686197</t>
  </si>
  <si>
    <t xml:space="preserve">"dle výkazu kubatur K22  vytrhání obrub silničních"120</t>
  </si>
  <si>
    <t>-1971649496</t>
  </si>
  <si>
    <t>"dle výkazu kubatur pol K24 Vytrhání obrub záhonových"30</t>
  </si>
  <si>
    <t>122251104</t>
  </si>
  <si>
    <t>Odkopávky a prokopávky nezapažené strojně v hornině třídy těžitelnosti I skupiny 3 přes 100 do 500 m3</t>
  </si>
  <si>
    <t>1630723690</t>
  </si>
  <si>
    <t>"Výkop dle výkazu kubatur pol Q1" 448,60</t>
  </si>
  <si>
    <t>1558927580</t>
  </si>
  <si>
    <t>"dle výkazu kubatur pol Q2 ruční výkop rýhy"497,88</t>
  </si>
  <si>
    <t>151101101</t>
  </si>
  <si>
    <t>Zřízení pažení a rozepření stěn rýh pro podzemní vedení příložné pro jakoukoliv mezerovitost, hloubky do 2 m</t>
  </si>
  <si>
    <t>-336045839</t>
  </si>
  <si>
    <t xml:space="preserve">Poznámka k souboru cen:_x000d_
1. Ceny jsou určeny pro roubení a rozepření stěn i jiných výkopů se svislými stěnami, pokud jsou tyto výkopy pro podzemní vedení rozměru do 1 250 mm. 2. Plocha mezer mezi pažinami příložného pažení se od plochy příložného pažení neodečítá; nezapažené plochy u pažení zátažného nebo hnaného se od plochy pažení odečítají. 3. Předepisuje-li projekt: a) ponechat pažení ve výkopu, oceňuje se toto pažení cenami souboru cen 151 . 0-19 Pažení stěn s ponecháním a rozepření stěn cenami souboru cen 151 . 0-13 Zřízení rozepření zapažených stěn výkopů, b) vzepření stěn, oceňuje se toto odstranění pažení stěn výkopu cenami souboru cen 151 . 0-12 Pažení stěn a vzepření stěn cenami souboru cen 151 . 0-14 odstranění vzepření stěn, c) kotvení stěn, toto se oceňuje příslušnými cenami katalogu 800-2 Zvláštní zakládání objektů. </t>
  </si>
  <si>
    <t>"dle výkazu kubatur pol Q7 pažení stěn rýh"1659,6</t>
  </si>
  <si>
    <t>151101111</t>
  </si>
  <si>
    <t>Odstranění pažení a rozepření stěn rýh pro podzemní vedení s uložením materiálu na vzdálenost do 3 m od kraje výkopu příložné, hloubky do 2 m</t>
  </si>
  <si>
    <t>-265159643</t>
  </si>
  <si>
    <t>-138473063</t>
  </si>
  <si>
    <t>"dle výkazu kubatur pol Q4 vodorovné přemístění výkopku (odvoz výkopku) do 10 km"946,48</t>
  </si>
  <si>
    <t>-22035073</t>
  </si>
  <si>
    <t>"dle výkazu kubatur pol Q5 příplatek za dalších 1 km"946,48*10</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</si>
  <si>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</si>
  <si>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</si>
  <si>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1861584495</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</si>
  <si>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V cenách nejsou zahrnuty náklady na nakupovanou sypaninu. Tato se oceňuje ve specifikaci. </t>
  </si>
  <si>
    <t>"dle výkazu kubatur pol Q9 obsyp potrubí"445,09</t>
  </si>
  <si>
    <t>58344171</t>
  </si>
  <si>
    <t>štěrkodrť frakce 0/32</t>
  </si>
  <si>
    <t>1677276204</t>
  </si>
  <si>
    <t>"dle výkazu kubatur pol Q10 obsyp potrubí štěrkopísek frakce 0-32"1017,74</t>
  </si>
  <si>
    <t>1685426289</t>
  </si>
  <si>
    <t>"dle výkazu kubatur pol J2 úprava pláně"1068,09</t>
  </si>
  <si>
    <t>388995214R</t>
  </si>
  <si>
    <t xml:space="preserve">Chránička kabelů z trub HDPE v DN 160 včetně potrubí půlená_x000d_
</t>
  </si>
  <si>
    <t>-2050534229</t>
  </si>
  <si>
    <t xml:space="preserve">Poznámka k souboru cen:_x000d_
1. V cenách jsou započteny náklady na osazení a dodání trubek a jejich spojkování na potřebnou délku v konstrukci římsy vyvázaně do výztuže římsy nebo do rýhy za opěrou, napojení trubních chrániček na případnou kabelovou komoru nebo přes dilataci na chráničku uloženou v zemní konstrukci za opěrou. 2. Cena nelze použít pro tvarovky HDPE chráničky multikanálu nebo žlabu s víkem, které se oceňují souborem cen 388 99-51 Tvarovka kabelovodu HDPE do konstrukce římsy. 3. V cenách nejsou započteny náklady na: a) prostup bedněním římsy, prostup se oceňuje souborem cen 334 35-91 Výřez bednění pro prostup betonovou konstrukcí, b) výkop rýhy pro chráničku za opěrou, výkop se oceňuje cenami katalogu 800-1 Zemní práce, c) pískové lože chráničky, lože se oceňuje souborem cen 451 57- . 1 Podkladní a výplňová vrstva z kameniva, d) obsyp chráničky a výstražnou fólii, protažení protahovacího lanka a kabelu trubní chráničkou. </t>
  </si>
  <si>
    <t>"dle výkazu kubatur pol N6,7 dělená plastová chránička DN 110 " 233</t>
  </si>
  <si>
    <t>"dle výkazu kubatur pol O8,9 dělená plastová chránička DN 110 " 956</t>
  </si>
  <si>
    <t>451572111</t>
  </si>
  <si>
    <t>Lože pod potrubí, stoky a drobné objekty v otevřeném výkopu z kameniva drobného těženého 0 až 4 mm</t>
  </si>
  <si>
    <t>-996624446</t>
  </si>
  <si>
    <t xml:space="preserve">Poznámka k souboru cen:_x000d_
1. Ceny -1111 a -1192 lze použít i pro zřízení sběrných vrstev nad drenážními trubkami. 2. V cenách -5111 a -1192 jsou započteny i náklady na prohození výkopku získaného při zemních pracích. </t>
  </si>
  <si>
    <t>"dle výkazu kubatur pol Q8 lože pod drobné objekty"41,49</t>
  </si>
  <si>
    <t>-399738613</t>
  </si>
  <si>
    <t>"dle výkazu kubatur pol J3 ŠDA 150 mm"2136,18</t>
  </si>
  <si>
    <t>596211213</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</si>
  <si>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t>
  </si>
  <si>
    <t>2134996239</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</si>
  <si>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</si>
  <si>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"dle výkazu kubatur pol L1 kladení dlažby tl. 80 mm do drti"1068,09</t>
  </si>
  <si>
    <t>59245020R</t>
  </si>
  <si>
    <t>dlažba tvar obdélník betonová 200x100x80mm přírodní s fazetou</t>
  </si>
  <si>
    <t>1045048580</t>
  </si>
  <si>
    <t>"dle výkazu kubatur pol L2 dodání zámkové dlažby 20/10/8 mm přírodní s fazetou"919,7</t>
  </si>
  <si>
    <t>59245020</t>
  </si>
  <si>
    <t>dlažba tvar obdélník betonová 200x100x80mm přírodní</t>
  </si>
  <si>
    <t>595934482</t>
  </si>
  <si>
    <t>"dle výkazu kubatur pol L3 dodání zámkové dlažby 20/10/8 mm přírodní bez fazety"106,05</t>
  </si>
  <si>
    <t>59245226</t>
  </si>
  <si>
    <t>dlažba tvar obdélník betonová pro nevidomé 200x100x80mm barevná</t>
  </si>
  <si>
    <t>-189529316</t>
  </si>
  <si>
    <t>"dle výkazu kubatur pol L4 dodání zámkové dlažby tl. 80 mm červené reliéfní"53,03</t>
  </si>
  <si>
    <t>-454891112</t>
  </si>
  <si>
    <t>"dle výkazu kubatur pol K27 výšková úprava poklopů, šoupat – odhad"25</t>
  </si>
  <si>
    <t>899722112</t>
  </si>
  <si>
    <t>Krytí potrubí z plastů výstražnou fólií z PVC šířky 25 cm</t>
  </si>
  <si>
    <t>96912903</t>
  </si>
  <si>
    <t>"dle výkazu kubatur pol N9,10 položení výstražné fólie včetně dodání"116,5</t>
  </si>
  <si>
    <t>"dle výkazu kubatur pol O10,11 položení výstražné fólie včetně dodání"478</t>
  </si>
  <si>
    <t>914111111</t>
  </si>
  <si>
    <t xml:space="preserve">Montáž svislé dopravní značky základní  velikosti do 1 m2 objímkami na sloupky nebo konzoly</t>
  </si>
  <si>
    <t>173555312</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</si>
  <si>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</si>
  <si>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"dle výkazu kubatur pol P7 osazení svislých dopravních značek"24</t>
  </si>
  <si>
    <t>40445650</t>
  </si>
  <si>
    <t>dodatkové tabulky E7, E12, E13 500x300mm</t>
  </si>
  <si>
    <t>-300850888</t>
  </si>
  <si>
    <t>"dle výkazu kubatur pol P8 dodání E 13 Text nebo symbol"2</t>
  </si>
  <si>
    <t>40445644</t>
  </si>
  <si>
    <t>informativní značky jiné IJ4a 500x500mm</t>
  </si>
  <si>
    <t>-1858637481</t>
  </si>
  <si>
    <t>"dle výkazu kubatur pol P9 dodání P IJ 4a Označník zastávky"2</t>
  </si>
  <si>
    <t>40445625</t>
  </si>
  <si>
    <t>informativní značky provozní IP8, IP9, IP11-IP13 500x700mm</t>
  </si>
  <si>
    <t>387725932</t>
  </si>
  <si>
    <t>"dle výkazu kubatur pol P11 dodání IP 12 Vyhrazené parkoviště"5</t>
  </si>
  <si>
    <t>40445623</t>
  </si>
  <si>
    <t>informativní značky provozní IP1-IP3, IP4b-IP7, IP10a, b 750x750mm retroreflexní</t>
  </si>
  <si>
    <t>-466414487</t>
  </si>
  <si>
    <t>"dle výkazu kubatur pol P10 dodání IP 6 Přechod pro chodce"2</t>
  </si>
  <si>
    <t>40445613</t>
  </si>
  <si>
    <t>značky upravující přednost P2, P3, P8 1250mm retroreflexní</t>
  </si>
  <si>
    <t>1685859535</t>
  </si>
  <si>
    <t>"dle výkazu kubatur pol P14 dodání P 2 Hlavní pozemní komunikace"1</t>
  </si>
  <si>
    <t>40445620R</t>
  </si>
  <si>
    <t>zákazové, příkazové dopravní značky IZ 8a Zóna s dopravním omezením a IZ 8b Konec zóny s dopravním omezením</t>
  </si>
  <si>
    <t>-1935085835</t>
  </si>
  <si>
    <t>"dle výkazu kubatur pol P12,13 dodání IZ 8a Zóna s dopravním omezením a dodání IZ 8b Konec zóny s dopravním omezením"5</t>
  </si>
  <si>
    <t>914511111</t>
  </si>
  <si>
    <t xml:space="preserve">Montáž sloupku dopravních značek  délky do 3,5 m do betonového základu</t>
  </si>
  <si>
    <t>-586726408</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</si>
  <si>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</si>
  <si>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"dle výkazu kubatur pol P15 osazení sloupku na dopravní značky"13</t>
  </si>
  <si>
    <t>40445225</t>
  </si>
  <si>
    <t>sloupek pro dopravní značku Zn D 60mm v 3,5m</t>
  </si>
  <si>
    <t>536445998</t>
  </si>
  <si>
    <t>"dle výkazu kubatur pol P16 dodání sloupku "13</t>
  </si>
  <si>
    <t>915211111</t>
  </si>
  <si>
    <t xml:space="preserve">Vodorovné dopravní značení stříkaným plastem  dělící čára šířky 125 mm souvislá bílá základní</t>
  </si>
  <si>
    <t>-1961523969</t>
  </si>
  <si>
    <t xml:space="preserve">Poznámka k souboru cen:_x000d_
1. Ceny jsou určeny pro dělicí čáry souvislé č. V 1a bílé, přerušované č. V 2a bílé, vodící č. V 4 bílé, souvislá č. V12b žlutá, přerušovaná č. V12c žlutá.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912 21 a 915 22 v m délky dělící nebo vodící čáry (včetně mezer), b) u ceny 915 23 v m2 stříkané plochy bez mezer. </t>
  </si>
  <si>
    <t>"dle výkazu kubatur pol P1 vodorovné - V 1a+2a čára š. 0,125 "362</t>
  </si>
  <si>
    <t>915223121R</t>
  </si>
  <si>
    <t>Vodicí linie z plastu pro orientaci nevidomých na přechodu šířky 80 mm včetně dodání</t>
  </si>
  <si>
    <t>-1288999719</t>
  </si>
  <si>
    <t xml:space="preserve">Poznámka k souboru cen:_x000d_
1. Množství měrných jednotek se určuje m délky pásu nebo vodicí linie. 2. V cenách nejsou započteny náklady: a) očištění vozovky, tyto se oceňují cenami souboru cen 938 90-9 . Odstranění bláta, prachu, nebo hlinitého nánosu s povrchu podkladu nebo krytu části C01 tohoto katalogu, b) předznačení, tyto se oceňují cenami souboru cen 915 6.-11 Předznačení pro vodorovné značení. </t>
  </si>
  <si>
    <t>"dle výkazu kubatur pol L5,6 kladení vodicí linie tl. 80 mm do drti"4,92/0,08</t>
  </si>
  <si>
    <t>915231111</t>
  </si>
  <si>
    <t xml:space="preserve">Vodorovné dopravní značení stříkaným plastem  přechody pro chodce, šipky, symboly nápisy bílé základní</t>
  </si>
  <si>
    <t>-2013254323</t>
  </si>
  <si>
    <t>"dle výkazu kubatur pol P2"216,5</t>
  </si>
  <si>
    <t>915611111</t>
  </si>
  <si>
    <t xml:space="preserve">Předznačení pro vodorovné značení  stříkané barvou nebo prováděné z nátěrových hmot liniové dělicí čáry, vodicí proužky</t>
  </si>
  <si>
    <t>-1208288549</t>
  </si>
  <si>
    <t xml:space="preserve">Poznámka k souboru cen:_x000d_
1. Množství měrných jednotek se určuje: a) pro cenu -1111 v m délky dělicí čáry nebo vodícího proužku (včetně mezer), b) pro cenu -1112 v m2 natírané nebo stříkané plochy. </t>
  </si>
  <si>
    <t>"dle výkazu kubatur pol P3 předznačení pro čáry"362</t>
  </si>
  <si>
    <t>915621111</t>
  </si>
  <si>
    <t xml:space="preserve">Předznačení pro vodorovné značení  stříkané barvou nebo prováděné z nátěrových hmot plošné šipky, symboly, nápisy</t>
  </si>
  <si>
    <t>-452884970</t>
  </si>
  <si>
    <t>"dle výkazu kubatur pol P4 předznačení pro šrafy"216,5</t>
  </si>
  <si>
    <t>1365298325</t>
  </si>
  <si>
    <t>"dle výkazu kubatu pol M1 Osazení silničního obrubníku"286</t>
  </si>
  <si>
    <t>"dle výkazu kubatu pol M2 Nájezdový obrubník"3</t>
  </si>
  <si>
    <t>-866858586</t>
  </si>
  <si>
    <t>"dle výkazu kubatur pol M3 dodání obrubníku sil. 100/15/25" 181,19</t>
  </si>
  <si>
    <t>-1637191234</t>
  </si>
  <si>
    <t>"dle výkazu kubatur pol M4 dodání obrubníku sil. nájezdový 100/15/15"3,03</t>
  </si>
  <si>
    <t>482878308</t>
  </si>
  <si>
    <t>"dle výkazu kubatur pol M5 dodání obrubníku přechodového 100/15/15-25 LV"1,01</t>
  </si>
  <si>
    <t>"dle výkazu kubatur pol M6 dodání obrubníku přechodového 100/15/15-25 PV"1,01</t>
  </si>
  <si>
    <t>59217053</t>
  </si>
  <si>
    <t>obrubník betonový pro kruhový objezd vnější R1 200x520x300mm</t>
  </si>
  <si>
    <t>-146542731</t>
  </si>
  <si>
    <t>"dle výkazu kubatur pol M7 dodání obrubníku R0,5 vnější"2,02</t>
  </si>
  <si>
    <t>1780868254</t>
  </si>
  <si>
    <t>"dle výkazu kubatur pol M8 dodání obrubníku R2,0 vnější"126,25</t>
  </si>
  <si>
    <t>-326806150</t>
  </si>
  <si>
    <t>"dle výkazu kubatur pol K26 očištění vybouraných kostek"37,9</t>
  </si>
  <si>
    <t>-1282705829</t>
  </si>
  <si>
    <t>"dle výkazu kubatur pol Q11 vodorovná doprava suti do 1 km"251,72</t>
  </si>
  <si>
    <t>-1384401932</t>
  </si>
  <si>
    <t>"dle výkazu kubatur pol Q12 příplatek za další km"4782,68</t>
  </si>
  <si>
    <t>-1235378637</t>
  </si>
  <si>
    <t>"dle výkazu kubatur pol Q13 vodorovná doprava hmot do 2 km"7,58</t>
  </si>
  <si>
    <t>"dle výkazu kubatur pol Q14 vodorovná doprava hmot do 5 km"83,5</t>
  </si>
  <si>
    <t>1062695926</t>
  </si>
  <si>
    <t>"dle výkazu kubatur pol Q13,15 vodorovná doprava hmot do 2 km"7,58*2</t>
  </si>
  <si>
    <t>"dle výkazu kubatur pol Q14,15 vodorovná doprava hmot do 5 km"83,5*4</t>
  </si>
  <si>
    <t>-1039364410</t>
  </si>
  <si>
    <t>"dle výkazu kubatur pol Q17 poplatek za uložení na skládku – bet"116,37</t>
  </si>
  <si>
    <t>1284601363</t>
  </si>
  <si>
    <t>"dle výkazu kubatur pol Q6 poplatek za uložení na skládku - zemina"946,48*1,67</t>
  </si>
  <si>
    <t>"dle výkazu kubatur pol Q18 poplatek za uložení na skládku – štěrky "159,98</t>
  </si>
  <si>
    <t>-450107329</t>
  </si>
  <si>
    <t>"dle výkazu kubatur pol Q16 poplatek za uložení na skládku – živice"13,22</t>
  </si>
  <si>
    <t>1274965604</t>
  </si>
  <si>
    <t>"dle výkazu kubatur pol Q9 poplatek za uložení na skládku – kov"1,2</t>
  </si>
  <si>
    <t>164699335</t>
  </si>
  <si>
    <t>SO 01B - Zpevněné plochy - chodníky</t>
  </si>
  <si>
    <t>113106144</t>
  </si>
  <si>
    <t>Rozebrání dlažeb komunikací pro pěší s přemístěním hmot na skládku na vzdálenost do 3 m nebo s naložením na dopravní prostředek s ložem z kameniva nebo živice a s jakoukoliv výplní spár strojně plochy jednotlivě přes 50 m2 ze zámkové dlažby</t>
  </si>
  <si>
    <t>-660424647</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</si>
  <si>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</si>
  <si>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"dle výkazu kubatur pol B3 (B7) bourání chodníku dlážděného"1239,4</t>
  </si>
  <si>
    <t>113107162</t>
  </si>
  <si>
    <t>Odstranění podkladů nebo krytů strojně plochy jednotlivě přes 50 m2 do 200 m2 s přemístěním hmot na skládku na vzdálenost do 20 m nebo s naložením na dopravní prostředek z kameniva hrubého drceného, o tl. vrstvy přes 100 do 200 mm</t>
  </si>
  <si>
    <t>-122576647</t>
  </si>
  <si>
    <t>"dle výkazu kubatu pol B13,14 bourání podkladů štěrkových do 150 mm a do 200 mm"1120,5+1239,4</t>
  </si>
  <si>
    <t>113107230</t>
  </si>
  <si>
    <t>Odstranění podkladů nebo krytů strojně plochy jednotlivě přes 200 m2 s přemístěním hmot na skládku na vzdálenost do 20 m nebo s naložením na dopravní prostředek z betonu prostého, o tl. vrstvy do 100 mm</t>
  </si>
  <si>
    <t>-1622825647</t>
  </si>
  <si>
    <t>"dle výkazu kubatur pol B9 bourání podkladů betonových do 100 mm"833,2</t>
  </si>
  <si>
    <t>1001854976</t>
  </si>
  <si>
    <t>"dle výkazu kubatur pol B11 bourání podkladů betonových do 150 mm"147,9</t>
  </si>
  <si>
    <t>113107241</t>
  </si>
  <si>
    <t>Odstranění podkladů nebo krytů strojně plochy jednotlivě přes 200 m2 s přemístěním hmot na skládku na vzdálenost do 20 m nebo s naložením na dopravní prostředek živičných, o tl. vrstvy do 50 mm</t>
  </si>
  <si>
    <t>469274020</t>
  </si>
  <si>
    <t>"dle výkazu kubatu pol B1 (B5) bourání vozovky živičné 50 mm"833,2</t>
  </si>
  <si>
    <t>-658639909</t>
  </si>
  <si>
    <t xml:space="preserve">"dle výkazu kubatur pol B17  vytrhání obrub silničních"30</t>
  </si>
  <si>
    <t>1427215044</t>
  </si>
  <si>
    <t xml:space="preserve">"dle výkazu kubatur pol B21  vytrhání jednořádku z drobné kostkyh"45</t>
  </si>
  <si>
    <t>-140077498</t>
  </si>
  <si>
    <t>"dle výkazu kubatur pol B19 Vytrhání obrub záhonových"30</t>
  </si>
  <si>
    <t>122202203</t>
  </si>
  <si>
    <t xml:space="preserve">Odkopávky a prokopávky nezapažené pro silnice  s přemístěním výkopku v příčných profilech na vzdálenost do 15 m nebo s naložením na dopravní prostředek v hornině tř. 3 přes 1 000 do 5 000 m3</t>
  </si>
  <si>
    <t>CS ÚRS 2019 01</t>
  </si>
  <si>
    <t>-1494326000</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</si>
  <si>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</si>
  <si>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"Výkop dle výkazu kubatur pol G1" 204,63</t>
  </si>
  <si>
    <t>1557194927</t>
  </si>
  <si>
    <t>"dle výkazu kubatur pol G5 vodorovné přemístění výkopku (odvoz výkopku) do 10 km"204,63</t>
  </si>
  <si>
    <t>1962116345</t>
  </si>
  <si>
    <t>"dle výkazu kubatur pol G6 příplatek za dalších 1 km"2046,3</t>
  </si>
  <si>
    <t>167151101</t>
  </si>
  <si>
    <t>Nakládání, skládání a překládání neulehlého výkopku nebo sypaniny strojně nakládání, množství do 100 m3, z horniny třídy těžitelnosti I, skupiny 1 až 3</t>
  </si>
  <si>
    <t>-1353835970</t>
  </si>
  <si>
    <t>"dle výkazu kubatur pol G4 naložení suti"77,79</t>
  </si>
  <si>
    <t>1374526027</t>
  </si>
  <si>
    <t>"dle výkazu kubatur pol. G2 Násyp"33,21</t>
  </si>
  <si>
    <t>-1147140320</t>
  </si>
  <si>
    <t>"dle výkazu kubatur pol. G3 potřeba násypového materiálu "42,05*1,23*1,67</t>
  </si>
  <si>
    <t>692657695</t>
  </si>
  <si>
    <t>"dle výkazu kubatur pol A8 úprava pláně"1991,34</t>
  </si>
  <si>
    <t>1541922826</t>
  </si>
  <si>
    <t>59224145</t>
  </si>
  <si>
    <t>prstenec šachtový vyrovnávací betonový rovný 625x100x40mm</t>
  </si>
  <si>
    <t>-661143046</t>
  </si>
  <si>
    <t>564871111</t>
  </si>
  <si>
    <t xml:space="preserve">Podklad ze štěrkodrti ŠD  s rozprostřením a zhutněním, po zhutnění tl. 250 mm</t>
  </si>
  <si>
    <t>1561679763</t>
  </si>
  <si>
    <t>"dle výkazu kubatur pol A9 ŠDA 250 mm"1991,34</t>
  </si>
  <si>
    <t>596211210R</t>
  </si>
  <si>
    <t>Kladení zámkové dlažby do MC komunikací pro pěší tl 80 mm skupiny A pl do 50 m2</t>
  </si>
  <si>
    <t>-1000424110</t>
  </si>
  <si>
    <t>"dle výkazu kubatur pol E7 Osazení 2 řádků dlažby do MC"26</t>
  </si>
  <si>
    <t>-1917280840</t>
  </si>
  <si>
    <t>"dle výkazu kubatur pol E8 dodání zámkové dlažby 20/10/8 mm přírodní s fazetou"26,26</t>
  </si>
  <si>
    <t>-213972671</t>
  </si>
  <si>
    <t>"dle výkazu kubatur pol C1 kladení dlažby tl. 80 mm do drti"1991,34</t>
  </si>
  <si>
    <t>59245005</t>
  </si>
  <si>
    <t>dlažba tvar obdélník betonová 200x100x80mm barevná</t>
  </si>
  <si>
    <t>-865767799</t>
  </si>
  <si>
    <t>"dle výkazu kubatur pol C4 dodání zámkové dlažby tl. 80 mm červené"10,5</t>
  </si>
  <si>
    <t>-239617274</t>
  </si>
  <si>
    <t>"dle výkazu kubatur pol C5 dodání zámkové dlažby 20/10/8 mm přírodní bez fazety"90,01</t>
  </si>
  <si>
    <t>-859249382</t>
  </si>
  <si>
    <t>"dle výkazu kubatur pol C5 dodání zámkové dlažby 20/10/8 mm přírodní s fazetou"1836,43</t>
  </si>
  <si>
    <t>-1587706276</t>
  </si>
  <si>
    <t>"dle výkazu kubatur pol C3 dodání zámkové dlažby tl. 80 mm červené reliéfní"74,31</t>
  </si>
  <si>
    <t>890411811</t>
  </si>
  <si>
    <t>Bourání šachet a jímek ručně velikosti obestavěného prostoru do 1,5 m3 z prefabrikovaných skruží</t>
  </si>
  <si>
    <t>-1336231292</t>
  </si>
  <si>
    <t>"dle výkazu kubatur pol F3 odstranění studniční skruže"1</t>
  </si>
  <si>
    <t>677708487</t>
  </si>
  <si>
    <t>"dle výkazu kubatur pol F6 osazení šachtové skruže DN 1500/250 vč. dodání"1</t>
  </si>
  <si>
    <t>59224050R</t>
  </si>
  <si>
    <t>skruž pro kanalizační šachty se zabudovanými stupadly 150x25x12cm</t>
  </si>
  <si>
    <t>-1881700537</t>
  </si>
  <si>
    <t>894414211</t>
  </si>
  <si>
    <t>Osazení betonových nebo železobetonových dílců pro šachty desek zákrytových</t>
  </si>
  <si>
    <t>329873328</t>
  </si>
  <si>
    <t>59224075R</t>
  </si>
  <si>
    <t>deska betonová zákrytová k ukončení šachet 1500/625x150mm</t>
  </si>
  <si>
    <t>286689831</t>
  </si>
  <si>
    <t>981010720</t>
  </si>
  <si>
    <t>"dle výkazu kubatur pol F9 osazení vyrovnávacích prstenců DN 625/40"1</t>
  </si>
  <si>
    <t>95686587</t>
  </si>
  <si>
    <t>899104211</t>
  </si>
  <si>
    <t>Demontáž poklopů litinových a ocelových včetně rámů, hmotnosti jednotlivě přes 150 Kg</t>
  </si>
  <si>
    <t>-1042221141</t>
  </si>
  <si>
    <t>"dle výkazu kubatur pol F1 odstranění studničního poklopu"1</t>
  </si>
  <si>
    <t>95747048</t>
  </si>
  <si>
    <t>"dle výkazu kubatur pol B26 výšková úprava poklopů, šoupat – odhad"100</t>
  </si>
  <si>
    <t>Vodicí linie z dlažebních kamenů 200/200/6</t>
  </si>
  <si>
    <t>830893532</t>
  </si>
  <si>
    <t>"dle výkazu kubatur pol C6,7 kladení vodicí linie tl. 80 mm do drti"1,12</t>
  </si>
  <si>
    <t>916231113</t>
  </si>
  <si>
    <t>Osazení chodníkového obrubníku betonového se zřízením lože, s vyplněním a zatřením spár cementovou maltou ležatého s boční opěrou z betonu prostého, do lože z betonu prostého</t>
  </si>
  <si>
    <t>1249287747</t>
  </si>
  <si>
    <t>"dle výkazu kubatur pol D1 osazení chodníkového obrubníku"494</t>
  </si>
  <si>
    <t>59217017</t>
  </si>
  <si>
    <t>obrubník betonový chodníkový 1000x100x250mm</t>
  </si>
  <si>
    <t>-1231435988</t>
  </si>
  <si>
    <t>"dle výkazu kubatur pol D2 dodání obrubníku chod. 100/10/25"498,94</t>
  </si>
  <si>
    <t>935932314</t>
  </si>
  <si>
    <t>Odvodňovací plastový žlab pro třídu zatížení C 250 vnitřní šířky 100 mm s krycím roštem můstkovým z litiny</t>
  </si>
  <si>
    <t>133768250</t>
  </si>
  <si>
    <t xml:space="preserve">Poznámka k souboru cen:_x000d_
1. V cenách jsou započteny i náklady na předepsané obetonování a lože z betonu. 2. V cenách nejsou započteny náklady na: a) přípojné kanalizační potrubí, které se oceňuje cenami části A 03 katalogu 827-1 Vedení trubní dálková a přípojná - vodovody a kanalizace, b) zemní práce, které se oceňují cenami katalogu 800-1 Zemní práce. </t>
  </si>
  <si>
    <t>"dle výkazu kubatur pol E1 plochý žlab z PP sv. š. 100 mm, v. 100 mm, tř. C250 včetně dodání materiálu a mříže"65</t>
  </si>
  <si>
    <t>935932314R</t>
  </si>
  <si>
    <t>Krácení žlabu a krytu</t>
  </si>
  <si>
    <t>1267682707</t>
  </si>
  <si>
    <t>"dle výkazu kubatur pol E4 krácení žlabu a krytu"23</t>
  </si>
  <si>
    <t>935932314R1</t>
  </si>
  <si>
    <t>čelo žlabu</t>
  </si>
  <si>
    <t>-1673118428</t>
  </si>
  <si>
    <t>"dle výkazu kubatur pol E6 dodání čelní stěny"17</t>
  </si>
  <si>
    <t>966008211</t>
  </si>
  <si>
    <t>Bourání odvodňovacího žlabu s odklizením a uložením vybouraného materiálu na skládku na vzdálenost do 10 m nebo s naložením na dopravní prostředek z betonových příkopových tvárnic nebo desek šířky do 500 mm</t>
  </si>
  <si>
    <t>-1721501506</t>
  </si>
  <si>
    <t xml:space="preserve">Poznámka k souboru cen:_x000d_
1. V cenách jsou započteny i náklady na bouráním obetonování žlabu a případné bourání betonového lože. 2. V cenách nejsou započteny náklady na zemní práce nutné při rozebírání žlabů. 3. Přemístění vybouraného materiálu na vzdálenost přes 10 m se oceňuje cenami souborů cen 997 22-1 Vodorovné přemístění vybouraných hmot. </t>
  </si>
  <si>
    <t>"dle výkazu kubatu pol B24 bourání odvodňovacího žlabu"10</t>
  </si>
  <si>
    <t>233459034</t>
  </si>
  <si>
    <t>"dle výkazu kubatur pol B23 očištění vybouraných kostek"4,5</t>
  </si>
  <si>
    <t>-1494781732</t>
  </si>
  <si>
    <t>"dle výkazu kubatur pol G8 vodorovná doprava suti do 1 km"1337,76</t>
  </si>
  <si>
    <t>1967970055</t>
  </si>
  <si>
    <t>"dle výkazu kubatur pol G9 příplatek za další km"22617</t>
  </si>
  <si>
    <t>-1082200148</t>
  </si>
  <si>
    <t>"dle výkazu kubatur pol G10,11 vodorovná doprava hmot"5,4+187,82</t>
  </si>
  <si>
    <t>1587730699</t>
  </si>
  <si>
    <t>"dle výkazu kubatur pol G10,11 vodorovná doprava hmot"5,4+187,82*4</t>
  </si>
  <si>
    <t>"dle výkazu kubatur pol G12 příplatek za další km"563,46</t>
  </si>
  <si>
    <t>1239388486</t>
  </si>
  <si>
    <t>"dle výkazu kubatur pol G14 poplatek za uložení na skládku – bet"441,03</t>
  </si>
  <si>
    <t>-385158931</t>
  </si>
  <si>
    <t>"dle výkazu kubatur pol G7 poplatek za uložení na skládku - zemina"204,63</t>
  </si>
  <si>
    <t>"dle výkazu kubatur pol G15 poplatek za uložení na skládku – štěrky"837,32</t>
  </si>
  <si>
    <t>-736273250</t>
  </si>
  <si>
    <t>"dle výkazu kubatur pol G13 poplatek za uložení na skládku – živice"91,65</t>
  </si>
  <si>
    <t>998223011</t>
  </si>
  <si>
    <t xml:space="preserve">Přesun hmot pro pozemní komunikace s krytem dlážděným  dopravní vzdálenost do 200 m jakékoliv délky objektu</t>
  </si>
  <si>
    <t>-894046491</t>
  </si>
  <si>
    <t>SO 02 - Zelené plochy, mobiliář</t>
  </si>
  <si>
    <t>112251221</t>
  </si>
  <si>
    <t>Odstranění pařezu odfrézováním nebo odvrtáním hloubky přes 200 do 500 mm v rovině nebo na svahu do 1:5</t>
  </si>
  <si>
    <t>-493326748</t>
  </si>
  <si>
    <t xml:space="preserve">Poznámka k souboru cen:_x000d_
1. V ceně nejsou započteny náklady na: a) případný odvoz odpadu, tyto se oceňují individuálně, b) zásyp jámy vzniklé frézováním, tyto se oceňují cenami souboru cen 174 11-11.. Zásyp jam po vyfrézovaných pařezech, c) vykopání a vyhrabání nadrcené dřevní hmoty, tyto práce se oceňují cenami souboru cen 122 91-11.. Odstranění vyfrézované dřevní hmoty. 2. Při měření se započítává plocha náběhových kořenů. </t>
  </si>
  <si>
    <t>"odstranění pařezů oddíl B"30</t>
  </si>
  <si>
    <t>2017353041</t>
  </si>
  <si>
    <t>"Výkop dle výkazu kubatur pol D1" 445,51</t>
  </si>
  <si>
    <t>-1441010041</t>
  </si>
  <si>
    <t>"dle výkazu kubatur pol D2 vodorovné přemístění výkopku (odvoz výkopku) do 10 km"444,51</t>
  </si>
  <si>
    <t>-1686424846</t>
  </si>
  <si>
    <t>"dle výkazu kubatur pol D3 příplatek za dalších 1 km"444,51*10</t>
  </si>
  <si>
    <t>181351003</t>
  </si>
  <si>
    <t>Rozprostření a urovnání ornice v rovině nebo ve svahu sklonu do 1:5 strojně při souvislé ploše do 100 m2, tl. vrstvy do 200 mm</t>
  </si>
  <si>
    <t>-393650833</t>
  </si>
  <si>
    <t xml:space="preserve">Poznámka k souboru cen:_x000d_
1. V ceně jsou započteny i náklady na případné nutné přemístění hromad nebo dočasných skládek na místo spotřeby ze vzdálenosti do 50 m. 2. V ceně nejsou započteny náklady na získání ornice; tyto se oceňují cenami souboru cen 121 Sejmutí ornice. </t>
  </si>
  <si>
    <t>"dle výkazu kubatur pol:"</t>
  </si>
  <si>
    <t>"A5"961,4</t>
  </si>
  <si>
    <t>"A7"961,4</t>
  </si>
  <si>
    <t>"A8"164,3</t>
  </si>
  <si>
    <t>181351007</t>
  </si>
  <si>
    <t>Rozprostření a urovnání ornice v rovině nebo ve svahu sklonu do 1:5 strojně při souvislé ploše do 100 m2, tl. vrstvy přes 400 do 500 mm</t>
  </si>
  <si>
    <t>-2036974695</t>
  </si>
  <si>
    <t>"A6"164,3</t>
  </si>
  <si>
    <t>10321100</t>
  </si>
  <si>
    <t>zahradní substrát pro výsadbu VL</t>
  </si>
  <si>
    <t>1271516178</t>
  </si>
  <si>
    <t>"A5"961,4*0,20</t>
  </si>
  <si>
    <t>"A6"164,3*0,50</t>
  </si>
  <si>
    <t>"A7"961,4*0,10</t>
  </si>
  <si>
    <t>"A8"164,3*0,15</t>
  </si>
  <si>
    <t>564751111</t>
  </si>
  <si>
    <t xml:space="preserve">Podklad nebo kryt z kameniva hrubého drceného  vel. 32-63 mm s rozprostřením a zhutněním, po zhutnění tl. 150 mm</t>
  </si>
  <si>
    <t>-469007679</t>
  </si>
  <si>
    <t>"dle výkazu kubatur pol A9 drcené kamenivo 32/63 300 mm (napočítána jako 2x 150mm)"2*164,3</t>
  </si>
  <si>
    <t>936124112</t>
  </si>
  <si>
    <t xml:space="preserve">Montáž lavičky parkové  stabilní se zabetonováním noh</t>
  </si>
  <si>
    <t>682150442</t>
  </si>
  <si>
    <t xml:space="preserve">Poznámka k souboru cen:_x000d_
1. V cenách -4111 a -4112 jsou započteny i náklady na zemní práce s odhozem výkopku na vzdálenost do 3 m. 2. V cenách nejsou započteny náklady na: a) vysekání otvorů pro osazení noh do stávajících konstrukcí; tyto práce se oceňují cenami souboru cen 974 04-25 Vysekání rýh částí B01 katalogu 801-3 Budovy a haly – bourání konstrukcí, b) dodání lavičky, tyto se oceňují ve specifikaci, c) odklizení výkopku, tyto se oceňují cenami katalogu 800-1 Zemní práce. </t>
  </si>
  <si>
    <t>74910100R</t>
  </si>
  <si>
    <t>lavička 1500x450x420mm konstrukce-kov, sedák-dřevo</t>
  </si>
  <si>
    <t>2020214666</t>
  </si>
  <si>
    <t>936124112R</t>
  </si>
  <si>
    <t>Odpadkový koš - dodávka a montáž</t>
  </si>
  <si>
    <t>420816790</t>
  </si>
  <si>
    <t>936124112R1</t>
  </si>
  <si>
    <t>odstranění, uschování a znovuosazení přístřešků autobusových zastávek</t>
  </si>
  <si>
    <t>-177017153</t>
  </si>
  <si>
    <t>936124112R2</t>
  </si>
  <si>
    <t>kontejner - dodávka</t>
  </si>
  <si>
    <t>1236894548</t>
  </si>
  <si>
    <t>936124112R3</t>
  </si>
  <si>
    <t>základ pro parkovací automat</t>
  </si>
  <si>
    <t>-1142448603</t>
  </si>
  <si>
    <t>936174312</t>
  </si>
  <si>
    <t xml:space="preserve">Montáž stojanu na kola  přichyceného kotevními šrouby 10 kol</t>
  </si>
  <si>
    <t>1893484402</t>
  </si>
  <si>
    <t xml:space="preserve">Poznámka k souboru cen:_x000d_
1. V cenách jsou započteny i náklady na upevňovací materiál. 2. V cenách nejsou započteny náklady na dodání stojanu, tyto se oceňují ve specifikaci. </t>
  </si>
  <si>
    <t>74910152</t>
  </si>
  <si>
    <t>stojan na kola na 10 kol oboustranný, kov 730x1750x500mm</t>
  </si>
  <si>
    <t>-1797399565</t>
  </si>
  <si>
    <t>997013873</t>
  </si>
  <si>
    <t>460340289</t>
  </si>
  <si>
    <t>"poplatek za uložení na skládku - zemina pol. D4 vynásobeno koeficientem 1,67"444,51*1,67</t>
  </si>
  <si>
    <t>998231411</t>
  </si>
  <si>
    <t>Přesun hmot pro sadovnické a krajinářské úpravy - ručně bez užití mechanizace vodorovná dopravní vzdálenost do 100 m</t>
  </si>
  <si>
    <t>-524874986</t>
  </si>
  <si>
    <t>SO 03 - Veřejné osvětlení</t>
  </si>
  <si>
    <t>PSV - Práce a dodávky PSV</t>
  </si>
  <si>
    <t xml:space="preserve">    748 - Elektromontáže - osvětlovací zařízení a svítidla</t>
  </si>
  <si>
    <t>M - Práce a dodávky M</t>
  </si>
  <si>
    <t xml:space="preserve">    21-M_D - Elektromontáže - Demontáže</t>
  </si>
  <si>
    <t xml:space="preserve">    21-M - Elektromontáže</t>
  </si>
  <si>
    <t xml:space="preserve">    22-M - Montáže technologických zařízení pro dopravní stavby</t>
  </si>
  <si>
    <t xml:space="preserve">    46-M - Zemní práce při extr.mont.pracích</t>
  </si>
  <si>
    <t xml:space="preserve">    58-M - Revize vyhrazených technických zařízení</t>
  </si>
  <si>
    <t xml:space="preserve">    HZS - Hodinové zúčtovací sazby</t>
  </si>
  <si>
    <t xml:space="preserve">    N01 - Spotřební materiál</t>
  </si>
  <si>
    <t>VRN - Vedlejší rozpočtové náklady</t>
  </si>
  <si>
    <t xml:space="preserve">    VRN1 - Průzkumné, geodetické a projektové práce</t>
  </si>
  <si>
    <t xml:space="preserve">    VRN4 - Inženýrská činnost</t>
  </si>
  <si>
    <t>460120016</t>
  </si>
  <si>
    <t>Naložení výkopku ručně z hornin třídy 1až4</t>
  </si>
  <si>
    <t>-48872063</t>
  </si>
  <si>
    <t>460600061</t>
  </si>
  <si>
    <t>Odvoz suti a vybouraných hmot do 1 km</t>
  </si>
  <si>
    <t>52125353</t>
  </si>
  <si>
    <t>460600071</t>
  </si>
  <si>
    <t>Příplatek k odvozu suti a vybouraných hmot za každý další 1 km (24km)</t>
  </si>
  <si>
    <t>-448263191</t>
  </si>
  <si>
    <t>997221611</t>
  </si>
  <si>
    <t>Nakládání suti na dopravní prostředky pro vodorovnou dopravu</t>
  </si>
  <si>
    <t>906572810</t>
  </si>
  <si>
    <t>997221815</t>
  </si>
  <si>
    <t>Poplatek za uložení na skládce (skládkovné) stavebního odpadu betonového kód odpadu 170 101</t>
  </si>
  <si>
    <t>1289073630</t>
  </si>
  <si>
    <t>997221855</t>
  </si>
  <si>
    <t>Poplatek za uložení odpadu z kameniva na skládce (skládkovné)</t>
  </si>
  <si>
    <t>-216896589</t>
  </si>
  <si>
    <t>PSV</t>
  </si>
  <si>
    <t>Práce a dodávky PSV</t>
  </si>
  <si>
    <t>748</t>
  </si>
  <si>
    <t>Elektromontáže - osvětlovací zařízení a svítidla</t>
  </si>
  <si>
    <t>210201025</t>
  </si>
  <si>
    <t>Montáž svítidel, přisazených, venkovních</t>
  </si>
  <si>
    <t>-301238142</t>
  </si>
  <si>
    <t>R-748-001.1</t>
  </si>
  <si>
    <t>LED svítidlo dle specifikace</t>
  </si>
  <si>
    <t>107113923</t>
  </si>
  <si>
    <t>R-748-001.2</t>
  </si>
  <si>
    <t>LED svítidlo - přechodové, dle specifikace</t>
  </si>
  <si>
    <t>271856874</t>
  </si>
  <si>
    <t>210202003-D</t>
  </si>
  <si>
    <t>Demontáž svítidlo výbojkové průmyslové na stožáru</t>
  </si>
  <si>
    <t>840557821</t>
  </si>
  <si>
    <t>Práce a dodávky M</t>
  </si>
  <si>
    <t>21-M_D</t>
  </si>
  <si>
    <t>Elektromontáže - Demontáže</t>
  </si>
  <si>
    <t>210100002-D</t>
  </si>
  <si>
    <t>Demontáž - Ukončení vodičů v rozváděči nebo na přístroji včetně zapojení průřezu žíly do 16 mm2</t>
  </si>
  <si>
    <t>469722486</t>
  </si>
  <si>
    <t>-898606917</t>
  </si>
  <si>
    <t>210901071-D</t>
  </si>
  <si>
    <t>Demontáž hliníkových kabelů AYKY, AMCMK, TFSP, NAYY-J-RE(-O-SM) 1kV 4x35 mm2 volně uložených</t>
  </si>
  <si>
    <t>1612867161</t>
  </si>
  <si>
    <t>21-M</t>
  </si>
  <si>
    <t>Elektromontáže</t>
  </si>
  <si>
    <t>210100001</t>
  </si>
  <si>
    <t>Ukončení vodičů v rozváděči nebo na přístroji včetně zapojení průřezu žíly do 2,5 mm2</t>
  </si>
  <si>
    <t>471476301</t>
  </si>
  <si>
    <t>210100422</t>
  </si>
  <si>
    <t>Ukončení kabelů a vodičů kabelovou koncovkou do 4 žil do 1 kV včetně zapojení KSM 35 do 4x16 mm2</t>
  </si>
  <si>
    <t>1966524408</t>
  </si>
  <si>
    <t>404452600</t>
  </si>
  <si>
    <t xml:space="preserve">páska upínací  Bandimex 12,7 x 0,75 mm (50 m)</t>
  </si>
  <si>
    <t>256</t>
  </si>
  <si>
    <t>102145039</t>
  </si>
  <si>
    <t>210204011</t>
  </si>
  <si>
    <t>Montáž stožárů osvětlení ocelových samostatně stojících délky do 12 m</t>
  </si>
  <si>
    <t>-1791721207</t>
  </si>
  <si>
    <t>31674067.2</t>
  </si>
  <si>
    <t>stožár osvětlovací přechodový (provedení Brno) K6</t>
  </si>
  <si>
    <t>325152786</t>
  </si>
  <si>
    <t>31674107</t>
  </si>
  <si>
    <t>stožár osvětlovací uliční (provedení Brno) U10 - 159/133/114</t>
  </si>
  <si>
    <t>527314318</t>
  </si>
  <si>
    <t>210204103</t>
  </si>
  <si>
    <t>Montáž výložníků osvětlení jednoramenných sloupových hmotnosti do 35 kg</t>
  </si>
  <si>
    <t>-104740036</t>
  </si>
  <si>
    <t>R-21-M-048.4</t>
  </si>
  <si>
    <t>Jednoduchý výložník J1-2000, s možností upevnění na jednoduchý ocelový stožár a pro svítidla do 20kg.</t>
  </si>
  <si>
    <t>-838066617</t>
  </si>
  <si>
    <t>R-21-M-048.6</t>
  </si>
  <si>
    <t>Jednoduchý výložník - ATYP (dle konstrukční dokumentace), s možností upevnění na jednoduchý ocelový stožár a pro svítidla do 20kg.</t>
  </si>
  <si>
    <t>1903258321</t>
  </si>
  <si>
    <t>R-21-M-048.7</t>
  </si>
  <si>
    <t>Jednoduchý výložník SK1-1500, s možností upevnění na jednoduchý ocelový stožár a pro svítidla do 20kg.</t>
  </si>
  <si>
    <t>-1384366887</t>
  </si>
  <si>
    <t>210204201</t>
  </si>
  <si>
    <t>Montáž elektrovýzbroje stožárů osvětlení 1 okruh</t>
  </si>
  <si>
    <t>1349044003</t>
  </si>
  <si>
    <t>R-21-M-006</t>
  </si>
  <si>
    <t>stožár.svorkovice IP 44 - 1xE27</t>
  </si>
  <si>
    <t>1128847732</t>
  </si>
  <si>
    <t>210204202</t>
  </si>
  <si>
    <t>Montáž elektrovýzbroje stožárů osvětlení 2 okruhy</t>
  </si>
  <si>
    <t>56059313</t>
  </si>
  <si>
    <t>R-21-M-005</t>
  </si>
  <si>
    <t>stožár.svorkovice IP 44 - 2xE27</t>
  </si>
  <si>
    <t>1684770913</t>
  </si>
  <si>
    <t>210220001</t>
  </si>
  <si>
    <t>Montáž uzemňovacího vedení vodičů FeZn pomocí svorek na povrchu páskou do 120 mm2</t>
  </si>
  <si>
    <t>1727577265</t>
  </si>
  <si>
    <t>354410730</t>
  </si>
  <si>
    <t>drát průměr 10 mm FeZn</t>
  </si>
  <si>
    <t>-1416131519</t>
  </si>
  <si>
    <t>Poznámka k položce:_x000d_
Poznámka k položce: Hmotnost: 0,62 kg/m</t>
  </si>
  <si>
    <t>210220361</t>
  </si>
  <si>
    <t>Montáž tyčí zemnicích délky do 2 m</t>
  </si>
  <si>
    <t>1931556970</t>
  </si>
  <si>
    <t>354420900</t>
  </si>
  <si>
    <t xml:space="preserve">tyč zemnící ZT 2,0  2m, FeZn</t>
  </si>
  <si>
    <t>1993816936</t>
  </si>
  <si>
    <t>354418650</t>
  </si>
  <si>
    <t>svorka k tyči zemnící SJ02 D28 mm</t>
  </si>
  <si>
    <t>-1258023848</t>
  </si>
  <si>
    <t>210280003</t>
  </si>
  <si>
    <t>Zkoušky a prohlídky el rozvodů a zařízení celková prohlídka pro objem mtž prací do 1 000 000 Kč</t>
  </si>
  <si>
    <t>581425833</t>
  </si>
  <si>
    <t>210280010</t>
  </si>
  <si>
    <t>Příplatek k celkové prohlídce za dalších i započatých 500 000 Kč přes 1 000 000 Kč</t>
  </si>
  <si>
    <t>962011294</t>
  </si>
  <si>
    <t>210812011</t>
  </si>
  <si>
    <t>Montáž kabel Cu plný kulatý do 1 kV 3x1,5 až 6 mm2 uložený volně nebo v liště (CYKY)</t>
  </si>
  <si>
    <t>-590762631</t>
  </si>
  <si>
    <t>34111036</t>
  </si>
  <si>
    <t>kabel silový s Cu jádrem 1 kV 3x2,5mm2</t>
  </si>
  <si>
    <t>-1313176138</t>
  </si>
  <si>
    <t>210812035</t>
  </si>
  <si>
    <t>Montáž kabel Cu plný kulatý do 1 kV 4x16 mm2 uložený volně nebo v liště (CYKY)</t>
  </si>
  <si>
    <t>-776981918</t>
  </si>
  <si>
    <t>PKB.711030</t>
  </si>
  <si>
    <t>CYKY-J 4x16 RE</t>
  </si>
  <si>
    <t>-870100635</t>
  </si>
  <si>
    <t>250060011</t>
  </si>
  <si>
    <t>Písmomalířské práce číslice a písmena výšky do 40 mm</t>
  </si>
  <si>
    <t>827944850</t>
  </si>
  <si>
    <t>580108021</t>
  </si>
  <si>
    <t>Kontrola stavu 1 nebo 2 stožárových svítidel silničních</t>
  </si>
  <si>
    <t>-538910977</t>
  </si>
  <si>
    <t>Koordinace s ostatními profesemi nebo správcem sítě</t>
  </si>
  <si>
    <t>1195436098</t>
  </si>
  <si>
    <t>R-21-M-0012</t>
  </si>
  <si>
    <t>Drobný elektromontážní materiál</t>
  </si>
  <si>
    <t>767218053</t>
  </si>
  <si>
    <t>22-M</t>
  </si>
  <si>
    <t>Montáže technologických zařízení pro dopravní stavby</t>
  </si>
  <si>
    <t>220180201.1</t>
  </si>
  <si>
    <t>Zatažení do tvárnicové tratě kabelu hmotnosti do 2 kg/m</t>
  </si>
  <si>
    <t>674094379</t>
  </si>
  <si>
    <t>220180301</t>
  </si>
  <si>
    <t>Položení kabelu do lože v řídké zástavbě do 3 kg/m</t>
  </si>
  <si>
    <t>-532345249</t>
  </si>
  <si>
    <t>46-M</t>
  </si>
  <si>
    <t>Zemní práce při extr.mont.pracích</t>
  </si>
  <si>
    <t>460050703</t>
  </si>
  <si>
    <t>Hloubení nezapažených jam pro stožáry veřejného osvětlení ručně v hornině tř 3 do objemu 10m3</t>
  </si>
  <si>
    <t>-1118230599</t>
  </si>
  <si>
    <t>460050703.2</t>
  </si>
  <si>
    <t>Vrtaný základ do hl.6m pro stožáry veřejného osvětlení ručně v hornině tř 3 do objemu 10m3, vč. materiálu a mechanizace</t>
  </si>
  <si>
    <t>1419127490</t>
  </si>
  <si>
    <t>460080014</t>
  </si>
  <si>
    <t>Základové konstrukce z monolitického betonu C 16/20 bez bednění</t>
  </si>
  <si>
    <t>-1403883632</t>
  </si>
  <si>
    <t>460080112</t>
  </si>
  <si>
    <t>Bourání základu betonového se záhozem jámy sypaninou</t>
  </si>
  <si>
    <t>1213453650</t>
  </si>
  <si>
    <t>460150263</t>
  </si>
  <si>
    <t>Hloubení kabelových zapažených i nezapažených rýh ručně š 50 cm, hl 80 cm, v hornině tř 3</t>
  </si>
  <si>
    <t>-905413900</t>
  </si>
  <si>
    <t>460150885</t>
  </si>
  <si>
    <t>Hloubení kabelových zapažených i nezapažených rýh ručně š 80 cm, hl 120 cm, v hornině tř 5</t>
  </si>
  <si>
    <t>-1539446929</t>
  </si>
  <si>
    <t>460151553</t>
  </si>
  <si>
    <t>Hloubení kabelových zapažených i nezapažených rýh ručně ostatních rozměrů v hornině tř 3</t>
  </si>
  <si>
    <t>-544534674</t>
  </si>
  <si>
    <t>460421001</t>
  </si>
  <si>
    <t>Lože kabelů z písku nebo štěrkopísku tl 5 cm nad kabel, bez zakrytí, šířky lože do 80 cm</t>
  </si>
  <si>
    <t>-1295832432</t>
  </si>
  <si>
    <t>460470001</t>
  </si>
  <si>
    <t>Provizorní zajištění potrubí ve výkopech při křížení s kabelem</t>
  </si>
  <si>
    <t>-668646768</t>
  </si>
  <si>
    <t>460470011</t>
  </si>
  <si>
    <t>Provizorní zajištění kabelů ve výkopech při jejich křížení</t>
  </si>
  <si>
    <t>1033018732</t>
  </si>
  <si>
    <t>460490013</t>
  </si>
  <si>
    <t>Krytí kabelů výstražnou fólií šířky 34 cm</t>
  </si>
  <si>
    <t>1029195086</t>
  </si>
  <si>
    <t>460510024</t>
  </si>
  <si>
    <t>Kabelové prostupy z trub betonových do rýhy s obetonováním, průměru do 15 cm</t>
  </si>
  <si>
    <t>-1567749300</t>
  </si>
  <si>
    <t>59213009.ZPS</t>
  </si>
  <si>
    <t>Kabelový žlab TK 1</t>
  </si>
  <si>
    <t>-2001893373</t>
  </si>
  <si>
    <t>59213344.ZPS</t>
  </si>
  <si>
    <t>Poklop kabelového žlabu TK 1</t>
  </si>
  <si>
    <t>-1317735740</t>
  </si>
  <si>
    <t>460510064</t>
  </si>
  <si>
    <t>Kabelové prostupy z trub plastových do rýhy s obsypem, průměru do 10 cm</t>
  </si>
  <si>
    <t>-1589246208</t>
  </si>
  <si>
    <t>345713520</t>
  </si>
  <si>
    <t>trubka elektroinstalační ohebná Kopoflex, HDPE+LDPE KF 09063</t>
  </si>
  <si>
    <t>-1536583743</t>
  </si>
  <si>
    <t>Poznámka k položce:_x000d_
Poznámka k položce: EAN 8595057698208</t>
  </si>
  <si>
    <t>460510075</t>
  </si>
  <si>
    <t>Kabelové prostupy z trub plastových do rýhy s obetonováním, průměru do 15 cm</t>
  </si>
  <si>
    <t>818512509</t>
  </si>
  <si>
    <t>34571355</t>
  </si>
  <si>
    <t>trubka elektroinstalační ohebná dvouplášťová korugovaná D 94/110 mm, HDPE+LDPE</t>
  </si>
  <si>
    <t>-1719754869</t>
  </si>
  <si>
    <t>460560243</t>
  </si>
  <si>
    <t>Zásyp rýh ručně šířky 50 cm, hloubky 60 cm, z horniny třídy 3</t>
  </si>
  <si>
    <t>-1449794188</t>
  </si>
  <si>
    <t>58981120</t>
  </si>
  <si>
    <t>recyklát betonový frakce 0/16</t>
  </si>
  <si>
    <t>1615478460</t>
  </si>
  <si>
    <t>460560865</t>
  </si>
  <si>
    <t>Zásyp rýh ručně šířky 80 cm, hloubky 100 cm, z horniny třídy 5</t>
  </si>
  <si>
    <t>810978186</t>
  </si>
  <si>
    <t>460561603</t>
  </si>
  <si>
    <t>Zásyp rýh ručně ostatních rozměrů, z horniny třídy 3</t>
  </si>
  <si>
    <t>1562041269</t>
  </si>
  <si>
    <t>460620013</t>
  </si>
  <si>
    <t>Provizorní úprava terénu se zhutněním, v hornině tř 3</t>
  </si>
  <si>
    <t>2022611446</t>
  </si>
  <si>
    <t>460650043</t>
  </si>
  <si>
    <t>Zřízení podkladní vrstvy vozovky a chodníku ze štěrkopísku se zhutněním tloušťky do 15 cm</t>
  </si>
  <si>
    <t>2100779530</t>
  </si>
  <si>
    <t>460650133</t>
  </si>
  <si>
    <t>Zřízení krytu vozovky a chodníku z litého asfaltu tloušťky do 5 cm</t>
  </si>
  <si>
    <t>-803256522</t>
  </si>
  <si>
    <t>460650153</t>
  </si>
  <si>
    <t>Kladení dlažby z kostek kamenných do mozaiky do lože z kameniva těženého</t>
  </si>
  <si>
    <t>-1572462586</t>
  </si>
  <si>
    <t>R-46-M-001</t>
  </si>
  <si>
    <t>Vytyčení trasy vedení kabelového podzemního v zastavěném prostoru</t>
  </si>
  <si>
    <t>-1767261283</t>
  </si>
  <si>
    <t>R-46-M-002</t>
  </si>
  <si>
    <t xml:space="preserve">Zaměření  trasy skutečného provedení v zastavěném prostoru</t>
  </si>
  <si>
    <t>-128723377</t>
  </si>
  <si>
    <t>R-46-M-009</t>
  </si>
  <si>
    <t>Vytýčení inženýrských sítí</t>
  </si>
  <si>
    <t>-1804887920</t>
  </si>
  <si>
    <t>Poznámka k položce:_x000d_
Poznámka k položce: (plyn, voka, kanál, sdělovací vedení)</t>
  </si>
  <si>
    <t>R-46-M-010</t>
  </si>
  <si>
    <t>Utěsnění kabelových prostupů pěnou</t>
  </si>
  <si>
    <t>1083005096</t>
  </si>
  <si>
    <t>75</t>
  </si>
  <si>
    <t>R-46-M-011</t>
  </si>
  <si>
    <t>Montážní pěna, voděodolná, pro utěsnněí kabelu v prostupu</t>
  </si>
  <si>
    <t>-1288710949</t>
  </si>
  <si>
    <t>58-M</t>
  </si>
  <si>
    <t>Revize vyhrazených technických zařízení</t>
  </si>
  <si>
    <t>76</t>
  </si>
  <si>
    <t>210280351</t>
  </si>
  <si>
    <t>Zkoušky kabelů silových do 1 kV, počtu a průřezu žil do 4x25 mm2</t>
  </si>
  <si>
    <t>355105410</t>
  </si>
  <si>
    <t>77</t>
  </si>
  <si>
    <t>210280712</t>
  </si>
  <si>
    <t>Měření intenzity osvětlení na pracovišti do 50 svítidel</t>
  </si>
  <si>
    <t>soubor</t>
  </si>
  <si>
    <t>-180828743</t>
  </si>
  <si>
    <t>78</t>
  </si>
  <si>
    <t>580101002</t>
  </si>
  <si>
    <t>Kontrola stavu rozvaděče do 10 přístrojů rozvodných zařízení</t>
  </si>
  <si>
    <t>pole</t>
  </si>
  <si>
    <t>1632369622</t>
  </si>
  <si>
    <t>79</t>
  </si>
  <si>
    <t>580106001</t>
  </si>
  <si>
    <t>Měření izolačních odporů na přívodu do přípojkové skříně, rozvaděče nebo rozvodnice</t>
  </si>
  <si>
    <t>měření</t>
  </si>
  <si>
    <t>-2138343795</t>
  </si>
  <si>
    <t>80</t>
  </si>
  <si>
    <t>580106002</t>
  </si>
  <si>
    <t>Měření izolačních odporů okruhu celého rozvaděče nebo rozvodnice</t>
  </si>
  <si>
    <t>348916024</t>
  </si>
  <si>
    <t>81</t>
  </si>
  <si>
    <t>580106015</t>
  </si>
  <si>
    <t>Měření měrného odporu půdy</t>
  </si>
  <si>
    <t>-1379094450</t>
  </si>
  <si>
    <t>82</t>
  </si>
  <si>
    <t>R-099</t>
  </si>
  <si>
    <t>Revizní zpráva</t>
  </si>
  <si>
    <t>516772324</t>
  </si>
  <si>
    <t>HZS</t>
  </si>
  <si>
    <t>Hodinové zúčtovací sazby</t>
  </si>
  <si>
    <t>83</t>
  </si>
  <si>
    <t>090001000</t>
  </si>
  <si>
    <t>Ostatní náklady - nepředvídatelné práce</t>
  </si>
  <si>
    <t>hod</t>
  </si>
  <si>
    <t>262144</t>
  </si>
  <si>
    <t>-2007880253</t>
  </si>
  <si>
    <t>84</t>
  </si>
  <si>
    <t>Hod.sazba2</t>
  </si>
  <si>
    <t>Pomocné zednické práce</t>
  </si>
  <si>
    <t>1634602626</t>
  </si>
  <si>
    <t>85</t>
  </si>
  <si>
    <t>Hod.sazba3</t>
  </si>
  <si>
    <t>Pomocné nekvalifikované práce</t>
  </si>
  <si>
    <t>775830795</t>
  </si>
  <si>
    <t>86</t>
  </si>
  <si>
    <t>Hod.sazba5</t>
  </si>
  <si>
    <t>Zabezpečení pracoviště</t>
  </si>
  <si>
    <t>-1656174871</t>
  </si>
  <si>
    <t>87</t>
  </si>
  <si>
    <t>Hod.sazba65</t>
  </si>
  <si>
    <t>Výkon montážní plošiny, vč. dopravy, práce, mechanizace, pohon. hmot...</t>
  </si>
  <si>
    <t>684598065</t>
  </si>
  <si>
    <t>N01</t>
  </si>
  <si>
    <t>Spotřební materiál</t>
  </si>
  <si>
    <t>88</t>
  </si>
  <si>
    <t>N1</t>
  </si>
  <si>
    <t>Podružný materiál (svorky, spojky, sádra, koncovky, hřebíky, vruty, hmoždiny, atd.)</t>
  </si>
  <si>
    <t>-871908761</t>
  </si>
  <si>
    <t>VRN</t>
  </si>
  <si>
    <t>Vedlejší rozpočtové náklady</t>
  </si>
  <si>
    <t>VRN1</t>
  </si>
  <si>
    <t>Průzkumné, geodetické a projektové práce</t>
  </si>
  <si>
    <t>89</t>
  </si>
  <si>
    <t>011464000</t>
  </si>
  <si>
    <t>Měření (monitoring) úrovně osvětlení</t>
  </si>
  <si>
    <t>1084068483</t>
  </si>
  <si>
    <t>VRN4</t>
  </si>
  <si>
    <t>Inženýrská činnost</t>
  </si>
  <si>
    <t>93</t>
  </si>
  <si>
    <t>041002000</t>
  </si>
  <si>
    <t>Dozory</t>
  </si>
  <si>
    <t>523077191</t>
  </si>
  <si>
    <t>94</t>
  </si>
  <si>
    <t>043002000</t>
  </si>
  <si>
    <t>Zkoušky a ostatní měření</t>
  </si>
  <si>
    <t>-1925466235</t>
  </si>
  <si>
    <t>Poznámka k položce:_x000d_
Poznámka k položce: měření intenzity a rovnoměrnosti nového osvětlení</t>
  </si>
  <si>
    <t>95</t>
  </si>
  <si>
    <t>045002000</t>
  </si>
  <si>
    <t>Kompletační a koordinační činnost</t>
  </si>
  <si>
    <t>-788101718</t>
  </si>
  <si>
    <t>96</t>
  </si>
  <si>
    <t>049002000</t>
  </si>
  <si>
    <t>Ostatní inženýrská činnost</t>
  </si>
  <si>
    <t>348492946</t>
  </si>
  <si>
    <t>F1</t>
  </si>
  <si>
    <t xml:space="preserve">Hloubení rýh nezapažených š do 2000 mm, skupiny 3 objem do 100 m3 </t>
  </si>
  <si>
    <t>71,122</t>
  </si>
  <si>
    <t>14,817</t>
  </si>
  <si>
    <t>63,713</t>
  </si>
  <si>
    <t>4,939</t>
  </si>
  <si>
    <t>SO 06 - Přeložka vodovodu</t>
  </si>
  <si>
    <t xml:space="preserve">    9 - Ostatní konstrukce a práce-bourání</t>
  </si>
  <si>
    <t>132251253</t>
  </si>
  <si>
    <t>Hloubení nezapažených rýh šířky přes 800 do 2 000 mm strojně s urovnáním dna do předepsaného profilu a spádu v hornině třídy těžitelnosti I skupiny 3 přes 50 do 100 m3</t>
  </si>
  <si>
    <t>-193963262</t>
  </si>
  <si>
    <t xml:space="preserve">40,90*1,10*(1,69-0,25)      "přeložka</t>
  </si>
  <si>
    <t xml:space="preserve">4,0*1,10*(1,69-0,25)            "přípojky</t>
  </si>
  <si>
    <t>51247334</t>
  </si>
  <si>
    <t>726062941</t>
  </si>
  <si>
    <t>F1*10</t>
  </si>
  <si>
    <t>-1445104117</t>
  </si>
  <si>
    <t>F1*1,600</t>
  </si>
  <si>
    <t>-929151013</t>
  </si>
  <si>
    <t xml:space="preserve">40,90*1,10*1,69      "přeložka</t>
  </si>
  <si>
    <t xml:space="preserve">4,0*1,10*1,69            "přípojky</t>
  </si>
  <si>
    <t>-F3</t>
  </si>
  <si>
    <t>-1143016119</t>
  </si>
  <si>
    <t>-618439663</t>
  </si>
  <si>
    <t>(40,90+4,0)*1,10*0,300</t>
  </si>
  <si>
    <t>-74897744</t>
  </si>
  <si>
    <t>PC155.R</t>
  </si>
  <si>
    <t>zafoukání litinového potrubí DN 80</t>
  </si>
  <si>
    <t>1431685137</t>
  </si>
  <si>
    <t>58937910</t>
  </si>
  <si>
    <t>suspenze cementopopílková stavební CPS I (Kaps I)</t>
  </si>
  <si>
    <t>1771653986</t>
  </si>
  <si>
    <t>(PI*0,04*0,04*39,80)</t>
  </si>
  <si>
    <t>2120561432</t>
  </si>
  <si>
    <t>(40,90+4,0)*1,10*0,10</t>
  </si>
  <si>
    <t>452313131</t>
  </si>
  <si>
    <t>Podkladní a zajišťovací konstrukce z betonu prostého v otevřeném výkopu bloky pro potrubí z betonu tř. C 12/15</t>
  </si>
  <si>
    <t>2143409860</t>
  </si>
  <si>
    <t>4*0,04</t>
  </si>
  <si>
    <t>452353101</t>
  </si>
  <si>
    <t>Bednění podkladních a zajišťovacích konstrukcí v otevřeném výkopu bloků pro potrubí</t>
  </si>
  <si>
    <t>-662055754</t>
  </si>
  <si>
    <t>(0,50*0,40 + 0,4*0,30) * 4 "ks - bloky</t>
  </si>
  <si>
    <t>850245121</t>
  </si>
  <si>
    <t xml:space="preserve">Výřez nebo výsek  na potrubí z trub litinových tlakových nebo plastických hmot DN 80</t>
  </si>
  <si>
    <t>-993075606</t>
  </si>
  <si>
    <t xml:space="preserve">Poznámka k souboru cen:_x000d_
1. Ceny výřezu nebo výseku na potrubí z trub litinových tlakových nebo plastických hmot jsou určeny pro dva řezy nebo seky prováděné na potrubí dodatečně. 2. V cenách jsou započteny náklady na: a) ohlášení uzavíraní vody, b) uzavření a otevření šoupat, c) vypuštění a napuštění vody, d) odvzdušnění potrubí, e) strojní nebo ruční výřez potrubí, f) nutné úpravy výkopu v prostoru provádění. </t>
  </si>
  <si>
    <t>851241131</t>
  </si>
  <si>
    <t>Montáž potrubí z trub litinových tlakových hrdlových v otevřeném výkopu s integrovaným těsněním DN 80</t>
  </si>
  <si>
    <t>-622510529</t>
  </si>
  <si>
    <t xml:space="preserve">Poznámka k souboru cen:_x000d_
1. V cenách souboru cen nejsou započteny náklady na: a) dodání potrubí; toto se oceňuje ve specifikaci, b) montáž tvarovek, c) podkladní konstrukci ze štěrkopísku - podkladní vrstva ze štěrkopísku se oceňue cenou 564 28-1111 Podklad ze štěrkopísku, d) zásyp potrubí, který se oceňuje cenami souboru 174 ..-.... Zásyp sypaninou z jakékoliv horniny, katalogu 800-1 Zemní práce části A 07. 2. Ceny montáže potrubí -1131 jsou určeny pro systémy těsněné elastickými kroužky a -1211 těsnícími kroužky a zámkovým spojem. Tyto se také oceňují ve specifikaci, nejsou-li zahrnuty již v ceně dodávky trub. </t>
  </si>
  <si>
    <t>55253000</t>
  </si>
  <si>
    <t>trouba vodovodní litinová hrdlová Pz dl 6m DN 80</t>
  </si>
  <si>
    <t>-1013890788</t>
  </si>
  <si>
    <t>40,9*1,01 'Přepočtené koeficientem množství</t>
  </si>
  <si>
    <t>857241131</t>
  </si>
  <si>
    <t>Montáž litinových tvarovek na potrubí litinovém tlakovém jednoosých na potrubí z trub hrdlových v otevřeném výkopu, kanálu nebo v šachtě s integrovaným těsněním DN 80</t>
  </si>
  <si>
    <t>1123483479</t>
  </si>
  <si>
    <t xml:space="preserve">Poznámka k souboru cen:_x000d_
1. V cenách souboru cen nejsou započteny náklady na: a) dodání tvarovek; tyto se oceňují ve specifikaci, b) podkladní konstrukci ze štěrkopísku - podkladní vrstva ze štěrkopísku se oceňuje cenou 564 28-111 Podklad ze štěrkopísku. 2. V cenách 857 ..-1141, -1151, -3141 a -3151 nejsou započteny náklady nadodání těsnících nebo zámkových kroužků; tyto se oceňují ve specifikaci. </t>
  </si>
  <si>
    <t>55254011</t>
  </si>
  <si>
    <t>koleno přírubové z tvárné litiny,práškový epoxid tl 250µm FFK-kus DN 80- 45°</t>
  </si>
  <si>
    <t>1107752319</t>
  </si>
  <si>
    <t>871161941</t>
  </si>
  <si>
    <t>Výměna vodovodního potrubí z plastů v otevřeném výkopu z polyetylenu PE 100 svařovaných na tupo SDR 11/PN16 D 32 x 3,0 mm</t>
  </si>
  <si>
    <t>-351955709</t>
  </si>
  <si>
    <t xml:space="preserve">Poznámka k souboru cen:_x000d_
1. Ceny jsou určeny pouze pro případy havárií nebo běžných oprav venkovních vodovodů. 2. Ceny nelze použít při zřízení nových venkovních vodovodů. 3. V cenách 871 ..-19.. Výměna vodovodního potrubí z plastů jsou zahrnuty náklady na demontáž stávajícího a montáž nového potrubí. 4. V cenách potrubí nejsou započteny náklady na: a) dodání potrubí; potrubí se oceňuje ve specifikaci; ztratné lze dohodnout u trub polyetylénových ve výši 3%, b) dodání tvarovek; tvarovky se oceňují ve specifikaci. </t>
  </si>
  <si>
    <t>28613170</t>
  </si>
  <si>
    <t>potrubí vodovodní PE100 SDR11 se signalizační vrstvou 100m 32x3,0mm</t>
  </si>
  <si>
    <t>-611886300</t>
  </si>
  <si>
    <t>877161101</t>
  </si>
  <si>
    <t>Montáž tvarovek na vodovodním plastovém potrubí z polyetylenu PE 100 elektrotvarovek SDR 11/PN16 spojek, oblouků nebo redukcí d 32</t>
  </si>
  <si>
    <t>1312583117</t>
  </si>
  <si>
    <t xml:space="preserve">Poznámka k souboru cen:_x000d_
1. V cenách montáže tvarovek nejsou započteny náklady na dodání tvarovek. Tyto náklady se oceňují ve specifikaci. </t>
  </si>
  <si>
    <t>28615969</t>
  </si>
  <si>
    <t>elektrospojka SDR11 PE 100 PN16 D 32mm</t>
  </si>
  <si>
    <t>-1542242457</t>
  </si>
  <si>
    <t>879161111</t>
  </si>
  <si>
    <t>Montáž napojení vodovodní přípojky v otevřeném výkopu ve sklonu přes 20 % DN 25</t>
  </si>
  <si>
    <t>877935700</t>
  </si>
  <si>
    <t xml:space="preserve">Poznámka k souboru cen:_x000d_
1. Ceny jsou určeny pro polyetylenové a PVC potrubí. 2. Ceny jsou určeny pro jedno napojení vnitřní instalace objektu na vodovodní přípojku. </t>
  </si>
  <si>
    <t>891181811</t>
  </si>
  <si>
    <t>Demontáž vodovodních armatur na potrubí šoupátek nebo klapek uzavíracích v otevřeném výkopu nebo v šachtách DN 40</t>
  </si>
  <si>
    <t>2064570284</t>
  </si>
  <si>
    <t>891249111</t>
  </si>
  <si>
    <t>Montáž vodovodních armatur na potrubí navrtávacích pasů s ventilem Jt 1 MPa, na potrubí z trub litinových, ocelových nebo plastických hmot DN 80</t>
  </si>
  <si>
    <t>-159043968</t>
  </si>
  <si>
    <t xml:space="preserve">Poznámka k souboru cen:_x000d_
1. V cenách jsou započteny i náklady: a) u šoupátek ceny -1112 na vytvoření otvorů ve stropech šachet pro prostup zemních souprav šoupátek, b) u hlavních ventilů ceny -3111 na osazení zemních souprav, c) u navrtávacích pasů ceny -9111 na výkop montážních jamek, opravu izolace ocelových trubek a na osazení zemních souprav. 2. V cenách nejsou započteny náklady na: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 c) obsyp odvodňovacího zařízení hydrantů ze štěrku nebo štěrkopísku; obsyp se oceňuje příslušnými cenami souboru cen 451 5 . - . 1 Lože pod potrubí, stoky a drobné objekty části A 01 tohoto katalogu, d) osazení hydrantových, šoupátkových a ventilových poklopů; osazení poklopů se oceňuje příslušnými cenami souboru cen 899 40-11 Osazení poklopů litinových části A 01 tohoto katalogu. 3. V cenách 891 52-4121 a -5211 nejsou započteny náklady na dodání těsnících pryžových kroužků. Tyto se oceňují ve specifikaci, nejsou-li zahrnuty v ceně trub. 4. V cenách 891 ..-5313 nejsou započteny náklady na dodání potrubní spojky. Tyto jsou zahrnuty v ceně trub. </t>
  </si>
  <si>
    <t>42271412</t>
  </si>
  <si>
    <t>pás navrtávací z tvárné litiny DN 80mm, rozsah (88-99), odbočky 1",5/4",6/4",2"</t>
  </si>
  <si>
    <t>663189156</t>
  </si>
  <si>
    <t>42291057</t>
  </si>
  <si>
    <t>souprava zemní pro navrtávací pas s kohoutem Rd 1,5m</t>
  </si>
  <si>
    <t>-30236892</t>
  </si>
  <si>
    <t>892241111</t>
  </si>
  <si>
    <t>Tlakové zkoušky vodou na potrubí DN do 80</t>
  </si>
  <si>
    <t>1527034370</t>
  </si>
  <si>
    <t>892273122</t>
  </si>
  <si>
    <t>Proplach a dezinfekce vodovodního potrubí DN od 80 do 125</t>
  </si>
  <si>
    <t>2034268630</t>
  </si>
  <si>
    <t xml:space="preserve">Poznámka k souboru cen:_x000d_
1. V cenách jsou započteny náklady na napuštění a vypuštění vody, dodání vody a dezinfekčního prostředku. </t>
  </si>
  <si>
    <t>278299988</t>
  </si>
  <si>
    <t>899401111</t>
  </si>
  <si>
    <t>Osazení poklopů litinových ventilových</t>
  </si>
  <si>
    <t>-477234186</t>
  </si>
  <si>
    <t xml:space="preserve">Poznámka k souboru cen:_x000d_
1. V cenách osazení poklopů jsou započteny i náklady na jejich podezdění. 2. V cenách nejsou započteny náklady na dodání poklopů; tyto se oceňují ve specifikaci. Ztratné se nestanoví. </t>
  </si>
  <si>
    <t>42291402</t>
  </si>
  <si>
    <t>poklop litinový ventilový</t>
  </si>
  <si>
    <t>-589048055</t>
  </si>
  <si>
    <t>899721111</t>
  </si>
  <si>
    <t>Signalizační vodič na potrubí DN do 150 mm</t>
  </si>
  <si>
    <t>1254827003</t>
  </si>
  <si>
    <t>PC101.R</t>
  </si>
  <si>
    <t>Multitoleranční univerzální spojka litina DN 80, např. SYNOFLEX č.7974</t>
  </si>
  <si>
    <t>760845667</t>
  </si>
  <si>
    <t>Ostatní konstrukce a práce-bourání</t>
  </si>
  <si>
    <t>9822512PC.R</t>
  </si>
  <si>
    <t>Zakrytí vodovodu výstražnou folií š. 33 cm, VODA</t>
  </si>
  <si>
    <t>-781783571</t>
  </si>
  <si>
    <t>-1844503023</t>
  </si>
  <si>
    <t>-1125055448</t>
  </si>
  <si>
    <t>997221612</t>
  </si>
  <si>
    <t xml:space="preserve">Nakládání na dopravní prostředky  pro vodorovnou dopravu vybouraných hmot</t>
  </si>
  <si>
    <t>532801907</t>
  </si>
  <si>
    <t xml:space="preserve">Poznámka k souboru cen:_x000d_
1. Ceny lze použít i pro překládání při lomené dopravě. 2. Ceny nelze použít při dopravě po železnici, po vodě nebo neobvyklými dopravními prostředky. </t>
  </si>
  <si>
    <t>998273102</t>
  </si>
  <si>
    <t>Přesun hmot pro trubní vedení hloubené z trub litinových pro vodovody nebo kanalizace v otevřeném výkopu dopravní vzdálenost do 15 m</t>
  </si>
  <si>
    <t>-1328426233</t>
  </si>
  <si>
    <t xml:space="preserve">Poznámka k souboru cen:_x000d_
1. Položky přesunu hmot nelze užít pro zeminu, sypaniny, štěrkopísek, kamenivo ap. Případná manipulace s tímto materiálem se oceňuje souborem cen 162 2.-.... Vodorovné přemístění výkopku nebo sypaniny katalogu 800-1 Zemní práce. </t>
  </si>
  <si>
    <t>ON a VRN - Ostatní a vedlejší rozpočtové náklady</t>
  </si>
  <si>
    <t>HSV - HSV</t>
  </si>
  <si>
    <t xml:space="preserve">    01 - ON a VRN</t>
  </si>
  <si>
    <t>01</t>
  </si>
  <si>
    <t>Pol1</t>
  </si>
  <si>
    <t>Archeologický průzkum</t>
  </si>
  <si>
    <t>512</t>
  </si>
  <si>
    <t>669534575</t>
  </si>
  <si>
    <t>Pol2</t>
  </si>
  <si>
    <t>Vytýčení stavby</t>
  </si>
  <si>
    <t>1480738167</t>
  </si>
  <si>
    <t>Pol3</t>
  </si>
  <si>
    <t xml:space="preserve">Vytýčení sítí </t>
  </si>
  <si>
    <t>-1617640614</t>
  </si>
  <si>
    <t>Pol4</t>
  </si>
  <si>
    <t xml:space="preserve">Zaměření stavby </t>
  </si>
  <si>
    <t>-744205709</t>
  </si>
  <si>
    <t>Pol5</t>
  </si>
  <si>
    <t>Dokumentace skutečného provedení</t>
  </si>
  <si>
    <t>-7594116</t>
  </si>
  <si>
    <t>Pol6</t>
  </si>
  <si>
    <t>Zařízení staveniště včetně rekultivace ploch</t>
  </si>
  <si>
    <t>1104278881</t>
  </si>
  <si>
    <t>Pol7</t>
  </si>
  <si>
    <t xml:space="preserve">DIO vč. vyřízení     </t>
  </si>
  <si>
    <t>1285818167</t>
  </si>
  <si>
    <t>Pol8</t>
  </si>
  <si>
    <t>Zkoušky a revize</t>
  </si>
  <si>
    <t>-1618470131</t>
  </si>
  <si>
    <t>SEZNAM FIGUR</t>
  </si>
  <si>
    <t>Výměra</t>
  </si>
  <si>
    <t xml:space="preserve"> 1.1/ SO 01C</t>
  </si>
  <si>
    <t>Použití figury:</t>
  </si>
  <si>
    <t>Hloubení rýh nezapažených š do 2000 mm v hornině třídy těžitelnosti I, skupiny 3 objem do 1000 m3 strojně</t>
  </si>
  <si>
    <t>Vodorovné přemístění do 10000 m výkopku/sypaniny z horniny třídy těžitelnosti I, skupiny 1 až 3</t>
  </si>
  <si>
    <t>Příplatek k vodorovnému přemístění výkopku/sypaniny z horniny třídy těžitelnosti I, skupiny 1 až 3 ZKD 1000 m přes 10000 m</t>
  </si>
  <si>
    <t>Poplatek za uložení zeminy a kamení na recyklační skládce (skládkovné) kód odpadu 17 05 04</t>
  </si>
  <si>
    <t>Montáž kanalizačního potrubí hladkého plnostěnného SN 10 z polypropylenu DN 150</t>
  </si>
  <si>
    <t>Tlaková zkouška vodou potrubí DN 150 nebo 200</t>
  </si>
  <si>
    <t>Tlaková zkouška vodou potrubí DN 600</t>
  </si>
  <si>
    <t xml:space="preserve"> 1.2/ SO 06</t>
  </si>
  <si>
    <t>Hloubení rýh nezapažených š do 2000 mm v hornině třídy těžitelnosti I, skupiny 3 objem do 100 m3 strojně</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</si>
</sst>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color rgb="FF000000"/>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31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39"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4" fillId="0" borderId="0" xfId="0" applyFont="1" applyAlignment="1">
      <alignment horizontal="left" vertical="center" wrapText="1"/>
    </xf>
    <xf numFmtId="0" fontId="40" fillId="0" borderId="16" xfId="0" applyFont="1" applyBorder="1" applyAlignment="1">
      <alignment horizontal="left" vertical="center" wrapText="1"/>
    </xf>
    <xf numFmtId="0" fontId="40" fillId="0" borderId="22" xfId="0" applyFont="1" applyBorder="1" applyAlignment="1">
      <alignment horizontal="left" vertical="center" wrapText="1"/>
    </xf>
    <xf numFmtId="0" fontId="40" fillId="0" borderId="22" xfId="0" applyFont="1" applyBorder="1" applyAlignment="1">
      <alignment horizontal="left" vertical="center"/>
    </xf>
    <xf numFmtId="167" fontId="40"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styles" Target="styles.xml" /><Relationship Id="rId12" Type="http://schemas.openxmlformats.org/officeDocument/2006/relationships/theme" Target="theme/theme1.xml" /><Relationship Id="rId13" Type="http://schemas.openxmlformats.org/officeDocument/2006/relationships/calcChain" Target="calcChain.xml" /><Relationship Id="rId1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31</v>
      </c>
      <c r="AO16" s="22"/>
      <c r="AP16" s="22"/>
      <c r="AQ16" s="22"/>
      <c r="AR16" s="20"/>
      <c r="BE16" s="31"/>
      <c r="BS16" s="17" t="s">
        <v>4</v>
      </c>
    </row>
    <row r="17" s="1" customFormat="1" ht="18.48" customHeight="1">
      <c r="B17" s="21"/>
      <c r="C17" s="22"/>
      <c r="D17" s="22"/>
      <c r="E17" s="27" t="s">
        <v>32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33</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36</v>
      </c>
      <c r="AO19" s="22"/>
      <c r="AP19" s="22"/>
      <c r="AQ19" s="22"/>
      <c r="AR19" s="20"/>
      <c r="BE19" s="31"/>
      <c r="BS19" s="17" t="s">
        <v>6</v>
      </c>
    </row>
    <row r="20" s="1" customFormat="1" ht="18.48" customHeight="1">
      <c r="B20" s="21"/>
      <c r="C20" s="22"/>
      <c r="D20" s="22"/>
      <c r="E20" s="27" t="s">
        <v>37</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38</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39</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40</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41</v>
      </c>
      <c r="M28" s="45"/>
      <c r="N28" s="45"/>
      <c r="O28" s="45"/>
      <c r="P28" s="45"/>
      <c r="Q28" s="40"/>
      <c r="R28" s="40"/>
      <c r="S28" s="40"/>
      <c r="T28" s="40"/>
      <c r="U28" s="40"/>
      <c r="V28" s="40"/>
      <c r="W28" s="45" t="s">
        <v>42</v>
      </c>
      <c r="X28" s="45"/>
      <c r="Y28" s="45"/>
      <c r="Z28" s="45"/>
      <c r="AA28" s="45"/>
      <c r="AB28" s="45"/>
      <c r="AC28" s="45"/>
      <c r="AD28" s="45"/>
      <c r="AE28" s="45"/>
      <c r="AF28" s="40"/>
      <c r="AG28" s="40"/>
      <c r="AH28" s="40"/>
      <c r="AI28" s="40"/>
      <c r="AJ28" s="40"/>
      <c r="AK28" s="45" t="s">
        <v>43</v>
      </c>
      <c r="AL28" s="45"/>
      <c r="AM28" s="45"/>
      <c r="AN28" s="45"/>
      <c r="AO28" s="45"/>
      <c r="AP28" s="40"/>
      <c r="AQ28" s="40"/>
      <c r="AR28" s="44"/>
      <c r="BE28" s="31"/>
    </row>
    <row r="29" s="3" customFormat="1" ht="14.4" customHeight="1">
      <c r="A29" s="3"/>
      <c r="B29" s="46"/>
      <c r="C29" s="47"/>
      <c r="D29" s="32" t="s">
        <v>44</v>
      </c>
      <c r="E29" s="47"/>
      <c r="F29" s="32" t="s">
        <v>45</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46</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47</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48</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49</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50</v>
      </c>
      <c r="E35" s="54"/>
      <c r="F35" s="54"/>
      <c r="G35" s="54"/>
      <c r="H35" s="54"/>
      <c r="I35" s="54"/>
      <c r="J35" s="54"/>
      <c r="K35" s="54"/>
      <c r="L35" s="54"/>
      <c r="M35" s="54"/>
      <c r="N35" s="54"/>
      <c r="O35" s="54"/>
      <c r="P35" s="54"/>
      <c r="Q35" s="54"/>
      <c r="R35" s="54"/>
      <c r="S35" s="54"/>
      <c r="T35" s="55" t="s">
        <v>51</v>
      </c>
      <c r="U35" s="54"/>
      <c r="V35" s="54"/>
      <c r="W35" s="54"/>
      <c r="X35" s="56" t="s">
        <v>52</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53</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54</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55</v>
      </c>
      <c r="E60" s="42"/>
      <c r="F60" s="42"/>
      <c r="G60" s="42"/>
      <c r="H60" s="42"/>
      <c r="I60" s="42"/>
      <c r="J60" s="42"/>
      <c r="K60" s="42"/>
      <c r="L60" s="42"/>
      <c r="M60" s="42"/>
      <c r="N60" s="42"/>
      <c r="O60" s="42"/>
      <c r="P60" s="42"/>
      <c r="Q60" s="42"/>
      <c r="R60" s="42"/>
      <c r="S60" s="42"/>
      <c r="T60" s="42"/>
      <c r="U60" s="42"/>
      <c r="V60" s="64" t="s">
        <v>56</v>
      </c>
      <c r="W60" s="42"/>
      <c r="X60" s="42"/>
      <c r="Y60" s="42"/>
      <c r="Z60" s="42"/>
      <c r="AA60" s="42"/>
      <c r="AB60" s="42"/>
      <c r="AC60" s="42"/>
      <c r="AD60" s="42"/>
      <c r="AE60" s="42"/>
      <c r="AF60" s="42"/>
      <c r="AG60" s="42"/>
      <c r="AH60" s="64" t="s">
        <v>55</v>
      </c>
      <c r="AI60" s="42"/>
      <c r="AJ60" s="42"/>
      <c r="AK60" s="42"/>
      <c r="AL60" s="42"/>
      <c r="AM60" s="64" t="s">
        <v>56</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57</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58</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55</v>
      </c>
      <c r="E75" s="42"/>
      <c r="F75" s="42"/>
      <c r="G75" s="42"/>
      <c r="H75" s="42"/>
      <c r="I75" s="42"/>
      <c r="J75" s="42"/>
      <c r="K75" s="42"/>
      <c r="L75" s="42"/>
      <c r="M75" s="42"/>
      <c r="N75" s="42"/>
      <c r="O75" s="42"/>
      <c r="P75" s="42"/>
      <c r="Q75" s="42"/>
      <c r="R75" s="42"/>
      <c r="S75" s="42"/>
      <c r="T75" s="42"/>
      <c r="U75" s="42"/>
      <c r="V75" s="64" t="s">
        <v>56</v>
      </c>
      <c r="W75" s="42"/>
      <c r="X75" s="42"/>
      <c r="Y75" s="42"/>
      <c r="Z75" s="42"/>
      <c r="AA75" s="42"/>
      <c r="AB75" s="42"/>
      <c r="AC75" s="42"/>
      <c r="AD75" s="42"/>
      <c r="AE75" s="42"/>
      <c r="AF75" s="42"/>
      <c r="AG75" s="42"/>
      <c r="AH75" s="64" t="s">
        <v>55</v>
      </c>
      <c r="AI75" s="42"/>
      <c r="AJ75" s="42"/>
      <c r="AK75" s="42"/>
      <c r="AL75" s="42"/>
      <c r="AM75" s="64" t="s">
        <v>56</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59</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1</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Ulice Měšťanská Hodonín - stavební úpravy</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ulice Měšťanská</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17. 12. 2020</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Město Hodonín,Masarykovo náměstí 53/1,Hodonín69501</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APC SILNICE s.r.o.</v>
      </c>
      <c r="AN89" s="71"/>
      <c r="AO89" s="71"/>
      <c r="AP89" s="71"/>
      <c r="AQ89" s="40"/>
      <c r="AR89" s="44"/>
      <c r="AS89" s="81" t="s">
        <v>60</v>
      </c>
      <c r="AT89" s="82"/>
      <c r="AU89" s="83"/>
      <c r="AV89" s="83"/>
      <c r="AW89" s="83"/>
      <c r="AX89" s="83"/>
      <c r="AY89" s="83"/>
      <c r="AZ89" s="83"/>
      <c r="BA89" s="83"/>
      <c r="BB89" s="83"/>
      <c r="BC89" s="83"/>
      <c r="BD89" s="84"/>
      <c r="BE89" s="38"/>
    </row>
    <row r="90" s="2" customFormat="1" ht="15.1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TMI Building s.r.o.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61</v>
      </c>
      <c r="D92" s="94"/>
      <c r="E92" s="94"/>
      <c r="F92" s="94"/>
      <c r="G92" s="94"/>
      <c r="H92" s="95"/>
      <c r="I92" s="96" t="s">
        <v>62</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63</v>
      </c>
      <c r="AH92" s="94"/>
      <c r="AI92" s="94"/>
      <c r="AJ92" s="94"/>
      <c r="AK92" s="94"/>
      <c r="AL92" s="94"/>
      <c r="AM92" s="94"/>
      <c r="AN92" s="96" t="s">
        <v>64</v>
      </c>
      <c r="AO92" s="94"/>
      <c r="AP92" s="98"/>
      <c r="AQ92" s="99" t="s">
        <v>65</v>
      </c>
      <c r="AR92" s="44"/>
      <c r="AS92" s="100" t="s">
        <v>66</v>
      </c>
      <c r="AT92" s="101" t="s">
        <v>67</v>
      </c>
      <c r="AU92" s="101" t="s">
        <v>68</v>
      </c>
      <c r="AV92" s="101" t="s">
        <v>69</v>
      </c>
      <c r="AW92" s="101" t="s">
        <v>70</v>
      </c>
      <c r="AX92" s="101" t="s">
        <v>71</v>
      </c>
      <c r="AY92" s="101" t="s">
        <v>72</v>
      </c>
      <c r="AZ92" s="101" t="s">
        <v>73</v>
      </c>
      <c r="BA92" s="101" t="s">
        <v>74</v>
      </c>
      <c r="BB92" s="101" t="s">
        <v>75</v>
      </c>
      <c r="BC92" s="101" t="s">
        <v>76</v>
      </c>
      <c r="BD92" s="102" t="s">
        <v>77</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78</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ROUND(AG95+AG98+AG104,2)</f>
        <v>0</v>
      </c>
      <c r="AH94" s="109"/>
      <c r="AI94" s="109"/>
      <c r="AJ94" s="109"/>
      <c r="AK94" s="109"/>
      <c r="AL94" s="109"/>
      <c r="AM94" s="109"/>
      <c r="AN94" s="110">
        <f>SUM(AG94,AT94)</f>
        <v>0</v>
      </c>
      <c r="AO94" s="110"/>
      <c r="AP94" s="110"/>
      <c r="AQ94" s="111" t="s">
        <v>1</v>
      </c>
      <c r="AR94" s="112"/>
      <c r="AS94" s="113">
        <f>ROUND(AS95+AS98+AS104,2)</f>
        <v>0</v>
      </c>
      <c r="AT94" s="114">
        <f>ROUND(SUM(AV94:AW94),2)</f>
        <v>0</v>
      </c>
      <c r="AU94" s="115">
        <f>ROUND(AU95+AU98+AU104,5)</f>
        <v>0</v>
      </c>
      <c r="AV94" s="114">
        <f>ROUND(AZ94*L29,2)</f>
        <v>0</v>
      </c>
      <c r="AW94" s="114">
        <f>ROUND(BA94*L30,2)</f>
        <v>0</v>
      </c>
      <c r="AX94" s="114">
        <f>ROUND(BB94*L29,2)</f>
        <v>0</v>
      </c>
      <c r="AY94" s="114">
        <f>ROUND(BC94*L30,2)</f>
        <v>0</v>
      </c>
      <c r="AZ94" s="114">
        <f>ROUND(AZ95+AZ98+AZ104,2)</f>
        <v>0</v>
      </c>
      <c r="BA94" s="114">
        <f>ROUND(BA95+BA98+BA104,2)</f>
        <v>0</v>
      </c>
      <c r="BB94" s="114">
        <f>ROUND(BB95+BB98+BB104,2)</f>
        <v>0</v>
      </c>
      <c r="BC94" s="114">
        <f>ROUND(BC95+BC98+BC104,2)</f>
        <v>0</v>
      </c>
      <c r="BD94" s="116">
        <f>ROUND(BD95+BD98+BD104,2)</f>
        <v>0</v>
      </c>
      <c r="BE94" s="6"/>
      <c r="BS94" s="117" t="s">
        <v>79</v>
      </c>
      <c r="BT94" s="117" t="s">
        <v>80</v>
      </c>
      <c r="BU94" s="118" t="s">
        <v>81</v>
      </c>
      <c r="BV94" s="117" t="s">
        <v>82</v>
      </c>
      <c r="BW94" s="117" t="s">
        <v>5</v>
      </c>
      <c r="BX94" s="117" t="s">
        <v>83</v>
      </c>
      <c r="CL94" s="117" t="s">
        <v>1</v>
      </c>
    </row>
    <row r="95" s="7" customFormat="1" ht="16.5" customHeight="1">
      <c r="A95" s="7"/>
      <c r="B95" s="119"/>
      <c r="C95" s="120"/>
      <c r="D95" s="121" t="s">
        <v>84</v>
      </c>
      <c r="E95" s="121"/>
      <c r="F95" s="121"/>
      <c r="G95" s="121"/>
      <c r="H95" s="121"/>
      <c r="I95" s="122"/>
      <c r="J95" s="121" t="s">
        <v>85</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ROUND(SUM(AG96:AG97),2)</f>
        <v>0</v>
      </c>
      <c r="AH95" s="122"/>
      <c r="AI95" s="122"/>
      <c r="AJ95" s="122"/>
      <c r="AK95" s="122"/>
      <c r="AL95" s="122"/>
      <c r="AM95" s="122"/>
      <c r="AN95" s="124">
        <f>SUM(AG95,AT95)</f>
        <v>0</v>
      </c>
      <c r="AO95" s="122"/>
      <c r="AP95" s="122"/>
      <c r="AQ95" s="125" t="s">
        <v>86</v>
      </c>
      <c r="AR95" s="126"/>
      <c r="AS95" s="127">
        <f>ROUND(SUM(AS96:AS97),2)</f>
        <v>0</v>
      </c>
      <c r="AT95" s="128">
        <f>ROUND(SUM(AV95:AW95),2)</f>
        <v>0</v>
      </c>
      <c r="AU95" s="129">
        <f>ROUND(SUM(AU96:AU97),5)</f>
        <v>0</v>
      </c>
      <c r="AV95" s="128">
        <f>ROUND(AZ95*L29,2)</f>
        <v>0</v>
      </c>
      <c r="AW95" s="128">
        <f>ROUND(BA95*L30,2)</f>
        <v>0</v>
      </c>
      <c r="AX95" s="128">
        <f>ROUND(BB95*L29,2)</f>
        <v>0</v>
      </c>
      <c r="AY95" s="128">
        <f>ROUND(BC95*L30,2)</f>
        <v>0</v>
      </c>
      <c r="AZ95" s="128">
        <f>ROUND(SUM(AZ96:AZ97),2)</f>
        <v>0</v>
      </c>
      <c r="BA95" s="128">
        <f>ROUND(SUM(BA96:BA97),2)</f>
        <v>0</v>
      </c>
      <c r="BB95" s="128">
        <f>ROUND(SUM(BB96:BB97),2)</f>
        <v>0</v>
      </c>
      <c r="BC95" s="128">
        <f>ROUND(SUM(BC96:BC97),2)</f>
        <v>0</v>
      </c>
      <c r="BD95" s="130">
        <f>ROUND(SUM(BD96:BD97),2)</f>
        <v>0</v>
      </c>
      <c r="BE95" s="7"/>
      <c r="BS95" s="131" t="s">
        <v>79</v>
      </c>
      <c r="BT95" s="131" t="s">
        <v>14</v>
      </c>
      <c r="BU95" s="131" t="s">
        <v>81</v>
      </c>
      <c r="BV95" s="131" t="s">
        <v>82</v>
      </c>
      <c r="BW95" s="131" t="s">
        <v>87</v>
      </c>
      <c r="BX95" s="131" t="s">
        <v>5</v>
      </c>
      <c r="CL95" s="131" t="s">
        <v>1</v>
      </c>
      <c r="CM95" s="131" t="s">
        <v>88</v>
      </c>
    </row>
    <row r="96" s="4" customFormat="1" ht="23.25" customHeight="1">
      <c r="A96" s="132" t="s">
        <v>89</v>
      </c>
      <c r="B96" s="70"/>
      <c r="C96" s="133"/>
      <c r="D96" s="133"/>
      <c r="E96" s="134" t="s">
        <v>90</v>
      </c>
      <c r="F96" s="134"/>
      <c r="G96" s="134"/>
      <c r="H96" s="134"/>
      <c r="I96" s="134"/>
      <c r="J96" s="133"/>
      <c r="K96" s="134" t="s">
        <v>91</v>
      </c>
      <c r="L96" s="134"/>
      <c r="M96" s="134"/>
      <c r="N96" s="134"/>
      <c r="O96" s="134"/>
      <c r="P96" s="134"/>
      <c r="Q96" s="134"/>
      <c r="R96" s="134"/>
      <c r="S96" s="134"/>
      <c r="T96" s="134"/>
      <c r="U96" s="134"/>
      <c r="V96" s="134"/>
      <c r="W96" s="134"/>
      <c r="X96" s="134"/>
      <c r="Y96" s="134"/>
      <c r="Z96" s="134"/>
      <c r="AA96" s="134"/>
      <c r="AB96" s="134"/>
      <c r="AC96" s="134"/>
      <c r="AD96" s="134"/>
      <c r="AE96" s="134"/>
      <c r="AF96" s="134"/>
      <c r="AG96" s="135">
        <f>'SO 01A - Zpevněné plochy ...'!J32</f>
        <v>0</v>
      </c>
      <c r="AH96" s="133"/>
      <c r="AI96" s="133"/>
      <c r="AJ96" s="133"/>
      <c r="AK96" s="133"/>
      <c r="AL96" s="133"/>
      <c r="AM96" s="133"/>
      <c r="AN96" s="135">
        <f>SUM(AG96,AT96)</f>
        <v>0</v>
      </c>
      <c r="AO96" s="133"/>
      <c r="AP96" s="133"/>
      <c r="AQ96" s="136" t="s">
        <v>92</v>
      </c>
      <c r="AR96" s="72"/>
      <c r="AS96" s="137">
        <v>0</v>
      </c>
      <c r="AT96" s="138">
        <f>ROUND(SUM(AV96:AW96),2)</f>
        <v>0</v>
      </c>
      <c r="AU96" s="139">
        <f>'SO 01A - Zpevněné plochy ...'!P129</f>
        <v>0</v>
      </c>
      <c r="AV96" s="138">
        <f>'SO 01A - Zpevněné plochy ...'!J35</f>
        <v>0</v>
      </c>
      <c r="AW96" s="138">
        <f>'SO 01A - Zpevněné plochy ...'!J36</f>
        <v>0</v>
      </c>
      <c r="AX96" s="138">
        <f>'SO 01A - Zpevněné plochy ...'!J37</f>
        <v>0</v>
      </c>
      <c r="AY96" s="138">
        <f>'SO 01A - Zpevněné plochy ...'!J38</f>
        <v>0</v>
      </c>
      <c r="AZ96" s="138">
        <f>'SO 01A - Zpevněné plochy ...'!F35</f>
        <v>0</v>
      </c>
      <c r="BA96" s="138">
        <f>'SO 01A - Zpevněné plochy ...'!F36</f>
        <v>0</v>
      </c>
      <c r="BB96" s="138">
        <f>'SO 01A - Zpevněné plochy ...'!F37</f>
        <v>0</v>
      </c>
      <c r="BC96" s="138">
        <f>'SO 01A - Zpevněné plochy ...'!F38</f>
        <v>0</v>
      </c>
      <c r="BD96" s="140">
        <f>'SO 01A - Zpevněné plochy ...'!F39</f>
        <v>0</v>
      </c>
      <c r="BE96" s="4"/>
      <c r="BT96" s="141" t="s">
        <v>88</v>
      </c>
      <c r="BV96" s="141" t="s">
        <v>82</v>
      </c>
      <c r="BW96" s="141" t="s">
        <v>93</v>
      </c>
      <c r="BX96" s="141" t="s">
        <v>87</v>
      </c>
      <c r="CL96" s="141" t="s">
        <v>1</v>
      </c>
    </row>
    <row r="97" s="4" customFormat="1" ht="16.5" customHeight="1">
      <c r="A97" s="132" t="s">
        <v>89</v>
      </c>
      <c r="B97" s="70"/>
      <c r="C97" s="133"/>
      <c r="D97" s="133"/>
      <c r="E97" s="134" t="s">
        <v>94</v>
      </c>
      <c r="F97" s="134"/>
      <c r="G97" s="134"/>
      <c r="H97" s="134"/>
      <c r="I97" s="134"/>
      <c r="J97" s="133"/>
      <c r="K97" s="134" t="s">
        <v>95</v>
      </c>
      <c r="L97" s="134"/>
      <c r="M97" s="134"/>
      <c r="N97" s="134"/>
      <c r="O97" s="134"/>
      <c r="P97" s="134"/>
      <c r="Q97" s="134"/>
      <c r="R97" s="134"/>
      <c r="S97" s="134"/>
      <c r="T97" s="134"/>
      <c r="U97" s="134"/>
      <c r="V97" s="134"/>
      <c r="W97" s="134"/>
      <c r="X97" s="134"/>
      <c r="Y97" s="134"/>
      <c r="Z97" s="134"/>
      <c r="AA97" s="134"/>
      <c r="AB97" s="134"/>
      <c r="AC97" s="134"/>
      <c r="AD97" s="134"/>
      <c r="AE97" s="134"/>
      <c r="AF97" s="134"/>
      <c r="AG97" s="135">
        <f>'SO 01C - Dešťová kanalizace'!J32</f>
        <v>0</v>
      </c>
      <c r="AH97" s="133"/>
      <c r="AI97" s="133"/>
      <c r="AJ97" s="133"/>
      <c r="AK97" s="133"/>
      <c r="AL97" s="133"/>
      <c r="AM97" s="133"/>
      <c r="AN97" s="135">
        <f>SUM(AG97,AT97)</f>
        <v>0</v>
      </c>
      <c r="AO97" s="133"/>
      <c r="AP97" s="133"/>
      <c r="AQ97" s="136" t="s">
        <v>92</v>
      </c>
      <c r="AR97" s="72"/>
      <c r="AS97" s="137">
        <v>0</v>
      </c>
      <c r="AT97" s="138">
        <f>ROUND(SUM(AV97:AW97),2)</f>
        <v>0</v>
      </c>
      <c r="AU97" s="139">
        <f>'SO 01C - Dešťová kanalizace'!P125</f>
        <v>0</v>
      </c>
      <c r="AV97" s="138">
        <f>'SO 01C - Dešťová kanalizace'!J35</f>
        <v>0</v>
      </c>
      <c r="AW97" s="138">
        <f>'SO 01C - Dešťová kanalizace'!J36</f>
        <v>0</v>
      </c>
      <c r="AX97" s="138">
        <f>'SO 01C - Dešťová kanalizace'!J37</f>
        <v>0</v>
      </c>
      <c r="AY97" s="138">
        <f>'SO 01C - Dešťová kanalizace'!J38</f>
        <v>0</v>
      </c>
      <c r="AZ97" s="138">
        <f>'SO 01C - Dešťová kanalizace'!F35</f>
        <v>0</v>
      </c>
      <c r="BA97" s="138">
        <f>'SO 01C - Dešťová kanalizace'!F36</f>
        <v>0</v>
      </c>
      <c r="BB97" s="138">
        <f>'SO 01C - Dešťová kanalizace'!F37</f>
        <v>0</v>
      </c>
      <c r="BC97" s="138">
        <f>'SO 01C - Dešťová kanalizace'!F38</f>
        <v>0</v>
      </c>
      <c r="BD97" s="140">
        <f>'SO 01C - Dešťová kanalizace'!F39</f>
        <v>0</v>
      </c>
      <c r="BE97" s="4"/>
      <c r="BT97" s="141" t="s">
        <v>88</v>
      </c>
      <c r="BV97" s="141" t="s">
        <v>82</v>
      </c>
      <c r="BW97" s="141" t="s">
        <v>96</v>
      </c>
      <c r="BX97" s="141" t="s">
        <v>87</v>
      </c>
      <c r="CL97" s="141" t="s">
        <v>1</v>
      </c>
    </row>
    <row r="98" s="7" customFormat="1" ht="16.5" customHeight="1">
      <c r="A98" s="7"/>
      <c r="B98" s="119"/>
      <c r="C98" s="120"/>
      <c r="D98" s="121" t="s">
        <v>97</v>
      </c>
      <c r="E98" s="121"/>
      <c r="F98" s="121"/>
      <c r="G98" s="121"/>
      <c r="H98" s="121"/>
      <c r="I98" s="122"/>
      <c r="J98" s="121" t="s">
        <v>98</v>
      </c>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3">
        <f>ROUND(SUM(AG99:AG103),2)</f>
        <v>0</v>
      </c>
      <c r="AH98" s="122"/>
      <c r="AI98" s="122"/>
      <c r="AJ98" s="122"/>
      <c r="AK98" s="122"/>
      <c r="AL98" s="122"/>
      <c r="AM98" s="122"/>
      <c r="AN98" s="124">
        <f>SUM(AG98,AT98)</f>
        <v>0</v>
      </c>
      <c r="AO98" s="122"/>
      <c r="AP98" s="122"/>
      <c r="AQ98" s="125" t="s">
        <v>86</v>
      </c>
      <c r="AR98" s="126"/>
      <c r="AS98" s="127">
        <f>ROUND(SUM(AS99:AS103),2)</f>
        <v>0</v>
      </c>
      <c r="AT98" s="128">
        <f>ROUND(SUM(AV98:AW98),2)</f>
        <v>0</v>
      </c>
      <c r="AU98" s="129">
        <f>ROUND(SUM(AU99:AU103),5)</f>
        <v>0</v>
      </c>
      <c r="AV98" s="128">
        <f>ROUND(AZ98*L29,2)</f>
        <v>0</v>
      </c>
      <c r="AW98" s="128">
        <f>ROUND(BA98*L30,2)</f>
        <v>0</v>
      </c>
      <c r="AX98" s="128">
        <f>ROUND(BB98*L29,2)</f>
        <v>0</v>
      </c>
      <c r="AY98" s="128">
        <f>ROUND(BC98*L30,2)</f>
        <v>0</v>
      </c>
      <c r="AZ98" s="128">
        <f>ROUND(SUM(AZ99:AZ103),2)</f>
        <v>0</v>
      </c>
      <c r="BA98" s="128">
        <f>ROUND(SUM(BA99:BA103),2)</f>
        <v>0</v>
      </c>
      <c r="BB98" s="128">
        <f>ROUND(SUM(BB99:BB103),2)</f>
        <v>0</v>
      </c>
      <c r="BC98" s="128">
        <f>ROUND(SUM(BC99:BC103),2)</f>
        <v>0</v>
      </c>
      <c r="BD98" s="130">
        <f>ROUND(SUM(BD99:BD103),2)</f>
        <v>0</v>
      </c>
      <c r="BE98" s="7"/>
      <c r="BS98" s="131" t="s">
        <v>79</v>
      </c>
      <c r="BT98" s="131" t="s">
        <v>14</v>
      </c>
      <c r="BU98" s="131" t="s">
        <v>81</v>
      </c>
      <c r="BV98" s="131" t="s">
        <v>82</v>
      </c>
      <c r="BW98" s="131" t="s">
        <v>99</v>
      </c>
      <c r="BX98" s="131" t="s">
        <v>5</v>
      </c>
      <c r="CL98" s="131" t="s">
        <v>1</v>
      </c>
      <c r="CM98" s="131" t="s">
        <v>88</v>
      </c>
    </row>
    <row r="99" s="4" customFormat="1" ht="23.25" customHeight="1">
      <c r="A99" s="132" t="s">
        <v>89</v>
      </c>
      <c r="B99" s="70"/>
      <c r="C99" s="133"/>
      <c r="D99" s="133"/>
      <c r="E99" s="134" t="s">
        <v>90</v>
      </c>
      <c r="F99" s="134"/>
      <c r="G99" s="134"/>
      <c r="H99" s="134"/>
      <c r="I99" s="134"/>
      <c r="J99" s="133"/>
      <c r="K99" s="134" t="s">
        <v>91</v>
      </c>
      <c r="L99" s="134"/>
      <c r="M99" s="134"/>
      <c r="N99" s="134"/>
      <c r="O99" s="134"/>
      <c r="P99" s="134"/>
      <c r="Q99" s="134"/>
      <c r="R99" s="134"/>
      <c r="S99" s="134"/>
      <c r="T99" s="134"/>
      <c r="U99" s="134"/>
      <c r="V99" s="134"/>
      <c r="W99" s="134"/>
      <c r="X99" s="134"/>
      <c r="Y99" s="134"/>
      <c r="Z99" s="134"/>
      <c r="AA99" s="134"/>
      <c r="AB99" s="134"/>
      <c r="AC99" s="134"/>
      <c r="AD99" s="134"/>
      <c r="AE99" s="134"/>
      <c r="AF99" s="134"/>
      <c r="AG99" s="135">
        <f>'SO 01A - Zpevněné plochy ..._01'!J32</f>
        <v>0</v>
      </c>
      <c r="AH99" s="133"/>
      <c r="AI99" s="133"/>
      <c r="AJ99" s="133"/>
      <c r="AK99" s="133"/>
      <c r="AL99" s="133"/>
      <c r="AM99" s="133"/>
      <c r="AN99" s="135">
        <f>SUM(AG99,AT99)</f>
        <v>0</v>
      </c>
      <c r="AO99" s="133"/>
      <c r="AP99" s="133"/>
      <c r="AQ99" s="136" t="s">
        <v>92</v>
      </c>
      <c r="AR99" s="72"/>
      <c r="AS99" s="137">
        <v>0</v>
      </c>
      <c r="AT99" s="138">
        <f>ROUND(SUM(AV99:AW99),2)</f>
        <v>0</v>
      </c>
      <c r="AU99" s="139">
        <f>'SO 01A - Zpevněné plochy ..._01'!P129</f>
        <v>0</v>
      </c>
      <c r="AV99" s="138">
        <f>'SO 01A - Zpevněné plochy ..._01'!J35</f>
        <v>0</v>
      </c>
      <c r="AW99" s="138">
        <f>'SO 01A - Zpevněné plochy ..._01'!J36</f>
        <v>0</v>
      </c>
      <c r="AX99" s="138">
        <f>'SO 01A - Zpevněné plochy ..._01'!J37</f>
        <v>0</v>
      </c>
      <c r="AY99" s="138">
        <f>'SO 01A - Zpevněné plochy ..._01'!J38</f>
        <v>0</v>
      </c>
      <c r="AZ99" s="138">
        <f>'SO 01A - Zpevněné plochy ..._01'!F35</f>
        <v>0</v>
      </c>
      <c r="BA99" s="138">
        <f>'SO 01A - Zpevněné plochy ..._01'!F36</f>
        <v>0</v>
      </c>
      <c r="BB99" s="138">
        <f>'SO 01A - Zpevněné plochy ..._01'!F37</f>
        <v>0</v>
      </c>
      <c r="BC99" s="138">
        <f>'SO 01A - Zpevněné plochy ..._01'!F38</f>
        <v>0</v>
      </c>
      <c r="BD99" s="140">
        <f>'SO 01A - Zpevněné plochy ..._01'!F39</f>
        <v>0</v>
      </c>
      <c r="BE99" s="4"/>
      <c r="BT99" s="141" t="s">
        <v>88</v>
      </c>
      <c r="BV99" s="141" t="s">
        <v>82</v>
      </c>
      <c r="BW99" s="141" t="s">
        <v>100</v>
      </c>
      <c r="BX99" s="141" t="s">
        <v>99</v>
      </c>
      <c r="CL99" s="141" t="s">
        <v>1</v>
      </c>
    </row>
    <row r="100" s="4" customFormat="1" ht="16.5" customHeight="1">
      <c r="A100" s="132" t="s">
        <v>89</v>
      </c>
      <c r="B100" s="70"/>
      <c r="C100" s="133"/>
      <c r="D100" s="133"/>
      <c r="E100" s="134" t="s">
        <v>101</v>
      </c>
      <c r="F100" s="134"/>
      <c r="G100" s="134"/>
      <c r="H100" s="134"/>
      <c r="I100" s="134"/>
      <c r="J100" s="133"/>
      <c r="K100" s="134" t="s">
        <v>102</v>
      </c>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5">
        <f>'SO 01B - Zpevněné plochy ...'!J32</f>
        <v>0</v>
      </c>
      <c r="AH100" s="133"/>
      <c r="AI100" s="133"/>
      <c r="AJ100" s="133"/>
      <c r="AK100" s="133"/>
      <c r="AL100" s="133"/>
      <c r="AM100" s="133"/>
      <c r="AN100" s="135">
        <f>SUM(AG100,AT100)</f>
        <v>0</v>
      </c>
      <c r="AO100" s="133"/>
      <c r="AP100" s="133"/>
      <c r="AQ100" s="136" t="s">
        <v>92</v>
      </c>
      <c r="AR100" s="72"/>
      <c r="AS100" s="137">
        <v>0</v>
      </c>
      <c r="AT100" s="138">
        <f>ROUND(SUM(AV100:AW100),2)</f>
        <v>0</v>
      </c>
      <c r="AU100" s="139">
        <f>'SO 01B - Zpevněné plochy ...'!P128</f>
        <v>0</v>
      </c>
      <c r="AV100" s="138">
        <f>'SO 01B - Zpevněné plochy ...'!J35</f>
        <v>0</v>
      </c>
      <c r="AW100" s="138">
        <f>'SO 01B - Zpevněné plochy ...'!J36</f>
        <v>0</v>
      </c>
      <c r="AX100" s="138">
        <f>'SO 01B - Zpevněné plochy ...'!J37</f>
        <v>0</v>
      </c>
      <c r="AY100" s="138">
        <f>'SO 01B - Zpevněné plochy ...'!J38</f>
        <v>0</v>
      </c>
      <c r="AZ100" s="138">
        <f>'SO 01B - Zpevněné plochy ...'!F35</f>
        <v>0</v>
      </c>
      <c r="BA100" s="138">
        <f>'SO 01B - Zpevněné plochy ...'!F36</f>
        <v>0</v>
      </c>
      <c r="BB100" s="138">
        <f>'SO 01B - Zpevněné plochy ...'!F37</f>
        <v>0</v>
      </c>
      <c r="BC100" s="138">
        <f>'SO 01B - Zpevněné plochy ...'!F38</f>
        <v>0</v>
      </c>
      <c r="BD100" s="140">
        <f>'SO 01B - Zpevněné plochy ...'!F39</f>
        <v>0</v>
      </c>
      <c r="BE100" s="4"/>
      <c r="BT100" s="141" t="s">
        <v>88</v>
      </c>
      <c r="BV100" s="141" t="s">
        <v>82</v>
      </c>
      <c r="BW100" s="141" t="s">
        <v>103</v>
      </c>
      <c r="BX100" s="141" t="s">
        <v>99</v>
      </c>
      <c r="CL100" s="141" t="s">
        <v>1</v>
      </c>
    </row>
    <row r="101" s="4" customFormat="1" ht="16.5" customHeight="1">
      <c r="A101" s="132" t="s">
        <v>89</v>
      </c>
      <c r="B101" s="70"/>
      <c r="C101" s="133"/>
      <c r="D101" s="133"/>
      <c r="E101" s="134" t="s">
        <v>104</v>
      </c>
      <c r="F101" s="134"/>
      <c r="G101" s="134"/>
      <c r="H101" s="134"/>
      <c r="I101" s="134"/>
      <c r="J101" s="133"/>
      <c r="K101" s="134" t="s">
        <v>105</v>
      </c>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5">
        <f>'SO 02 - Zelené plochy, mo...'!J32</f>
        <v>0</v>
      </c>
      <c r="AH101" s="133"/>
      <c r="AI101" s="133"/>
      <c r="AJ101" s="133"/>
      <c r="AK101" s="133"/>
      <c r="AL101" s="133"/>
      <c r="AM101" s="133"/>
      <c r="AN101" s="135">
        <f>SUM(AG101,AT101)</f>
        <v>0</v>
      </c>
      <c r="AO101" s="133"/>
      <c r="AP101" s="133"/>
      <c r="AQ101" s="136" t="s">
        <v>92</v>
      </c>
      <c r="AR101" s="72"/>
      <c r="AS101" s="137">
        <v>0</v>
      </c>
      <c r="AT101" s="138">
        <f>ROUND(SUM(AV101:AW101),2)</f>
        <v>0</v>
      </c>
      <c r="AU101" s="139">
        <f>'SO 02 - Zelené plochy, mo...'!P126</f>
        <v>0</v>
      </c>
      <c r="AV101" s="138">
        <f>'SO 02 - Zelené plochy, mo...'!J35</f>
        <v>0</v>
      </c>
      <c r="AW101" s="138">
        <f>'SO 02 - Zelené plochy, mo...'!J36</f>
        <v>0</v>
      </c>
      <c r="AX101" s="138">
        <f>'SO 02 - Zelené plochy, mo...'!J37</f>
        <v>0</v>
      </c>
      <c r="AY101" s="138">
        <f>'SO 02 - Zelené plochy, mo...'!J38</f>
        <v>0</v>
      </c>
      <c r="AZ101" s="138">
        <f>'SO 02 - Zelené plochy, mo...'!F35</f>
        <v>0</v>
      </c>
      <c r="BA101" s="138">
        <f>'SO 02 - Zelené plochy, mo...'!F36</f>
        <v>0</v>
      </c>
      <c r="BB101" s="138">
        <f>'SO 02 - Zelené plochy, mo...'!F37</f>
        <v>0</v>
      </c>
      <c r="BC101" s="138">
        <f>'SO 02 - Zelené plochy, mo...'!F38</f>
        <v>0</v>
      </c>
      <c r="BD101" s="140">
        <f>'SO 02 - Zelené plochy, mo...'!F39</f>
        <v>0</v>
      </c>
      <c r="BE101" s="4"/>
      <c r="BT101" s="141" t="s">
        <v>88</v>
      </c>
      <c r="BV101" s="141" t="s">
        <v>82</v>
      </c>
      <c r="BW101" s="141" t="s">
        <v>106</v>
      </c>
      <c r="BX101" s="141" t="s">
        <v>99</v>
      </c>
      <c r="CL101" s="141" t="s">
        <v>1</v>
      </c>
    </row>
    <row r="102" s="4" customFormat="1" ht="16.5" customHeight="1">
      <c r="A102" s="132" t="s">
        <v>89</v>
      </c>
      <c r="B102" s="70"/>
      <c r="C102" s="133"/>
      <c r="D102" s="133"/>
      <c r="E102" s="134" t="s">
        <v>107</v>
      </c>
      <c r="F102" s="134"/>
      <c r="G102" s="134"/>
      <c r="H102" s="134"/>
      <c r="I102" s="134"/>
      <c r="J102" s="133"/>
      <c r="K102" s="134" t="s">
        <v>108</v>
      </c>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5">
        <f>'SO 03 - Veřejné osvětlení'!J32</f>
        <v>0</v>
      </c>
      <c r="AH102" s="133"/>
      <c r="AI102" s="133"/>
      <c r="AJ102" s="133"/>
      <c r="AK102" s="133"/>
      <c r="AL102" s="133"/>
      <c r="AM102" s="133"/>
      <c r="AN102" s="135">
        <f>SUM(AG102,AT102)</f>
        <v>0</v>
      </c>
      <c r="AO102" s="133"/>
      <c r="AP102" s="133"/>
      <c r="AQ102" s="136" t="s">
        <v>92</v>
      </c>
      <c r="AR102" s="72"/>
      <c r="AS102" s="137">
        <v>0</v>
      </c>
      <c r="AT102" s="138">
        <f>ROUND(SUM(AV102:AW102),2)</f>
        <v>0</v>
      </c>
      <c r="AU102" s="139">
        <f>'SO 03 - Veřejné osvětlení'!P135</f>
        <v>0</v>
      </c>
      <c r="AV102" s="138">
        <f>'SO 03 - Veřejné osvětlení'!J35</f>
        <v>0</v>
      </c>
      <c r="AW102" s="138">
        <f>'SO 03 - Veřejné osvětlení'!J36</f>
        <v>0</v>
      </c>
      <c r="AX102" s="138">
        <f>'SO 03 - Veřejné osvětlení'!J37</f>
        <v>0</v>
      </c>
      <c r="AY102" s="138">
        <f>'SO 03 - Veřejné osvětlení'!J38</f>
        <v>0</v>
      </c>
      <c r="AZ102" s="138">
        <f>'SO 03 - Veřejné osvětlení'!F35</f>
        <v>0</v>
      </c>
      <c r="BA102" s="138">
        <f>'SO 03 - Veřejné osvětlení'!F36</f>
        <v>0</v>
      </c>
      <c r="BB102" s="138">
        <f>'SO 03 - Veřejné osvětlení'!F37</f>
        <v>0</v>
      </c>
      <c r="BC102" s="138">
        <f>'SO 03 - Veřejné osvětlení'!F38</f>
        <v>0</v>
      </c>
      <c r="BD102" s="140">
        <f>'SO 03 - Veřejné osvětlení'!F39</f>
        <v>0</v>
      </c>
      <c r="BE102" s="4"/>
      <c r="BT102" s="141" t="s">
        <v>88</v>
      </c>
      <c r="BV102" s="141" t="s">
        <v>82</v>
      </c>
      <c r="BW102" s="141" t="s">
        <v>109</v>
      </c>
      <c r="BX102" s="141" t="s">
        <v>99</v>
      </c>
      <c r="CL102" s="141" t="s">
        <v>1</v>
      </c>
    </row>
    <row r="103" s="4" customFormat="1" ht="16.5" customHeight="1">
      <c r="A103" s="132" t="s">
        <v>89</v>
      </c>
      <c r="B103" s="70"/>
      <c r="C103" s="133"/>
      <c r="D103" s="133"/>
      <c r="E103" s="134" t="s">
        <v>110</v>
      </c>
      <c r="F103" s="134"/>
      <c r="G103" s="134"/>
      <c r="H103" s="134"/>
      <c r="I103" s="134"/>
      <c r="J103" s="133"/>
      <c r="K103" s="134" t="s">
        <v>111</v>
      </c>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5">
        <f>'SO 06 - Přeložka vodovodu'!J32</f>
        <v>0</v>
      </c>
      <c r="AH103" s="133"/>
      <c r="AI103" s="133"/>
      <c r="AJ103" s="133"/>
      <c r="AK103" s="133"/>
      <c r="AL103" s="133"/>
      <c r="AM103" s="133"/>
      <c r="AN103" s="135">
        <f>SUM(AG103,AT103)</f>
        <v>0</v>
      </c>
      <c r="AO103" s="133"/>
      <c r="AP103" s="133"/>
      <c r="AQ103" s="136" t="s">
        <v>92</v>
      </c>
      <c r="AR103" s="72"/>
      <c r="AS103" s="137">
        <v>0</v>
      </c>
      <c r="AT103" s="138">
        <f>ROUND(SUM(AV103:AW103),2)</f>
        <v>0</v>
      </c>
      <c r="AU103" s="139">
        <f>'SO 06 - Přeložka vodovodu'!P127</f>
        <v>0</v>
      </c>
      <c r="AV103" s="138">
        <f>'SO 06 - Přeložka vodovodu'!J35</f>
        <v>0</v>
      </c>
      <c r="AW103" s="138">
        <f>'SO 06 - Přeložka vodovodu'!J36</f>
        <v>0</v>
      </c>
      <c r="AX103" s="138">
        <f>'SO 06 - Přeložka vodovodu'!J37</f>
        <v>0</v>
      </c>
      <c r="AY103" s="138">
        <f>'SO 06 - Přeložka vodovodu'!J38</f>
        <v>0</v>
      </c>
      <c r="AZ103" s="138">
        <f>'SO 06 - Přeložka vodovodu'!F35</f>
        <v>0</v>
      </c>
      <c r="BA103" s="138">
        <f>'SO 06 - Přeložka vodovodu'!F36</f>
        <v>0</v>
      </c>
      <c r="BB103" s="138">
        <f>'SO 06 - Přeložka vodovodu'!F37</f>
        <v>0</v>
      </c>
      <c r="BC103" s="138">
        <f>'SO 06 - Přeložka vodovodu'!F38</f>
        <v>0</v>
      </c>
      <c r="BD103" s="140">
        <f>'SO 06 - Přeložka vodovodu'!F39</f>
        <v>0</v>
      </c>
      <c r="BE103" s="4"/>
      <c r="BT103" s="141" t="s">
        <v>88</v>
      </c>
      <c r="BV103" s="141" t="s">
        <v>82</v>
      </c>
      <c r="BW103" s="141" t="s">
        <v>112</v>
      </c>
      <c r="BX103" s="141" t="s">
        <v>99</v>
      </c>
      <c r="CL103" s="141" t="s">
        <v>1</v>
      </c>
    </row>
    <row r="104" s="7" customFormat="1" ht="24.75" customHeight="1">
      <c r="A104" s="132" t="s">
        <v>89</v>
      </c>
      <c r="B104" s="119"/>
      <c r="C104" s="120"/>
      <c r="D104" s="121" t="s">
        <v>113</v>
      </c>
      <c r="E104" s="121"/>
      <c r="F104" s="121"/>
      <c r="G104" s="121"/>
      <c r="H104" s="121"/>
      <c r="I104" s="122"/>
      <c r="J104" s="121" t="s">
        <v>114</v>
      </c>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4">
        <f>'ON a VRN - Ostatní a vedl...'!J30</f>
        <v>0</v>
      </c>
      <c r="AH104" s="122"/>
      <c r="AI104" s="122"/>
      <c r="AJ104" s="122"/>
      <c r="AK104" s="122"/>
      <c r="AL104" s="122"/>
      <c r="AM104" s="122"/>
      <c r="AN104" s="124">
        <f>SUM(AG104,AT104)</f>
        <v>0</v>
      </c>
      <c r="AO104" s="122"/>
      <c r="AP104" s="122"/>
      <c r="AQ104" s="125" t="s">
        <v>86</v>
      </c>
      <c r="AR104" s="126"/>
      <c r="AS104" s="142">
        <v>0</v>
      </c>
      <c r="AT104" s="143">
        <f>ROUND(SUM(AV104:AW104),2)</f>
        <v>0</v>
      </c>
      <c r="AU104" s="144">
        <f>'ON a VRN - Ostatní a vedl...'!P118</f>
        <v>0</v>
      </c>
      <c r="AV104" s="143">
        <f>'ON a VRN - Ostatní a vedl...'!J33</f>
        <v>0</v>
      </c>
      <c r="AW104" s="143">
        <f>'ON a VRN - Ostatní a vedl...'!J34</f>
        <v>0</v>
      </c>
      <c r="AX104" s="143">
        <f>'ON a VRN - Ostatní a vedl...'!J35</f>
        <v>0</v>
      </c>
      <c r="AY104" s="143">
        <f>'ON a VRN - Ostatní a vedl...'!J36</f>
        <v>0</v>
      </c>
      <c r="AZ104" s="143">
        <f>'ON a VRN - Ostatní a vedl...'!F33</f>
        <v>0</v>
      </c>
      <c r="BA104" s="143">
        <f>'ON a VRN - Ostatní a vedl...'!F34</f>
        <v>0</v>
      </c>
      <c r="BB104" s="143">
        <f>'ON a VRN - Ostatní a vedl...'!F35</f>
        <v>0</v>
      </c>
      <c r="BC104" s="143">
        <f>'ON a VRN - Ostatní a vedl...'!F36</f>
        <v>0</v>
      </c>
      <c r="BD104" s="145">
        <f>'ON a VRN - Ostatní a vedl...'!F37</f>
        <v>0</v>
      </c>
      <c r="BE104" s="7"/>
      <c r="BT104" s="131" t="s">
        <v>14</v>
      </c>
      <c r="BV104" s="131" t="s">
        <v>82</v>
      </c>
      <c r="BW104" s="131" t="s">
        <v>115</v>
      </c>
      <c r="BX104" s="131" t="s">
        <v>5</v>
      </c>
      <c r="CL104" s="131" t="s">
        <v>1</v>
      </c>
      <c r="CM104" s="131" t="s">
        <v>88</v>
      </c>
    </row>
    <row r="105" s="2" customFormat="1" ht="30" customHeight="1">
      <c r="A105" s="38"/>
      <c r="B105" s="39"/>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4"/>
      <c r="AS105" s="38"/>
      <c r="AT105" s="38"/>
      <c r="AU105" s="38"/>
      <c r="AV105" s="38"/>
      <c r="AW105" s="38"/>
      <c r="AX105" s="38"/>
      <c r="AY105" s="38"/>
      <c r="AZ105" s="38"/>
      <c r="BA105" s="38"/>
      <c r="BB105" s="38"/>
      <c r="BC105" s="38"/>
      <c r="BD105" s="38"/>
      <c r="BE105" s="38"/>
    </row>
    <row r="106" s="2" customFormat="1" ht="6.96" customHeight="1">
      <c r="A106" s="38"/>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44"/>
      <c r="AS106" s="38"/>
      <c r="AT106" s="38"/>
      <c r="AU106" s="38"/>
      <c r="AV106" s="38"/>
      <c r="AW106" s="38"/>
      <c r="AX106" s="38"/>
      <c r="AY106" s="38"/>
      <c r="AZ106" s="38"/>
      <c r="BA106" s="38"/>
      <c r="BB106" s="38"/>
      <c r="BC106" s="38"/>
      <c r="BD106" s="38"/>
      <c r="BE106" s="38"/>
    </row>
  </sheetData>
  <sheetProtection sheet="1" formatColumns="0" formatRows="0" objects="1" scenarios="1" spinCount="100000" saltValue="w92lVLQh6jdxpALQQAGWgwy5Xqt9Ogqmfy0v447gNvlkXR3+8sCp9cLpTpvRMwWErfwzZDeFUXpg8+NHdDkxIw==" hashValue="I3on3i6jYPxfeOvQo4itHyg8Ql7vF/RxN1/ZUYVCANqe2+wEQ++/dI5z8c9li2OsXeqmt7i5QtI4BmtsnuFmNQ==" algorithmName="SHA-512" password="CC35"/>
  <mergeCells count="78">
    <mergeCell ref="C92:G92"/>
    <mergeCell ref="D104:H104"/>
    <mergeCell ref="D98:H98"/>
    <mergeCell ref="D95:H95"/>
    <mergeCell ref="E99:I99"/>
    <mergeCell ref="E101:I101"/>
    <mergeCell ref="E96:I96"/>
    <mergeCell ref="E100:I100"/>
    <mergeCell ref="E97:I97"/>
    <mergeCell ref="E102:I102"/>
    <mergeCell ref="E103:I103"/>
    <mergeCell ref="I92:AF92"/>
    <mergeCell ref="J95:AF95"/>
    <mergeCell ref="J104:AF104"/>
    <mergeCell ref="J98:AF98"/>
    <mergeCell ref="K102:AF102"/>
    <mergeCell ref="K99:AF99"/>
    <mergeCell ref="K101:AF101"/>
    <mergeCell ref="K103:AF103"/>
    <mergeCell ref="K96:AF96"/>
    <mergeCell ref="K97:AF97"/>
    <mergeCell ref="K100:AF100"/>
    <mergeCell ref="L85:AO85"/>
    <mergeCell ref="AG94:AM94"/>
    <mergeCell ref="BE5:BE34"/>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99:AM99"/>
    <mergeCell ref="AG102:AM102"/>
    <mergeCell ref="AG103:AM103"/>
    <mergeCell ref="AG100:AM100"/>
    <mergeCell ref="AG101:AM101"/>
    <mergeCell ref="AG98:AM98"/>
    <mergeCell ref="AG104:AM104"/>
    <mergeCell ref="AG97:AM97"/>
    <mergeCell ref="AG96:AM96"/>
    <mergeCell ref="AG95:AM95"/>
    <mergeCell ref="AG92:AM92"/>
    <mergeCell ref="AM87:AN87"/>
    <mergeCell ref="AM89:AP89"/>
    <mergeCell ref="AM90:AP90"/>
    <mergeCell ref="AN98:AP98"/>
    <mergeCell ref="AN92:AP92"/>
    <mergeCell ref="AN103:AP103"/>
    <mergeCell ref="AN102:AP102"/>
    <mergeCell ref="AN99:AP99"/>
    <mergeCell ref="AN101:AP101"/>
    <mergeCell ref="AN95:AP95"/>
    <mergeCell ref="AN96:AP96"/>
    <mergeCell ref="AN100:AP100"/>
    <mergeCell ref="AN97:AP97"/>
    <mergeCell ref="AN104:AP104"/>
    <mergeCell ref="AS89:AT91"/>
    <mergeCell ref="AN94:AP94"/>
  </mergeCells>
  <hyperlinks>
    <hyperlink ref="A96" location="'SO 01A - Zpevněné plochy ...'!C2" display="/"/>
    <hyperlink ref="A97" location="'SO 01C - Dešťová kanalizace'!C2" display="/"/>
    <hyperlink ref="A99" location="'SO 01A - Zpevněné plochy ..._01'!C2" display="/"/>
    <hyperlink ref="A100" location="'SO 01B - Zpevněné plochy ...'!C2" display="/"/>
    <hyperlink ref="A101" location="'SO 02 - Zelené plochy, mo...'!C2" display="/"/>
    <hyperlink ref="A102" location="'SO 03 - Veřejné osvětlení'!C2" display="/"/>
    <hyperlink ref="A103" location="'SO 06 - Přeložka vodovodu'!C2" display="/"/>
    <hyperlink ref="A104" location="'ON a VRN - Ostatní a vedl...'!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6"/>
      <c r="C3" s="147"/>
      <c r="D3" s="147"/>
      <c r="E3" s="147"/>
      <c r="F3" s="147"/>
      <c r="G3" s="147"/>
      <c r="H3" s="20"/>
    </row>
    <row r="4" s="1" customFormat="1" ht="24.96" customHeight="1">
      <c r="B4" s="20"/>
      <c r="C4" s="148" t="s">
        <v>1746</v>
      </c>
      <c r="H4" s="20"/>
    </row>
    <row r="5" s="1" customFormat="1" ht="12" customHeight="1">
      <c r="B5" s="20"/>
      <c r="C5" s="295" t="s">
        <v>13</v>
      </c>
      <c r="D5" s="156" t="s">
        <v>14</v>
      </c>
      <c r="E5" s="1"/>
      <c r="F5" s="1"/>
      <c r="H5" s="20"/>
    </row>
    <row r="6" s="1" customFormat="1" ht="36.96" customHeight="1">
      <c r="B6" s="20"/>
      <c r="C6" s="296" t="s">
        <v>16</v>
      </c>
      <c r="D6" s="297" t="s">
        <v>17</v>
      </c>
      <c r="E6" s="1"/>
      <c r="F6" s="1"/>
      <c r="H6" s="20"/>
    </row>
    <row r="7" s="1" customFormat="1" ht="16.5" customHeight="1">
      <c r="B7" s="20"/>
      <c r="C7" s="150" t="s">
        <v>22</v>
      </c>
      <c r="D7" s="153" t="str">
        <f>'Rekapitulace stavby'!AN8</f>
        <v>17. 12. 2020</v>
      </c>
      <c r="H7" s="20"/>
    </row>
    <row r="8" s="2" customFormat="1" ht="10.8" customHeight="1">
      <c r="A8" s="38"/>
      <c r="B8" s="44"/>
      <c r="C8" s="38"/>
      <c r="D8" s="38"/>
      <c r="E8" s="38"/>
      <c r="F8" s="38"/>
      <c r="G8" s="38"/>
      <c r="H8" s="44"/>
    </row>
    <row r="9" s="11" customFormat="1" ht="29.28" customHeight="1">
      <c r="A9" s="199"/>
      <c r="B9" s="298"/>
      <c r="C9" s="299" t="s">
        <v>61</v>
      </c>
      <c r="D9" s="300" t="s">
        <v>62</v>
      </c>
      <c r="E9" s="300" t="s">
        <v>137</v>
      </c>
      <c r="F9" s="301" t="s">
        <v>1747</v>
      </c>
      <c r="G9" s="199"/>
      <c r="H9" s="298"/>
    </row>
    <row r="10" s="2" customFormat="1" ht="26.4" customHeight="1">
      <c r="A10" s="38"/>
      <c r="B10" s="44"/>
      <c r="C10" s="302" t="s">
        <v>1748</v>
      </c>
      <c r="D10" s="302" t="s">
        <v>95</v>
      </c>
      <c r="E10" s="38"/>
      <c r="F10" s="38"/>
      <c r="G10" s="38"/>
      <c r="H10" s="44"/>
    </row>
    <row r="11" s="2" customFormat="1">
      <c r="A11" s="38"/>
      <c r="B11" s="44"/>
      <c r="C11" s="303" t="s">
        <v>578</v>
      </c>
      <c r="D11" s="304" t="s">
        <v>579</v>
      </c>
      <c r="E11" s="305" t="s">
        <v>233</v>
      </c>
      <c r="F11" s="306">
        <v>565.09299999999996</v>
      </c>
      <c r="G11" s="38"/>
      <c r="H11" s="44"/>
    </row>
    <row r="12" s="2" customFormat="1" ht="16.8" customHeight="1">
      <c r="A12" s="38"/>
      <c r="B12" s="44"/>
      <c r="C12" s="307" t="s">
        <v>1</v>
      </c>
      <c r="D12" s="307" t="s">
        <v>605</v>
      </c>
      <c r="E12" s="17" t="s">
        <v>1</v>
      </c>
      <c r="F12" s="308">
        <v>47.396999999999998</v>
      </c>
      <c r="G12" s="38"/>
      <c r="H12" s="44"/>
    </row>
    <row r="13" s="2" customFormat="1" ht="16.8" customHeight="1">
      <c r="A13" s="38"/>
      <c r="B13" s="44"/>
      <c r="C13" s="307" t="s">
        <v>1</v>
      </c>
      <c r="D13" s="307" t="s">
        <v>606</v>
      </c>
      <c r="E13" s="17" t="s">
        <v>1</v>
      </c>
      <c r="F13" s="308">
        <v>38.456000000000003</v>
      </c>
      <c r="G13" s="38"/>
      <c r="H13" s="44"/>
    </row>
    <row r="14" s="2" customFormat="1" ht="16.8" customHeight="1">
      <c r="A14" s="38"/>
      <c r="B14" s="44"/>
      <c r="C14" s="307" t="s">
        <v>1</v>
      </c>
      <c r="D14" s="307" t="s">
        <v>607</v>
      </c>
      <c r="E14" s="17" t="s">
        <v>1</v>
      </c>
      <c r="F14" s="308">
        <v>49.875999999999998</v>
      </c>
      <c r="G14" s="38"/>
      <c r="H14" s="44"/>
    </row>
    <row r="15" s="2" customFormat="1" ht="16.8" customHeight="1">
      <c r="A15" s="38"/>
      <c r="B15" s="44"/>
      <c r="C15" s="307" t="s">
        <v>1</v>
      </c>
      <c r="D15" s="307" t="s">
        <v>608</v>
      </c>
      <c r="E15" s="17" t="s">
        <v>1</v>
      </c>
      <c r="F15" s="308">
        <v>36.055999999999997</v>
      </c>
      <c r="G15" s="38"/>
      <c r="H15" s="44"/>
    </row>
    <row r="16" s="2" customFormat="1" ht="16.8" customHeight="1">
      <c r="A16" s="38"/>
      <c r="B16" s="44"/>
      <c r="C16" s="307" t="s">
        <v>1</v>
      </c>
      <c r="D16" s="307" t="s">
        <v>609</v>
      </c>
      <c r="E16" s="17" t="s">
        <v>1</v>
      </c>
      <c r="F16" s="308">
        <v>37.828000000000003</v>
      </c>
      <c r="G16" s="38"/>
      <c r="H16" s="44"/>
    </row>
    <row r="17" s="2" customFormat="1" ht="16.8" customHeight="1">
      <c r="A17" s="38"/>
      <c r="B17" s="44"/>
      <c r="C17" s="307" t="s">
        <v>1</v>
      </c>
      <c r="D17" s="307" t="s">
        <v>610</v>
      </c>
      <c r="E17" s="17" t="s">
        <v>1</v>
      </c>
      <c r="F17" s="308">
        <v>45.381999999999998</v>
      </c>
      <c r="G17" s="38"/>
      <c r="H17" s="44"/>
    </row>
    <row r="18" s="2" customFormat="1" ht="16.8" customHeight="1">
      <c r="A18" s="38"/>
      <c r="B18" s="44"/>
      <c r="C18" s="307" t="s">
        <v>1</v>
      </c>
      <c r="D18" s="307" t="s">
        <v>611</v>
      </c>
      <c r="E18" s="17" t="s">
        <v>1</v>
      </c>
      <c r="F18" s="308">
        <v>29.923999999999999</v>
      </c>
      <c r="G18" s="38"/>
      <c r="H18" s="44"/>
    </row>
    <row r="19" s="2" customFormat="1" ht="16.8" customHeight="1">
      <c r="A19" s="38"/>
      <c r="B19" s="44"/>
      <c r="C19" s="307" t="s">
        <v>1</v>
      </c>
      <c r="D19" s="307" t="s">
        <v>612</v>
      </c>
      <c r="E19" s="17" t="s">
        <v>1</v>
      </c>
      <c r="F19" s="308">
        <v>29.923999999999999</v>
      </c>
      <c r="G19" s="38"/>
      <c r="H19" s="44"/>
    </row>
    <row r="20" s="2" customFormat="1" ht="16.8" customHeight="1">
      <c r="A20" s="38"/>
      <c r="B20" s="44"/>
      <c r="C20" s="307" t="s">
        <v>1</v>
      </c>
      <c r="D20" s="307" t="s">
        <v>613</v>
      </c>
      <c r="E20" s="17" t="s">
        <v>1</v>
      </c>
      <c r="F20" s="308">
        <v>29.331</v>
      </c>
      <c r="G20" s="38"/>
      <c r="H20" s="44"/>
    </row>
    <row r="21" s="2" customFormat="1" ht="16.8" customHeight="1">
      <c r="A21" s="38"/>
      <c r="B21" s="44"/>
      <c r="C21" s="307" t="s">
        <v>1</v>
      </c>
      <c r="D21" s="307" t="s">
        <v>614</v>
      </c>
      <c r="E21" s="17" t="s">
        <v>1</v>
      </c>
      <c r="F21" s="308">
        <v>67.284000000000006</v>
      </c>
      <c r="G21" s="38"/>
      <c r="H21" s="44"/>
    </row>
    <row r="22" s="2" customFormat="1" ht="16.8" customHeight="1">
      <c r="A22" s="38"/>
      <c r="B22" s="44"/>
      <c r="C22" s="307" t="s">
        <v>1</v>
      </c>
      <c r="D22" s="307" t="s">
        <v>615</v>
      </c>
      <c r="E22" s="17" t="s">
        <v>1</v>
      </c>
      <c r="F22" s="308">
        <v>8.3480000000000008</v>
      </c>
      <c r="G22" s="38"/>
      <c r="H22" s="44"/>
    </row>
    <row r="23" s="2" customFormat="1" ht="16.8" customHeight="1">
      <c r="A23" s="38"/>
      <c r="B23" s="44"/>
      <c r="C23" s="307" t="s">
        <v>1</v>
      </c>
      <c r="D23" s="307" t="s">
        <v>616</v>
      </c>
      <c r="E23" s="17" t="s">
        <v>1</v>
      </c>
      <c r="F23" s="308">
        <v>30.664000000000001</v>
      </c>
      <c r="G23" s="38"/>
      <c r="H23" s="44"/>
    </row>
    <row r="24" s="2" customFormat="1" ht="16.8" customHeight="1">
      <c r="A24" s="38"/>
      <c r="B24" s="44"/>
      <c r="C24" s="307" t="s">
        <v>1</v>
      </c>
      <c r="D24" s="307" t="s">
        <v>617</v>
      </c>
      <c r="E24" s="17" t="s">
        <v>1</v>
      </c>
      <c r="F24" s="308">
        <v>114.62300000000001</v>
      </c>
      <c r="G24" s="38"/>
      <c r="H24" s="44"/>
    </row>
    <row r="25" s="2" customFormat="1" ht="16.8" customHeight="1">
      <c r="A25" s="38"/>
      <c r="B25" s="44"/>
      <c r="C25" s="307" t="s">
        <v>578</v>
      </c>
      <c r="D25" s="307" t="s">
        <v>212</v>
      </c>
      <c r="E25" s="17" t="s">
        <v>1</v>
      </c>
      <c r="F25" s="308">
        <v>565.09299999999996</v>
      </c>
      <c r="G25" s="38"/>
      <c r="H25" s="44"/>
    </row>
    <row r="26" s="2" customFormat="1" ht="16.8" customHeight="1">
      <c r="A26" s="38"/>
      <c r="B26" s="44"/>
      <c r="C26" s="309" t="s">
        <v>1749</v>
      </c>
      <c r="D26" s="38"/>
      <c r="E26" s="38"/>
      <c r="F26" s="38"/>
      <c r="G26" s="38"/>
      <c r="H26" s="44"/>
    </row>
    <row r="27" s="2" customFormat="1">
      <c r="A27" s="38"/>
      <c r="B27" s="44"/>
      <c r="C27" s="307" t="s">
        <v>601</v>
      </c>
      <c r="D27" s="307" t="s">
        <v>1750</v>
      </c>
      <c r="E27" s="17" t="s">
        <v>233</v>
      </c>
      <c r="F27" s="308">
        <v>565.09299999999996</v>
      </c>
      <c r="G27" s="38"/>
      <c r="H27" s="44"/>
    </row>
    <row r="28" s="2" customFormat="1">
      <c r="A28" s="38"/>
      <c r="B28" s="44"/>
      <c r="C28" s="307" t="s">
        <v>243</v>
      </c>
      <c r="D28" s="307" t="s">
        <v>1751</v>
      </c>
      <c r="E28" s="17" t="s">
        <v>233</v>
      </c>
      <c r="F28" s="308">
        <v>565.09299999999996</v>
      </c>
      <c r="G28" s="38"/>
      <c r="H28" s="44"/>
    </row>
    <row r="29" s="2" customFormat="1">
      <c r="A29" s="38"/>
      <c r="B29" s="44"/>
      <c r="C29" s="307" t="s">
        <v>249</v>
      </c>
      <c r="D29" s="307" t="s">
        <v>1752</v>
      </c>
      <c r="E29" s="17" t="s">
        <v>233</v>
      </c>
      <c r="F29" s="308">
        <v>5650.9300000000003</v>
      </c>
      <c r="G29" s="38"/>
      <c r="H29" s="44"/>
    </row>
    <row r="30" s="2" customFormat="1">
      <c r="A30" s="38"/>
      <c r="B30" s="44"/>
      <c r="C30" s="307" t="s">
        <v>622</v>
      </c>
      <c r="D30" s="307" t="s">
        <v>1753</v>
      </c>
      <c r="E30" s="17" t="s">
        <v>269</v>
      </c>
      <c r="F30" s="308">
        <v>904.149</v>
      </c>
      <c r="G30" s="38"/>
      <c r="H30" s="44"/>
    </row>
    <row r="31" s="2" customFormat="1" ht="16.8" customHeight="1">
      <c r="A31" s="38"/>
      <c r="B31" s="44"/>
      <c r="C31" s="303" t="s">
        <v>581</v>
      </c>
      <c r="D31" s="304" t="s">
        <v>582</v>
      </c>
      <c r="E31" s="305" t="s">
        <v>216</v>
      </c>
      <c r="F31" s="306">
        <v>73.950000000000003</v>
      </c>
      <c r="G31" s="38"/>
      <c r="H31" s="44"/>
    </row>
    <row r="32" s="2" customFormat="1" ht="16.8" customHeight="1">
      <c r="A32" s="38"/>
      <c r="B32" s="44"/>
      <c r="C32" s="307" t="s">
        <v>1</v>
      </c>
      <c r="D32" s="307" t="s">
        <v>725</v>
      </c>
      <c r="E32" s="17" t="s">
        <v>1</v>
      </c>
      <c r="F32" s="308">
        <v>50.75</v>
      </c>
      <c r="G32" s="38"/>
      <c r="H32" s="44"/>
    </row>
    <row r="33" s="2" customFormat="1" ht="16.8" customHeight="1">
      <c r="A33" s="38"/>
      <c r="B33" s="44"/>
      <c r="C33" s="307" t="s">
        <v>1</v>
      </c>
      <c r="D33" s="307" t="s">
        <v>726</v>
      </c>
      <c r="E33" s="17" t="s">
        <v>1</v>
      </c>
      <c r="F33" s="308">
        <v>23.199999999999999</v>
      </c>
      <c r="G33" s="38"/>
      <c r="H33" s="44"/>
    </row>
    <row r="34" s="2" customFormat="1" ht="16.8" customHeight="1">
      <c r="A34" s="38"/>
      <c r="B34" s="44"/>
      <c r="C34" s="307" t="s">
        <v>1</v>
      </c>
      <c r="D34" s="307" t="s">
        <v>727</v>
      </c>
      <c r="E34" s="17" t="s">
        <v>1</v>
      </c>
      <c r="F34" s="308">
        <v>0</v>
      </c>
      <c r="G34" s="38"/>
      <c r="H34" s="44"/>
    </row>
    <row r="35" s="2" customFormat="1" ht="16.8" customHeight="1">
      <c r="A35" s="38"/>
      <c r="B35" s="44"/>
      <c r="C35" s="307" t="s">
        <v>581</v>
      </c>
      <c r="D35" s="307" t="s">
        <v>212</v>
      </c>
      <c r="E35" s="17" t="s">
        <v>1</v>
      </c>
      <c r="F35" s="308">
        <v>73.950000000000003</v>
      </c>
      <c r="G35" s="38"/>
      <c r="H35" s="44"/>
    </row>
    <row r="36" s="2" customFormat="1" ht="16.8" customHeight="1">
      <c r="A36" s="38"/>
      <c r="B36" s="44"/>
      <c r="C36" s="309" t="s">
        <v>1749</v>
      </c>
      <c r="D36" s="38"/>
      <c r="E36" s="38"/>
      <c r="F36" s="38"/>
      <c r="G36" s="38"/>
      <c r="H36" s="44"/>
    </row>
    <row r="37" s="2" customFormat="1" ht="16.8" customHeight="1">
      <c r="A37" s="38"/>
      <c r="B37" s="44"/>
      <c r="C37" s="307" t="s">
        <v>721</v>
      </c>
      <c r="D37" s="307" t="s">
        <v>1754</v>
      </c>
      <c r="E37" s="17" t="s">
        <v>216</v>
      </c>
      <c r="F37" s="308">
        <v>73.950000000000003</v>
      </c>
      <c r="G37" s="38"/>
      <c r="H37" s="44"/>
    </row>
    <row r="38" s="2" customFormat="1" ht="16.8" customHeight="1">
      <c r="A38" s="38"/>
      <c r="B38" s="44"/>
      <c r="C38" s="307" t="s">
        <v>744</v>
      </c>
      <c r="D38" s="307" t="s">
        <v>1755</v>
      </c>
      <c r="E38" s="17" t="s">
        <v>216</v>
      </c>
      <c r="F38" s="308">
        <v>73.950000000000003</v>
      </c>
      <c r="G38" s="38"/>
      <c r="H38" s="44"/>
    </row>
    <row r="39" s="2" customFormat="1" ht="16.8" customHeight="1">
      <c r="A39" s="38"/>
      <c r="B39" s="44"/>
      <c r="C39" s="307" t="s">
        <v>728</v>
      </c>
      <c r="D39" s="307" t="s">
        <v>729</v>
      </c>
      <c r="E39" s="17" t="s">
        <v>216</v>
      </c>
      <c r="F39" s="308">
        <v>75.058999999999998</v>
      </c>
      <c r="G39" s="38"/>
      <c r="H39" s="44"/>
    </row>
    <row r="40" s="2" customFormat="1">
      <c r="A40" s="38"/>
      <c r="B40" s="44"/>
      <c r="C40" s="303" t="s">
        <v>584</v>
      </c>
      <c r="D40" s="304" t="s">
        <v>585</v>
      </c>
      <c r="E40" s="305" t="s">
        <v>216</v>
      </c>
      <c r="F40" s="306">
        <v>138.40000000000001</v>
      </c>
      <c r="G40" s="38"/>
      <c r="H40" s="44"/>
    </row>
    <row r="41" s="2" customFormat="1" ht="16.8" customHeight="1">
      <c r="A41" s="38"/>
      <c r="B41" s="44"/>
      <c r="C41" s="307" t="s">
        <v>584</v>
      </c>
      <c r="D41" s="307" t="s">
        <v>734</v>
      </c>
      <c r="E41" s="17" t="s">
        <v>1</v>
      </c>
      <c r="F41" s="308">
        <v>138.40000000000001</v>
      </c>
      <c r="G41" s="38"/>
      <c r="H41" s="44"/>
    </row>
    <row r="42" s="2" customFormat="1" ht="16.8" customHeight="1">
      <c r="A42" s="38"/>
      <c r="B42" s="44"/>
      <c r="C42" s="309" t="s">
        <v>1749</v>
      </c>
      <c r="D42" s="38"/>
      <c r="E42" s="38"/>
      <c r="F42" s="38"/>
      <c r="G42" s="38"/>
      <c r="H42" s="44"/>
    </row>
    <row r="43" s="2" customFormat="1" ht="16.8" customHeight="1">
      <c r="A43" s="38"/>
      <c r="B43" s="44"/>
      <c r="C43" s="307" t="s">
        <v>732</v>
      </c>
      <c r="D43" s="307" t="s">
        <v>585</v>
      </c>
      <c r="E43" s="17" t="s">
        <v>216</v>
      </c>
      <c r="F43" s="308">
        <v>138.40000000000001</v>
      </c>
      <c r="G43" s="38"/>
      <c r="H43" s="44"/>
    </row>
    <row r="44" s="2" customFormat="1" ht="16.8" customHeight="1">
      <c r="A44" s="38"/>
      <c r="B44" s="44"/>
      <c r="C44" s="307" t="s">
        <v>751</v>
      </c>
      <c r="D44" s="307" t="s">
        <v>1756</v>
      </c>
      <c r="E44" s="17" t="s">
        <v>216</v>
      </c>
      <c r="F44" s="308">
        <v>138.40000000000001</v>
      </c>
      <c r="G44" s="38"/>
      <c r="H44" s="44"/>
    </row>
    <row r="45" s="2" customFormat="1" ht="16.8" customHeight="1">
      <c r="A45" s="38"/>
      <c r="B45" s="44"/>
      <c r="C45" s="303" t="s">
        <v>587</v>
      </c>
      <c r="D45" s="304" t="s">
        <v>588</v>
      </c>
      <c r="E45" s="305" t="s">
        <v>233</v>
      </c>
      <c r="F45" s="306">
        <v>8.8000000000000007</v>
      </c>
      <c r="G45" s="38"/>
      <c r="H45" s="44"/>
    </row>
    <row r="46" s="2" customFormat="1" ht="16.8" customHeight="1">
      <c r="A46" s="38"/>
      <c r="B46" s="44"/>
      <c r="C46" s="307" t="s">
        <v>587</v>
      </c>
      <c r="D46" s="307" t="s">
        <v>720</v>
      </c>
      <c r="E46" s="17" t="s">
        <v>1</v>
      </c>
      <c r="F46" s="308">
        <v>8.8000000000000007</v>
      </c>
      <c r="G46" s="38"/>
      <c r="H46" s="44"/>
    </row>
    <row r="47" s="2" customFormat="1" ht="16.8" customHeight="1">
      <c r="A47" s="38"/>
      <c r="B47" s="44"/>
      <c r="C47" s="309" t="s">
        <v>1749</v>
      </c>
      <c r="D47" s="38"/>
      <c r="E47" s="38"/>
      <c r="F47" s="38"/>
      <c r="G47" s="38"/>
      <c r="H47" s="44"/>
    </row>
    <row r="48" s="2" customFormat="1" ht="16.8" customHeight="1">
      <c r="A48" s="38"/>
      <c r="B48" s="44"/>
      <c r="C48" s="307" t="s">
        <v>716</v>
      </c>
      <c r="D48" s="307" t="s">
        <v>588</v>
      </c>
      <c r="E48" s="17" t="s">
        <v>233</v>
      </c>
      <c r="F48" s="308">
        <v>8.8000000000000007</v>
      </c>
      <c r="G48" s="38"/>
      <c r="H48" s="44"/>
    </row>
    <row r="49" s="2" customFormat="1" ht="16.8" customHeight="1">
      <c r="A49" s="38"/>
      <c r="B49" s="44"/>
      <c r="C49" s="307" t="s">
        <v>625</v>
      </c>
      <c r="D49" s="307" t="s">
        <v>626</v>
      </c>
      <c r="E49" s="17" t="s">
        <v>233</v>
      </c>
      <c r="F49" s="308">
        <v>511.93000000000001</v>
      </c>
      <c r="G49" s="38"/>
      <c r="H49" s="44"/>
    </row>
    <row r="50" s="2" customFormat="1" ht="16.8" customHeight="1">
      <c r="A50" s="38"/>
      <c r="B50" s="44"/>
      <c r="C50" s="303" t="s">
        <v>590</v>
      </c>
      <c r="D50" s="304" t="s">
        <v>591</v>
      </c>
      <c r="E50" s="305" t="s">
        <v>1</v>
      </c>
      <c r="F50" s="306">
        <v>181.15600000000001</v>
      </c>
      <c r="G50" s="38"/>
      <c r="H50" s="44"/>
    </row>
    <row r="51" s="2" customFormat="1" ht="16.8" customHeight="1">
      <c r="A51" s="38"/>
      <c r="B51" s="44"/>
      <c r="C51" s="307" t="s">
        <v>1</v>
      </c>
      <c r="D51" s="307" t="s">
        <v>663</v>
      </c>
      <c r="E51" s="17" t="s">
        <v>1</v>
      </c>
      <c r="F51" s="308">
        <v>14.946</v>
      </c>
      <c r="G51" s="38"/>
      <c r="H51" s="44"/>
    </row>
    <row r="52" s="2" customFormat="1" ht="16.8" customHeight="1">
      <c r="A52" s="38"/>
      <c r="B52" s="44"/>
      <c r="C52" s="307" t="s">
        <v>1</v>
      </c>
      <c r="D52" s="307" t="s">
        <v>664</v>
      </c>
      <c r="E52" s="17" t="s">
        <v>1</v>
      </c>
      <c r="F52" s="308">
        <v>12.212999999999999</v>
      </c>
      <c r="G52" s="38"/>
      <c r="H52" s="44"/>
    </row>
    <row r="53" s="2" customFormat="1" ht="16.8" customHeight="1">
      <c r="A53" s="38"/>
      <c r="B53" s="44"/>
      <c r="C53" s="307" t="s">
        <v>1</v>
      </c>
      <c r="D53" s="307" t="s">
        <v>665</v>
      </c>
      <c r="E53" s="17" t="s">
        <v>1</v>
      </c>
      <c r="F53" s="308">
        <v>16.236000000000001</v>
      </c>
      <c r="G53" s="38"/>
      <c r="H53" s="44"/>
    </row>
    <row r="54" s="2" customFormat="1">
      <c r="A54" s="38"/>
      <c r="B54" s="44"/>
      <c r="C54" s="307" t="s">
        <v>1</v>
      </c>
      <c r="D54" s="307" t="s">
        <v>666</v>
      </c>
      <c r="E54" s="17" t="s">
        <v>1</v>
      </c>
      <c r="F54" s="308">
        <v>14.17</v>
      </c>
      <c r="G54" s="38"/>
      <c r="H54" s="44"/>
    </row>
    <row r="55" s="2" customFormat="1" ht="16.8" customHeight="1">
      <c r="A55" s="38"/>
      <c r="B55" s="44"/>
      <c r="C55" s="307" t="s">
        <v>1</v>
      </c>
      <c r="D55" s="307" t="s">
        <v>667</v>
      </c>
      <c r="E55" s="17" t="s">
        <v>1</v>
      </c>
      <c r="F55" s="308">
        <v>11.239000000000001</v>
      </c>
      <c r="G55" s="38"/>
      <c r="H55" s="44"/>
    </row>
    <row r="56" s="2" customFormat="1" ht="16.8" customHeight="1">
      <c r="A56" s="38"/>
      <c r="B56" s="44"/>
      <c r="C56" s="307" t="s">
        <v>1</v>
      </c>
      <c r="D56" s="307" t="s">
        <v>668</v>
      </c>
      <c r="E56" s="17" t="s">
        <v>1</v>
      </c>
      <c r="F56" s="308">
        <v>14.833</v>
      </c>
      <c r="G56" s="38"/>
      <c r="H56" s="44"/>
    </row>
    <row r="57" s="2" customFormat="1" ht="16.8" customHeight="1">
      <c r="A57" s="38"/>
      <c r="B57" s="44"/>
      <c r="C57" s="307" t="s">
        <v>1</v>
      </c>
      <c r="D57" s="307" t="s">
        <v>669</v>
      </c>
      <c r="E57" s="17" t="s">
        <v>1</v>
      </c>
      <c r="F57" s="308">
        <v>8.5790000000000006</v>
      </c>
      <c r="G57" s="38"/>
      <c r="H57" s="44"/>
    </row>
    <row r="58" s="2" customFormat="1" ht="16.8" customHeight="1">
      <c r="A58" s="38"/>
      <c r="B58" s="44"/>
      <c r="C58" s="307" t="s">
        <v>1</v>
      </c>
      <c r="D58" s="307" t="s">
        <v>670</v>
      </c>
      <c r="E58" s="17" t="s">
        <v>1</v>
      </c>
      <c r="F58" s="308">
        <v>8.5790000000000006</v>
      </c>
      <c r="G58" s="38"/>
      <c r="H58" s="44"/>
    </row>
    <row r="59" s="2" customFormat="1" ht="16.8" customHeight="1">
      <c r="A59" s="38"/>
      <c r="B59" s="44"/>
      <c r="C59" s="307" t="s">
        <v>1</v>
      </c>
      <c r="D59" s="307" t="s">
        <v>671</v>
      </c>
      <c r="E59" s="17" t="s">
        <v>1</v>
      </c>
      <c r="F59" s="308">
        <v>8.423</v>
      </c>
      <c r="G59" s="38"/>
      <c r="H59" s="44"/>
    </row>
    <row r="60" s="2" customFormat="1" ht="16.8" customHeight="1">
      <c r="A60" s="38"/>
      <c r="B60" s="44"/>
      <c r="C60" s="307" t="s">
        <v>1</v>
      </c>
      <c r="D60" s="307" t="s">
        <v>672</v>
      </c>
      <c r="E60" s="17" t="s">
        <v>1</v>
      </c>
      <c r="F60" s="308">
        <v>21.321000000000002</v>
      </c>
      <c r="G60" s="38"/>
      <c r="H60" s="44"/>
    </row>
    <row r="61" s="2" customFormat="1" ht="16.8" customHeight="1">
      <c r="A61" s="38"/>
      <c r="B61" s="44"/>
      <c r="C61" s="307" t="s">
        <v>1</v>
      </c>
      <c r="D61" s="307" t="s">
        <v>673</v>
      </c>
      <c r="E61" s="17" t="s">
        <v>1</v>
      </c>
      <c r="F61" s="308">
        <v>3.004</v>
      </c>
      <c r="G61" s="38"/>
      <c r="H61" s="44"/>
    </row>
    <row r="62" s="2" customFormat="1" ht="16.8" customHeight="1">
      <c r="A62" s="38"/>
      <c r="B62" s="44"/>
      <c r="C62" s="307" t="s">
        <v>1</v>
      </c>
      <c r="D62" s="307" t="s">
        <v>674</v>
      </c>
      <c r="E62" s="17" t="s">
        <v>1</v>
      </c>
      <c r="F62" s="308">
        <v>9.1669999999999998</v>
      </c>
      <c r="G62" s="38"/>
      <c r="H62" s="44"/>
    </row>
    <row r="63" s="2" customFormat="1" ht="16.8" customHeight="1">
      <c r="A63" s="38"/>
      <c r="B63" s="44"/>
      <c r="C63" s="307" t="s">
        <v>1</v>
      </c>
      <c r="D63" s="307" t="s">
        <v>675</v>
      </c>
      <c r="E63" s="17" t="s">
        <v>1</v>
      </c>
      <c r="F63" s="308">
        <v>38.445999999999998</v>
      </c>
      <c r="G63" s="38"/>
      <c r="H63" s="44"/>
    </row>
    <row r="64" s="2" customFormat="1" ht="16.8" customHeight="1">
      <c r="A64" s="38"/>
      <c r="B64" s="44"/>
      <c r="C64" s="307" t="s">
        <v>590</v>
      </c>
      <c r="D64" s="307" t="s">
        <v>212</v>
      </c>
      <c r="E64" s="17" t="s">
        <v>1</v>
      </c>
      <c r="F64" s="308">
        <v>181.15600000000001</v>
      </c>
      <c r="G64" s="38"/>
      <c r="H64" s="44"/>
    </row>
    <row r="65" s="2" customFormat="1" ht="16.8" customHeight="1">
      <c r="A65" s="38"/>
      <c r="B65" s="44"/>
      <c r="C65" s="309" t="s">
        <v>1749</v>
      </c>
      <c r="D65" s="38"/>
      <c r="E65" s="38"/>
      <c r="F65" s="38"/>
      <c r="G65" s="38"/>
      <c r="H65" s="44"/>
    </row>
    <row r="66" s="2" customFormat="1" ht="16.8" customHeight="1">
      <c r="A66" s="38"/>
      <c r="B66" s="44"/>
      <c r="C66" s="307" t="s">
        <v>660</v>
      </c>
      <c r="D66" s="307" t="s">
        <v>661</v>
      </c>
      <c r="E66" s="17" t="s">
        <v>233</v>
      </c>
      <c r="F66" s="308">
        <v>181.15600000000001</v>
      </c>
      <c r="G66" s="38"/>
      <c r="H66" s="44"/>
    </row>
    <row r="67" s="2" customFormat="1" ht="16.8" customHeight="1">
      <c r="A67" s="38"/>
      <c r="B67" s="44"/>
      <c r="C67" s="307" t="s">
        <v>676</v>
      </c>
      <c r="D67" s="307" t="s">
        <v>677</v>
      </c>
      <c r="E67" s="17" t="s">
        <v>269</v>
      </c>
      <c r="F67" s="308">
        <v>338.762</v>
      </c>
      <c r="G67" s="38"/>
      <c r="H67" s="44"/>
    </row>
    <row r="68" s="2" customFormat="1" ht="16.8" customHeight="1">
      <c r="A68" s="38"/>
      <c r="B68" s="44"/>
      <c r="C68" s="303" t="s">
        <v>593</v>
      </c>
      <c r="D68" s="304" t="s">
        <v>594</v>
      </c>
      <c r="E68" s="305" t="s">
        <v>1</v>
      </c>
      <c r="F68" s="306">
        <v>511.93000000000001</v>
      </c>
      <c r="G68" s="38"/>
      <c r="H68" s="44"/>
    </row>
    <row r="69" s="2" customFormat="1" ht="16.8" customHeight="1">
      <c r="A69" s="38"/>
      <c r="B69" s="44"/>
      <c r="C69" s="307" t="s">
        <v>1</v>
      </c>
      <c r="D69" s="307" t="s">
        <v>628</v>
      </c>
      <c r="E69" s="17" t="s">
        <v>1</v>
      </c>
      <c r="F69" s="308">
        <v>65.527000000000001</v>
      </c>
      <c r="G69" s="38"/>
      <c r="H69" s="44"/>
    </row>
    <row r="70" s="2" customFormat="1" ht="16.8" customHeight="1">
      <c r="A70" s="38"/>
      <c r="B70" s="44"/>
      <c r="C70" s="307" t="s">
        <v>1</v>
      </c>
      <c r="D70" s="307" t="s">
        <v>629</v>
      </c>
      <c r="E70" s="17" t="s">
        <v>1</v>
      </c>
      <c r="F70" s="308">
        <v>53.085999999999999</v>
      </c>
      <c r="G70" s="38"/>
      <c r="H70" s="44"/>
    </row>
    <row r="71" s="2" customFormat="1" ht="16.8" customHeight="1">
      <c r="A71" s="38"/>
      <c r="B71" s="44"/>
      <c r="C71" s="307" t="s">
        <v>1</v>
      </c>
      <c r="D71" s="307" t="s">
        <v>630</v>
      </c>
      <c r="E71" s="17" t="s">
        <v>1</v>
      </c>
      <c r="F71" s="308">
        <v>68.748000000000005</v>
      </c>
      <c r="G71" s="38"/>
      <c r="H71" s="44"/>
    </row>
    <row r="72" s="2" customFormat="1" ht="16.8" customHeight="1">
      <c r="A72" s="38"/>
      <c r="B72" s="44"/>
      <c r="C72" s="307" t="s">
        <v>1</v>
      </c>
      <c r="D72" s="307" t="s">
        <v>631</v>
      </c>
      <c r="E72" s="17" t="s">
        <v>1</v>
      </c>
      <c r="F72" s="308">
        <v>51.539999999999999</v>
      </c>
      <c r="G72" s="38"/>
      <c r="H72" s="44"/>
    </row>
    <row r="73" s="2" customFormat="1" ht="16.8" customHeight="1">
      <c r="A73" s="38"/>
      <c r="B73" s="44"/>
      <c r="C73" s="307" t="s">
        <v>1</v>
      </c>
      <c r="D73" s="307" t="s">
        <v>632</v>
      </c>
      <c r="E73" s="17" t="s">
        <v>1</v>
      </c>
      <c r="F73" s="308">
        <v>51.548000000000002</v>
      </c>
      <c r="G73" s="38"/>
      <c r="H73" s="44"/>
    </row>
    <row r="74" s="2" customFormat="1" ht="16.8" customHeight="1">
      <c r="A74" s="38"/>
      <c r="B74" s="44"/>
      <c r="C74" s="307" t="s">
        <v>1</v>
      </c>
      <c r="D74" s="307" t="s">
        <v>633</v>
      </c>
      <c r="E74" s="17" t="s">
        <v>1</v>
      </c>
      <c r="F74" s="308">
        <v>62.835999999999999</v>
      </c>
      <c r="G74" s="38"/>
      <c r="H74" s="44"/>
    </row>
    <row r="75" s="2" customFormat="1" ht="16.8" customHeight="1">
      <c r="A75" s="38"/>
      <c r="B75" s="44"/>
      <c r="C75" s="307" t="s">
        <v>1</v>
      </c>
      <c r="D75" s="307" t="s">
        <v>634</v>
      </c>
      <c r="E75" s="17" t="s">
        <v>1</v>
      </c>
      <c r="F75" s="308">
        <v>40.557000000000002</v>
      </c>
      <c r="G75" s="38"/>
      <c r="H75" s="44"/>
    </row>
    <row r="76" s="2" customFormat="1" ht="16.8" customHeight="1">
      <c r="A76" s="38"/>
      <c r="B76" s="44"/>
      <c r="C76" s="307" t="s">
        <v>1</v>
      </c>
      <c r="D76" s="307" t="s">
        <v>635</v>
      </c>
      <c r="E76" s="17" t="s">
        <v>1</v>
      </c>
      <c r="F76" s="308">
        <v>40.557000000000002</v>
      </c>
      <c r="G76" s="38"/>
      <c r="H76" s="44"/>
    </row>
    <row r="77" s="2" customFormat="1" ht="16.8" customHeight="1">
      <c r="A77" s="38"/>
      <c r="B77" s="44"/>
      <c r="C77" s="307" t="s">
        <v>1</v>
      </c>
      <c r="D77" s="307" t="s">
        <v>636</v>
      </c>
      <c r="E77" s="17" t="s">
        <v>1</v>
      </c>
      <c r="F77" s="308">
        <v>39.807000000000002</v>
      </c>
      <c r="G77" s="38"/>
      <c r="H77" s="44"/>
    </row>
    <row r="78" s="2" customFormat="1" ht="16.8" customHeight="1">
      <c r="A78" s="38"/>
      <c r="B78" s="44"/>
      <c r="C78" s="307" t="s">
        <v>1</v>
      </c>
      <c r="D78" s="307" t="s">
        <v>637</v>
      </c>
      <c r="E78" s="17" t="s">
        <v>1</v>
      </c>
      <c r="F78" s="308">
        <v>91.814999999999998</v>
      </c>
      <c r="G78" s="38"/>
      <c r="H78" s="44"/>
    </row>
    <row r="79" s="2" customFormat="1" ht="16.8" customHeight="1">
      <c r="A79" s="38"/>
      <c r="B79" s="44"/>
      <c r="C79" s="307" t="s">
        <v>1</v>
      </c>
      <c r="D79" s="307" t="s">
        <v>638</v>
      </c>
      <c r="E79" s="17" t="s">
        <v>1</v>
      </c>
      <c r="F79" s="308">
        <v>11.631</v>
      </c>
      <c r="G79" s="38"/>
      <c r="H79" s="44"/>
    </row>
    <row r="80" s="2" customFormat="1" ht="16.8" customHeight="1">
      <c r="A80" s="38"/>
      <c r="B80" s="44"/>
      <c r="C80" s="307" t="s">
        <v>1</v>
      </c>
      <c r="D80" s="307" t="s">
        <v>639</v>
      </c>
      <c r="E80" s="17" t="s">
        <v>1</v>
      </c>
      <c r="F80" s="308">
        <v>41.784999999999997</v>
      </c>
      <c r="G80" s="38"/>
      <c r="H80" s="44"/>
    </row>
    <row r="81" s="2" customFormat="1" ht="16.8" customHeight="1">
      <c r="A81" s="38"/>
      <c r="B81" s="44"/>
      <c r="C81" s="307" t="s">
        <v>1</v>
      </c>
      <c r="D81" s="307" t="s">
        <v>640</v>
      </c>
      <c r="E81" s="17" t="s">
        <v>1</v>
      </c>
      <c r="F81" s="308">
        <v>166.38800000000001</v>
      </c>
      <c r="G81" s="38"/>
      <c r="H81" s="44"/>
    </row>
    <row r="82" s="2" customFormat="1" ht="16.8" customHeight="1">
      <c r="A82" s="38"/>
      <c r="B82" s="44"/>
      <c r="C82" s="307" t="s">
        <v>1</v>
      </c>
      <c r="D82" s="307" t="s">
        <v>641</v>
      </c>
      <c r="E82" s="17" t="s">
        <v>1</v>
      </c>
      <c r="F82" s="308">
        <v>-33.012999999999998</v>
      </c>
      <c r="G82" s="38"/>
      <c r="H82" s="44"/>
    </row>
    <row r="83" s="2" customFormat="1" ht="16.8" customHeight="1">
      <c r="A83" s="38"/>
      <c r="B83" s="44"/>
      <c r="C83" s="307" t="s">
        <v>1</v>
      </c>
      <c r="D83" s="307" t="s">
        <v>642</v>
      </c>
      <c r="E83" s="17" t="s">
        <v>1</v>
      </c>
      <c r="F83" s="308">
        <v>-19.844999999999999</v>
      </c>
      <c r="G83" s="38"/>
      <c r="H83" s="44"/>
    </row>
    <row r="84" s="2" customFormat="1" ht="16.8" customHeight="1">
      <c r="A84" s="38"/>
      <c r="B84" s="44"/>
      <c r="C84" s="307" t="s">
        <v>1</v>
      </c>
      <c r="D84" s="307" t="s">
        <v>643</v>
      </c>
      <c r="E84" s="17" t="s">
        <v>1</v>
      </c>
      <c r="F84" s="308">
        <v>-16.335000000000001</v>
      </c>
      <c r="G84" s="38"/>
      <c r="H84" s="44"/>
    </row>
    <row r="85" s="2" customFormat="1" ht="16.8" customHeight="1">
      <c r="A85" s="38"/>
      <c r="B85" s="44"/>
      <c r="C85" s="307" t="s">
        <v>1</v>
      </c>
      <c r="D85" s="307" t="s">
        <v>644</v>
      </c>
      <c r="E85" s="17" t="s">
        <v>1</v>
      </c>
      <c r="F85" s="308">
        <v>-22.085999999999999</v>
      </c>
      <c r="G85" s="38"/>
      <c r="H85" s="44"/>
    </row>
    <row r="86" s="2" customFormat="1" ht="16.8" customHeight="1">
      <c r="A86" s="38"/>
      <c r="B86" s="44"/>
      <c r="C86" s="307" t="s">
        <v>1</v>
      </c>
      <c r="D86" s="307" t="s">
        <v>645</v>
      </c>
      <c r="E86" s="17" t="s">
        <v>1</v>
      </c>
      <c r="F86" s="308">
        <v>-19.908000000000001</v>
      </c>
      <c r="G86" s="38"/>
      <c r="H86" s="44"/>
    </row>
    <row r="87" s="2" customFormat="1" ht="16.8" customHeight="1">
      <c r="A87" s="38"/>
      <c r="B87" s="44"/>
      <c r="C87" s="307" t="s">
        <v>1</v>
      </c>
      <c r="D87" s="307" t="s">
        <v>646</v>
      </c>
      <c r="E87" s="17" t="s">
        <v>1</v>
      </c>
      <c r="F87" s="308">
        <v>-14.868</v>
      </c>
      <c r="G87" s="38"/>
      <c r="H87" s="44"/>
    </row>
    <row r="88" s="2" customFormat="1" ht="16.8" customHeight="1">
      <c r="A88" s="38"/>
      <c r="B88" s="44"/>
      <c r="C88" s="307" t="s">
        <v>1</v>
      </c>
      <c r="D88" s="307" t="s">
        <v>647</v>
      </c>
      <c r="E88" s="17" t="s">
        <v>1</v>
      </c>
      <c r="F88" s="308">
        <v>-20.041</v>
      </c>
      <c r="G88" s="38"/>
      <c r="H88" s="44"/>
    </row>
    <row r="89" s="2" customFormat="1" ht="16.8" customHeight="1">
      <c r="A89" s="38"/>
      <c r="B89" s="44"/>
      <c r="C89" s="307" t="s">
        <v>1</v>
      </c>
      <c r="D89" s="307" t="s">
        <v>648</v>
      </c>
      <c r="E89" s="17" t="s">
        <v>1</v>
      </c>
      <c r="F89" s="308">
        <v>-11.246</v>
      </c>
      <c r="G89" s="38"/>
      <c r="H89" s="44"/>
    </row>
    <row r="90" s="2" customFormat="1" ht="16.8" customHeight="1">
      <c r="A90" s="38"/>
      <c r="B90" s="44"/>
      <c r="C90" s="307" t="s">
        <v>1</v>
      </c>
      <c r="D90" s="307" t="s">
        <v>649</v>
      </c>
      <c r="E90" s="17" t="s">
        <v>1</v>
      </c>
      <c r="F90" s="308">
        <v>-11.246</v>
      </c>
      <c r="G90" s="38"/>
      <c r="H90" s="44"/>
    </row>
    <row r="91" s="2" customFormat="1" ht="16.8" customHeight="1">
      <c r="A91" s="38"/>
      <c r="B91" s="44"/>
      <c r="C91" s="307" t="s">
        <v>1</v>
      </c>
      <c r="D91" s="307" t="s">
        <v>650</v>
      </c>
      <c r="E91" s="17" t="s">
        <v>1</v>
      </c>
      <c r="F91" s="308">
        <v>-11.018000000000001</v>
      </c>
      <c r="G91" s="38"/>
      <c r="H91" s="44"/>
    </row>
    <row r="92" s="2" customFormat="1" ht="16.8" customHeight="1">
      <c r="A92" s="38"/>
      <c r="B92" s="44"/>
      <c r="C92" s="307" t="s">
        <v>1</v>
      </c>
      <c r="D92" s="307" t="s">
        <v>651</v>
      </c>
      <c r="E92" s="17" t="s">
        <v>1</v>
      </c>
      <c r="F92" s="308">
        <v>-29.164000000000001</v>
      </c>
      <c r="G92" s="38"/>
      <c r="H92" s="44"/>
    </row>
    <row r="93" s="2" customFormat="1" ht="16.8" customHeight="1">
      <c r="A93" s="38"/>
      <c r="B93" s="44"/>
      <c r="C93" s="307" t="s">
        <v>1</v>
      </c>
      <c r="D93" s="307" t="s">
        <v>652</v>
      </c>
      <c r="E93" s="17" t="s">
        <v>1</v>
      </c>
      <c r="F93" s="308">
        <v>-4.2210000000000001</v>
      </c>
      <c r="G93" s="38"/>
      <c r="H93" s="44"/>
    </row>
    <row r="94" s="2" customFormat="1" ht="16.8" customHeight="1">
      <c r="A94" s="38"/>
      <c r="B94" s="44"/>
      <c r="C94" s="307" t="s">
        <v>1</v>
      </c>
      <c r="D94" s="307" t="s">
        <v>653</v>
      </c>
      <c r="E94" s="17" t="s">
        <v>1</v>
      </c>
      <c r="F94" s="308">
        <v>-12.170999999999999</v>
      </c>
      <c r="G94" s="38"/>
      <c r="H94" s="44"/>
    </row>
    <row r="95" s="2" customFormat="1" ht="16.8" customHeight="1">
      <c r="A95" s="38"/>
      <c r="B95" s="44"/>
      <c r="C95" s="307" t="s">
        <v>1</v>
      </c>
      <c r="D95" s="307" t="s">
        <v>654</v>
      </c>
      <c r="E95" s="17" t="s">
        <v>1</v>
      </c>
      <c r="F95" s="308">
        <v>-39.933</v>
      </c>
      <c r="G95" s="38"/>
      <c r="H95" s="44"/>
    </row>
    <row r="96" s="2" customFormat="1" ht="16.8" customHeight="1">
      <c r="A96" s="38"/>
      <c r="B96" s="44"/>
      <c r="C96" s="307" t="s">
        <v>1</v>
      </c>
      <c r="D96" s="307" t="s">
        <v>655</v>
      </c>
      <c r="E96" s="17" t="s">
        <v>1</v>
      </c>
      <c r="F96" s="308">
        <v>-8.8000000000000007</v>
      </c>
      <c r="G96" s="38"/>
      <c r="H96" s="44"/>
    </row>
    <row r="97" s="2" customFormat="1" ht="16.8" customHeight="1">
      <c r="A97" s="38"/>
      <c r="B97" s="44"/>
      <c r="C97" s="307" t="s">
        <v>593</v>
      </c>
      <c r="D97" s="307" t="s">
        <v>212</v>
      </c>
      <c r="E97" s="17" t="s">
        <v>1</v>
      </c>
      <c r="F97" s="308">
        <v>511.93000000000001</v>
      </c>
      <c r="G97" s="38"/>
      <c r="H97" s="44"/>
    </row>
    <row r="98" s="2" customFormat="1" ht="16.8" customHeight="1">
      <c r="A98" s="38"/>
      <c r="B98" s="44"/>
      <c r="C98" s="309" t="s">
        <v>1749</v>
      </c>
      <c r="D98" s="38"/>
      <c r="E98" s="38"/>
      <c r="F98" s="38"/>
      <c r="G98" s="38"/>
      <c r="H98" s="44"/>
    </row>
    <row r="99" s="2" customFormat="1" ht="16.8" customHeight="1">
      <c r="A99" s="38"/>
      <c r="B99" s="44"/>
      <c r="C99" s="307" t="s">
        <v>625</v>
      </c>
      <c r="D99" s="307" t="s">
        <v>626</v>
      </c>
      <c r="E99" s="17" t="s">
        <v>233</v>
      </c>
      <c r="F99" s="308">
        <v>511.93000000000001</v>
      </c>
      <c r="G99" s="38"/>
      <c r="H99" s="44"/>
    </row>
    <row r="100" s="2" customFormat="1" ht="16.8" customHeight="1">
      <c r="A100" s="38"/>
      <c r="B100" s="44"/>
      <c r="C100" s="307" t="s">
        <v>656</v>
      </c>
      <c r="D100" s="307" t="s">
        <v>657</v>
      </c>
      <c r="E100" s="17" t="s">
        <v>269</v>
      </c>
      <c r="F100" s="308">
        <v>957.30899999999997</v>
      </c>
      <c r="G100" s="38"/>
      <c r="H100" s="44"/>
    </row>
    <row r="101" s="2" customFormat="1" ht="16.8" customHeight="1">
      <c r="A101" s="38"/>
      <c r="B101" s="44"/>
      <c r="C101" s="303" t="s">
        <v>596</v>
      </c>
      <c r="D101" s="304" t="s">
        <v>597</v>
      </c>
      <c r="E101" s="305" t="s">
        <v>1</v>
      </c>
      <c r="F101" s="306">
        <v>33.012999999999998</v>
      </c>
      <c r="G101" s="38"/>
      <c r="H101" s="44"/>
    </row>
    <row r="102" s="2" customFormat="1" ht="16.8" customHeight="1">
      <c r="A102" s="38"/>
      <c r="B102" s="44"/>
      <c r="C102" s="307" t="s">
        <v>1</v>
      </c>
      <c r="D102" s="307" t="s">
        <v>684</v>
      </c>
      <c r="E102" s="17" t="s">
        <v>1</v>
      </c>
      <c r="F102" s="308">
        <v>2.5899999999999999</v>
      </c>
      <c r="G102" s="38"/>
      <c r="H102" s="44"/>
    </row>
    <row r="103" s="2" customFormat="1" ht="16.8" customHeight="1">
      <c r="A103" s="38"/>
      <c r="B103" s="44"/>
      <c r="C103" s="307" t="s">
        <v>1</v>
      </c>
      <c r="D103" s="307" t="s">
        <v>685</v>
      </c>
      <c r="E103" s="17" t="s">
        <v>1</v>
      </c>
      <c r="F103" s="308">
        <v>2.0899999999999999</v>
      </c>
      <c r="G103" s="38"/>
      <c r="H103" s="44"/>
    </row>
    <row r="104" s="2" customFormat="1" ht="16.8" customHeight="1">
      <c r="A104" s="38"/>
      <c r="B104" s="44"/>
      <c r="C104" s="307" t="s">
        <v>1</v>
      </c>
      <c r="D104" s="307" t="s">
        <v>686</v>
      </c>
      <c r="E104" s="17" t="s">
        <v>1</v>
      </c>
      <c r="F104" s="308">
        <v>2.6960000000000002</v>
      </c>
      <c r="G104" s="38"/>
      <c r="H104" s="44"/>
    </row>
    <row r="105" s="2" customFormat="1" ht="16.8" customHeight="1">
      <c r="A105" s="38"/>
      <c r="B105" s="44"/>
      <c r="C105" s="307" t="s">
        <v>1</v>
      </c>
      <c r="D105" s="307" t="s">
        <v>687</v>
      </c>
      <c r="E105" s="17" t="s">
        <v>1</v>
      </c>
      <c r="F105" s="308">
        <v>2.2120000000000002</v>
      </c>
      <c r="G105" s="38"/>
      <c r="H105" s="44"/>
    </row>
    <row r="106" s="2" customFormat="1" ht="16.8" customHeight="1">
      <c r="A106" s="38"/>
      <c r="B106" s="44"/>
      <c r="C106" s="307" t="s">
        <v>1</v>
      </c>
      <c r="D106" s="307" t="s">
        <v>688</v>
      </c>
      <c r="E106" s="17" t="s">
        <v>1</v>
      </c>
      <c r="F106" s="308">
        <v>1.96</v>
      </c>
      <c r="G106" s="38"/>
      <c r="H106" s="44"/>
    </row>
    <row r="107" s="2" customFormat="1" ht="16.8" customHeight="1">
      <c r="A107" s="38"/>
      <c r="B107" s="44"/>
      <c r="C107" s="307" t="s">
        <v>1</v>
      </c>
      <c r="D107" s="307" t="s">
        <v>689</v>
      </c>
      <c r="E107" s="17" t="s">
        <v>1</v>
      </c>
      <c r="F107" s="308">
        <v>2.4940000000000002</v>
      </c>
      <c r="G107" s="38"/>
      <c r="H107" s="44"/>
    </row>
    <row r="108" s="2" customFormat="1" ht="16.8" customHeight="1">
      <c r="A108" s="38"/>
      <c r="B108" s="44"/>
      <c r="C108" s="307" t="s">
        <v>1</v>
      </c>
      <c r="D108" s="307" t="s">
        <v>690</v>
      </c>
      <c r="E108" s="17" t="s">
        <v>1</v>
      </c>
      <c r="F108" s="308">
        <v>1.5189999999999999</v>
      </c>
      <c r="G108" s="38"/>
      <c r="H108" s="44"/>
    </row>
    <row r="109" s="2" customFormat="1" ht="16.8" customHeight="1">
      <c r="A109" s="38"/>
      <c r="B109" s="44"/>
      <c r="C109" s="307" t="s">
        <v>1</v>
      </c>
      <c r="D109" s="307" t="s">
        <v>691</v>
      </c>
      <c r="E109" s="17" t="s">
        <v>1</v>
      </c>
      <c r="F109" s="308">
        <v>1.5189999999999999</v>
      </c>
      <c r="G109" s="38"/>
      <c r="H109" s="44"/>
    </row>
    <row r="110" s="2" customFormat="1" ht="16.8" customHeight="1">
      <c r="A110" s="38"/>
      <c r="B110" s="44"/>
      <c r="C110" s="307" t="s">
        <v>1</v>
      </c>
      <c r="D110" s="307" t="s">
        <v>692</v>
      </c>
      <c r="E110" s="17" t="s">
        <v>1</v>
      </c>
      <c r="F110" s="308">
        <v>1.4970000000000001</v>
      </c>
      <c r="G110" s="38"/>
      <c r="H110" s="44"/>
    </row>
    <row r="111" s="2" customFormat="1" ht="16.8" customHeight="1">
      <c r="A111" s="38"/>
      <c r="B111" s="44"/>
      <c r="C111" s="307" t="s">
        <v>1</v>
      </c>
      <c r="D111" s="307" t="s">
        <v>693</v>
      </c>
      <c r="E111" s="17" t="s">
        <v>1</v>
      </c>
      <c r="F111" s="308">
        <v>3.504</v>
      </c>
      <c r="G111" s="38"/>
      <c r="H111" s="44"/>
    </row>
    <row r="112" s="2" customFormat="1" ht="16.8" customHeight="1">
      <c r="A112" s="38"/>
      <c r="B112" s="44"/>
      <c r="C112" s="307" t="s">
        <v>1</v>
      </c>
      <c r="D112" s="307" t="s">
        <v>694</v>
      </c>
      <c r="E112" s="17" t="s">
        <v>1</v>
      </c>
      <c r="F112" s="308">
        <v>0.46899999999999997</v>
      </c>
      <c r="G112" s="38"/>
      <c r="H112" s="44"/>
    </row>
    <row r="113" s="2" customFormat="1" ht="16.8" customHeight="1">
      <c r="A113" s="38"/>
      <c r="B113" s="44"/>
      <c r="C113" s="307" t="s">
        <v>1</v>
      </c>
      <c r="D113" s="307" t="s">
        <v>695</v>
      </c>
      <c r="E113" s="17" t="s">
        <v>1</v>
      </c>
      <c r="F113" s="308">
        <v>1.589</v>
      </c>
      <c r="G113" s="38"/>
      <c r="H113" s="44"/>
    </row>
    <row r="114" s="2" customFormat="1" ht="16.8" customHeight="1">
      <c r="A114" s="38"/>
      <c r="B114" s="44"/>
      <c r="C114" s="307" t="s">
        <v>1</v>
      </c>
      <c r="D114" s="307" t="s">
        <v>696</v>
      </c>
      <c r="E114" s="17" t="s">
        <v>1</v>
      </c>
      <c r="F114" s="308">
        <v>8.8740000000000006</v>
      </c>
      <c r="G114" s="38"/>
      <c r="H114" s="44"/>
    </row>
    <row r="115" s="2" customFormat="1" ht="16.8" customHeight="1">
      <c r="A115" s="38"/>
      <c r="B115" s="44"/>
      <c r="C115" s="307" t="s">
        <v>596</v>
      </c>
      <c r="D115" s="307" t="s">
        <v>212</v>
      </c>
      <c r="E115" s="17" t="s">
        <v>1</v>
      </c>
      <c r="F115" s="308">
        <v>33.012999999999998</v>
      </c>
      <c r="G115" s="38"/>
      <c r="H115" s="44"/>
    </row>
    <row r="116" s="2" customFormat="1" ht="16.8" customHeight="1">
      <c r="A116" s="38"/>
      <c r="B116" s="44"/>
      <c r="C116" s="309" t="s">
        <v>1749</v>
      </c>
      <c r="D116" s="38"/>
      <c r="E116" s="38"/>
      <c r="F116" s="38"/>
      <c r="G116" s="38"/>
      <c r="H116" s="44"/>
    </row>
    <row r="117" s="2" customFormat="1" ht="16.8" customHeight="1">
      <c r="A117" s="38"/>
      <c r="B117" s="44"/>
      <c r="C117" s="307" t="s">
        <v>681</v>
      </c>
      <c r="D117" s="307" t="s">
        <v>682</v>
      </c>
      <c r="E117" s="17" t="s">
        <v>233</v>
      </c>
      <c r="F117" s="308">
        <v>33.012999999999998</v>
      </c>
      <c r="G117" s="38"/>
      <c r="H117" s="44"/>
    </row>
    <row r="118" s="2" customFormat="1" ht="16.8" customHeight="1">
      <c r="A118" s="38"/>
      <c r="B118" s="44"/>
      <c r="C118" s="307" t="s">
        <v>625</v>
      </c>
      <c r="D118" s="307" t="s">
        <v>626</v>
      </c>
      <c r="E118" s="17" t="s">
        <v>233</v>
      </c>
      <c r="F118" s="308">
        <v>511.93000000000001</v>
      </c>
      <c r="G118" s="38"/>
      <c r="H118" s="44"/>
    </row>
    <row r="119" s="2" customFormat="1" ht="26.4" customHeight="1">
      <c r="A119" s="38"/>
      <c r="B119" s="44"/>
      <c r="C119" s="302" t="s">
        <v>1757</v>
      </c>
      <c r="D119" s="302" t="s">
        <v>111</v>
      </c>
      <c r="E119" s="38"/>
      <c r="F119" s="38"/>
      <c r="G119" s="38"/>
      <c r="H119" s="44"/>
    </row>
    <row r="120" s="2" customFormat="1" ht="16.8" customHeight="1">
      <c r="A120" s="38"/>
      <c r="B120" s="44"/>
      <c r="C120" s="303" t="s">
        <v>1589</v>
      </c>
      <c r="D120" s="304" t="s">
        <v>1590</v>
      </c>
      <c r="E120" s="305" t="s">
        <v>233</v>
      </c>
      <c r="F120" s="306">
        <v>71.122</v>
      </c>
      <c r="G120" s="38"/>
      <c r="H120" s="44"/>
    </row>
    <row r="121" s="2" customFormat="1" ht="16.8" customHeight="1">
      <c r="A121" s="38"/>
      <c r="B121" s="44"/>
      <c r="C121" s="307" t="s">
        <v>1</v>
      </c>
      <c r="D121" s="307" t="s">
        <v>1600</v>
      </c>
      <c r="E121" s="17" t="s">
        <v>1</v>
      </c>
      <c r="F121" s="308">
        <v>64.786000000000001</v>
      </c>
      <c r="G121" s="38"/>
      <c r="H121" s="44"/>
    </row>
    <row r="122" s="2" customFormat="1" ht="16.8" customHeight="1">
      <c r="A122" s="38"/>
      <c r="B122" s="44"/>
      <c r="C122" s="307" t="s">
        <v>1</v>
      </c>
      <c r="D122" s="307" t="s">
        <v>1601</v>
      </c>
      <c r="E122" s="17" t="s">
        <v>1</v>
      </c>
      <c r="F122" s="308">
        <v>6.3360000000000003</v>
      </c>
      <c r="G122" s="38"/>
      <c r="H122" s="44"/>
    </row>
    <row r="123" s="2" customFormat="1" ht="16.8" customHeight="1">
      <c r="A123" s="38"/>
      <c r="B123" s="44"/>
      <c r="C123" s="307" t="s">
        <v>1589</v>
      </c>
      <c r="D123" s="307" t="s">
        <v>212</v>
      </c>
      <c r="E123" s="17" t="s">
        <v>1</v>
      </c>
      <c r="F123" s="308">
        <v>71.122</v>
      </c>
      <c r="G123" s="38"/>
      <c r="H123" s="44"/>
    </row>
    <row r="124" s="2" customFormat="1" ht="16.8" customHeight="1">
      <c r="A124" s="38"/>
      <c r="B124" s="44"/>
      <c r="C124" s="309" t="s">
        <v>1749</v>
      </c>
      <c r="D124" s="38"/>
      <c r="E124" s="38"/>
      <c r="F124" s="38"/>
      <c r="G124" s="38"/>
      <c r="H124" s="44"/>
    </row>
    <row r="125" s="2" customFormat="1">
      <c r="A125" s="38"/>
      <c r="B125" s="44"/>
      <c r="C125" s="307" t="s">
        <v>1597</v>
      </c>
      <c r="D125" s="307" t="s">
        <v>1758</v>
      </c>
      <c r="E125" s="17" t="s">
        <v>233</v>
      </c>
      <c r="F125" s="308">
        <v>71.122</v>
      </c>
      <c r="G125" s="38"/>
      <c r="H125" s="44"/>
    </row>
    <row r="126" s="2" customFormat="1">
      <c r="A126" s="38"/>
      <c r="B126" s="44"/>
      <c r="C126" s="307" t="s">
        <v>243</v>
      </c>
      <c r="D126" s="307" t="s">
        <v>1751</v>
      </c>
      <c r="E126" s="17" t="s">
        <v>233</v>
      </c>
      <c r="F126" s="308">
        <v>71.122</v>
      </c>
      <c r="G126" s="38"/>
      <c r="H126" s="44"/>
    </row>
    <row r="127" s="2" customFormat="1">
      <c r="A127" s="38"/>
      <c r="B127" s="44"/>
      <c r="C127" s="307" t="s">
        <v>249</v>
      </c>
      <c r="D127" s="307" t="s">
        <v>1752</v>
      </c>
      <c r="E127" s="17" t="s">
        <v>233</v>
      </c>
      <c r="F127" s="308">
        <v>711.22000000000003</v>
      </c>
      <c r="G127" s="38"/>
      <c r="H127" s="44"/>
    </row>
    <row r="128" s="2" customFormat="1">
      <c r="A128" s="38"/>
      <c r="B128" s="44"/>
      <c r="C128" s="307" t="s">
        <v>622</v>
      </c>
      <c r="D128" s="307" t="s">
        <v>1753</v>
      </c>
      <c r="E128" s="17" t="s">
        <v>269</v>
      </c>
      <c r="F128" s="308">
        <v>113.795</v>
      </c>
      <c r="G128" s="38"/>
      <c r="H128" s="44"/>
    </row>
    <row r="129" s="2" customFormat="1" ht="16.8" customHeight="1">
      <c r="A129" s="38"/>
      <c r="B129" s="44"/>
      <c r="C129" s="303" t="s">
        <v>590</v>
      </c>
      <c r="D129" s="304" t="s">
        <v>591</v>
      </c>
      <c r="E129" s="305" t="s">
        <v>1</v>
      </c>
      <c r="F129" s="306">
        <v>14.817</v>
      </c>
      <c r="G129" s="38"/>
      <c r="H129" s="44"/>
    </row>
    <row r="130" s="2" customFormat="1" ht="16.8" customHeight="1">
      <c r="A130" s="38"/>
      <c r="B130" s="44"/>
      <c r="C130" s="307" t="s">
        <v>590</v>
      </c>
      <c r="D130" s="307" t="s">
        <v>1613</v>
      </c>
      <c r="E130" s="17" t="s">
        <v>1</v>
      </c>
      <c r="F130" s="308">
        <v>14.817</v>
      </c>
      <c r="G130" s="38"/>
      <c r="H130" s="44"/>
    </row>
    <row r="131" s="2" customFormat="1" ht="16.8" customHeight="1">
      <c r="A131" s="38"/>
      <c r="B131" s="44"/>
      <c r="C131" s="309" t="s">
        <v>1749</v>
      </c>
      <c r="D131" s="38"/>
      <c r="E131" s="38"/>
      <c r="F131" s="38"/>
      <c r="G131" s="38"/>
      <c r="H131" s="44"/>
    </row>
    <row r="132" s="2" customFormat="1" ht="16.8" customHeight="1">
      <c r="A132" s="38"/>
      <c r="B132" s="44"/>
      <c r="C132" s="307" t="s">
        <v>660</v>
      </c>
      <c r="D132" s="307" t="s">
        <v>661</v>
      </c>
      <c r="E132" s="17" t="s">
        <v>233</v>
      </c>
      <c r="F132" s="308">
        <v>14.817</v>
      </c>
      <c r="G132" s="38"/>
      <c r="H132" s="44"/>
    </row>
    <row r="133" s="2" customFormat="1" ht="16.8" customHeight="1">
      <c r="A133" s="38"/>
      <c r="B133" s="44"/>
      <c r="C133" s="307" t="s">
        <v>625</v>
      </c>
      <c r="D133" s="307" t="s">
        <v>626</v>
      </c>
      <c r="E133" s="17" t="s">
        <v>233</v>
      </c>
      <c r="F133" s="308">
        <v>63.713000000000001</v>
      </c>
      <c r="G133" s="38"/>
      <c r="H133" s="44"/>
    </row>
    <row r="134" s="2" customFormat="1" ht="16.8" customHeight="1">
      <c r="A134" s="38"/>
      <c r="B134" s="44"/>
      <c r="C134" s="307" t="s">
        <v>676</v>
      </c>
      <c r="D134" s="307" t="s">
        <v>677</v>
      </c>
      <c r="E134" s="17" t="s">
        <v>269</v>
      </c>
      <c r="F134" s="308">
        <v>27.707999999999998</v>
      </c>
      <c r="G134" s="38"/>
      <c r="H134" s="44"/>
    </row>
    <row r="135" s="2" customFormat="1" ht="16.8" customHeight="1">
      <c r="A135" s="38"/>
      <c r="B135" s="44"/>
      <c r="C135" s="303" t="s">
        <v>593</v>
      </c>
      <c r="D135" s="304" t="s">
        <v>594</v>
      </c>
      <c r="E135" s="305" t="s">
        <v>1</v>
      </c>
      <c r="F135" s="306">
        <v>63.713000000000001</v>
      </c>
      <c r="G135" s="38"/>
      <c r="H135" s="44"/>
    </row>
    <row r="136" s="2" customFormat="1" ht="16.8" customHeight="1">
      <c r="A136" s="38"/>
      <c r="B136" s="44"/>
      <c r="C136" s="307" t="s">
        <v>1</v>
      </c>
      <c r="D136" s="307" t="s">
        <v>1608</v>
      </c>
      <c r="E136" s="17" t="s">
        <v>1</v>
      </c>
      <c r="F136" s="308">
        <v>76.033000000000001</v>
      </c>
      <c r="G136" s="38"/>
      <c r="H136" s="44"/>
    </row>
    <row r="137" s="2" customFormat="1" ht="16.8" customHeight="1">
      <c r="A137" s="38"/>
      <c r="B137" s="44"/>
      <c r="C137" s="307" t="s">
        <v>1</v>
      </c>
      <c r="D137" s="307" t="s">
        <v>1609</v>
      </c>
      <c r="E137" s="17" t="s">
        <v>1</v>
      </c>
      <c r="F137" s="308">
        <v>7.4359999999999999</v>
      </c>
      <c r="G137" s="38"/>
      <c r="H137" s="44"/>
    </row>
    <row r="138" s="2" customFormat="1" ht="16.8" customHeight="1">
      <c r="A138" s="38"/>
      <c r="B138" s="44"/>
      <c r="C138" s="307" t="s">
        <v>1</v>
      </c>
      <c r="D138" s="307" t="s">
        <v>641</v>
      </c>
      <c r="E138" s="17" t="s">
        <v>1</v>
      </c>
      <c r="F138" s="308">
        <v>-4.9390000000000001</v>
      </c>
      <c r="G138" s="38"/>
      <c r="H138" s="44"/>
    </row>
    <row r="139" s="2" customFormat="1" ht="16.8" customHeight="1">
      <c r="A139" s="38"/>
      <c r="B139" s="44"/>
      <c r="C139" s="307" t="s">
        <v>1</v>
      </c>
      <c r="D139" s="307" t="s">
        <v>1610</v>
      </c>
      <c r="E139" s="17" t="s">
        <v>1</v>
      </c>
      <c r="F139" s="308">
        <v>-14.817</v>
      </c>
      <c r="G139" s="38"/>
      <c r="H139" s="44"/>
    </row>
    <row r="140" s="2" customFormat="1" ht="16.8" customHeight="1">
      <c r="A140" s="38"/>
      <c r="B140" s="44"/>
      <c r="C140" s="307" t="s">
        <v>593</v>
      </c>
      <c r="D140" s="307" t="s">
        <v>212</v>
      </c>
      <c r="E140" s="17" t="s">
        <v>1</v>
      </c>
      <c r="F140" s="308">
        <v>63.713000000000001</v>
      </c>
      <c r="G140" s="38"/>
      <c r="H140" s="44"/>
    </row>
    <row r="141" s="2" customFormat="1" ht="16.8" customHeight="1">
      <c r="A141" s="38"/>
      <c r="B141" s="44"/>
      <c r="C141" s="309" t="s">
        <v>1749</v>
      </c>
      <c r="D141" s="38"/>
      <c r="E141" s="38"/>
      <c r="F141" s="38"/>
      <c r="G141" s="38"/>
      <c r="H141" s="44"/>
    </row>
    <row r="142" s="2" customFormat="1" ht="16.8" customHeight="1">
      <c r="A142" s="38"/>
      <c r="B142" s="44"/>
      <c r="C142" s="307" t="s">
        <v>625</v>
      </c>
      <c r="D142" s="307" t="s">
        <v>626</v>
      </c>
      <c r="E142" s="17" t="s">
        <v>233</v>
      </c>
      <c r="F142" s="308">
        <v>63.713000000000001</v>
      </c>
      <c r="G142" s="38"/>
      <c r="H142" s="44"/>
    </row>
    <row r="143" s="2" customFormat="1" ht="16.8" customHeight="1">
      <c r="A143" s="38"/>
      <c r="B143" s="44"/>
      <c r="C143" s="307" t="s">
        <v>656</v>
      </c>
      <c r="D143" s="307" t="s">
        <v>657</v>
      </c>
      <c r="E143" s="17" t="s">
        <v>269</v>
      </c>
      <c r="F143" s="308">
        <v>119.143</v>
      </c>
      <c r="G143" s="38"/>
      <c r="H143" s="44"/>
    </row>
    <row r="144" s="2" customFormat="1" ht="16.8" customHeight="1">
      <c r="A144" s="38"/>
      <c r="B144" s="44"/>
      <c r="C144" s="303" t="s">
        <v>596</v>
      </c>
      <c r="D144" s="304" t="s">
        <v>597</v>
      </c>
      <c r="E144" s="305" t="s">
        <v>1</v>
      </c>
      <c r="F144" s="306">
        <v>4.9390000000000001</v>
      </c>
      <c r="G144" s="38"/>
      <c r="H144" s="44"/>
    </row>
    <row r="145" s="2" customFormat="1" ht="16.8" customHeight="1">
      <c r="A145" s="38"/>
      <c r="B145" s="44"/>
      <c r="C145" s="307" t="s">
        <v>596</v>
      </c>
      <c r="D145" s="307" t="s">
        <v>1623</v>
      </c>
      <c r="E145" s="17" t="s">
        <v>1</v>
      </c>
      <c r="F145" s="308">
        <v>4.9390000000000001</v>
      </c>
      <c r="G145" s="38"/>
      <c r="H145" s="44"/>
    </row>
    <row r="146" s="2" customFormat="1" ht="16.8" customHeight="1">
      <c r="A146" s="38"/>
      <c r="B146" s="44"/>
      <c r="C146" s="309" t="s">
        <v>1749</v>
      </c>
      <c r="D146" s="38"/>
      <c r="E146" s="38"/>
      <c r="F146" s="38"/>
      <c r="G146" s="38"/>
      <c r="H146" s="44"/>
    </row>
    <row r="147" s="2" customFormat="1" ht="16.8" customHeight="1">
      <c r="A147" s="38"/>
      <c r="B147" s="44"/>
      <c r="C147" s="307" t="s">
        <v>681</v>
      </c>
      <c r="D147" s="307" t="s">
        <v>682</v>
      </c>
      <c r="E147" s="17" t="s">
        <v>233</v>
      </c>
      <c r="F147" s="308">
        <v>4.9390000000000001</v>
      </c>
      <c r="G147" s="38"/>
      <c r="H147" s="44"/>
    </row>
    <row r="148" s="2" customFormat="1" ht="16.8" customHeight="1">
      <c r="A148" s="38"/>
      <c r="B148" s="44"/>
      <c r="C148" s="307" t="s">
        <v>625</v>
      </c>
      <c r="D148" s="307" t="s">
        <v>626</v>
      </c>
      <c r="E148" s="17" t="s">
        <v>233</v>
      </c>
      <c r="F148" s="308">
        <v>63.713000000000001</v>
      </c>
      <c r="G148" s="38"/>
      <c r="H148" s="44"/>
    </row>
    <row r="149" s="2" customFormat="1" ht="7.44" customHeight="1">
      <c r="A149" s="38"/>
      <c r="B149" s="179"/>
      <c r="C149" s="180"/>
      <c r="D149" s="180"/>
      <c r="E149" s="180"/>
      <c r="F149" s="180"/>
      <c r="G149" s="180"/>
      <c r="H149" s="44"/>
    </row>
    <row r="150" s="2" customFormat="1">
      <c r="A150" s="38"/>
      <c r="B150" s="38"/>
      <c r="C150" s="38"/>
      <c r="D150" s="38"/>
      <c r="E150" s="38"/>
      <c r="F150" s="38"/>
      <c r="G150" s="38"/>
      <c r="H150" s="38"/>
    </row>
  </sheetData>
  <sheetProtection sheet="1" formatColumns="0" formatRows="0" objects="1" scenarios="1" spinCount="100000" saltValue="vZic+aroUFnYLJ17xIagJRImujAugFqpV19RwZYygK8xJD28LfbYjaJdf0p/0ZxrGF3b6SmhAtd+Eok/0IFf6g==" hashValue="3zdgzeLkeulvHUIE5lzqxGgc6EPVrXLJ2nRuYFxnwEkRZ8ty5AHvx2IR2EhH1wK8hLrtlBTHq7RSuWUGQtOhrg==" algorithmName="SHA-512" password="CC35"/>
  <mergeCells count="2">
    <mergeCell ref="D5:F5"/>
    <mergeCell ref="D6:F6"/>
  </mergeCells>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93</v>
      </c>
    </row>
    <row r="3" s="1" customFormat="1" ht="6.96" customHeight="1">
      <c r="B3" s="146"/>
      <c r="C3" s="147"/>
      <c r="D3" s="147"/>
      <c r="E3" s="147"/>
      <c r="F3" s="147"/>
      <c r="G3" s="147"/>
      <c r="H3" s="147"/>
      <c r="I3" s="147"/>
      <c r="J3" s="147"/>
      <c r="K3" s="147"/>
      <c r="L3" s="20"/>
      <c r="AT3" s="17" t="s">
        <v>88</v>
      </c>
    </row>
    <row r="4" s="1" customFormat="1" ht="24.96" customHeight="1">
      <c r="B4" s="20"/>
      <c r="D4" s="148" t="s">
        <v>116</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1" customFormat="1" ht="12" customHeight="1">
      <c r="B8" s="20"/>
      <c r="D8" s="150" t="s">
        <v>117</v>
      </c>
      <c r="L8" s="20"/>
    </row>
    <row r="9" s="2" customFormat="1" ht="16.5" customHeight="1">
      <c r="A9" s="38"/>
      <c r="B9" s="44"/>
      <c r="C9" s="38"/>
      <c r="D9" s="38"/>
      <c r="E9" s="151" t="s">
        <v>118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30" customHeight="1">
      <c r="A11" s="38"/>
      <c r="B11" s="44"/>
      <c r="C11" s="38"/>
      <c r="D11" s="38"/>
      <c r="E11" s="152" t="s">
        <v>120</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ROUND(J129,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ROUND((SUM(BE129:BE358)),  2)</f>
        <v>0</v>
      </c>
      <c r="G35" s="38"/>
      <c r="H35" s="38"/>
      <c r="I35" s="164">
        <v>0.20999999999999999</v>
      </c>
      <c r="J35" s="163">
        <f>ROUND(((SUM(BE129:BE358))*I35),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ROUND((SUM(BF129:BF358)),  2)</f>
        <v>0</v>
      </c>
      <c r="G36" s="38"/>
      <c r="H36" s="38"/>
      <c r="I36" s="164">
        <v>0.14999999999999999</v>
      </c>
      <c r="J36" s="163">
        <f>ROUND(((SUM(BF129:BF358))*I36),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ROUND((SUM(BG129:BG358)),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ROUND((SUM(BH129:BH358)),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ROUND((SUM(BI129:BI358)),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118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30" customHeight="1">
      <c r="A89" s="38"/>
      <c r="B89" s="39"/>
      <c r="C89" s="40"/>
      <c r="D89" s="40"/>
      <c r="E89" s="76" t="str">
        <f>E11</f>
        <v>SO 01A - Zpevněné plochy - vozovka, autobusový záliv, parkovací stání, vjezdy</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J129</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J130</f>
        <v>0</v>
      </c>
      <c r="K99" s="189"/>
      <c r="L99" s="193"/>
      <c r="S99" s="9"/>
      <c r="T99" s="9"/>
      <c r="U99" s="9"/>
      <c r="V99" s="9"/>
      <c r="W99" s="9"/>
      <c r="X99" s="9"/>
      <c r="Y99" s="9"/>
      <c r="Z99" s="9"/>
      <c r="AA99" s="9"/>
      <c r="AB99" s="9"/>
      <c r="AC99" s="9"/>
      <c r="AD99" s="9"/>
      <c r="AE99" s="9"/>
    </row>
    <row r="100" s="10" customFormat="1" ht="19.92" customHeight="1">
      <c r="A100" s="10"/>
      <c r="B100" s="194"/>
      <c r="C100" s="133"/>
      <c r="D100" s="195" t="s">
        <v>127</v>
      </c>
      <c r="E100" s="196"/>
      <c r="F100" s="196"/>
      <c r="G100" s="196"/>
      <c r="H100" s="196"/>
      <c r="I100" s="196"/>
      <c r="J100" s="197">
        <f>J131</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128</v>
      </c>
      <c r="E101" s="196"/>
      <c r="F101" s="196"/>
      <c r="G101" s="196"/>
      <c r="H101" s="196"/>
      <c r="I101" s="196"/>
      <c r="J101" s="197">
        <f>J205</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129</v>
      </c>
      <c r="E102" s="196"/>
      <c r="F102" s="196"/>
      <c r="G102" s="196"/>
      <c r="H102" s="196"/>
      <c r="I102" s="196"/>
      <c r="J102" s="197">
        <f>J219</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130</v>
      </c>
      <c r="E103" s="196"/>
      <c r="F103" s="196"/>
      <c r="G103" s="196"/>
      <c r="H103" s="196"/>
      <c r="I103" s="196"/>
      <c r="J103" s="197">
        <f>J225</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131</v>
      </c>
      <c r="E104" s="196"/>
      <c r="F104" s="196"/>
      <c r="G104" s="196"/>
      <c r="H104" s="196"/>
      <c r="I104" s="196"/>
      <c r="J104" s="197">
        <f>J260</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132</v>
      </c>
      <c r="E105" s="196"/>
      <c r="F105" s="196"/>
      <c r="G105" s="196"/>
      <c r="H105" s="196"/>
      <c r="I105" s="196"/>
      <c r="J105" s="197">
        <f>J269</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133</v>
      </c>
      <c r="E106" s="196"/>
      <c r="F106" s="196"/>
      <c r="G106" s="196"/>
      <c r="H106" s="196"/>
      <c r="I106" s="196"/>
      <c r="J106" s="197">
        <f>J326</f>
        <v>0</v>
      </c>
      <c r="K106" s="133"/>
      <c r="L106" s="198"/>
      <c r="S106" s="10"/>
      <c r="T106" s="10"/>
      <c r="U106" s="10"/>
      <c r="V106" s="10"/>
      <c r="W106" s="10"/>
      <c r="X106" s="10"/>
      <c r="Y106" s="10"/>
      <c r="Z106" s="10"/>
      <c r="AA106" s="10"/>
      <c r="AB106" s="10"/>
      <c r="AC106" s="10"/>
      <c r="AD106" s="10"/>
      <c r="AE106" s="10"/>
    </row>
    <row r="107" s="10" customFormat="1" ht="19.92" customHeight="1">
      <c r="A107" s="10"/>
      <c r="B107" s="194"/>
      <c r="C107" s="133"/>
      <c r="D107" s="195" t="s">
        <v>134</v>
      </c>
      <c r="E107" s="196"/>
      <c r="F107" s="196"/>
      <c r="G107" s="196"/>
      <c r="H107" s="196"/>
      <c r="I107" s="196"/>
      <c r="J107" s="197">
        <f>J356</f>
        <v>0</v>
      </c>
      <c r="K107" s="133"/>
      <c r="L107" s="198"/>
      <c r="S107" s="10"/>
      <c r="T107" s="10"/>
      <c r="U107" s="10"/>
      <c r="V107" s="10"/>
      <c r="W107" s="10"/>
      <c r="X107" s="10"/>
      <c r="Y107" s="10"/>
      <c r="Z107" s="10"/>
      <c r="AA107" s="10"/>
      <c r="AB107" s="10"/>
      <c r="AC107" s="10"/>
      <c r="AD107" s="10"/>
      <c r="AE107" s="10"/>
    </row>
    <row r="108" s="2" customFormat="1" ht="21.84"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66"/>
      <c r="C109" s="67"/>
      <c r="D109" s="67"/>
      <c r="E109" s="67"/>
      <c r="F109" s="67"/>
      <c r="G109" s="67"/>
      <c r="H109" s="67"/>
      <c r="I109" s="67"/>
      <c r="J109" s="67"/>
      <c r="K109" s="67"/>
      <c r="L109" s="63"/>
      <c r="S109" s="38"/>
      <c r="T109" s="38"/>
      <c r="U109" s="38"/>
      <c r="V109" s="38"/>
      <c r="W109" s="38"/>
      <c r="X109" s="38"/>
      <c r="Y109" s="38"/>
      <c r="Z109" s="38"/>
      <c r="AA109" s="38"/>
      <c r="AB109" s="38"/>
      <c r="AC109" s="38"/>
      <c r="AD109" s="38"/>
      <c r="AE109" s="38"/>
    </row>
    <row r="113" s="2" customFormat="1" ht="6.96" customHeight="1">
      <c r="A113" s="38"/>
      <c r="B113" s="68"/>
      <c r="C113" s="69"/>
      <c r="D113" s="69"/>
      <c r="E113" s="69"/>
      <c r="F113" s="69"/>
      <c r="G113" s="69"/>
      <c r="H113" s="69"/>
      <c r="I113" s="69"/>
      <c r="J113" s="69"/>
      <c r="K113" s="69"/>
      <c r="L113" s="63"/>
      <c r="S113" s="38"/>
      <c r="T113" s="38"/>
      <c r="U113" s="38"/>
      <c r="V113" s="38"/>
      <c r="W113" s="38"/>
      <c r="X113" s="38"/>
      <c r="Y113" s="38"/>
      <c r="Z113" s="38"/>
      <c r="AA113" s="38"/>
      <c r="AB113" s="38"/>
      <c r="AC113" s="38"/>
      <c r="AD113" s="38"/>
      <c r="AE113" s="38"/>
    </row>
    <row r="114" s="2" customFormat="1" ht="24.96" customHeight="1">
      <c r="A114" s="38"/>
      <c r="B114" s="39"/>
      <c r="C114" s="23" t="s">
        <v>135</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16</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183" t="str">
        <f>E7</f>
        <v>Ulice Měšťanská Hodonín - stavební úpravy</v>
      </c>
      <c r="F117" s="32"/>
      <c r="G117" s="32"/>
      <c r="H117" s="32"/>
      <c r="I117" s="40"/>
      <c r="J117" s="40"/>
      <c r="K117" s="40"/>
      <c r="L117" s="63"/>
      <c r="S117" s="38"/>
      <c r="T117" s="38"/>
      <c r="U117" s="38"/>
      <c r="V117" s="38"/>
      <c r="W117" s="38"/>
      <c r="X117" s="38"/>
      <c r="Y117" s="38"/>
      <c r="Z117" s="38"/>
      <c r="AA117" s="38"/>
      <c r="AB117" s="38"/>
      <c r="AC117" s="38"/>
      <c r="AD117" s="38"/>
      <c r="AE117" s="38"/>
    </row>
    <row r="118" s="1" customFormat="1" ht="12" customHeight="1">
      <c r="B118" s="21"/>
      <c r="C118" s="32" t="s">
        <v>117</v>
      </c>
      <c r="D118" s="22"/>
      <c r="E118" s="22"/>
      <c r="F118" s="22"/>
      <c r="G118" s="22"/>
      <c r="H118" s="22"/>
      <c r="I118" s="22"/>
      <c r="J118" s="22"/>
      <c r="K118" s="22"/>
      <c r="L118" s="20"/>
    </row>
    <row r="119" s="2" customFormat="1" ht="16.5" customHeight="1">
      <c r="A119" s="38"/>
      <c r="B119" s="39"/>
      <c r="C119" s="40"/>
      <c r="D119" s="40"/>
      <c r="E119" s="183" t="s">
        <v>118</v>
      </c>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119</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30" customHeight="1">
      <c r="A121" s="38"/>
      <c r="B121" s="39"/>
      <c r="C121" s="40"/>
      <c r="D121" s="40"/>
      <c r="E121" s="76" t="str">
        <f>E11</f>
        <v>SO 01A - Zpevněné plochy - vozovka, autobusový záliv, parkovací stání, vjezdy</v>
      </c>
      <c r="F121" s="40"/>
      <c r="G121" s="40"/>
      <c r="H121" s="40"/>
      <c r="I121" s="40"/>
      <c r="J121" s="40"/>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20</v>
      </c>
      <c r="D123" s="40"/>
      <c r="E123" s="40"/>
      <c r="F123" s="27" t="str">
        <f>F14</f>
        <v>ulice Měšťanská</v>
      </c>
      <c r="G123" s="40"/>
      <c r="H123" s="40"/>
      <c r="I123" s="32" t="s">
        <v>22</v>
      </c>
      <c r="J123" s="79" t="str">
        <f>IF(J14="","",J14)</f>
        <v>17. 12. 2020</v>
      </c>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5.15" customHeight="1">
      <c r="A125" s="38"/>
      <c r="B125" s="39"/>
      <c r="C125" s="32" t="s">
        <v>24</v>
      </c>
      <c r="D125" s="40"/>
      <c r="E125" s="40"/>
      <c r="F125" s="27" t="str">
        <f>E17</f>
        <v>Město Hodonín,Masarykovo náměstí 53/1,Hodonín69501</v>
      </c>
      <c r="G125" s="40"/>
      <c r="H125" s="40"/>
      <c r="I125" s="32" t="s">
        <v>30</v>
      </c>
      <c r="J125" s="36" t="str">
        <f>E23</f>
        <v>APC SILNICE s.r.o.</v>
      </c>
      <c r="K125" s="40"/>
      <c r="L125" s="63"/>
      <c r="S125" s="38"/>
      <c r="T125" s="38"/>
      <c r="U125" s="38"/>
      <c r="V125" s="38"/>
      <c r="W125" s="38"/>
      <c r="X125" s="38"/>
      <c r="Y125" s="38"/>
      <c r="Z125" s="38"/>
      <c r="AA125" s="38"/>
      <c r="AB125" s="38"/>
      <c r="AC125" s="38"/>
      <c r="AD125" s="38"/>
      <c r="AE125" s="38"/>
    </row>
    <row r="126" s="2" customFormat="1" ht="15.15" customHeight="1">
      <c r="A126" s="38"/>
      <c r="B126" s="39"/>
      <c r="C126" s="32" t="s">
        <v>28</v>
      </c>
      <c r="D126" s="40"/>
      <c r="E126" s="40"/>
      <c r="F126" s="27" t="str">
        <f>IF(E20="","",E20)</f>
        <v>Vyplň údaj</v>
      </c>
      <c r="G126" s="40"/>
      <c r="H126" s="40"/>
      <c r="I126" s="32" t="s">
        <v>35</v>
      </c>
      <c r="J126" s="36" t="str">
        <f>E26</f>
        <v>TMI Building s.r.o.</v>
      </c>
      <c r="K126" s="40"/>
      <c r="L126" s="63"/>
      <c r="S126" s="38"/>
      <c r="T126" s="38"/>
      <c r="U126" s="38"/>
      <c r="V126" s="38"/>
      <c r="W126" s="38"/>
      <c r="X126" s="38"/>
      <c r="Y126" s="38"/>
      <c r="Z126" s="38"/>
      <c r="AA126" s="38"/>
      <c r="AB126" s="38"/>
      <c r="AC126" s="38"/>
      <c r="AD126" s="38"/>
      <c r="AE126" s="38"/>
    </row>
    <row r="127" s="2" customFormat="1" ht="10.32"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11" customFormat="1" ht="29.28" customHeight="1">
      <c r="A128" s="199"/>
      <c r="B128" s="200"/>
      <c r="C128" s="201" t="s">
        <v>136</v>
      </c>
      <c r="D128" s="202" t="s">
        <v>65</v>
      </c>
      <c r="E128" s="202" t="s">
        <v>61</v>
      </c>
      <c r="F128" s="202" t="s">
        <v>62</v>
      </c>
      <c r="G128" s="202" t="s">
        <v>137</v>
      </c>
      <c r="H128" s="202" t="s">
        <v>138</v>
      </c>
      <c r="I128" s="202" t="s">
        <v>139</v>
      </c>
      <c r="J128" s="202" t="s">
        <v>123</v>
      </c>
      <c r="K128" s="203" t="s">
        <v>140</v>
      </c>
      <c r="L128" s="204"/>
      <c r="M128" s="100" t="s">
        <v>1</v>
      </c>
      <c r="N128" s="101" t="s">
        <v>44</v>
      </c>
      <c r="O128" s="101" t="s">
        <v>141</v>
      </c>
      <c r="P128" s="101" t="s">
        <v>142</v>
      </c>
      <c r="Q128" s="101" t="s">
        <v>143</v>
      </c>
      <c r="R128" s="101" t="s">
        <v>144</v>
      </c>
      <c r="S128" s="101" t="s">
        <v>145</v>
      </c>
      <c r="T128" s="102" t="s">
        <v>146</v>
      </c>
      <c r="U128" s="199"/>
      <c r="V128" s="199"/>
      <c r="W128" s="199"/>
      <c r="X128" s="199"/>
      <c r="Y128" s="199"/>
      <c r="Z128" s="199"/>
      <c r="AA128" s="199"/>
      <c r="AB128" s="199"/>
      <c r="AC128" s="199"/>
      <c r="AD128" s="199"/>
      <c r="AE128" s="199"/>
    </row>
    <row r="129" s="2" customFormat="1" ht="22.8" customHeight="1">
      <c r="A129" s="38"/>
      <c r="B129" s="39"/>
      <c r="C129" s="107" t="s">
        <v>147</v>
      </c>
      <c r="D129" s="40"/>
      <c r="E129" s="40"/>
      <c r="F129" s="40"/>
      <c r="G129" s="40"/>
      <c r="H129" s="40"/>
      <c r="I129" s="40"/>
      <c r="J129" s="205">
        <f>BK129</f>
        <v>0</v>
      </c>
      <c r="K129" s="40"/>
      <c r="L129" s="44"/>
      <c r="M129" s="103"/>
      <c r="N129" s="206"/>
      <c r="O129" s="104"/>
      <c r="P129" s="207">
        <f>P130</f>
        <v>0</v>
      </c>
      <c r="Q129" s="104"/>
      <c r="R129" s="207">
        <f>R130</f>
        <v>2033.9489818000002</v>
      </c>
      <c r="S129" s="104"/>
      <c r="T129" s="208">
        <f>T130</f>
        <v>3158.7594599999998</v>
      </c>
      <c r="U129" s="38"/>
      <c r="V129" s="38"/>
      <c r="W129" s="38"/>
      <c r="X129" s="38"/>
      <c r="Y129" s="38"/>
      <c r="Z129" s="38"/>
      <c r="AA129" s="38"/>
      <c r="AB129" s="38"/>
      <c r="AC129" s="38"/>
      <c r="AD129" s="38"/>
      <c r="AE129" s="38"/>
      <c r="AT129" s="17" t="s">
        <v>79</v>
      </c>
      <c r="AU129" s="17" t="s">
        <v>125</v>
      </c>
      <c r="BK129" s="209">
        <f>BK130</f>
        <v>0</v>
      </c>
    </row>
    <row r="130" s="12" customFormat="1" ht="25.92" customHeight="1">
      <c r="A130" s="12"/>
      <c r="B130" s="210"/>
      <c r="C130" s="211"/>
      <c r="D130" s="212" t="s">
        <v>79</v>
      </c>
      <c r="E130" s="213" t="s">
        <v>148</v>
      </c>
      <c r="F130" s="213" t="s">
        <v>149</v>
      </c>
      <c r="G130" s="211"/>
      <c r="H130" s="211"/>
      <c r="I130" s="214"/>
      <c r="J130" s="215">
        <f>BK130</f>
        <v>0</v>
      </c>
      <c r="K130" s="211"/>
      <c r="L130" s="216"/>
      <c r="M130" s="217"/>
      <c r="N130" s="218"/>
      <c r="O130" s="218"/>
      <c r="P130" s="219">
        <f>P131+P205+P219+P225+P260+P269+P326+P356</f>
        <v>0</v>
      </c>
      <c r="Q130" s="218"/>
      <c r="R130" s="219">
        <f>R131+R205+R219+R225+R260+R269+R326+R356</f>
        <v>2033.9489818000002</v>
      </c>
      <c r="S130" s="218"/>
      <c r="T130" s="220">
        <f>T131+T205+T219+T225+T260+T269+T326+T356</f>
        <v>3158.7594599999998</v>
      </c>
      <c r="U130" s="12"/>
      <c r="V130" s="12"/>
      <c r="W130" s="12"/>
      <c r="X130" s="12"/>
      <c r="Y130" s="12"/>
      <c r="Z130" s="12"/>
      <c r="AA130" s="12"/>
      <c r="AB130" s="12"/>
      <c r="AC130" s="12"/>
      <c r="AD130" s="12"/>
      <c r="AE130" s="12"/>
      <c r="AR130" s="221" t="s">
        <v>14</v>
      </c>
      <c r="AT130" s="222" t="s">
        <v>79</v>
      </c>
      <c r="AU130" s="222" t="s">
        <v>80</v>
      </c>
      <c r="AY130" s="221" t="s">
        <v>150</v>
      </c>
      <c r="BK130" s="223">
        <f>BK131+BK205+BK219+BK225+BK260+BK269+BK326+BK356</f>
        <v>0</v>
      </c>
    </row>
    <row r="131" s="12" customFormat="1" ht="22.8" customHeight="1">
      <c r="A131" s="12"/>
      <c r="B131" s="210"/>
      <c r="C131" s="211"/>
      <c r="D131" s="212" t="s">
        <v>79</v>
      </c>
      <c r="E131" s="224" t="s">
        <v>14</v>
      </c>
      <c r="F131" s="224" t="s">
        <v>151</v>
      </c>
      <c r="G131" s="211"/>
      <c r="H131" s="211"/>
      <c r="I131" s="214"/>
      <c r="J131" s="225">
        <f>BK131</f>
        <v>0</v>
      </c>
      <c r="K131" s="211"/>
      <c r="L131" s="216"/>
      <c r="M131" s="217"/>
      <c r="N131" s="218"/>
      <c r="O131" s="218"/>
      <c r="P131" s="219">
        <f>SUM(P132:P204)</f>
        <v>0</v>
      </c>
      <c r="Q131" s="218"/>
      <c r="R131" s="219">
        <f>SUM(R132:R204)</f>
        <v>850.20834309999998</v>
      </c>
      <c r="S131" s="218"/>
      <c r="T131" s="220">
        <f>SUM(T132:T204)</f>
        <v>3114.8784599999999</v>
      </c>
      <c r="U131" s="12"/>
      <c r="V131" s="12"/>
      <c r="W131" s="12"/>
      <c r="X131" s="12"/>
      <c r="Y131" s="12"/>
      <c r="Z131" s="12"/>
      <c r="AA131" s="12"/>
      <c r="AB131" s="12"/>
      <c r="AC131" s="12"/>
      <c r="AD131" s="12"/>
      <c r="AE131" s="12"/>
      <c r="AR131" s="221" t="s">
        <v>14</v>
      </c>
      <c r="AT131" s="222" t="s">
        <v>79</v>
      </c>
      <c r="AU131" s="222" t="s">
        <v>14</v>
      </c>
      <c r="AY131" s="221" t="s">
        <v>150</v>
      </c>
      <c r="BK131" s="223">
        <f>SUM(BK132:BK204)</f>
        <v>0</v>
      </c>
    </row>
    <row r="132" s="2" customFormat="1">
      <c r="A132" s="38"/>
      <c r="B132" s="39"/>
      <c r="C132" s="226" t="s">
        <v>14</v>
      </c>
      <c r="D132" s="226" t="s">
        <v>152</v>
      </c>
      <c r="E132" s="227" t="s">
        <v>153</v>
      </c>
      <c r="F132" s="228" t="s">
        <v>154</v>
      </c>
      <c r="G132" s="229" t="s">
        <v>155</v>
      </c>
      <c r="H132" s="230">
        <v>85.099999999999994</v>
      </c>
      <c r="I132" s="231"/>
      <c r="J132" s="232">
        <f>ROUND(I132*H132,2)</f>
        <v>0</v>
      </c>
      <c r="K132" s="228" t="s">
        <v>156</v>
      </c>
      <c r="L132" s="44"/>
      <c r="M132" s="233" t="s">
        <v>1</v>
      </c>
      <c r="N132" s="234" t="s">
        <v>45</v>
      </c>
      <c r="O132" s="91"/>
      <c r="P132" s="235">
        <f>O132*H132</f>
        <v>0</v>
      </c>
      <c r="Q132" s="235">
        <v>0</v>
      </c>
      <c r="R132" s="235">
        <f>Q132*H132</f>
        <v>0</v>
      </c>
      <c r="S132" s="235">
        <v>0.32000000000000001</v>
      </c>
      <c r="T132" s="236">
        <f>S132*H132</f>
        <v>27.231999999999999</v>
      </c>
      <c r="U132" s="38"/>
      <c r="V132" s="38"/>
      <c r="W132" s="38"/>
      <c r="X132" s="38"/>
      <c r="Y132" s="38"/>
      <c r="Z132" s="38"/>
      <c r="AA132" s="38"/>
      <c r="AB132" s="38"/>
      <c r="AC132" s="38"/>
      <c r="AD132" s="38"/>
      <c r="AE132" s="38"/>
      <c r="AR132" s="237" t="s">
        <v>157</v>
      </c>
      <c r="AT132" s="237" t="s">
        <v>152</v>
      </c>
      <c r="AU132" s="237" t="s">
        <v>88</v>
      </c>
      <c r="AY132" s="17" t="s">
        <v>150</v>
      </c>
      <c r="BE132" s="238">
        <f>IF(N132="základní",J132,0)</f>
        <v>0</v>
      </c>
      <c r="BF132" s="238">
        <f>IF(N132="snížená",J132,0)</f>
        <v>0</v>
      </c>
      <c r="BG132" s="238">
        <f>IF(N132="zákl. přenesená",J132,0)</f>
        <v>0</v>
      </c>
      <c r="BH132" s="238">
        <f>IF(N132="sníž. přenesená",J132,0)</f>
        <v>0</v>
      </c>
      <c r="BI132" s="238">
        <f>IF(N132="nulová",J132,0)</f>
        <v>0</v>
      </c>
      <c r="BJ132" s="17" t="s">
        <v>14</v>
      </c>
      <c r="BK132" s="238">
        <f>ROUND(I132*H132,2)</f>
        <v>0</v>
      </c>
      <c r="BL132" s="17" t="s">
        <v>157</v>
      </c>
      <c r="BM132" s="237" t="s">
        <v>158</v>
      </c>
    </row>
    <row r="133" s="2" customFormat="1">
      <c r="A133" s="38"/>
      <c r="B133" s="39"/>
      <c r="C133" s="40"/>
      <c r="D133" s="239" t="s">
        <v>159</v>
      </c>
      <c r="E133" s="40"/>
      <c r="F133" s="240" t="s">
        <v>160</v>
      </c>
      <c r="G133" s="40"/>
      <c r="H133" s="40"/>
      <c r="I133" s="241"/>
      <c r="J133" s="40"/>
      <c r="K133" s="40"/>
      <c r="L133" s="44"/>
      <c r="M133" s="242"/>
      <c r="N133" s="243"/>
      <c r="O133" s="91"/>
      <c r="P133" s="91"/>
      <c r="Q133" s="91"/>
      <c r="R133" s="91"/>
      <c r="S133" s="91"/>
      <c r="T133" s="92"/>
      <c r="U133" s="38"/>
      <c r="V133" s="38"/>
      <c r="W133" s="38"/>
      <c r="X133" s="38"/>
      <c r="Y133" s="38"/>
      <c r="Z133" s="38"/>
      <c r="AA133" s="38"/>
      <c r="AB133" s="38"/>
      <c r="AC133" s="38"/>
      <c r="AD133" s="38"/>
      <c r="AE133" s="38"/>
      <c r="AT133" s="17" t="s">
        <v>159</v>
      </c>
      <c r="AU133" s="17" t="s">
        <v>88</v>
      </c>
    </row>
    <row r="134" s="13" customFormat="1">
      <c r="A134" s="13"/>
      <c r="B134" s="244"/>
      <c r="C134" s="245"/>
      <c r="D134" s="239" t="s">
        <v>161</v>
      </c>
      <c r="E134" s="246" t="s">
        <v>1</v>
      </c>
      <c r="F134" s="247" t="s">
        <v>162</v>
      </c>
      <c r="G134" s="245"/>
      <c r="H134" s="248">
        <v>85.099999999999994</v>
      </c>
      <c r="I134" s="249"/>
      <c r="J134" s="245"/>
      <c r="K134" s="245"/>
      <c r="L134" s="250"/>
      <c r="M134" s="251"/>
      <c r="N134" s="252"/>
      <c r="O134" s="252"/>
      <c r="P134" s="252"/>
      <c r="Q134" s="252"/>
      <c r="R134" s="252"/>
      <c r="S134" s="252"/>
      <c r="T134" s="253"/>
      <c r="U134" s="13"/>
      <c r="V134" s="13"/>
      <c r="W134" s="13"/>
      <c r="X134" s="13"/>
      <c r="Y134" s="13"/>
      <c r="Z134" s="13"/>
      <c r="AA134" s="13"/>
      <c r="AB134" s="13"/>
      <c r="AC134" s="13"/>
      <c r="AD134" s="13"/>
      <c r="AE134" s="13"/>
      <c r="AT134" s="254" t="s">
        <v>161</v>
      </c>
      <c r="AU134" s="254" t="s">
        <v>88</v>
      </c>
      <c r="AV134" s="13" t="s">
        <v>88</v>
      </c>
      <c r="AW134" s="13" t="s">
        <v>34</v>
      </c>
      <c r="AX134" s="13" t="s">
        <v>14</v>
      </c>
      <c r="AY134" s="254" t="s">
        <v>150</v>
      </c>
    </row>
    <row r="135" s="2" customFormat="1" ht="66.75" customHeight="1">
      <c r="A135" s="38"/>
      <c r="B135" s="39"/>
      <c r="C135" s="226" t="s">
        <v>88</v>
      </c>
      <c r="D135" s="226" t="s">
        <v>152</v>
      </c>
      <c r="E135" s="227" t="s">
        <v>163</v>
      </c>
      <c r="F135" s="228" t="s">
        <v>164</v>
      </c>
      <c r="G135" s="229" t="s">
        <v>155</v>
      </c>
      <c r="H135" s="230">
        <v>233.69999999999999</v>
      </c>
      <c r="I135" s="231"/>
      <c r="J135" s="232">
        <f>ROUND(I135*H135,2)</f>
        <v>0</v>
      </c>
      <c r="K135" s="228" t="s">
        <v>156</v>
      </c>
      <c r="L135" s="44"/>
      <c r="M135" s="233" t="s">
        <v>1</v>
      </c>
      <c r="N135" s="234" t="s">
        <v>45</v>
      </c>
      <c r="O135" s="91"/>
      <c r="P135" s="235">
        <f>O135*H135</f>
        <v>0</v>
      </c>
      <c r="Q135" s="235">
        <v>0</v>
      </c>
      <c r="R135" s="235">
        <f>Q135*H135</f>
        <v>0</v>
      </c>
      <c r="S135" s="235">
        <v>0.29499999999999998</v>
      </c>
      <c r="T135" s="236">
        <f>S135*H135</f>
        <v>68.941499999999991</v>
      </c>
      <c r="U135" s="38"/>
      <c r="V135" s="38"/>
      <c r="W135" s="38"/>
      <c r="X135" s="38"/>
      <c r="Y135" s="38"/>
      <c r="Z135" s="38"/>
      <c r="AA135" s="38"/>
      <c r="AB135" s="38"/>
      <c r="AC135" s="38"/>
      <c r="AD135" s="38"/>
      <c r="AE135" s="38"/>
      <c r="AR135" s="237" t="s">
        <v>157</v>
      </c>
      <c r="AT135" s="237" t="s">
        <v>152</v>
      </c>
      <c r="AU135" s="237" t="s">
        <v>88</v>
      </c>
      <c r="AY135" s="17" t="s">
        <v>150</v>
      </c>
      <c r="BE135" s="238">
        <f>IF(N135="základní",J135,0)</f>
        <v>0</v>
      </c>
      <c r="BF135" s="238">
        <f>IF(N135="snížená",J135,0)</f>
        <v>0</v>
      </c>
      <c r="BG135" s="238">
        <f>IF(N135="zákl. přenesená",J135,0)</f>
        <v>0</v>
      </c>
      <c r="BH135" s="238">
        <f>IF(N135="sníž. přenesená",J135,0)</f>
        <v>0</v>
      </c>
      <c r="BI135" s="238">
        <f>IF(N135="nulová",J135,0)</f>
        <v>0</v>
      </c>
      <c r="BJ135" s="17" t="s">
        <v>14</v>
      </c>
      <c r="BK135" s="238">
        <f>ROUND(I135*H135,2)</f>
        <v>0</v>
      </c>
      <c r="BL135" s="17" t="s">
        <v>157</v>
      </c>
      <c r="BM135" s="237" t="s">
        <v>165</v>
      </c>
    </row>
    <row r="136" s="2" customFormat="1">
      <c r="A136" s="38"/>
      <c r="B136" s="39"/>
      <c r="C136" s="40"/>
      <c r="D136" s="239" t="s">
        <v>159</v>
      </c>
      <c r="E136" s="40"/>
      <c r="F136" s="240" t="s">
        <v>160</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159</v>
      </c>
      <c r="AU136" s="17" t="s">
        <v>88</v>
      </c>
    </row>
    <row r="137" s="13" customFormat="1">
      <c r="A137" s="13"/>
      <c r="B137" s="244"/>
      <c r="C137" s="245"/>
      <c r="D137" s="239" t="s">
        <v>161</v>
      </c>
      <c r="E137" s="246" t="s">
        <v>1</v>
      </c>
      <c r="F137" s="247" t="s">
        <v>166</v>
      </c>
      <c r="G137" s="245"/>
      <c r="H137" s="248">
        <v>233.69999999999999</v>
      </c>
      <c r="I137" s="249"/>
      <c r="J137" s="245"/>
      <c r="K137" s="245"/>
      <c r="L137" s="250"/>
      <c r="M137" s="251"/>
      <c r="N137" s="252"/>
      <c r="O137" s="252"/>
      <c r="P137" s="252"/>
      <c r="Q137" s="252"/>
      <c r="R137" s="252"/>
      <c r="S137" s="252"/>
      <c r="T137" s="253"/>
      <c r="U137" s="13"/>
      <c r="V137" s="13"/>
      <c r="W137" s="13"/>
      <c r="X137" s="13"/>
      <c r="Y137" s="13"/>
      <c r="Z137" s="13"/>
      <c r="AA137" s="13"/>
      <c r="AB137" s="13"/>
      <c r="AC137" s="13"/>
      <c r="AD137" s="13"/>
      <c r="AE137" s="13"/>
      <c r="AT137" s="254" t="s">
        <v>161</v>
      </c>
      <c r="AU137" s="254" t="s">
        <v>88</v>
      </c>
      <c r="AV137" s="13" t="s">
        <v>88</v>
      </c>
      <c r="AW137" s="13" t="s">
        <v>34</v>
      </c>
      <c r="AX137" s="13" t="s">
        <v>14</v>
      </c>
      <c r="AY137" s="254" t="s">
        <v>150</v>
      </c>
    </row>
    <row r="138" s="2" customFormat="1" ht="66.75" customHeight="1">
      <c r="A138" s="38"/>
      <c r="B138" s="39"/>
      <c r="C138" s="226" t="s">
        <v>167</v>
      </c>
      <c r="D138" s="226" t="s">
        <v>152</v>
      </c>
      <c r="E138" s="227" t="s">
        <v>168</v>
      </c>
      <c r="F138" s="228" t="s">
        <v>169</v>
      </c>
      <c r="G138" s="229" t="s">
        <v>155</v>
      </c>
      <c r="H138" s="230">
        <v>1912.3199999999999</v>
      </c>
      <c r="I138" s="231"/>
      <c r="J138" s="232">
        <f>ROUND(I138*H138,2)</f>
        <v>0</v>
      </c>
      <c r="K138" s="228" t="s">
        <v>156</v>
      </c>
      <c r="L138" s="44"/>
      <c r="M138" s="233" t="s">
        <v>1</v>
      </c>
      <c r="N138" s="234" t="s">
        <v>45</v>
      </c>
      <c r="O138" s="91"/>
      <c r="P138" s="235">
        <f>O138*H138</f>
        <v>0</v>
      </c>
      <c r="Q138" s="235">
        <v>0</v>
      </c>
      <c r="R138" s="235">
        <f>Q138*H138</f>
        <v>0</v>
      </c>
      <c r="S138" s="235">
        <v>0.28999999999999998</v>
      </c>
      <c r="T138" s="236">
        <f>S138*H138</f>
        <v>554.57279999999992</v>
      </c>
      <c r="U138" s="38"/>
      <c r="V138" s="38"/>
      <c r="W138" s="38"/>
      <c r="X138" s="38"/>
      <c r="Y138" s="38"/>
      <c r="Z138" s="38"/>
      <c r="AA138" s="38"/>
      <c r="AB138" s="38"/>
      <c r="AC138" s="38"/>
      <c r="AD138" s="38"/>
      <c r="AE138" s="38"/>
      <c r="AR138" s="237" t="s">
        <v>157</v>
      </c>
      <c r="AT138" s="237" t="s">
        <v>152</v>
      </c>
      <c r="AU138" s="237" t="s">
        <v>88</v>
      </c>
      <c r="AY138" s="17" t="s">
        <v>150</v>
      </c>
      <c r="BE138" s="238">
        <f>IF(N138="základní",J138,0)</f>
        <v>0</v>
      </c>
      <c r="BF138" s="238">
        <f>IF(N138="snížená",J138,0)</f>
        <v>0</v>
      </c>
      <c r="BG138" s="238">
        <f>IF(N138="zákl. přenesená",J138,0)</f>
        <v>0</v>
      </c>
      <c r="BH138" s="238">
        <f>IF(N138="sníž. přenesená",J138,0)</f>
        <v>0</v>
      </c>
      <c r="BI138" s="238">
        <f>IF(N138="nulová",J138,0)</f>
        <v>0</v>
      </c>
      <c r="BJ138" s="17" t="s">
        <v>14</v>
      </c>
      <c r="BK138" s="238">
        <f>ROUND(I138*H138,2)</f>
        <v>0</v>
      </c>
      <c r="BL138" s="17" t="s">
        <v>157</v>
      </c>
      <c r="BM138" s="237" t="s">
        <v>170</v>
      </c>
    </row>
    <row r="139" s="2" customFormat="1">
      <c r="A139" s="38"/>
      <c r="B139" s="39"/>
      <c r="C139" s="40"/>
      <c r="D139" s="239" t="s">
        <v>159</v>
      </c>
      <c r="E139" s="40"/>
      <c r="F139" s="240" t="s">
        <v>171</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159</v>
      </c>
      <c r="AU139" s="17" t="s">
        <v>88</v>
      </c>
    </row>
    <row r="140" s="13" customFormat="1">
      <c r="A140" s="13"/>
      <c r="B140" s="244"/>
      <c r="C140" s="245"/>
      <c r="D140" s="239" t="s">
        <v>161</v>
      </c>
      <c r="E140" s="246" t="s">
        <v>1</v>
      </c>
      <c r="F140" s="247" t="s">
        <v>172</v>
      </c>
      <c r="G140" s="245"/>
      <c r="H140" s="248">
        <v>1912.3199999999999</v>
      </c>
      <c r="I140" s="249"/>
      <c r="J140" s="245"/>
      <c r="K140" s="245"/>
      <c r="L140" s="250"/>
      <c r="M140" s="251"/>
      <c r="N140" s="252"/>
      <c r="O140" s="252"/>
      <c r="P140" s="252"/>
      <c r="Q140" s="252"/>
      <c r="R140" s="252"/>
      <c r="S140" s="252"/>
      <c r="T140" s="253"/>
      <c r="U140" s="13"/>
      <c r="V140" s="13"/>
      <c r="W140" s="13"/>
      <c r="X140" s="13"/>
      <c r="Y140" s="13"/>
      <c r="Z140" s="13"/>
      <c r="AA140" s="13"/>
      <c r="AB140" s="13"/>
      <c r="AC140" s="13"/>
      <c r="AD140" s="13"/>
      <c r="AE140" s="13"/>
      <c r="AT140" s="254" t="s">
        <v>161</v>
      </c>
      <c r="AU140" s="254" t="s">
        <v>88</v>
      </c>
      <c r="AV140" s="13" t="s">
        <v>88</v>
      </c>
      <c r="AW140" s="13" t="s">
        <v>34</v>
      </c>
      <c r="AX140" s="13" t="s">
        <v>14</v>
      </c>
      <c r="AY140" s="254" t="s">
        <v>150</v>
      </c>
    </row>
    <row r="141" s="2" customFormat="1" ht="66.75" customHeight="1">
      <c r="A141" s="38"/>
      <c r="B141" s="39"/>
      <c r="C141" s="226" t="s">
        <v>157</v>
      </c>
      <c r="D141" s="226" t="s">
        <v>152</v>
      </c>
      <c r="E141" s="227" t="s">
        <v>173</v>
      </c>
      <c r="F141" s="228" t="s">
        <v>174</v>
      </c>
      <c r="G141" s="229" t="s">
        <v>155</v>
      </c>
      <c r="H141" s="230">
        <v>66.099999999999994</v>
      </c>
      <c r="I141" s="231"/>
      <c r="J141" s="232">
        <f>ROUND(I141*H141,2)</f>
        <v>0</v>
      </c>
      <c r="K141" s="228" t="s">
        <v>156</v>
      </c>
      <c r="L141" s="44"/>
      <c r="M141" s="233" t="s">
        <v>1</v>
      </c>
      <c r="N141" s="234" t="s">
        <v>45</v>
      </c>
      <c r="O141" s="91"/>
      <c r="P141" s="235">
        <f>O141*H141</f>
        <v>0</v>
      </c>
      <c r="Q141" s="235">
        <v>0</v>
      </c>
      <c r="R141" s="235">
        <f>Q141*H141</f>
        <v>0</v>
      </c>
      <c r="S141" s="235">
        <v>0.32500000000000001</v>
      </c>
      <c r="T141" s="236">
        <f>S141*H141</f>
        <v>21.482499999999998</v>
      </c>
      <c r="U141" s="38"/>
      <c r="V141" s="38"/>
      <c r="W141" s="38"/>
      <c r="X141" s="38"/>
      <c r="Y141" s="38"/>
      <c r="Z141" s="38"/>
      <c r="AA141" s="38"/>
      <c r="AB141" s="38"/>
      <c r="AC141" s="38"/>
      <c r="AD141" s="38"/>
      <c r="AE141" s="38"/>
      <c r="AR141" s="237" t="s">
        <v>157</v>
      </c>
      <c r="AT141" s="237" t="s">
        <v>152</v>
      </c>
      <c r="AU141" s="237" t="s">
        <v>88</v>
      </c>
      <c r="AY141" s="17" t="s">
        <v>150</v>
      </c>
      <c r="BE141" s="238">
        <f>IF(N141="základní",J141,0)</f>
        <v>0</v>
      </c>
      <c r="BF141" s="238">
        <f>IF(N141="snížená",J141,0)</f>
        <v>0</v>
      </c>
      <c r="BG141" s="238">
        <f>IF(N141="zákl. přenesená",J141,0)</f>
        <v>0</v>
      </c>
      <c r="BH141" s="238">
        <f>IF(N141="sníž. přenesená",J141,0)</f>
        <v>0</v>
      </c>
      <c r="BI141" s="238">
        <f>IF(N141="nulová",J141,0)</f>
        <v>0</v>
      </c>
      <c r="BJ141" s="17" t="s">
        <v>14</v>
      </c>
      <c r="BK141" s="238">
        <f>ROUND(I141*H141,2)</f>
        <v>0</v>
      </c>
      <c r="BL141" s="17" t="s">
        <v>157</v>
      </c>
      <c r="BM141" s="237" t="s">
        <v>175</v>
      </c>
    </row>
    <row r="142" s="2" customFormat="1">
      <c r="A142" s="38"/>
      <c r="B142" s="39"/>
      <c r="C142" s="40"/>
      <c r="D142" s="239" t="s">
        <v>159</v>
      </c>
      <c r="E142" s="40"/>
      <c r="F142" s="240" t="s">
        <v>171</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159</v>
      </c>
      <c r="AU142" s="17" t="s">
        <v>88</v>
      </c>
    </row>
    <row r="143" s="13" customFormat="1">
      <c r="A143" s="13"/>
      <c r="B143" s="244"/>
      <c r="C143" s="245"/>
      <c r="D143" s="239" t="s">
        <v>161</v>
      </c>
      <c r="E143" s="246" t="s">
        <v>1</v>
      </c>
      <c r="F143" s="247" t="s">
        <v>176</v>
      </c>
      <c r="G143" s="245"/>
      <c r="H143" s="248">
        <v>66.099999999999994</v>
      </c>
      <c r="I143" s="249"/>
      <c r="J143" s="245"/>
      <c r="K143" s="245"/>
      <c r="L143" s="250"/>
      <c r="M143" s="251"/>
      <c r="N143" s="252"/>
      <c r="O143" s="252"/>
      <c r="P143" s="252"/>
      <c r="Q143" s="252"/>
      <c r="R143" s="252"/>
      <c r="S143" s="252"/>
      <c r="T143" s="253"/>
      <c r="U143" s="13"/>
      <c r="V143" s="13"/>
      <c r="W143" s="13"/>
      <c r="X143" s="13"/>
      <c r="Y143" s="13"/>
      <c r="Z143" s="13"/>
      <c r="AA143" s="13"/>
      <c r="AB143" s="13"/>
      <c r="AC143" s="13"/>
      <c r="AD143" s="13"/>
      <c r="AE143" s="13"/>
      <c r="AT143" s="254" t="s">
        <v>161</v>
      </c>
      <c r="AU143" s="254" t="s">
        <v>88</v>
      </c>
      <c r="AV143" s="13" t="s">
        <v>88</v>
      </c>
      <c r="AW143" s="13" t="s">
        <v>34</v>
      </c>
      <c r="AX143" s="13" t="s">
        <v>14</v>
      </c>
      <c r="AY143" s="254" t="s">
        <v>150</v>
      </c>
    </row>
    <row r="144" s="2" customFormat="1">
      <c r="A144" s="38"/>
      <c r="B144" s="39"/>
      <c r="C144" s="226" t="s">
        <v>177</v>
      </c>
      <c r="D144" s="226" t="s">
        <v>152</v>
      </c>
      <c r="E144" s="227" t="s">
        <v>178</v>
      </c>
      <c r="F144" s="228" t="s">
        <v>179</v>
      </c>
      <c r="G144" s="229" t="s">
        <v>155</v>
      </c>
      <c r="H144" s="230">
        <v>751.70000000000005</v>
      </c>
      <c r="I144" s="231"/>
      <c r="J144" s="232">
        <f>ROUND(I144*H144,2)</f>
        <v>0</v>
      </c>
      <c r="K144" s="228" t="s">
        <v>1</v>
      </c>
      <c r="L144" s="44"/>
      <c r="M144" s="233" t="s">
        <v>1</v>
      </c>
      <c r="N144" s="234" t="s">
        <v>45</v>
      </c>
      <c r="O144" s="91"/>
      <c r="P144" s="235">
        <f>O144*H144</f>
        <v>0</v>
      </c>
      <c r="Q144" s="235">
        <v>0</v>
      </c>
      <c r="R144" s="235">
        <f>Q144*H144</f>
        <v>0</v>
      </c>
      <c r="S144" s="235">
        <v>0.28999999999999998</v>
      </c>
      <c r="T144" s="236">
        <f>S144*H144</f>
        <v>217.993</v>
      </c>
      <c r="U144" s="38"/>
      <c r="V144" s="38"/>
      <c r="W144" s="38"/>
      <c r="X144" s="38"/>
      <c r="Y144" s="38"/>
      <c r="Z144" s="38"/>
      <c r="AA144" s="38"/>
      <c r="AB144" s="38"/>
      <c r="AC144" s="38"/>
      <c r="AD144" s="38"/>
      <c r="AE144" s="38"/>
      <c r="AR144" s="237" t="s">
        <v>157</v>
      </c>
      <c r="AT144" s="237" t="s">
        <v>152</v>
      </c>
      <c r="AU144" s="237" t="s">
        <v>88</v>
      </c>
      <c r="AY144" s="17" t="s">
        <v>150</v>
      </c>
      <c r="BE144" s="238">
        <f>IF(N144="základní",J144,0)</f>
        <v>0</v>
      </c>
      <c r="BF144" s="238">
        <f>IF(N144="snížená",J144,0)</f>
        <v>0</v>
      </c>
      <c r="BG144" s="238">
        <f>IF(N144="zákl. přenesená",J144,0)</f>
        <v>0</v>
      </c>
      <c r="BH144" s="238">
        <f>IF(N144="sníž. přenesená",J144,0)</f>
        <v>0</v>
      </c>
      <c r="BI144" s="238">
        <f>IF(N144="nulová",J144,0)</f>
        <v>0</v>
      </c>
      <c r="BJ144" s="17" t="s">
        <v>14</v>
      </c>
      <c r="BK144" s="238">
        <f>ROUND(I144*H144,2)</f>
        <v>0</v>
      </c>
      <c r="BL144" s="17" t="s">
        <v>157</v>
      </c>
      <c r="BM144" s="237" t="s">
        <v>180</v>
      </c>
    </row>
    <row r="145" s="2" customFormat="1">
      <c r="A145" s="38"/>
      <c r="B145" s="39"/>
      <c r="C145" s="40"/>
      <c r="D145" s="239" t="s">
        <v>159</v>
      </c>
      <c r="E145" s="40"/>
      <c r="F145" s="240" t="s">
        <v>171</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159</v>
      </c>
      <c r="AU145" s="17" t="s">
        <v>88</v>
      </c>
    </row>
    <row r="146" s="2" customFormat="1">
      <c r="A146" s="38"/>
      <c r="B146" s="39"/>
      <c r="C146" s="40"/>
      <c r="D146" s="239" t="s">
        <v>181</v>
      </c>
      <c r="E146" s="40"/>
      <c r="F146" s="240" t="s">
        <v>182</v>
      </c>
      <c r="G146" s="40"/>
      <c r="H146" s="40"/>
      <c r="I146" s="241"/>
      <c r="J146" s="40"/>
      <c r="K146" s="40"/>
      <c r="L146" s="44"/>
      <c r="M146" s="242"/>
      <c r="N146" s="243"/>
      <c r="O146" s="91"/>
      <c r="P146" s="91"/>
      <c r="Q146" s="91"/>
      <c r="R146" s="91"/>
      <c r="S146" s="91"/>
      <c r="T146" s="92"/>
      <c r="U146" s="38"/>
      <c r="V146" s="38"/>
      <c r="W146" s="38"/>
      <c r="X146" s="38"/>
      <c r="Y146" s="38"/>
      <c r="Z146" s="38"/>
      <c r="AA146" s="38"/>
      <c r="AB146" s="38"/>
      <c r="AC146" s="38"/>
      <c r="AD146" s="38"/>
      <c r="AE146" s="38"/>
      <c r="AT146" s="17" t="s">
        <v>181</v>
      </c>
      <c r="AU146" s="17" t="s">
        <v>88</v>
      </c>
    </row>
    <row r="147" s="13" customFormat="1">
      <c r="A147" s="13"/>
      <c r="B147" s="244"/>
      <c r="C147" s="245"/>
      <c r="D147" s="239" t="s">
        <v>161</v>
      </c>
      <c r="E147" s="246" t="s">
        <v>1</v>
      </c>
      <c r="F147" s="247" t="s">
        <v>183</v>
      </c>
      <c r="G147" s="245"/>
      <c r="H147" s="248">
        <v>751.70000000000005</v>
      </c>
      <c r="I147" s="249"/>
      <c r="J147" s="245"/>
      <c r="K147" s="245"/>
      <c r="L147" s="250"/>
      <c r="M147" s="251"/>
      <c r="N147" s="252"/>
      <c r="O147" s="252"/>
      <c r="P147" s="252"/>
      <c r="Q147" s="252"/>
      <c r="R147" s="252"/>
      <c r="S147" s="252"/>
      <c r="T147" s="253"/>
      <c r="U147" s="13"/>
      <c r="V147" s="13"/>
      <c r="W147" s="13"/>
      <c r="X147" s="13"/>
      <c r="Y147" s="13"/>
      <c r="Z147" s="13"/>
      <c r="AA147" s="13"/>
      <c r="AB147" s="13"/>
      <c r="AC147" s="13"/>
      <c r="AD147" s="13"/>
      <c r="AE147" s="13"/>
      <c r="AT147" s="254" t="s">
        <v>161</v>
      </c>
      <c r="AU147" s="254" t="s">
        <v>88</v>
      </c>
      <c r="AV147" s="13" t="s">
        <v>88</v>
      </c>
      <c r="AW147" s="13" t="s">
        <v>34</v>
      </c>
      <c r="AX147" s="13" t="s">
        <v>14</v>
      </c>
      <c r="AY147" s="254" t="s">
        <v>150</v>
      </c>
    </row>
    <row r="148" s="2" customFormat="1">
      <c r="A148" s="38"/>
      <c r="B148" s="39"/>
      <c r="C148" s="226" t="s">
        <v>184</v>
      </c>
      <c r="D148" s="226" t="s">
        <v>152</v>
      </c>
      <c r="E148" s="227" t="s">
        <v>185</v>
      </c>
      <c r="F148" s="228" t="s">
        <v>186</v>
      </c>
      <c r="G148" s="229" t="s">
        <v>155</v>
      </c>
      <c r="H148" s="230">
        <v>675.95000000000005</v>
      </c>
      <c r="I148" s="231"/>
      <c r="J148" s="232">
        <f>ROUND(I148*H148,2)</f>
        <v>0</v>
      </c>
      <c r="K148" s="228" t="s">
        <v>1</v>
      </c>
      <c r="L148" s="44"/>
      <c r="M148" s="233" t="s">
        <v>1</v>
      </c>
      <c r="N148" s="234" t="s">
        <v>45</v>
      </c>
      <c r="O148" s="91"/>
      <c r="P148" s="235">
        <f>O148*H148</f>
        <v>0</v>
      </c>
      <c r="Q148" s="235">
        <v>0</v>
      </c>
      <c r="R148" s="235">
        <f>Q148*H148</f>
        <v>0</v>
      </c>
      <c r="S148" s="235">
        <v>0.44</v>
      </c>
      <c r="T148" s="236">
        <f>S148*H148</f>
        <v>297.41800000000001</v>
      </c>
      <c r="U148" s="38"/>
      <c r="V148" s="38"/>
      <c r="W148" s="38"/>
      <c r="X148" s="38"/>
      <c r="Y148" s="38"/>
      <c r="Z148" s="38"/>
      <c r="AA148" s="38"/>
      <c r="AB148" s="38"/>
      <c r="AC148" s="38"/>
      <c r="AD148" s="38"/>
      <c r="AE148" s="38"/>
      <c r="AR148" s="237" t="s">
        <v>157</v>
      </c>
      <c r="AT148" s="237" t="s">
        <v>152</v>
      </c>
      <c r="AU148" s="237" t="s">
        <v>88</v>
      </c>
      <c r="AY148" s="17" t="s">
        <v>150</v>
      </c>
      <c r="BE148" s="238">
        <f>IF(N148="základní",J148,0)</f>
        <v>0</v>
      </c>
      <c r="BF148" s="238">
        <f>IF(N148="snížená",J148,0)</f>
        <v>0</v>
      </c>
      <c r="BG148" s="238">
        <f>IF(N148="zákl. přenesená",J148,0)</f>
        <v>0</v>
      </c>
      <c r="BH148" s="238">
        <f>IF(N148="sníž. přenesená",J148,0)</f>
        <v>0</v>
      </c>
      <c r="BI148" s="238">
        <f>IF(N148="nulová",J148,0)</f>
        <v>0</v>
      </c>
      <c r="BJ148" s="17" t="s">
        <v>14</v>
      </c>
      <c r="BK148" s="238">
        <f>ROUND(I148*H148,2)</f>
        <v>0</v>
      </c>
      <c r="BL148" s="17" t="s">
        <v>157</v>
      </c>
      <c r="BM148" s="237" t="s">
        <v>187</v>
      </c>
    </row>
    <row r="149" s="2" customFormat="1">
      <c r="A149" s="38"/>
      <c r="B149" s="39"/>
      <c r="C149" s="40"/>
      <c r="D149" s="239" t="s">
        <v>159</v>
      </c>
      <c r="E149" s="40"/>
      <c r="F149" s="240" t="s">
        <v>171</v>
      </c>
      <c r="G149" s="40"/>
      <c r="H149" s="40"/>
      <c r="I149" s="241"/>
      <c r="J149" s="40"/>
      <c r="K149" s="40"/>
      <c r="L149" s="44"/>
      <c r="M149" s="242"/>
      <c r="N149" s="243"/>
      <c r="O149" s="91"/>
      <c r="P149" s="91"/>
      <c r="Q149" s="91"/>
      <c r="R149" s="91"/>
      <c r="S149" s="91"/>
      <c r="T149" s="92"/>
      <c r="U149" s="38"/>
      <c r="V149" s="38"/>
      <c r="W149" s="38"/>
      <c r="X149" s="38"/>
      <c r="Y149" s="38"/>
      <c r="Z149" s="38"/>
      <c r="AA149" s="38"/>
      <c r="AB149" s="38"/>
      <c r="AC149" s="38"/>
      <c r="AD149" s="38"/>
      <c r="AE149" s="38"/>
      <c r="AT149" s="17" t="s">
        <v>159</v>
      </c>
      <c r="AU149" s="17" t="s">
        <v>88</v>
      </c>
    </row>
    <row r="150" s="2" customFormat="1">
      <c r="A150" s="38"/>
      <c r="B150" s="39"/>
      <c r="C150" s="40"/>
      <c r="D150" s="239" t="s">
        <v>181</v>
      </c>
      <c r="E150" s="40"/>
      <c r="F150" s="240" t="s">
        <v>182</v>
      </c>
      <c r="G150" s="40"/>
      <c r="H150" s="40"/>
      <c r="I150" s="241"/>
      <c r="J150" s="40"/>
      <c r="K150" s="40"/>
      <c r="L150" s="44"/>
      <c r="M150" s="242"/>
      <c r="N150" s="243"/>
      <c r="O150" s="91"/>
      <c r="P150" s="91"/>
      <c r="Q150" s="91"/>
      <c r="R150" s="91"/>
      <c r="S150" s="91"/>
      <c r="T150" s="92"/>
      <c r="U150" s="38"/>
      <c r="V150" s="38"/>
      <c r="W150" s="38"/>
      <c r="X150" s="38"/>
      <c r="Y150" s="38"/>
      <c r="Z150" s="38"/>
      <c r="AA150" s="38"/>
      <c r="AB150" s="38"/>
      <c r="AC150" s="38"/>
      <c r="AD150" s="38"/>
      <c r="AE150" s="38"/>
      <c r="AT150" s="17" t="s">
        <v>181</v>
      </c>
      <c r="AU150" s="17" t="s">
        <v>88</v>
      </c>
    </row>
    <row r="151" s="13" customFormat="1">
      <c r="A151" s="13"/>
      <c r="B151" s="244"/>
      <c r="C151" s="245"/>
      <c r="D151" s="239" t="s">
        <v>161</v>
      </c>
      <c r="E151" s="246" t="s">
        <v>1</v>
      </c>
      <c r="F151" s="247" t="s">
        <v>188</v>
      </c>
      <c r="G151" s="245"/>
      <c r="H151" s="248">
        <v>675.95000000000005</v>
      </c>
      <c r="I151" s="249"/>
      <c r="J151" s="245"/>
      <c r="K151" s="245"/>
      <c r="L151" s="250"/>
      <c r="M151" s="251"/>
      <c r="N151" s="252"/>
      <c r="O151" s="252"/>
      <c r="P151" s="252"/>
      <c r="Q151" s="252"/>
      <c r="R151" s="252"/>
      <c r="S151" s="252"/>
      <c r="T151" s="253"/>
      <c r="U151" s="13"/>
      <c r="V151" s="13"/>
      <c r="W151" s="13"/>
      <c r="X151" s="13"/>
      <c r="Y151" s="13"/>
      <c r="Z151" s="13"/>
      <c r="AA151" s="13"/>
      <c r="AB151" s="13"/>
      <c r="AC151" s="13"/>
      <c r="AD151" s="13"/>
      <c r="AE151" s="13"/>
      <c r="AT151" s="254" t="s">
        <v>161</v>
      </c>
      <c r="AU151" s="254" t="s">
        <v>88</v>
      </c>
      <c r="AV151" s="13" t="s">
        <v>88</v>
      </c>
      <c r="AW151" s="13" t="s">
        <v>34</v>
      </c>
      <c r="AX151" s="13" t="s">
        <v>14</v>
      </c>
      <c r="AY151" s="254" t="s">
        <v>150</v>
      </c>
    </row>
    <row r="152" s="2" customFormat="1" ht="55.5" customHeight="1">
      <c r="A152" s="38"/>
      <c r="B152" s="39"/>
      <c r="C152" s="226" t="s">
        <v>189</v>
      </c>
      <c r="D152" s="226" t="s">
        <v>152</v>
      </c>
      <c r="E152" s="227" t="s">
        <v>190</v>
      </c>
      <c r="F152" s="228" t="s">
        <v>191</v>
      </c>
      <c r="G152" s="229" t="s">
        <v>155</v>
      </c>
      <c r="H152" s="230">
        <v>942.04999999999995</v>
      </c>
      <c r="I152" s="231"/>
      <c r="J152" s="232">
        <f>ROUND(I152*H152,2)</f>
        <v>0</v>
      </c>
      <c r="K152" s="228" t="s">
        <v>156</v>
      </c>
      <c r="L152" s="44"/>
      <c r="M152" s="233" t="s">
        <v>1</v>
      </c>
      <c r="N152" s="234" t="s">
        <v>45</v>
      </c>
      <c r="O152" s="91"/>
      <c r="P152" s="235">
        <f>O152*H152</f>
        <v>0</v>
      </c>
      <c r="Q152" s="235">
        <v>0</v>
      </c>
      <c r="R152" s="235">
        <f>Q152*H152</f>
        <v>0</v>
      </c>
      <c r="S152" s="235">
        <v>0.45000000000000001</v>
      </c>
      <c r="T152" s="236">
        <f>S152*H152</f>
        <v>423.92250000000001</v>
      </c>
      <c r="U152" s="38"/>
      <c r="V152" s="38"/>
      <c r="W152" s="38"/>
      <c r="X152" s="38"/>
      <c r="Y152" s="38"/>
      <c r="Z152" s="38"/>
      <c r="AA152" s="38"/>
      <c r="AB152" s="38"/>
      <c r="AC152" s="38"/>
      <c r="AD152" s="38"/>
      <c r="AE152" s="38"/>
      <c r="AR152" s="237" t="s">
        <v>157</v>
      </c>
      <c r="AT152" s="237" t="s">
        <v>152</v>
      </c>
      <c r="AU152" s="237" t="s">
        <v>88</v>
      </c>
      <c r="AY152" s="17" t="s">
        <v>150</v>
      </c>
      <c r="BE152" s="238">
        <f>IF(N152="základní",J152,0)</f>
        <v>0</v>
      </c>
      <c r="BF152" s="238">
        <f>IF(N152="snížená",J152,0)</f>
        <v>0</v>
      </c>
      <c r="BG152" s="238">
        <f>IF(N152="zákl. přenesená",J152,0)</f>
        <v>0</v>
      </c>
      <c r="BH152" s="238">
        <f>IF(N152="sníž. přenesená",J152,0)</f>
        <v>0</v>
      </c>
      <c r="BI152" s="238">
        <f>IF(N152="nulová",J152,0)</f>
        <v>0</v>
      </c>
      <c r="BJ152" s="17" t="s">
        <v>14</v>
      </c>
      <c r="BK152" s="238">
        <f>ROUND(I152*H152,2)</f>
        <v>0</v>
      </c>
      <c r="BL152" s="17" t="s">
        <v>157</v>
      </c>
      <c r="BM152" s="237" t="s">
        <v>192</v>
      </c>
    </row>
    <row r="153" s="2" customFormat="1">
      <c r="A153" s="38"/>
      <c r="B153" s="39"/>
      <c r="C153" s="40"/>
      <c r="D153" s="239" t="s">
        <v>159</v>
      </c>
      <c r="E153" s="40"/>
      <c r="F153" s="240" t="s">
        <v>171</v>
      </c>
      <c r="G153" s="40"/>
      <c r="H153" s="40"/>
      <c r="I153" s="241"/>
      <c r="J153" s="40"/>
      <c r="K153" s="40"/>
      <c r="L153" s="44"/>
      <c r="M153" s="242"/>
      <c r="N153" s="243"/>
      <c r="O153" s="91"/>
      <c r="P153" s="91"/>
      <c r="Q153" s="91"/>
      <c r="R153" s="91"/>
      <c r="S153" s="91"/>
      <c r="T153" s="92"/>
      <c r="U153" s="38"/>
      <c r="V153" s="38"/>
      <c r="W153" s="38"/>
      <c r="X153" s="38"/>
      <c r="Y153" s="38"/>
      <c r="Z153" s="38"/>
      <c r="AA153" s="38"/>
      <c r="AB153" s="38"/>
      <c r="AC153" s="38"/>
      <c r="AD153" s="38"/>
      <c r="AE153" s="38"/>
      <c r="AT153" s="17" t="s">
        <v>159</v>
      </c>
      <c r="AU153" s="17" t="s">
        <v>88</v>
      </c>
    </row>
    <row r="154" s="13" customFormat="1">
      <c r="A154" s="13"/>
      <c r="B154" s="244"/>
      <c r="C154" s="245"/>
      <c r="D154" s="239" t="s">
        <v>161</v>
      </c>
      <c r="E154" s="246" t="s">
        <v>1</v>
      </c>
      <c r="F154" s="247" t="s">
        <v>193</v>
      </c>
      <c r="G154" s="245"/>
      <c r="H154" s="248">
        <v>942.04999999999995</v>
      </c>
      <c r="I154" s="249"/>
      <c r="J154" s="245"/>
      <c r="K154" s="245"/>
      <c r="L154" s="250"/>
      <c r="M154" s="251"/>
      <c r="N154" s="252"/>
      <c r="O154" s="252"/>
      <c r="P154" s="252"/>
      <c r="Q154" s="252"/>
      <c r="R154" s="252"/>
      <c r="S154" s="252"/>
      <c r="T154" s="253"/>
      <c r="U154" s="13"/>
      <c r="V154" s="13"/>
      <c r="W154" s="13"/>
      <c r="X154" s="13"/>
      <c r="Y154" s="13"/>
      <c r="Z154" s="13"/>
      <c r="AA154" s="13"/>
      <c r="AB154" s="13"/>
      <c r="AC154" s="13"/>
      <c r="AD154" s="13"/>
      <c r="AE154" s="13"/>
      <c r="AT154" s="254" t="s">
        <v>161</v>
      </c>
      <c r="AU154" s="254" t="s">
        <v>88</v>
      </c>
      <c r="AV154" s="13" t="s">
        <v>88</v>
      </c>
      <c r="AW154" s="13" t="s">
        <v>34</v>
      </c>
      <c r="AX154" s="13" t="s">
        <v>14</v>
      </c>
      <c r="AY154" s="254" t="s">
        <v>150</v>
      </c>
    </row>
    <row r="155" s="2" customFormat="1" ht="55.5" customHeight="1">
      <c r="A155" s="38"/>
      <c r="B155" s="39"/>
      <c r="C155" s="226" t="s">
        <v>194</v>
      </c>
      <c r="D155" s="226" t="s">
        <v>152</v>
      </c>
      <c r="E155" s="227" t="s">
        <v>195</v>
      </c>
      <c r="F155" s="228" t="s">
        <v>196</v>
      </c>
      <c r="G155" s="229" t="s">
        <v>155</v>
      </c>
      <c r="H155" s="230">
        <v>11.550000000000001</v>
      </c>
      <c r="I155" s="231"/>
      <c r="J155" s="232">
        <f>ROUND(I155*H155,2)</f>
        <v>0</v>
      </c>
      <c r="K155" s="228" t="s">
        <v>156</v>
      </c>
      <c r="L155" s="44"/>
      <c r="M155" s="233" t="s">
        <v>1</v>
      </c>
      <c r="N155" s="234" t="s">
        <v>45</v>
      </c>
      <c r="O155" s="91"/>
      <c r="P155" s="235">
        <f>O155*H155</f>
        <v>0</v>
      </c>
      <c r="Q155" s="235">
        <v>0</v>
      </c>
      <c r="R155" s="235">
        <f>Q155*H155</f>
        <v>0</v>
      </c>
      <c r="S155" s="235">
        <v>0.23999999999999999</v>
      </c>
      <c r="T155" s="236">
        <f>S155*H155</f>
        <v>2.7720000000000002</v>
      </c>
      <c r="U155" s="38"/>
      <c r="V155" s="38"/>
      <c r="W155" s="38"/>
      <c r="X155" s="38"/>
      <c r="Y155" s="38"/>
      <c r="Z155" s="38"/>
      <c r="AA155" s="38"/>
      <c r="AB155" s="38"/>
      <c r="AC155" s="38"/>
      <c r="AD155" s="38"/>
      <c r="AE155" s="38"/>
      <c r="AR155" s="237" t="s">
        <v>157</v>
      </c>
      <c r="AT155" s="237" t="s">
        <v>152</v>
      </c>
      <c r="AU155" s="237" t="s">
        <v>88</v>
      </c>
      <c r="AY155" s="17" t="s">
        <v>150</v>
      </c>
      <c r="BE155" s="238">
        <f>IF(N155="základní",J155,0)</f>
        <v>0</v>
      </c>
      <c r="BF155" s="238">
        <f>IF(N155="snížená",J155,0)</f>
        <v>0</v>
      </c>
      <c r="BG155" s="238">
        <f>IF(N155="zákl. přenesená",J155,0)</f>
        <v>0</v>
      </c>
      <c r="BH155" s="238">
        <f>IF(N155="sníž. přenesená",J155,0)</f>
        <v>0</v>
      </c>
      <c r="BI155" s="238">
        <f>IF(N155="nulová",J155,0)</f>
        <v>0</v>
      </c>
      <c r="BJ155" s="17" t="s">
        <v>14</v>
      </c>
      <c r="BK155" s="238">
        <f>ROUND(I155*H155,2)</f>
        <v>0</v>
      </c>
      <c r="BL155" s="17" t="s">
        <v>157</v>
      </c>
      <c r="BM155" s="237" t="s">
        <v>197</v>
      </c>
    </row>
    <row r="156" s="2" customFormat="1">
      <c r="A156" s="38"/>
      <c r="B156" s="39"/>
      <c r="C156" s="40"/>
      <c r="D156" s="239" t="s">
        <v>159</v>
      </c>
      <c r="E156" s="40"/>
      <c r="F156" s="240" t="s">
        <v>171</v>
      </c>
      <c r="G156" s="40"/>
      <c r="H156" s="40"/>
      <c r="I156" s="241"/>
      <c r="J156" s="40"/>
      <c r="K156" s="40"/>
      <c r="L156" s="44"/>
      <c r="M156" s="242"/>
      <c r="N156" s="243"/>
      <c r="O156" s="91"/>
      <c r="P156" s="91"/>
      <c r="Q156" s="91"/>
      <c r="R156" s="91"/>
      <c r="S156" s="91"/>
      <c r="T156" s="92"/>
      <c r="U156" s="38"/>
      <c r="V156" s="38"/>
      <c r="W156" s="38"/>
      <c r="X156" s="38"/>
      <c r="Y156" s="38"/>
      <c r="Z156" s="38"/>
      <c r="AA156" s="38"/>
      <c r="AB156" s="38"/>
      <c r="AC156" s="38"/>
      <c r="AD156" s="38"/>
      <c r="AE156" s="38"/>
      <c r="AT156" s="17" t="s">
        <v>159</v>
      </c>
      <c r="AU156" s="17" t="s">
        <v>88</v>
      </c>
    </row>
    <row r="157" s="13" customFormat="1">
      <c r="A157" s="13"/>
      <c r="B157" s="244"/>
      <c r="C157" s="245"/>
      <c r="D157" s="239" t="s">
        <v>161</v>
      </c>
      <c r="E157" s="246" t="s">
        <v>1</v>
      </c>
      <c r="F157" s="247" t="s">
        <v>198</v>
      </c>
      <c r="G157" s="245"/>
      <c r="H157" s="248">
        <v>11.550000000000001</v>
      </c>
      <c r="I157" s="249"/>
      <c r="J157" s="245"/>
      <c r="K157" s="245"/>
      <c r="L157" s="250"/>
      <c r="M157" s="251"/>
      <c r="N157" s="252"/>
      <c r="O157" s="252"/>
      <c r="P157" s="252"/>
      <c r="Q157" s="252"/>
      <c r="R157" s="252"/>
      <c r="S157" s="252"/>
      <c r="T157" s="253"/>
      <c r="U157" s="13"/>
      <c r="V157" s="13"/>
      <c r="W157" s="13"/>
      <c r="X157" s="13"/>
      <c r="Y157" s="13"/>
      <c r="Z157" s="13"/>
      <c r="AA157" s="13"/>
      <c r="AB157" s="13"/>
      <c r="AC157" s="13"/>
      <c r="AD157" s="13"/>
      <c r="AE157" s="13"/>
      <c r="AT157" s="254" t="s">
        <v>161</v>
      </c>
      <c r="AU157" s="254" t="s">
        <v>88</v>
      </c>
      <c r="AV157" s="13" t="s">
        <v>88</v>
      </c>
      <c r="AW157" s="13" t="s">
        <v>34</v>
      </c>
      <c r="AX157" s="13" t="s">
        <v>14</v>
      </c>
      <c r="AY157" s="254" t="s">
        <v>150</v>
      </c>
    </row>
    <row r="158" s="2" customFormat="1" ht="55.5" customHeight="1">
      <c r="A158" s="38"/>
      <c r="B158" s="39"/>
      <c r="C158" s="226" t="s">
        <v>199</v>
      </c>
      <c r="D158" s="226" t="s">
        <v>152</v>
      </c>
      <c r="E158" s="227" t="s">
        <v>200</v>
      </c>
      <c r="F158" s="228" t="s">
        <v>201</v>
      </c>
      <c r="G158" s="229" t="s">
        <v>155</v>
      </c>
      <c r="H158" s="230">
        <v>291.47000000000003</v>
      </c>
      <c r="I158" s="231"/>
      <c r="J158" s="232">
        <f>ROUND(I158*H158,2)</f>
        <v>0</v>
      </c>
      <c r="K158" s="228" t="s">
        <v>156</v>
      </c>
      <c r="L158" s="44"/>
      <c r="M158" s="233" t="s">
        <v>1</v>
      </c>
      <c r="N158" s="234" t="s">
        <v>45</v>
      </c>
      <c r="O158" s="91"/>
      <c r="P158" s="235">
        <f>O158*H158</f>
        <v>0</v>
      </c>
      <c r="Q158" s="235">
        <v>0</v>
      </c>
      <c r="R158" s="235">
        <f>Q158*H158</f>
        <v>0</v>
      </c>
      <c r="S158" s="235">
        <v>0.098000000000000004</v>
      </c>
      <c r="T158" s="236">
        <f>S158*H158</f>
        <v>28.564060000000005</v>
      </c>
      <c r="U158" s="38"/>
      <c r="V158" s="38"/>
      <c r="W158" s="38"/>
      <c r="X158" s="38"/>
      <c r="Y158" s="38"/>
      <c r="Z158" s="38"/>
      <c r="AA158" s="38"/>
      <c r="AB158" s="38"/>
      <c r="AC158" s="38"/>
      <c r="AD158" s="38"/>
      <c r="AE158" s="38"/>
      <c r="AR158" s="237" t="s">
        <v>157</v>
      </c>
      <c r="AT158" s="237" t="s">
        <v>152</v>
      </c>
      <c r="AU158" s="237" t="s">
        <v>88</v>
      </c>
      <c r="AY158" s="17" t="s">
        <v>150</v>
      </c>
      <c r="BE158" s="238">
        <f>IF(N158="základní",J158,0)</f>
        <v>0</v>
      </c>
      <c r="BF158" s="238">
        <f>IF(N158="snížená",J158,0)</f>
        <v>0</v>
      </c>
      <c r="BG158" s="238">
        <f>IF(N158="zákl. přenesená",J158,0)</f>
        <v>0</v>
      </c>
      <c r="BH158" s="238">
        <f>IF(N158="sníž. přenesená",J158,0)</f>
        <v>0</v>
      </c>
      <c r="BI158" s="238">
        <f>IF(N158="nulová",J158,0)</f>
        <v>0</v>
      </c>
      <c r="BJ158" s="17" t="s">
        <v>14</v>
      </c>
      <c r="BK158" s="238">
        <f>ROUND(I158*H158,2)</f>
        <v>0</v>
      </c>
      <c r="BL158" s="17" t="s">
        <v>157</v>
      </c>
      <c r="BM158" s="237" t="s">
        <v>202</v>
      </c>
    </row>
    <row r="159" s="2" customFormat="1">
      <c r="A159" s="38"/>
      <c r="B159" s="39"/>
      <c r="C159" s="40"/>
      <c r="D159" s="239" t="s">
        <v>159</v>
      </c>
      <c r="E159" s="40"/>
      <c r="F159" s="240" t="s">
        <v>171</v>
      </c>
      <c r="G159" s="40"/>
      <c r="H159" s="40"/>
      <c r="I159" s="241"/>
      <c r="J159" s="40"/>
      <c r="K159" s="40"/>
      <c r="L159" s="44"/>
      <c r="M159" s="242"/>
      <c r="N159" s="243"/>
      <c r="O159" s="91"/>
      <c r="P159" s="91"/>
      <c r="Q159" s="91"/>
      <c r="R159" s="91"/>
      <c r="S159" s="91"/>
      <c r="T159" s="92"/>
      <c r="U159" s="38"/>
      <c r="V159" s="38"/>
      <c r="W159" s="38"/>
      <c r="X159" s="38"/>
      <c r="Y159" s="38"/>
      <c r="Z159" s="38"/>
      <c r="AA159" s="38"/>
      <c r="AB159" s="38"/>
      <c r="AC159" s="38"/>
      <c r="AD159" s="38"/>
      <c r="AE159" s="38"/>
      <c r="AT159" s="17" t="s">
        <v>159</v>
      </c>
      <c r="AU159" s="17" t="s">
        <v>88</v>
      </c>
    </row>
    <row r="160" s="13" customFormat="1">
      <c r="A160" s="13"/>
      <c r="B160" s="244"/>
      <c r="C160" s="245"/>
      <c r="D160" s="239" t="s">
        <v>161</v>
      </c>
      <c r="E160" s="246" t="s">
        <v>1</v>
      </c>
      <c r="F160" s="247" t="s">
        <v>203</v>
      </c>
      <c r="G160" s="245"/>
      <c r="H160" s="248">
        <v>291.47000000000003</v>
      </c>
      <c r="I160" s="249"/>
      <c r="J160" s="245"/>
      <c r="K160" s="245"/>
      <c r="L160" s="250"/>
      <c r="M160" s="251"/>
      <c r="N160" s="252"/>
      <c r="O160" s="252"/>
      <c r="P160" s="252"/>
      <c r="Q160" s="252"/>
      <c r="R160" s="252"/>
      <c r="S160" s="252"/>
      <c r="T160" s="253"/>
      <c r="U160" s="13"/>
      <c r="V160" s="13"/>
      <c r="W160" s="13"/>
      <c r="X160" s="13"/>
      <c r="Y160" s="13"/>
      <c r="Z160" s="13"/>
      <c r="AA160" s="13"/>
      <c r="AB160" s="13"/>
      <c r="AC160" s="13"/>
      <c r="AD160" s="13"/>
      <c r="AE160" s="13"/>
      <c r="AT160" s="254" t="s">
        <v>161</v>
      </c>
      <c r="AU160" s="254" t="s">
        <v>88</v>
      </c>
      <c r="AV160" s="13" t="s">
        <v>88</v>
      </c>
      <c r="AW160" s="13" t="s">
        <v>34</v>
      </c>
      <c r="AX160" s="13" t="s">
        <v>14</v>
      </c>
      <c r="AY160" s="254" t="s">
        <v>150</v>
      </c>
    </row>
    <row r="161" s="2" customFormat="1" ht="55.5" customHeight="1">
      <c r="A161" s="38"/>
      <c r="B161" s="39"/>
      <c r="C161" s="226" t="s">
        <v>204</v>
      </c>
      <c r="D161" s="226" t="s">
        <v>152</v>
      </c>
      <c r="E161" s="227" t="s">
        <v>205</v>
      </c>
      <c r="F161" s="228" t="s">
        <v>206</v>
      </c>
      <c r="G161" s="229" t="s">
        <v>155</v>
      </c>
      <c r="H161" s="230">
        <v>4971.8699999999999</v>
      </c>
      <c r="I161" s="231"/>
      <c r="J161" s="232">
        <f>ROUND(I161*H161,2)</f>
        <v>0</v>
      </c>
      <c r="K161" s="228" t="s">
        <v>156</v>
      </c>
      <c r="L161" s="44"/>
      <c r="M161" s="233" t="s">
        <v>1</v>
      </c>
      <c r="N161" s="234" t="s">
        <v>45</v>
      </c>
      <c r="O161" s="91"/>
      <c r="P161" s="235">
        <f>O161*H161</f>
        <v>0</v>
      </c>
      <c r="Q161" s="235">
        <v>0.00012999999999999999</v>
      </c>
      <c r="R161" s="235">
        <f>Q161*H161</f>
        <v>0.64634309999999995</v>
      </c>
      <c r="S161" s="235">
        <v>0.23000000000000001</v>
      </c>
      <c r="T161" s="236">
        <f>S161*H161</f>
        <v>1143.5301</v>
      </c>
      <c r="U161" s="38"/>
      <c r="V161" s="38"/>
      <c r="W161" s="38"/>
      <c r="X161" s="38"/>
      <c r="Y161" s="38"/>
      <c r="Z161" s="38"/>
      <c r="AA161" s="38"/>
      <c r="AB161" s="38"/>
      <c r="AC161" s="38"/>
      <c r="AD161" s="38"/>
      <c r="AE161" s="38"/>
      <c r="AR161" s="237" t="s">
        <v>157</v>
      </c>
      <c r="AT161" s="237" t="s">
        <v>152</v>
      </c>
      <c r="AU161" s="237" t="s">
        <v>88</v>
      </c>
      <c r="AY161" s="17" t="s">
        <v>150</v>
      </c>
      <c r="BE161" s="238">
        <f>IF(N161="základní",J161,0)</f>
        <v>0</v>
      </c>
      <c r="BF161" s="238">
        <f>IF(N161="snížená",J161,0)</f>
        <v>0</v>
      </c>
      <c r="BG161" s="238">
        <f>IF(N161="zákl. přenesená",J161,0)</f>
        <v>0</v>
      </c>
      <c r="BH161" s="238">
        <f>IF(N161="sníž. přenesená",J161,0)</f>
        <v>0</v>
      </c>
      <c r="BI161" s="238">
        <f>IF(N161="nulová",J161,0)</f>
        <v>0</v>
      </c>
      <c r="BJ161" s="17" t="s">
        <v>14</v>
      </c>
      <c r="BK161" s="238">
        <f>ROUND(I161*H161,2)</f>
        <v>0</v>
      </c>
      <c r="BL161" s="17" t="s">
        <v>157</v>
      </c>
      <c r="BM161" s="237" t="s">
        <v>207</v>
      </c>
    </row>
    <row r="162" s="2" customFormat="1">
      <c r="A162" s="38"/>
      <c r="B162" s="39"/>
      <c r="C162" s="40"/>
      <c r="D162" s="239" t="s">
        <v>159</v>
      </c>
      <c r="E162" s="40"/>
      <c r="F162" s="240" t="s">
        <v>208</v>
      </c>
      <c r="G162" s="40"/>
      <c r="H162" s="40"/>
      <c r="I162" s="241"/>
      <c r="J162" s="40"/>
      <c r="K162" s="40"/>
      <c r="L162" s="44"/>
      <c r="M162" s="242"/>
      <c r="N162" s="243"/>
      <c r="O162" s="91"/>
      <c r="P162" s="91"/>
      <c r="Q162" s="91"/>
      <c r="R162" s="91"/>
      <c r="S162" s="91"/>
      <c r="T162" s="92"/>
      <c r="U162" s="38"/>
      <c r="V162" s="38"/>
      <c r="W162" s="38"/>
      <c r="X162" s="38"/>
      <c r="Y162" s="38"/>
      <c r="Z162" s="38"/>
      <c r="AA162" s="38"/>
      <c r="AB162" s="38"/>
      <c r="AC162" s="38"/>
      <c r="AD162" s="38"/>
      <c r="AE162" s="38"/>
      <c r="AT162" s="17" t="s">
        <v>159</v>
      </c>
      <c r="AU162" s="17" t="s">
        <v>88</v>
      </c>
    </row>
    <row r="163" s="13" customFormat="1">
      <c r="A163" s="13"/>
      <c r="B163" s="244"/>
      <c r="C163" s="245"/>
      <c r="D163" s="239" t="s">
        <v>161</v>
      </c>
      <c r="E163" s="246" t="s">
        <v>1</v>
      </c>
      <c r="F163" s="247" t="s">
        <v>209</v>
      </c>
      <c r="G163" s="245"/>
      <c r="H163" s="248">
        <v>291.47000000000003</v>
      </c>
      <c r="I163" s="249"/>
      <c r="J163" s="245"/>
      <c r="K163" s="245"/>
      <c r="L163" s="250"/>
      <c r="M163" s="251"/>
      <c r="N163" s="252"/>
      <c r="O163" s="252"/>
      <c r="P163" s="252"/>
      <c r="Q163" s="252"/>
      <c r="R163" s="252"/>
      <c r="S163" s="252"/>
      <c r="T163" s="253"/>
      <c r="U163" s="13"/>
      <c r="V163" s="13"/>
      <c r="W163" s="13"/>
      <c r="X163" s="13"/>
      <c r="Y163" s="13"/>
      <c r="Z163" s="13"/>
      <c r="AA163" s="13"/>
      <c r="AB163" s="13"/>
      <c r="AC163" s="13"/>
      <c r="AD163" s="13"/>
      <c r="AE163" s="13"/>
      <c r="AT163" s="254" t="s">
        <v>161</v>
      </c>
      <c r="AU163" s="254" t="s">
        <v>88</v>
      </c>
      <c r="AV163" s="13" t="s">
        <v>88</v>
      </c>
      <c r="AW163" s="13" t="s">
        <v>34</v>
      </c>
      <c r="AX163" s="13" t="s">
        <v>80</v>
      </c>
      <c r="AY163" s="254" t="s">
        <v>150</v>
      </c>
    </row>
    <row r="164" s="13" customFormat="1">
      <c r="A164" s="13"/>
      <c r="B164" s="244"/>
      <c r="C164" s="245"/>
      <c r="D164" s="239" t="s">
        <v>161</v>
      </c>
      <c r="E164" s="246" t="s">
        <v>1</v>
      </c>
      <c r="F164" s="247" t="s">
        <v>210</v>
      </c>
      <c r="G164" s="245"/>
      <c r="H164" s="248">
        <v>4343.6000000000004</v>
      </c>
      <c r="I164" s="249"/>
      <c r="J164" s="245"/>
      <c r="K164" s="245"/>
      <c r="L164" s="250"/>
      <c r="M164" s="251"/>
      <c r="N164" s="252"/>
      <c r="O164" s="252"/>
      <c r="P164" s="252"/>
      <c r="Q164" s="252"/>
      <c r="R164" s="252"/>
      <c r="S164" s="252"/>
      <c r="T164" s="253"/>
      <c r="U164" s="13"/>
      <c r="V164" s="13"/>
      <c r="W164" s="13"/>
      <c r="X164" s="13"/>
      <c r="Y164" s="13"/>
      <c r="Z164" s="13"/>
      <c r="AA164" s="13"/>
      <c r="AB164" s="13"/>
      <c r="AC164" s="13"/>
      <c r="AD164" s="13"/>
      <c r="AE164" s="13"/>
      <c r="AT164" s="254" t="s">
        <v>161</v>
      </c>
      <c r="AU164" s="254" t="s">
        <v>88</v>
      </c>
      <c r="AV164" s="13" t="s">
        <v>88</v>
      </c>
      <c r="AW164" s="13" t="s">
        <v>34</v>
      </c>
      <c r="AX164" s="13" t="s">
        <v>80</v>
      </c>
      <c r="AY164" s="254" t="s">
        <v>150</v>
      </c>
    </row>
    <row r="165" s="13" customFormat="1">
      <c r="A165" s="13"/>
      <c r="B165" s="244"/>
      <c r="C165" s="245"/>
      <c r="D165" s="239" t="s">
        <v>161</v>
      </c>
      <c r="E165" s="246" t="s">
        <v>1</v>
      </c>
      <c r="F165" s="247" t="s">
        <v>211</v>
      </c>
      <c r="G165" s="245"/>
      <c r="H165" s="248">
        <v>336.80000000000001</v>
      </c>
      <c r="I165" s="249"/>
      <c r="J165" s="245"/>
      <c r="K165" s="245"/>
      <c r="L165" s="250"/>
      <c r="M165" s="251"/>
      <c r="N165" s="252"/>
      <c r="O165" s="252"/>
      <c r="P165" s="252"/>
      <c r="Q165" s="252"/>
      <c r="R165" s="252"/>
      <c r="S165" s="252"/>
      <c r="T165" s="253"/>
      <c r="U165" s="13"/>
      <c r="V165" s="13"/>
      <c r="W165" s="13"/>
      <c r="X165" s="13"/>
      <c r="Y165" s="13"/>
      <c r="Z165" s="13"/>
      <c r="AA165" s="13"/>
      <c r="AB165" s="13"/>
      <c r="AC165" s="13"/>
      <c r="AD165" s="13"/>
      <c r="AE165" s="13"/>
      <c r="AT165" s="254" t="s">
        <v>161</v>
      </c>
      <c r="AU165" s="254" t="s">
        <v>88</v>
      </c>
      <c r="AV165" s="13" t="s">
        <v>88</v>
      </c>
      <c r="AW165" s="13" t="s">
        <v>34</v>
      </c>
      <c r="AX165" s="13" t="s">
        <v>80</v>
      </c>
      <c r="AY165" s="254" t="s">
        <v>150</v>
      </c>
    </row>
    <row r="166" s="14" customFormat="1">
      <c r="A166" s="14"/>
      <c r="B166" s="255"/>
      <c r="C166" s="256"/>
      <c r="D166" s="239" t="s">
        <v>161</v>
      </c>
      <c r="E166" s="257" t="s">
        <v>1</v>
      </c>
      <c r="F166" s="258" t="s">
        <v>212</v>
      </c>
      <c r="G166" s="256"/>
      <c r="H166" s="259">
        <v>4971.8699999999999</v>
      </c>
      <c r="I166" s="260"/>
      <c r="J166" s="256"/>
      <c r="K166" s="256"/>
      <c r="L166" s="261"/>
      <c r="M166" s="262"/>
      <c r="N166" s="263"/>
      <c r="O166" s="263"/>
      <c r="P166" s="263"/>
      <c r="Q166" s="263"/>
      <c r="R166" s="263"/>
      <c r="S166" s="263"/>
      <c r="T166" s="264"/>
      <c r="U166" s="14"/>
      <c r="V166" s="14"/>
      <c r="W166" s="14"/>
      <c r="X166" s="14"/>
      <c r="Y166" s="14"/>
      <c r="Z166" s="14"/>
      <c r="AA166" s="14"/>
      <c r="AB166" s="14"/>
      <c r="AC166" s="14"/>
      <c r="AD166" s="14"/>
      <c r="AE166" s="14"/>
      <c r="AT166" s="265" t="s">
        <v>161</v>
      </c>
      <c r="AU166" s="265" t="s">
        <v>88</v>
      </c>
      <c r="AV166" s="14" t="s">
        <v>157</v>
      </c>
      <c r="AW166" s="14" t="s">
        <v>34</v>
      </c>
      <c r="AX166" s="14" t="s">
        <v>14</v>
      </c>
      <c r="AY166" s="265" t="s">
        <v>150</v>
      </c>
    </row>
    <row r="167" s="2" customFormat="1" ht="44.25" customHeight="1">
      <c r="A167" s="38"/>
      <c r="B167" s="39"/>
      <c r="C167" s="226" t="s">
        <v>213</v>
      </c>
      <c r="D167" s="226" t="s">
        <v>152</v>
      </c>
      <c r="E167" s="227" t="s">
        <v>214</v>
      </c>
      <c r="F167" s="228" t="s">
        <v>215</v>
      </c>
      <c r="G167" s="229" t="s">
        <v>216</v>
      </c>
      <c r="H167" s="230">
        <v>835</v>
      </c>
      <c r="I167" s="231"/>
      <c r="J167" s="232">
        <f>ROUND(I167*H167,2)</f>
        <v>0</v>
      </c>
      <c r="K167" s="228" t="s">
        <v>156</v>
      </c>
      <c r="L167" s="44"/>
      <c r="M167" s="233" t="s">
        <v>1</v>
      </c>
      <c r="N167" s="234" t="s">
        <v>45</v>
      </c>
      <c r="O167" s="91"/>
      <c r="P167" s="235">
        <f>O167*H167</f>
        <v>0</v>
      </c>
      <c r="Q167" s="235">
        <v>0</v>
      </c>
      <c r="R167" s="235">
        <f>Q167*H167</f>
        <v>0</v>
      </c>
      <c r="S167" s="235">
        <v>0.28999999999999998</v>
      </c>
      <c r="T167" s="236">
        <f>S167*H167</f>
        <v>242.14999999999998</v>
      </c>
      <c r="U167" s="38"/>
      <c r="V167" s="38"/>
      <c r="W167" s="38"/>
      <c r="X167" s="38"/>
      <c r="Y167" s="38"/>
      <c r="Z167" s="38"/>
      <c r="AA167" s="38"/>
      <c r="AB167" s="38"/>
      <c r="AC167" s="38"/>
      <c r="AD167" s="38"/>
      <c r="AE167" s="38"/>
      <c r="AR167" s="237" t="s">
        <v>157</v>
      </c>
      <c r="AT167" s="237" t="s">
        <v>152</v>
      </c>
      <c r="AU167" s="237" t="s">
        <v>88</v>
      </c>
      <c r="AY167" s="17" t="s">
        <v>150</v>
      </c>
      <c r="BE167" s="238">
        <f>IF(N167="základní",J167,0)</f>
        <v>0</v>
      </c>
      <c r="BF167" s="238">
        <f>IF(N167="snížená",J167,0)</f>
        <v>0</v>
      </c>
      <c r="BG167" s="238">
        <f>IF(N167="zákl. přenesená",J167,0)</f>
        <v>0</v>
      </c>
      <c r="BH167" s="238">
        <f>IF(N167="sníž. přenesená",J167,0)</f>
        <v>0</v>
      </c>
      <c r="BI167" s="238">
        <f>IF(N167="nulová",J167,0)</f>
        <v>0</v>
      </c>
      <c r="BJ167" s="17" t="s">
        <v>14</v>
      </c>
      <c r="BK167" s="238">
        <f>ROUND(I167*H167,2)</f>
        <v>0</v>
      </c>
      <c r="BL167" s="17" t="s">
        <v>157</v>
      </c>
      <c r="BM167" s="237" t="s">
        <v>217</v>
      </c>
    </row>
    <row r="168" s="2" customFormat="1">
      <c r="A168" s="38"/>
      <c r="B168" s="39"/>
      <c r="C168" s="40"/>
      <c r="D168" s="239" t="s">
        <v>159</v>
      </c>
      <c r="E168" s="40"/>
      <c r="F168" s="240" t="s">
        <v>218</v>
      </c>
      <c r="G168" s="40"/>
      <c r="H168" s="40"/>
      <c r="I168" s="241"/>
      <c r="J168" s="40"/>
      <c r="K168" s="40"/>
      <c r="L168" s="44"/>
      <c r="M168" s="242"/>
      <c r="N168" s="243"/>
      <c r="O168" s="91"/>
      <c r="P168" s="91"/>
      <c r="Q168" s="91"/>
      <c r="R168" s="91"/>
      <c r="S168" s="91"/>
      <c r="T168" s="92"/>
      <c r="U168" s="38"/>
      <c r="V168" s="38"/>
      <c r="W168" s="38"/>
      <c r="X168" s="38"/>
      <c r="Y168" s="38"/>
      <c r="Z168" s="38"/>
      <c r="AA168" s="38"/>
      <c r="AB168" s="38"/>
      <c r="AC168" s="38"/>
      <c r="AD168" s="38"/>
      <c r="AE168" s="38"/>
      <c r="AT168" s="17" t="s">
        <v>159</v>
      </c>
      <c r="AU168" s="17" t="s">
        <v>88</v>
      </c>
    </row>
    <row r="169" s="13" customFormat="1">
      <c r="A169" s="13"/>
      <c r="B169" s="244"/>
      <c r="C169" s="245"/>
      <c r="D169" s="239" t="s">
        <v>161</v>
      </c>
      <c r="E169" s="246" t="s">
        <v>1</v>
      </c>
      <c r="F169" s="247" t="s">
        <v>219</v>
      </c>
      <c r="G169" s="245"/>
      <c r="H169" s="248">
        <v>835</v>
      </c>
      <c r="I169" s="249"/>
      <c r="J169" s="245"/>
      <c r="K169" s="245"/>
      <c r="L169" s="250"/>
      <c r="M169" s="251"/>
      <c r="N169" s="252"/>
      <c r="O169" s="252"/>
      <c r="P169" s="252"/>
      <c r="Q169" s="252"/>
      <c r="R169" s="252"/>
      <c r="S169" s="252"/>
      <c r="T169" s="253"/>
      <c r="U169" s="13"/>
      <c r="V169" s="13"/>
      <c r="W169" s="13"/>
      <c r="X169" s="13"/>
      <c r="Y169" s="13"/>
      <c r="Z169" s="13"/>
      <c r="AA169" s="13"/>
      <c r="AB169" s="13"/>
      <c r="AC169" s="13"/>
      <c r="AD169" s="13"/>
      <c r="AE169" s="13"/>
      <c r="AT169" s="254" t="s">
        <v>161</v>
      </c>
      <c r="AU169" s="254" t="s">
        <v>88</v>
      </c>
      <c r="AV169" s="13" t="s">
        <v>88</v>
      </c>
      <c r="AW169" s="13" t="s">
        <v>34</v>
      </c>
      <c r="AX169" s="13" t="s">
        <v>14</v>
      </c>
      <c r="AY169" s="254" t="s">
        <v>150</v>
      </c>
    </row>
    <row r="170" s="2" customFormat="1" ht="44.25" customHeight="1">
      <c r="A170" s="38"/>
      <c r="B170" s="39"/>
      <c r="C170" s="226" t="s">
        <v>220</v>
      </c>
      <c r="D170" s="226" t="s">
        <v>152</v>
      </c>
      <c r="E170" s="227" t="s">
        <v>221</v>
      </c>
      <c r="F170" s="228" t="s">
        <v>222</v>
      </c>
      <c r="G170" s="229" t="s">
        <v>216</v>
      </c>
      <c r="H170" s="230">
        <v>740</v>
      </c>
      <c r="I170" s="231"/>
      <c r="J170" s="232">
        <f>ROUND(I170*H170,2)</f>
        <v>0</v>
      </c>
      <c r="K170" s="228" t="s">
        <v>156</v>
      </c>
      <c r="L170" s="44"/>
      <c r="M170" s="233" t="s">
        <v>1</v>
      </c>
      <c r="N170" s="234" t="s">
        <v>45</v>
      </c>
      <c r="O170" s="91"/>
      <c r="P170" s="235">
        <f>O170*H170</f>
        <v>0</v>
      </c>
      <c r="Q170" s="235">
        <v>0</v>
      </c>
      <c r="R170" s="235">
        <f>Q170*H170</f>
        <v>0</v>
      </c>
      <c r="S170" s="235">
        <v>0.11500000000000001</v>
      </c>
      <c r="T170" s="236">
        <f>S170*H170</f>
        <v>85.100000000000009</v>
      </c>
      <c r="U170" s="38"/>
      <c r="V170" s="38"/>
      <c r="W170" s="38"/>
      <c r="X170" s="38"/>
      <c r="Y170" s="38"/>
      <c r="Z170" s="38"/>
      <c r="AA170" s="38"/>
      <c r="AB170" s="38"/>
      <c r="AC170" s="38"/>
      <c r="AD170" s="38"/>
      <c r="AE170" s="38"/>
      <c r="AR170" s="237" t="s">
        <v>157</v>
      </c>
      <c r="AT170" s="237" t="s">
        <v>152</v>
      </c>
      <c r="AU170" s="237" t="s">
        <v>88</v>
      </c>
      <c r="AY170" s="17" t="s">
        <v>150</v>
      </c>
      <c r="BE170" s="238">
        <f>IF(N170="základní",J170,0)</f>
        <v>0</v>
      </c>
      <c r="BF170" s="238">
        <f>IF(N170="snížená",J170,0)</f>
        <v>0</v>
      </c>
      <c r="BG170" s="238">
        <f>IF(N170="zákl. přenesená",J170,0)</f>
        <v>0</v>
      </c>
      <c r="BH170" s="238">
        <f>IF(N170="sníž. přenesená",J170,0)</f>
        <v>0</v>
      </c>
      <c r="BI170" s="238">
        <f>IF(N170="nulová",J170,0)</f>
        <v>0</v>
      </c>
      <c r="BJ170" s="17" t="s">
        <v>14</v>
      </c>
      <c r="BK170" s="238">
        <f>ROUND(I170*H170,2)</f>
        <v>0</v>
      </c>
      <c r="BL170" s="17" t="s">
        <v>157</v>
      </c>
      <c r="BM170" s="237" t="s">
        <v>223</v>
      </c>
    </row>
    <row r="171" s="2" customFormat="1">
      <c r="A171" s="38"/>
      <c r="B171" s="39"/>
      <c r="C171" s="40"/>
      <c r="D171" s="239" t="s">
        <v>159</v>
      </c>
      <c r="E171" s="40"/>
      <c r="F171" s="240" t="s">
        <v>218</v>
      </c>
      <c r="G171" s="40"/>
      <c r="H171" s="40"/>
      <c r="I171" s="241"/>
      <c r="J171" s="40"/>
      <c r="K171" s="40"/>
      <c r="L171" s="44"/>
      <c r="M171" s="242"/>
      <c r="N171" s="243"/>
      <c r="O171" s="91"/>
      <c r="P171" s="91"/>
      <c r="Q171" s="91"/>
      <c r="R171" s="91"/>
      <c r="S171" s="91"/>
      <c r="T171" s="92"/>
      <c r="U171" s="38"/>
      <c r="V171" s="38"/>
      <c r="W171" s="38"/>
      <c r="X171" s="38"/>
      <c r="Y171" s="38"/>
      <c r="Z171" s="38"/>
      <c r="AA171" s="38"/>
      <c r="AB171" s="38"/>
      <c r="AC171" s="38"/>
      <c r="AD171" s="38"/>
      <c r="AE171" s="38"/>
      <c r="AT171" s="17" t="s">
        <v>159</v>
      </c>
      <c r="AU171" s="17" t="s">
        <v>88</v>
      </c>
    </row>
    <row r="172" s="13" customFormat="1">
      <c r="A172" s="13"/>
      <c r="B172" s="244"/>
      <c r="C172" s="245"/>
      <c r="D172" s="239" t="s">
        <v>161</v>
      </c>
      <c r="E172" s="246" t="s">
        <v>1</v>
      </c>
      <c r="F172" s="247" t="s">
        <v>224</v>
      </c>
      <c r="G172" s="245"/>
      <c r="H172" s="248">
        <v>740</v>
      </c>
      <c r="I172" s="249"/>
      <c r="J172" s="245"/>
      <c r="K172" s="245"/>
      <c r="L172" s="250"/>
      <c r="M172" s="251"/>
      <c r="N172" s="252"/>
      <c r="O172" s="252"/>
      <c r="P172" s="252"/>
      <c r="Q172" s="252"/>
      <c r="R172" s="252"/>
      <c r="S172" s="252"/>
      <c r="T172" s="253"/>
      <c r="U172" s="13"/>
      <c r="V172" s="13"/>
      <c r="W172" s="13"/>
      <c r="X172" s="13"/>
      <c r="Y172" s="13"/>
      <c r="Z172" s="13"/>
      <c r="AA172" s="13"/>
      <c r="AB172" s="13"/>
      <c r="AC172" s="13"/>
      <c r="AD172" s="13"/>
      <c r="AE172" s="13"/>
      <c r="AT172" s="254" t="s">
        <v>161</v>
      </c>
      <c r="AU172" s="254" t="s">
        <v>88</v>
      </c>
      <c r="AV172" s="13" t="s">
        <v>88</v>
      </c>
      <c r="AW172" s="13" t="s">
        <v>34</v>
      </c>
      <c r="AX172" s="13" t="s">
        <v>14</v>
      </c>
      <c r="AY172" s="254" t="s">
        <v>150</v>
      </c>
    </row>
    <row r="173" s="2" customFormat="1" ht="44.25" customHeight="1">
      <c r="A173" s="38"/>
      <c r="B173" s="39"/>
      <c r="C173" s="226" t="s">
        <v>225</v>
      </c>
      <c r="D173" s="226" t="s">
        <v>152</v>
      </c>
      <c r="E173" s="227" t="s">
        <v>226</v>
      </c>
      <c r="F173" s="228" t="s">
        <v>227</v>
      </c>
      <c r="G173" s="229" t="s">
        <v>216</v>
      </c>
      <c r="H173" s="230">
        <v>30</v>
      </c>
      <c r="I173" s="231"/>
      <c r="J173" s="232">
        <f>ROUND(I173*H173,2)</f>
        <v>0</v>
      </c>
      <c r="K173" s="228" t="s">
        <v>156</v>
      </c>
      <c r="L173" s="44"/>
      <c r="M173" s="233" t="s">
        <v>1</v>
      </c>
      <c r="N173" s="234" t="s">
        <v>45</v>
      </c>
      <c r="O173" s="91"/>
      <c r="P173" s="235">
        <f>O173*H173</f>
        <v>0</v>
      </c>
      <c r="Q173" s="235">
        <v>0</v>
      </c>
      <c r="R173" s="235">
        <f>Q173*H173</f>
        <v>0</v>
      </c>
      <c r="S173" s="235">
        <v>0.040000000000000001</v>
      </c>
      <c r="T173" s="236">
        <f>S173*H173</f>
        <v>1.2</v>
      </c>
      <c r="U173" s="38"/>
      <c r="V173" s="38"/>
      <c r="W173" s="38"/>
      <c r="X173" s="38"/>
      <c r="Y173" s="38"/>
      <c r="Z173" s="38"/>
      <c r="AA173" s="38"/>
      <c r="AB173" s="38"/>
      <c r="AC173" s="38"/>
      <c r="AD173" s="38"/>
      <c r="AE173" s="38"/>
      <c r="AR173" s="237" t="s">
        <v>157</v>
      </c>
      <c r="AT173" s="237" t="s">
        <v>152</v>
      </c>
      <c r="AU173" s="237" t="s">
        <v>88</v>
      </c>
      <c r="AY173" s="17" t="s">
        <v>150</v>
      </c>
      <c r="BE173" s="238">
        <f>IF(N173="základní",J173,0)</f>
        <v>0</v>
      </c>
      <c r="BF173" s="238">
        <f>IF(N173="snížená",J173,0)</f>
        <v>0</v>
      </c>
      <c r="BG173" s="238">
        <f>IF(N173="zákl. přenesená",J173,0)</f>
        <v>0</v>
      </c>
      <c r="BH173" s="238">
        <f>IF(N173="sníž. přenesená",J173,0)</f>
        <v>0</v>
      </c>
      <c r="BI173" s="238">
        <f>IF(N173="nulová",J173,0)</f>
        <v>0</v>
      </c>
      <c r="BJ173" s="17" t="s">
        <v>14</v>
      </c>
      <c r="BK173" s="238">
        <f>ROUND(I173*H173,2)</f>
        <v>0</v>
      </c>
      <c r="BL173" s="17" t="s">
        <v>157</v>
      </c>
      <c r="BM173" s="237" t="s">
        <v>228</v>
      </c>
    </row>
    <row r="174" s="2" customFormat="1">
      <c r="A174" s="38"/>
      <c r="B174" s="39"/>
      <c r="C174" s="40"/>
      <c r="D174" s="239" t="s">
        <v>159</v>
      </c>
      <c r="E174" s="40"/>
      <c r="F174" s="240" t="s">
        <v>218</v>
      </c>
      <c r="G174" s="40"/>
      <c r="H174" s="40"/>
      <c r="I174" s="241"/>
      <c r="J174" s="40"/>
      <c r="K174" s="40"/>
      <c r="L174" s="44"/>
      <c r="M174" s="242"/>
      <c r="N174" s="243"/>
      <c r="O174" s="91"/>
      <c r="P174" s="91"/>
      <c r="Q174" s="91"/>
      <c r="R174" s="91"/>
      <c r="S174" s="91"/>
      <c r="T174" s="92"/>
      <c r="U174" s="38"/>
      <c r="V174" s="38"/>
      <c r="W174" s="38"/>
      <c r="X174" s="38"/>
      <c r="Y174" s="38"/>
      <c r="Z174" s="38"/>
      <c r="AA174" s="38"/>
      <c r="AB174" s="38"/>
      <c r="AC174" s="38"/>
      <c r="AD174" s="38"/>
      <c r="AE174" s="38"/>
      <c r="AT174" s="17" t="s">
        <v>159</v>
      </c>
      <c r="AU174" s="17" t="s">
        <v>88</v>
      </c>
    </row>
    <row r="175" s="13" customFormat="1">
      <c r="A175" s="13"/>
      <c r="B175" s="244"/>
      <c r="C175" s="245"/>
      <c r="D175" s="239" t="s">
        <v>161</v>
      </c>
      <c r="E175" s="246" t="s">
        <v>1</v>
      </c>
      <c r="F175" s="247" t="s">
        <v>229</v>
      </c>
      <c r="G175" s="245"/>
      <c r="H175" s="248">
        <v>30</v>
      </c>
      <c r="I175" s="249"/>
      <c r="J175" s="245"/>
      <c r="K175" s="245"/>
      <c r="L175" s="250"/>
      <c r="M175" s="251"/>
      <c r="N175" s="252"/>
      <c r="O175" s="252"/>
      <c r="P175" s="252"/>
      <c r="Q175" s="252"/>
      <c r="R175" s="252"/>
      <c r="S175" s="252"/>
      <c r="T175" s="253"/>
      <c r="U175" s="13"/>
      <c r="V175" s="13"/>
      <c r="W175" s="13"/>
      <c r="X175" s="13"/>
      <c r="Y175" s="13"/>
      <c r="Z175" s="13"/>
      <c r="AA175" s="13"/>
      <c r="AB175" s="13"/>
      <c r="AC175" s="13"/>
      <c r="AD175" s="13"/>
      <c r="AE175" s="13"/>
      <c r="AT175" s="254" t="s">
        <v>161</v>
      </c>
      <c r="AU175" s="254" t="s">
        <v>88</v>
      </c>
      <c r="AV175" s="13" t="s">
        <v>88</v>
      </c>
      <c r="AW175" s="13" t="s">
        <v>34</v>
      </c>
      <c r="AX175" s="13" t="s">
        <v>14</v>
      </c>
      <c r="AY175" s="254" t="s">
        <v>150</v>
      </c>
    </row>
    <row r="176" s="2" customFormat="1" ht="33" customHeight="1">
      <c r="A176" s="38"/>
      <c r="B176" s="39"/>
      <c r="C176" s="226" t="s">
        <v>230</v>
      </c>
      <c r="D176" s="226" t="s">
        <v>152</v>
      </c>
      <c r="E176" s="227" t="s">
        <v>231</v>
      </c>
      <c r="F176" s="228" t="s">
        <v>232</v>
      </c>
      <c r="G176" s="229" t="s">
        <v>233</v>
      </c>
      <c r="H176" s="230">
        <v>1213.9200000000001</v>
      </c>
      <c r="I176" s="231"/>
      <c r="J176" s="232">
        <f>ROUND(I176*H176,2)</f>
        <v>0</v>
      </c>
      <c r="K176" s="228" t="s">
        <v>156</v>
      </c>
      <c r="L176" s="44"/>
      <c r="M176" s="233" t="s">
        <v>1</v>
      </c>
      <c r="N176" s="234" t="s">
        <v>45</v>
      </c>
      <c r="O176" s="91"/>
      <c r="P176" s="235">
        <f>O176*H176</f>
        <v>0</v>
      </c>
      <c r="Q176" s="235">
        <v>0</v>
      </c>
      <c r="R176" s="235">
        <f>Q176*H176</f>
        <v>0</v>
      </c>
      <c r="S176" s="235">
        <v>0</v>
      </c>
      <c r="T176" s="236">
        <f>S176*H176</f>
        <v>0</v>
      </c>
      <c r="U176" s="38"/>
      <c r="V176" s="38"/>
      <c r="W176" s="38"/>
      <c r="X176" s="38"/>
      <c r="Y176" s="38"/>
      <c r="Z176" s="38"/>
      <c r="AA176" s="38"/>
      <c r="AB176" s="38"/>
      <c r="AC176" s="38"/>
      <c r="AD176" s="38"/>
      <c r="AE176" s="38"/>
      <c r="AR176" s="237" t="s">
        <v>157</v>
      </c>
      <c r="AT176" s="237" t="s">
        <v>152</v>
      </c>
      <c r="AU176" s="237" t="s">
        <v>88</v>
      </c>
      <c r="AY176" s="17" t="s">
        <v>150</v>
      </c>
      <c r="BE176" s="238">
        <f>IF(N176="základní",J176,0)</f>
        <v>0</v>
      </c>
      <c r="BF176" s="238">
        <f>IF(N176="snížená",J176,0)</f>
        <v>0</v>
      </c>
      <c r="BG176" s="238">
        <f>IF(N176="zákl. přenesená",J176,0)</f>
        <v>0</v>
      </c>
      <c r="BH176" s="238">
        <f>IF(N176="sníž. přenesená",J176,0)</f>
        <v>0</v>
      </c>
      <c r="BI176" s="238">
        <f>IF(N176="nulová",J176,0)</f>
        <v>0</v>
      </c>
      <c r="BJ176" s="17" t="s">
        <v>14</v>
      </c>
      <c r="BK176" s="238">
        <f>ROUND(I176*H176,2)</f>
        <v>0</v>
      </c>
      <c r="BL176" s="17" t="s">
        <v>157</v>
      </c>
      <c r="BM176" s="237" t="s">
        <v>234</v>
      </c>
    </row>
    <row r="177" s="2" customFormat="1">
      <c r="A177" s="38"/>
      <c r="B177" s="39"/>
      <c r="C177" s="40"/>
      <c r="D177" s="239" t="s">
        <v>159</v>
      </c>
      <c r="E177" s="40"/>
      <c r="F177" s="240" t="s">
        <v>235</v>
      </c>
      <c r="G177" s="40"/>
      <c r="H177" s="40"/>
      <c r="I177" s="241"/>
      <c r="J177" s="40"/>
      <c r="K177" s="40"/>
      <c r="L177" s="44"/>
      <c r="M177" s="242"/>
      <c r="N177" s="243"/>
      <c r="O177" s="91"/>
      <c r="P177" s="91"/>
      <c r="Q177" s="91"/>
      <c r="R177" s="91"/>
      <c r="S177" s="91"/>
      <c r="T177" s="92"/>
      <c r="U177" s="38"/>
      <c r="V177" s="38"/>
      <c r="W177" s="38"/>
      <c r="X177" s="38"/>
      <c r="Y177" s="38"/>
      <c r="Z177" s="38"/>
      <c r="AA177" s="38"/>
      <c r="AB177" s="38"/>
      <c r="AC177" s="38"/>
      <c r="AD177" s="38"/>
      <c r="AE177" s="38"/>
      <c r="AT177" s="17" t="s">
        <v>159</v>
      </c>
      <c r="AU177" s="17" t="s">
        <v>88</v>
      </c>
    </row>
    <row r="178" s="13" customFormat="1">
      <c r="A178" s="13"/>
      <c r="B178" s="244"/>
      <c r="C178" s="245"/>
      <c r="D178" s="239" t="s">
        <v>161</v>
      </c>
      <c r="E178" s="246" t="s">
        <v>1</v>
      </c>
      <c r="F178" s="247" t="s">
        <v>236</v>
      </c>
      <c r="G178" s="245"/>
      <c r="H178" s="248">
        <v>1213.9200000000001</v>
      </c>
      <c r="I178" s="249"/>
      <c r="J178" s="245"/>
      <c r="K178" s="245"/>
      <c r="L178" s="250"/>
      <c r="M178" s="251"/>
      <c r="N178" s="252"/>
      <c r="O178" s="252"/>
      <c r="P178" s="252"/>
      <c r="Q178" s="252"/>
      <c r="R178" s="252"/>
      <c r="S178" s="252"/>
      <c r="T178" s="253"/>
      <c r="U178" s="13"/>
      <c r="V178" s="13"/>
      <c r="W178" s="13"/>
      <c r="X178" s="13"/>
      <c r="Y178" s="13"/>
      <c r="Z178" s="13"/>
      <c r="AA178" s="13"/>
      <c r="AB178" s="13"/>
      <c r="AC178" s="13"/>
      <c r="AD178" s="13"/>
      <c r="AE178" s="13"/>
      <c r="AT178" s="254" t="s">
        <v>161</v>
      </c>
      <c r="AU178" s="254" t="s">
        <v>88</v>
      </c>
      <c r="AV178" s="13" t="s">
        <v>88</v>
      </c>
      <c r="AW178" s="13" t="s">
        <v>34</v>
      </c>
      <c r="AX178" s="13" t="s">
        <v>14</v>
      </c>
      <c r="AY178" s="254" t="s">
        <v>150</v>
      </c>
    </row>
    <row r="179" s="2" customFormat="1">
      <c r="A179" s="38"/>
      <c r="B179" s="39"/>
      <c r="C179" s="226" t="s">
        <v>8</v>
      </c>
      <c r="D179" s="226" t="s">
        <v>152</v>
      </c>
      <c r="E179" s="227" t="s">
        <v>237</v>
      </c>
      <c r="F179" s="228" t="s">
        <v>238</v>
      </c>
      <c r="G179" s="229" t="s">
        <v>233</v>
      </c>
      <c r="H179" s="230">
        <v>2.6000000000000001</v>
      </c>
      <c r="I179" s="231"/>
      <c r="J179" s="232">
        <f>ROUND(I179*H179,2)</f>
        <v>0</v>
      </c>
      <c r="K179" s="228" t="s">
        <v>156</v>
      </c>
      <c r="L179" s="44"/>
      <c r="M179" s="233" t="s">
        <v>1</v>
      </c>
      <c r="N179" s="234" t="s">
        <v>45</v>
      </c>
      <c r="O179" s="91"/>
      <c r="P179" s="235">
        <f>O179*H179</f>
        <v>0</v>
      </c>
      <c r="Q179" s="235">
        <v>0</v>
      </c>
      <c r="R179" s="235">
        <f>Q179*H179</f>
        <v>0</v>
      </c>
      <c r="S179" s="235">
        <v>0</v>
      </c>
      <c r="T179" s="236">
        <f>S179*H179</f>
        <v>0</v>
      </c>
      <c r="U179" s="38"/>
      <c r="V179" s="38"/>
      <c r="W179" s="38"/>
      <c r="X179" s="38"/>
      <c r="Y179" s="38"/>
      <c r="Z179" s="38"/>
      <c r="AA179" s="38"/>
      <c r="AB179" s="38"/>
      <c r="AC179" s="38"/>
      <c r="AD179" s="38"/>
      <c r="AE179" s="38"/>
      <c r="AR179" s="237" t="s">
        <v>157</v>
      </c>
      <c r="AT179" s="237" t="s">
        <v>152</v>
      </c>
      <c r="AU179" s="237" t="s">
        <v>88</v>
      </c>
      <c r="AY179" s="17" t="s">
        <v>150</v>
      </c>
      <c r="BE179" s="238">
        <f>IF(N179="základní",J179,0)</f>
        <v>0</v>
      </c>
      <c r="BF179" s="238">
        <f>IF(N179="snížená",J179,0)</f>
        <v>0</v>
      </c>
      <c r="BG179" s="238">
        <f>IF(N179="zákl. přenesená",J179,0)</f>
        <v>0</v>
      </c>
      <c r="BH179" s="238">
        <f>IF(N179="sníž. přenesená",J179,0)</f>
        <v>0</v>
      </c>
      <c r="BI179" s="238">
        <f>IF(N179="nulová",J179,0)</f>
        <v>0</v>
      </c>
      <c r="BJ179" s="17" t="s">
        <v>14</v>
      </c>
      <c r="BK179" s="238">
        <f>ROUND(I179*H179,2)</f>
        <v>0</v>
      </c>
      <c r="BL179" s="17" t="s">
        <v>157</v>
      </c>
      <c r="BM179" s="237" t="s">
        <v>239</v>
      </c>
    </row>
    <row r="180" s="2" customFormat="1">
      <c r="A180" s="38"/>
      <c r="B180" s="39"/>
      <c r="C180" s="40"/>
      <c r="D180" s="239" t="s">
        <v>159</v>
      </c>
      <c r="E180" s="40"/>
      <c r="F180" s="240" t="s">
        <v>240</v>
      </c>
      <c r="G180" s="40"/>
      <c r="H180" s="40"/>
      <c r="I180" s="241"/>
      <c r="J180" s="40"/>
      <c r="K180" s="40"/>
      <c r="L180" s="44"/>
      <c r="M180" s="242"/>
      <c r="N180" s="243"/>
      <c r="O180" s="91"/>
      <c r="P180" s="91"/>
      <c r="Q180" s="91"/>
      <c r="R180" s="91"/>
      <c r="S180" s="91"/>
      <c r="T180" s="92"/>
      <c r="U180" s="38"/>
      <c r="V180" s="38"/>
      <c r="W180" s="38"/>
      <c r="X180" s="38"/>
      <c r="Y180" s="38"/>
      <c r="Z180" s="38"/>
      <c r="AA180" s="38"/>
      <c r="AB180" s="38"/>
      <c r="AC180" s="38"/>
      <c r="AD180" s="38"/>
      <c r="AE180" s="38"/>
      <c r="AT180" s="17" t="s">
        <v>159</v>
      </c>
      <c r="AU180" s="17" t="s">
        <v>88</v>
      </c>
    </row>
    <row r="181" s="13" customFormat="1">
      <c r="A181" s="13"/>
      <c r="B181" s="244"/>
      <c r="C181" s="245"/>
      <c r="D181" s="239" t="s">
        <v>161</v>
      </c>
      <c r="E181" s="246" t="s">
        <v>1</v>
      </c>
      <c r="F181" s="247" t="s">
        <v>241</v>
      </c>
      <c r="G181" s="245"/>
      <c r="H181" s="248">
        <v>2.6000000000000001</v>
      </c>
      <c r="I181" s="249"/>
      <c r="J181" s="245"/>
      <c r="K181" s="245"/>
      <c r="L181" s="250"/>
      <c r="M181" s="251"/>
      <c r="N181" s="252"/>
      <c r="O181" s="252"/>
      <c r="P181" s="252"/>
      <c r="Q181" s="252"/>
      <c r="R181" s="252"/>
      <c r="S181" s="252"/>
      <c r="T181" s="253"/>
      <c r="U181" s="13"/>
      <c r="V181" s="13"/>
      <c r="W181" s="13"/>
      <c r="X181" s="13"/>
      <c r="Y181" s="13"/>
      <c r="Z181" s="13"/>
      <c r="AA181" s="13"/>
      <c r="AB181" s="13"/>
      <c r="AC181" s="13"/>
      <c r="AD181" s="13"/>
      <c r="AE181" s="13"/>
      <c r="AT181" s="254" t="s">
        <v>161</v>
      </c>
      <c r="AU181" s="254" t="s">
        <v>88</v>
      </c>
      <c r="AV181" s="13" t="s">
        <v>88</v>
      </c>
      <c r="AW181" s="13" t="s">
        <v>34</v>
      </c>
      <c r="AX181" s="13" t="s">
        <v>14</v>
      </c>
      <c r="AY181" s="254" t="s">
        <v>150</v>
      </c>
    </row>
    <row r="182" s="2" customFormat="1">
      <c r="A182" s="38"/>
      <c r="B182" s="39"/>
      <c r="C182" s="226" t="s">
        <v>242</v>
      </c>
      <c r="D182" s="226" t="s">
        <v>152</v>
      </c>
      <c r="E182" s="227" t="s">
        <v>243</v>
      </c>
      <c r="F182" s="228" t="s">
        <v>244</v>
      </c>
      <c r="G182" s="229" t="s">
        <v>233</v>
      </c>
      <c r="H182" s="230">
        <v>1216.52</v>
      </c>
      <c r="I182" s="231"/>
      <c r="J182" s="232">
        <f>ROUND(I182*H182,2)</f>
        <v>0</v>
      </c>
      <c r="K182" s="228" t="s">
        <v>156</v>
      </c>
      <c r="L182" s="44"/>
      <c r="M182" s="233" t="s">
        <v>1</v>
      </c>
      <c r="N182" s="234" t="s">
        <v>45</v>
      </c>
      <c r="O182" s="91"/>
      <c r="P182" s="235">
        <f>O182*H182</f>
        <v>0</v>
      </c>
      <c r="Q182" s="235">
        <v>0</v>
      </c>
      <c r="R182" s="235">
        <f>Q182*H182</f>
        <v>0</v>
      </c>
      <c r="S182" s="235">
        <v>0</v>
      </c>
      <c r="T182" s="236">
        <f>S182*H182</f>
        <v>0</v>
      </c>
      <c r="U182" s="38"/>
      <c r="V182" s="38"/>
      <c r="W182" s="38"/>
      <c r="X182" s="38"/>
      <c r="Y182" s="38"/>
      <c r="Z182" s="38"/>
      <c r="AA182" s="38"/>
      <c r="AB182" s="38"/>
      <c r="AC182" s="38"/>
      <c r="AD182" s="38"/>
      <c r="AE182" s="38"/>
      <c r="AR182" s="237" t="s">
        <v>157</v>
      </c>
      <c r="AT182" s="237" t="s">
        <v>152</v>
      </c>
      <c r="AU182" s="237" t="s">
        <v>88</v>
      </c>
      <c r="AY182" s="17" t="s">
        <v>150</v>
      </c>
      <c r="BE182" s="238">
        <f>IF(N182="základní",J182,0)</f>
        <v>0</v>
      </c>
      <c r="BF182" s="238">
        <f>IF(N182="snížená",J182,0)</f>
        <v>0</v>
      </c>
      <c r="BG182" s="238">
        <f>IF(N182="zákl. přenesená",J182,0)</f>
        <v>0</v>
      </c>
      <c r="BH182" s="238">
        <f>IF(N182="sníž. přenesená",J182,0)</f>
        <v>0</v>
      </c>
      <c r="BI182" s="238">
        <f>IF(N182="nulová",J182,0)</f>
        <v>0</v>
      </c>
      <c r="BJ182" s="17" t="s">
        <v>14</v>
      </c>
      <c r="BK182" s="238">
        <f>ROUND(I182*H182,2)</f>
        <v>0</v>
      </c>
      <c r="BL182" s="17" t="s">
        <v>157</v>
      </c>
      <c r="BM182" s="237" t="s">
        <v>245</v>
      </c>
    </row>
    <row r="183" s="2" customFormat="1">
      <c r="A183" s="38"/>
      <c r="B183" s="39"/>
      <c r="C183" s="40"/>
      <c r="D183" s="239" t="s">
        <v>159</v>
      </c>
      <c r="E183" s="40"/>
      <c r="F183" s="240" t="s">
        <v>246</v>
      </c>
      <c r="G183" s="40"/>
      <c r="H183" s="40"/>
      <c r="I183" s="241"/>
      <c r="J183" s="40"/>
      <c r="K183" s="40"/>
      <c r="L183" s="44"/>
      <c r="M183" s="242"/>
      <c r="N183" s="243"/>
      <c r="O183" s="91"/>
      <c r="P183" s="91"/>
      <c r="Q183" s="91"/>
      <c r="R183" s="91"/>
      <c r="S183" s="91"/>
      <c r="T183" s="92"/>
      <c r="U183" s="38"/>
      <c r="V183" s="38"/>
      <c r="W183" s="38"/>
      <c r="X183" s="38"/>
      <c r="Y183" s="38"/>
      <c r="Z183" s="38"/>
      <c r="AA183" s="38"/>
      <c r="AB183" s="38"/>
      <c r="AC183" s="38"/>
      <c r="AD183" s="38"/>
      <c r="AE183" s="38"/>
      <c r="AT183" s="17" t="s">
        <v>159</v>
      </c>
      <c r="AU183" s="17" t="s">
        <v>88</v>
      </c>
    </row>
    <row r="184" s="13" customFormat="1">
      <c r="A184" s="13"/>
      <c r="B184" s="244"/>
      <c r="C184" s="245"/>
      <c r="D184" s="239" t="s">
        <v>161</v>
      </c>
      <c r="E184" s="246" t="s">
        <v>1</v>
      </c>
      <c r="F184" s="247" t="s">
        <v>247</v>
      </c>
      <c r="G184" s="245"/>
      <c r="H184" s="248">
        <v>1216.52</v>
      </c>
      <c r="I184" s="249"/>
      <c r="J184" s="245"/>
      <c r="K184" s="245"/>
      <c r="L184" s="250"/>
      <c r="M184" s="251"/>
      <c r="N184" s="252"/>
      <c r="O184" s="252"/>
      <c r="P184" s="252"/>
      <c r="Q184" s="252"/>
      <c r="R184" s="252"/>
      <c r="S184" s="252"/>
      <c r="T184" s="253"/>
      <c r="U184" s="13"/>
      <c r="V184" s="13"/>
      <c r="W184" s="13"/>
      <c r="X184" s="13"/>
      <c r="Y184" s="13"/>
      <c r="Z184" s="13"/>
      <c r="AA184" s="13"/>
      <c r="AB184" s="13"/>
      <c r="AC184" s="13"/>
      <c r="AD184" s="13"/>
      <c r="AE184" s="13"/>
      <c r="AT184" s="254" t="s">
        <v>161</v>
      </c>
      <c r="AU184" s="254" t="s">
        <v>88</v>
      </c>
      <c r="AV184" s="13" t="s">
        <v>88</v>
      </c>
      <c r="AW184" s="13" t="s">
        <v>34</v>
      </c>
      <c r="AX184" s="13" t="s">
        <v>14</v>
      </c>
      <c r="AY184" s="254" t="s">
        <v>150</v>
      </c>
    </row>
    <row r="185" s="2" customFormat="1" ht="66.75" customHeight="1">
      <c r="A185" s="38"/>
      <c r="B185" s="39"/>
      <c r="C185" s="226" t="s">
        <v>248</v>
      </c>
      <c r="D185" s="226" t="s">
        <v>152</v>
      </c>
      <c r="E185" s="227" t="s">
        <v>249</v>
      </c>
      <c r="F185" s="228" t="s">
        <v>250</v>
      </c>
      <c r="G185" s="229" t="s">
        <v>233</v>
      </c>
      <c r="H185" s="230">
        <v>12165.200000000001</v>
      </c>
      <c r="I185" s="231"/>
      <c r="J185" s="232">
        <f>ROUND(I185*H185,2)</f>
        <v>0</v>
      </c>
      <c r="K185" s="228" t="s">
        <v>156</v>
      </c>
      <c r="L185" s="44"/>
      <c r="M185" s="233" t="s">
        <v>1</v>
      </c>
      <c r="N185" s="234" t="s">
        <v>45</v>
      </c>
      <c r="O185" s="91"/>
      <c r="P185" s="235">
        <f>O185*H185</f>
        <v>0</v>
      </c>
      <c r="Q185" s="235">
        <v>0</v>
      </c>
      <c r="R185" s="235">
        <f>Q185*H185</f>
        <v>0</v>
      </c>
      <c r="S185" s="235">
        <v>0</v>
      </c>
      <c r="T185" s="236">
        <f>S185*H185</f>
        <v>0</v>
      </c>
      <c r="U185" s="38"/>
      <c r="V185" s="38"/>
      <c r="W185" s="38"/>
      <c r="X185" s="38"/>
      <c r="Y185" s="38"/>
      <c r="Z185" s="38"/>
      <c r="AA185" s="38"/>
      <c r="AB185" s="38"/>
      <c r="AC185" s="38"/>
      <c r="AD185" s="38"/>
      <c r="AE185" s="38"/>
      <c r="AR185" s="237" t="s">
        <v>157</v>
      </c>
      <c r="AT185" s="237" t="s">
        <v>152</v>
      </c>
      <c r="AU185" s="237" t="s">
        <v>88</v>
      </c>
      <c r="AY185" s="17" t="s">
        <v>150</v>
      </c>
      <c r="BE185" s="238">
        <f>IF(N185="základní",J185,0)</f>
        <v>0</v>
      </c>
      <c r="BF185" s="238">
        <f>IF(N185="snížená",J185,0)</f>
        <v>0</v>
      </c>
      <c r="BG185" s="238">
        <f>IF(N185="zákl. přenesená",J185,0)</f>
        <v>0</v>
      </c>
      <c r="BH185" s="238">
        <f>IF(N185="sníž. přenesená",J185,0)</f>
        <v>0</v>
      </c>
      <c r="BI185" s="238">
        <f>IF(N185="nulová",J185,0)</f>
        <v>0</v>
      </c>
      <c r="BJ185" s="17" t="s">
        <v>14</v>
      </c>
      <c r="BK185" s="238">
        <f>ROUND(I185*H185,2)</f>
        <v>0</v>
      </c>
      <c r="BL185" s="17" t="s">
        <v>157</v>
      </c>
      <c r="BM185" s="237" t="s">
        <v>251</v>
      </c>
    </row>
    <row r="186" s="2" customFormat="1">
      <c r="A186" s="38"/>
      <c r="B186" s="39"/>
      <c r="C186" s="40"/>
      <c r="D186" s="239" t="s">
        <v>159</v>
      </c>
      <c r="E186" s="40"/>
      <c r="F186" s="240" t="s">
        <v>246</v>
      </c>
      <c r="G186" s="40"/>
      <c r="H186" s="40"/>
      <c r="I186" s="241"/>
      <c r="J186" s="40"/>
      <c r="K186" s="40"/>
      <c r="L186" s="44"/>
      <c r="M186" s="242"/>
      <c r="N186" s="243"/>
      <c r="O186" s="91"/>
      <c r="P186" s="91"/>
      <c r="Q186" s="91"/>
      <c r="R186" s="91"/>
      <c r="S186" s="91"/>
      <c r="T186" s="92"/>
      <c r="U186" s="38"/>
      <c r="V186" s="38"/>
      <c r="W186" s="38"/>
      <c r="X186" s="38"/>
      <c r="Y186" s="38"/>
      <c r="Z186" s="38"/>
      <c r="AA186" s="38"/>
      <c r="AB186" s="38"/>
      <c r="AC186" s="38"/>
      <c r="AD186" s="38"/>
      <c r="AE186" s="38"/>
      <c r="AT186" s="17" t="s">
        <v>159</v>
      </c>
      <c r="AU186" s="17" t="s">
        <v>88</v>
      </c>
    </row>
    <row r="187" s="13" customFormat="1">
      <c r="A187" s="13"/>
      <c r="B187" s="244"/>
      <c r="C187" s="245"/>
      <c r="D187" s="239" t="s">
        <v>161</v>
      </c>
      <c r="E187" s="246" t="s">
        <v>1</v>
      </c>
      <c r="F187" s="247" t="s">
        <v>252</v>
      </c>
      <c r="G187" s="245"/>
      <c r="H187" s="248">
        <v>12165.200000000001</v>
      </c>
      <c r="I187" s="249"/>
      <c r="J187" s="245"/>
      <c r="K187" s="245"/>
      <c r="L187" s="250"/>
      <c r="M187" s="251"/>
      <c r="N187" s="252"/>
      <c r="O187" s="252"/>
      <c r="P187" s="252"/>
      <c r="Q187" s="252"/>
      <c r="R187" s="252"/>
      <c r="S187" s="252"/>
      <c r="T187" s="253"/>
      <c r="U187" s="13"/>
      <c r="V187" s="13"/>
      <c r="W187" s="13"/>
      <c r="X187" s="13"/>
      <c r="Y187" s="13"/>
      <c r="Z187" s="13"/>
      <c r="AA187" s="13"/>
      <c r="AB187" s="13"/>
      <c r="AC187" s="13"/>
      <c r="AD187" s="13"/>
      <c r="AE187" s="13"/>
      <c r="AT187" s="254" t="s">
        <v>161</v>
      </c>
      <c r="AU187" s="254" t="s">
        <v>88</v>
      </c>
      <c r="AV187" s="13" t="s">
        <v>88</v>
      </c>
      <c r="AW187" s="13" t="s">
        <v>34</v>
      </c>
      <c r="AX187" s="13" t="s">
        <v>14</v>
      </c>
      <c r="AY187" s="254" t="s">
        <v>150</v>
      </c>
    </row>
    <row r="188" s="2" customFormat="1" ht="44.25" customHeight="1">
      <c r="A188" s="38"/>
      <c r="B188" s="39"/>
      <c r="C188" s="226" t="s">
        <v>253</v>
      </c>
      <c r="D188" s="226" t="s">
        <v>152</v>
      </c>
      <c r="E188" s="227" t="s">
        <v>254</v>
      </c>
      <c r="F188" s="228" t="s">
        <v>255</v>
      </c>
      <c r="G188" s="229" t="s">
        <v>233</v>
      </c>
      <c r="H188" s="230">
        <v>791.53999999999996</v>
      </c>
      <c r="I188" s="231"/>
      <c r="J188" s="232">
        <f>ROUND(I188*H188,2)</f>
        <v>0</v>
      </c>
      <c r="K188" s="228" t="s">
        <v>156</v>
      </c>
      <c r="L188" s="44"/>
      <c r="M188" s="233" t="s">
        <v>1</v>
      </c>
      <c r="N188" s="234" t="s">
        <v>45</v>
      </c>
      <c r="O188" s="91"/>
      <c r="P188" s="235">
        <f>O188*H188</f>
        <v>0</v>
      </c>
      <c r="Q188" s="235">
        <v>0</v>
      </c>
      <c r="R188" s="235">
        <f>Q188*H188</f>
        <v>0</v>
      </c>
      <c r="S188" s="235">
        <v>0</v>
      </c>
      <c r="T188" s="236">
        <f>S188*H188</f>
        <v>0</v>
      </c>
      <c r="U188" s="38"/>
      <c r="V188" s="38"/>
      <c r="W188" s="38"/>
      <c r="X188" s="38"/>
      <c r="Y188" s="38"/>
      <c r="Z188" s="38"/>
      <c r="AA188" s="38"/>
      <c r="AB188" s="38"/>
      <c r="AC188" s="38"/>
      <c r="AD188" s="38"/>
      <c r="AE188" s="38"/>
      <c r="AR188" s="237" t="s">
        <v>157</v>
      </c>
      <c r="AT188" s="237" t="s">
        <v>152</v>
      </c>
      <c r="AU188" s="237" t="s">
        <v>88</v>
      </c>
      <c r="AY188" s="17" t="s">
        <v>150</v>
      </c>
      <c r="BE188" s="238">
        <f>IF(N188="základní",J188,0)</f>
        <v>0</v>
      </c>
      <c r="BF188" s="238">
        <f>IF(N188="snížená",J188,0)</f>
        <v>0</v>
      </c>
      <c r="BG188" s="238">
        <f>IF(N188="zákl. přenesená",J188,0)</f>
        <v>0</v>
      </c>
      <c r="BH188" s="238">
        <f>IF(N188="sníž. přenesená",J188,0)</f>
        <v>0</v>
      </c>
      <c r="BI188" s="238">
        <f>IF(N188="nulová",J188,0)</f>
        <v>0</v>
      </c>
      <c r="BJ188" s="17" t="s">
        <v>14</v>
      </c>
      <c r="BK188" s="238">
        <f>ROUND(I188*H188,2)</f>
        <v>0</v>
      </c>
      <c r="BL188" s="17" t="s">
        <v>157</v>
      </c>
      <c r="BM188" s="237" t="s">
        <v>256</v>
      </c>
    </row>
    <row r="189" s="2" customFormat="1">
      <c r="A189" s="38"/>
      <c r="B189" s="39"/>
      <c r="C189" s="40"/>
      <c r="D189" s="239" t="s">
        <v>159</v>
      </c>
      <c r="E189" s="40"/>
      <c r="F189" s="240" t="s">
        <v>257</v>
      </c>
      <c r="G189" s="40"/>
      <c r="H189" s="40"/>
      <c r="I189" s="241"/>
      <c r="J189" s="40"/>
      <c r="K189" s="40"/>
      <c r="L189" s="44"/>
      <c r="M189" s="242"/>
      <c r="N189" s="243"/>
      <c r="O189" s="91"/>
      <c r="P189" s="91"/>
      <c r="Q189" s="91"/>
      <c r="R189" s="91"/>
      <c r="S189" s="91"/>
      <c r="T189" s="92"/>
      <c r="U189" s="38"/>
      <c r="V189" s="38"/>
      <c r="W189" s="38"/>
      <c r="X189" s="38"/>
      <c r="Y189" s="38"/>
      <c r="Z189" s="38"/>
      <c r="AA189" s="38"/>
      <c r="AB189" s="38"/>
      <c r="AC189" s="38"/>
      <c r="AD189" s="38"/>
      <c r="AE189" s="38"/>
      <c r="AT189" s="17" t="s">
        <v>159</v>
      </c>
      <c r="AU189" s="17" t="s">
        <v>88</v>
      </c>
    </row>
    <row r="190" s="13" customFormat="1">
      <c r="A190" s="13"/>
      <c r="B190" s="244"/>
      <c r="C190" s="245"/>
      <c r="D190" s="239" t="s">
        <v>161</v>
      </c>
      <c r="E190" s="246" t="s">
        <v>1</v>
      </c>
      <c r="F190" s="247" t="s">
        <v>258</v>
      </c>
      <c r="G190" s="245"/>
      <c r="H190" s="248">
        <v>791.53999999999996</v>
      </c>
      <c r="I190" s="249"/>
      <c r="J190" s="245"/>
      <c r="K190" s="245"/>
      <c r="L190" s="250"/>
      <c r="M190" s="251"/>
      <c r="N190" s="252"/>
      <c r="O190" s="252"/>
      <c r="P190" s="252"/>
      <c r="Q190" s="252"/>
      <c r="R190" s="252"/>
      <c r="S190" s="252"/>
      <c r="T190" s="253"/>
      <c r="U190" s="13"/>
      <c r="V190" s="13"/>
      <c r="W190" s="13"/>
      <c r="X190" s="13"/>
      <c r="Y190" s="13"/>
      <c r="Z190" s="13"/>
      <c r="AA190" s="13"/>
      <c r="AB190" s="13"/>
      <c r="AC190" s="13"/>
      <c r="AD190" s="13"/>
      <c r="AE190" s="13"/>
      <c r="AT190" s="254" t="s">
        <v>161</v>
      </c>
      <c r="AU190" s="254" t="s">
        <v>88</v>
      </c>
      <c r="AV190" s="13" t="s">
        <v>88</v>
      </c>
      <c r="AW190" s="13" t="s">
        <v>34</v>
      </c>
      <c r="AX190" s="13" t="s">
        <v>80</v>
      </c>
      <c r="AY190" s="254" t="s">
        <v>150</v>
      </c>
    </row>
    <row r="191" s="14" customFormat="1">
      <c r="A191" s="14"/>
      <c r="B191" s="255"/>
      <c r="C191" s="256"/>
      <c r="D191" s="239" t="s">
        <v>161</v>
      </c>
      <c r="E191" s="257" t="s">
        <v>1</v>
      </c>
      <c r="F191" s="258" t="s">
        <v>212</v>
      </c>
      <c r="G191" s="256"/>
      <c r="H191" s="259">
        <v>791.53999999999996</v>
      </c>
      <c r="I191" s="260"/>
      <c r="J191" s="256"/>
      <c r="K191" s="256"/>
      <c r="L191" s="261"/>
      <c r="M191" s="262"/>
      <c r="N191" s="263"/>
      <c r="O191" s="263"/>
      <c r="P191" s="263"/>
      <c r="Q191" s="263"/>
      <c r="R191" s="263"/>
      <c r="S191" s="263"/>
      <c r="T191" s="264"/>
      <c r="U191" s="14"/>
      <c r="V191" s="14"/>
      <c r="W191" s="14"/>
      <c r="X191" s="14"/>
      <c r="Y191" s="14"/>
      <c r="Z191" s="14"/>
      <c r="AA191" s="14"/>
      <c r="AB191" s="14"/>
      <c r="AC191" s="14"/>
      <c r="AD191" s="14"/>
      <c r="AE191" s="14"/>
      <c r="AT191" s="265" t="s">
        <v>161</v>
      </c>
      <c r="AU191" s="265" t="s">
        <v>88</v>
      </c>
      <c r="AV191" s="14" t="s">
        <v>157</v>
      </c>
      <c r="AW191" s="14" t="s">
        <v>34</v>
      </c>
      <c r="AX191" s="14" t="s">
        <v>14</v>
      </c>
      <c r="AY191" s="265" t="s">
        <v>150</v>
      </c>
    </row>
    <row r="192" s="2" customFormat="1" ht="44.25" customHeight="1">
      <c r="A192" s="38"/>
      <c r="B192" s="39"/>
      <c r="C192" s="226" t="s">
        <v>259</v>
      </c>
      <c r="D192" s="226" t="s">
        <v>152</v>
      </c>
      <c r="E192" s="227" t="s">
        <v>260</v>
      </c>
      <c r="F192" s="228" t="s">
        <v>261</v>
      </c>
      <c r="G192" s="229" t="s">
        <v>233</v>
      </c>
      <c r="H192" s="230">
        <v>608.89999999999998</v>
      </c>
      <c r="I192" s="231"/>
      <c r="J192" s="232">
        <f>ROUND(I192*H192,2)</f>
        <v>0</v>
      </c>
      <c r="K192" s="228" t="s">
        <v>156</v>
      </c>
      <c r="L192" s="44"/>
      <c r="M192" s="233" t="s">
        <v>1</v>
      </c>
      <c r="N192" s="234" t="s">
        <v>45</v>
      </c>
      <c r="O192" s="91"/>
      <c r="P192" s="235">
        <f>O192*H192</f>
        <v>0</v>
      </c>
      <c r="Q192" s="235">
        <v>0</v>
      </c>
      <c r="R192" s="235">
        <f>Q192*H192</f>
        <v>0</v>
      </c>
      <c r="S192" s="235">
        <v>0</v>
      </c>
      <c r="T192" s="236">
        <f>S192*H192</f>
        <v>0</v>
      </c>
      <c r="U192" s="38"/>
      <c r="V192" s="38"/>
      <c r="W192" s="38"/>
      <c r="X192" s="38"/>
      <c r="Y192" s="38"/>
      <c r="Z192" s="38"/>
      <c r="AA192" s="38"/>
      <c r="AB192" s="38"/>
      <c r="AC192" s="38"/>
      <c r="AD192" s="38"/>
      <c r="AE192" s="38"/>
      <c r="AR192" s="237" t="s">
        <v>157</v>
      </c>
      <c r="AT192" s="237" t="s">
        <v>152</v>
      </c>
      <c r="AU192" s="237" t="s">
        <v>88</v>
      </c>
      <c r="AY192" s="17" t="s">
        <v>150</v>
      </c>
      <c r="BE192" s="238">
        <f>IF(N192="základní",J192,0)</f>
        <v>0</v>
      </c>
      <c r="BF192" s="238">
        <f>IF(N192="snížená",J192,0)</f>
        <v>0</v>
      </c>
      <c r="BG192" s="238">
        <f>IF(N192="zákl. přenesená",J192,0)</f>
        <v>0</v>
      </c>
      <c r="BH192" s="238">
        <f>IF(N192="sníž. přenesená",J192,0)</f>
        <v>0</v>
      </c>
      <c r="BI192" s="238">
        <f>IF(N192="nulová",J192,0)</f>
        <v>0</v>
      </c>
      <c r="BJ192" s="17" t="s">
        <v>14</v>
      </c>
      <c r="BK192" s="238">
        <f>ROUND(I192*H192,2)</f>
        <v>0</v>
      </c>
      <c r="BL192" s="17" t="s">
        <v>157</v>
      </c>
      <c r="BM192" s="237" t="s">
        <v>262</v>
      </c>
    </row>
    <row r="193" s="2" customFormat="1">
      <c r="A193" s="38"/>
      <c r="B193" s="39"/>
      <c r="C193" s="40"/>
      <c r="D193" s="239" t="s">
        <v>159</v>
      </c>
      <c r="E193" s="40"/>
      <c r="F193" s="240" t="s">
        <v>263</v>
      </c>
      <c r="G193" s="40"/>
      <c r="H193" s="40"/>
      <c r="I193" s="241"/>
      <c r="J193" s="40"/>
      <c r="K193" s="40"/>
      <c r="L193" s="44"/>
      <c r="M193" s="242"/>
      <c r="N193" s="243"/>
      <c r="O193" s="91"/>
      <c r="P193" s="91"/>
      <c r="Q193" s="91"/>
      <c r="R193" s="91"/>
      <c r="S193" s="91"/>
      <c r="T193" s="92"/>
      <c r="U193" s="38"/>
      <c r="V193" s="38"/>
      <c r="W193" s="38"/>
      <c r="X193" s="38"/>
      <c r="Y193" s="38"/>
      <c r="Z193" s="38"/>
      <c r="AA193" s="38"/>
      <c r="AB193" s="38"/>
      <c r="AC193" s="38"/>
      <c r="AD193" s="38"/>
      <c r="AE193" s="38"/>
      <c r="AT193" s="17" t="s">
        <v>159</v>
      </c>
      <c r="AU193" s="17" t="s">
        <v>88</v>
      </c>
    </row>
    <row r="194" s="13" customFormat="1">
      <c r="A194" s="13"/>
      <c r="B194" s="244"/>
      <c r="C194" s="245"/>
      <c r="D194" s="239" t="s">
        <v>161</v>
      </c>
      <c r="E194" s="246" t="s">
        <v>1</v>
      </c>
      <c r="F194" s="247" t="s">
        <v>264</v>
      </c>
      <c r="G194" s="245"/>
      <c r="H194" s="248">
        <v>608.89999999999998</v>
      </c>
      <c r="I194" s="249"/>
      <c r="J194" s="245"/>
      <c r="K194" s="245"/>
      <c r="L194" s="250"/>
      <c r="M194" s="251"/>
      <c r="N194" s="252"/>
      <c r="O194" s="252"/>
      <c r="P194" s="252"/>
      <c r="Q194" s="252"/>
      <c r="R194" s="252"/>
      <c r="S194" s="252"/>
      <c r="T194" s="253"/>
      <c r="U194" s="13"/>
      <c r="V194" s="13"/>
      <c r="W194" s="13"/>
      <c r="X194" s="13"/>
      <c r="Y194" s="13"/>
      <c r="Z194" s="13"/>
      <c r="AA194" s="13"/>
      <c r="AB194" s="13"/>
      <c r="AC194" s="13"/>
      <c r="AD194" s="13"/>
      <c r="AE194" s="13"/>
      <c r="AT194" s="254" t="s">
        <v>161</v>
      </c>
      <c r="AU194" s="254" t="s">
        <v>88</v>
      </c>
      <c r="AV194" s="13" t="s">
        <v>88</v>
      </c>
      <c r="AW194" s="13" t="s">
        <v>34</v>
      </c>
      <c r="AX194" s="13" t="s">
        <v>14</v>
      </c>
      <c r="AY194" s="254" t="s">
        <v>150</v>
      </c>
    </row>
    <row r="195" s="2" customFormat="1" ht="16.5" customHeight="1">
      <c r="A195" s="38"/>
      <c r="B195" s="39"/>
      <c r="C195" s="266" t="s">
        <v>265</v>
      </c>
      <c r="D195" s="266" t="s">
        <v>266</v>
      </c>
      <c r="E195" s="267" t="s">
        <v>267</v>
      </c>
      <c r="F195" s="268" t="s">
        <v>268</v>
      </c>
      <c r="G195" s="269" t="s">
        <v>269</v>
      </c>
      <c r="H195" s="270">
        <v>772.73199999999997</v>
      </c>
      <c r="I195" s="271"/>
      <c r="J195" s="272">
        <f>ROUND(I195*H195,2)</f>
        <v>0</v>
      </c>
      <c r="K195" s="268" t="s">
        <v>156</v>
      </c>
      <c r="L195" s="273"/>
      <c r="M195" s="274" t="s">
        <v>1</v>
      </c>
      <c r="N195" s="275" t="s">
        <v>45</v>
      </c>
      <c r="O195" s="91"/>
      <c r="P195" s="235">
        <f>O195*H195</f>
        <v>0</v>
      </c>
      <c r="Q195" s="235">
        <v>1</v>
      </c>
      <c r="R195" s="235">
        <f>Q195*H195</f>
        <v>772.73199999999997</v>
      </c>
      <c r="S195" s="235">
        <v>0</v>
      </c>
      <c r="T195" s="236">
        <f>S195*H195</f>
        <v>0</v>
      </c>
      <c r="U195" s="38"/>
      <c r="V195" s="38"/>
      <c r="W195" s="38"/>
      <c r="X195" s="38"/>
      <c r="Y195" s="38"/>
      <c r="Z195" s="38"/>
      <c r="AA195" s="38"/>
      <c r="AB195" s="38"/>
      <c r="AC195" s="38"/>
      <c r="AD195" s="38"/>
      <c r="AE195" s="38"/>
      <c r="AR195" s="237" t="s">
        <v>194</v>
      </c>
      <c r="AT195" s="237" t="s">
        <v>266</v>
      </c>
      <c r="AU195" s="237" t="s">
        <v>88</v>
      </c>
      <c r="AY195" s="17" t="s">
        <v>150</v>
      </c>
      <c r="BE195" s="238">
        <f>IF(N195="základní",J195,0)</f>
        <v>0</v>
      </c>
      <c r="BF195" s="238">
        <f>IF(N195="snížená",J195,0)</f>
        <v>0</v>
      </c>
      <c r="BG195" s="238">
        <f>IF(N195="zákl. přenesená",J195,0)</f>
        <v>0</v>
      </c>
      <c r="BH195" s="238">
        <f>IF(N195="sníž. přenesená",J195,0)</f>
        <v>0</v>
      </c>
      <c r="BI195" s="238">
        <f>IF(N195="nulová",J195,0)</f>
        <v>0</v>
      </c>
      <c r="BJ195" s="17" t="s">
        <v>14</v>
      </c>
      <c r="BK195" s="238">
        <f>ROUND(I195*H195,2)</f>
        <v>0</v>
      </c>
      <c r="BL195" s="17" t="s">
        <v>157</v>
      </c>
      <c r="BM195" s="237" t="s">
        <v>270</v>
      </c>
    </row>
    <row r="196" s="13" customFormat="1">
      <c r="A196" s="13"/>
      <c r="B196" s="244"/>
      <c r="C196" s="245"/>
      <c r="D196" s="239" t="s">
        <v>161</v>
      </c>
      <c r="E196" s="246" t="s">
        <v>1</v>
      </c>
      <c r="F196" s="247" t="s">
        <v>271</v>
      </c>
      <c r="G196" s="245"/>
      <c r="H196" s="248">
        <v>772.73199999999997</v>
      </c>
      <c r="I196" s="249"/>
      <c r="J196" s="245"/>
      <c r="K196" s="245"/>
      <c r="L196" s="250"/>
      <c r="M196" s="251"/>
      <c r="N196" s="252"/>
      <c r="O196" s="252"/>
      <c r="P196" s="252"/>
      <c r="Q196" s="252"/>
      <c r="R196" s="252"/>
      <c r="S196" s="252"/>
      <c r="T196" s="253"/>
      <c r="U196" s="13"/>
      <c r="V196" s="13"/>
      <c r="W196" s="13"/>
      <c r="X196" s="13"/>
      <c r="Y196" s="13"/>
      <c r="Z196" s="13"/>
      <c r="AA196" s="13"/>
      <c r="AB196" s="13"/>
      <c r="AC196" s="13"/>
      <c r="AD196" s="13"/>
      <c r="AE196" s="13"/>
      <c r="AT196" s="254" t="s">
        <v>161</v>
      </c>
      <c r="AU196" s="254" t="s">
        <v>88</v>
      </c>
      <c r="AV196" s="13" t="s">
        <v>88</v>
      </c>
      <c r="AW196" s="13" t="s">
        <v>34</v>
      </c>
      <c r="AX196" s="13" t="s">
        <v>14</v>
      </c>
      <c r="AY196" s="254" t="s">
        <v>150</v>
      </c>
    </row>
    <row r="197" s="2" customFormat="1" ht="44.25" customHeight="1">
      <c r="A197" s="38"/>
      <c r="B197" s="39"/>
      <c r="C197" s="226" t="s">
        <v>7</v>
      </c>
      <c r="D197" s="226" t="s">
        <v>152</v>
      </c>
      <c r="E197" s="227" t="s">
        <v>272</v>
      </c>
      <c r="F197" s="228" t="s">
        <v>273</v>
      </c>
      <c r="G197" s="229" t="s">
        <v>233</v>
      </c>
      <c r="H197" s="230">
        <v>33.600000000000001</v>
      </c>
      <c r="I197" s="231"/>
      <c r="J197" s="232">
        <f>ROUND(I197*H197,2)</f>
        <v>0</v>
      </c>
      <c r="K197" s="228" t="s">
        <v>156</v>
      </c>
      <c r="L197" s="44"/>
      <c r="M197" s="233" t="s">
        <v>1</v>
      </c>
      <c r="N197" s="234" t="s">
        <v>45</v>
      </c>
      <c r="O197" s="91"/>
      <c r="P197" s="235">
        <f>O197*H197</f>
        <v>0</v>
      </c>
      <c r="Q197" s="235">
        <v>0</v>
      </c>
      <c r="R197" s="235">
        <f>Q197*H197</f>
        <v>0</v>
      </c>
      <c r="S197" s="235">
        <v>0</v>
      </c>
      <c r="T197" s="236">
        <f>S197*H197</f>
        <v>0</v>
      </c>
      <c r="U197" s="38"/>
      <c r="V197" s="38"/>
      <c r="W197" s="38"/>
      <c r="X197" s="38"/>
      <c r="Y197" s="38"/>
      <c r="Z197" s="38"/>
      <c r="AA197" s="38"/>
      <c r="AB197" s="38"/>
      <c r="AC197" s="38"/>
      <c r="AD197" s="38"/>
      <c r="AE197" s="38"/>
      <c r="AR197" s="237" t="s">
        <v>157</v>
      </c>
      <c r="AT197" s="237" t="s">
        <v>152</v>
      </c>
      <c r="AU197" s="237" t="s">
        <v>88</v>
      </c>
      <c r="AY197" s="17" t="s">
        <v>150</v>
      </c>
      <c r="BE197" s="238">
        <f>IF(N197="základní",J197,0)</f>
        <v>0</v>
      </c>
      <c r="BF197" s="238">
        <f>IF(N197="snížená",J197,0)</f>
        <v>0</v>
      </c>
      <c r="BG197" s="238">
        <f>IF(N197="zákl. přenesená",J197,0)</f>
        <v>0</v>
      </c>
      <c r="BH197" s="238">
        <f>IF(N197="sníž. přenesená",J197,0)</f>
        <v>0</v>
      </c>
      <c r="BI197" s="238">
        <f>IF(N197="nulová",J197,0)</f>
        <v>0</v>
      </c>
      <c r="BJ197" s="17" t="s">
        <v>14</v>
      </c>
      <c r="BK197" s="238">
        <f>ROUND(I197*H197,2)</f>
        <v>0</v>
      </c>
      <c r="BL197" s="17" t="s">
        <v>157</v>
      </c>
      <c r="BM197" s="237" t="s">
        <v>274</v>
      </c>
    </row>
    <row r="198" s="2" customFormat="1">
      <c r="A198" s="38"/>
      <c r="B198" s="39"/>
      <c r="C198" s="40"/>
      <c r="D198" s="239" t="s">
        <v>159</v>
      </c>
      <c r="E198" s="40"/>
      <c r="F198" s="240" t="s">
        <v>275</v>
      </c>
      <c r="G198" s="40"/>
      <c r="H198" s="40"/>
      <c r="I198" s="241"/>
      <c r="J198" s="40"/>
      <c r="K198" s="40"/>
      <c r="L198" s="44"/>
      <c r="M198" s="242"/>
      <c r="N198" s="243"/>
      <c r="O198" s="91"/>
      <c r="P198" s="91"/>
      <c r="Q198" s="91"/>
      <c r="R198" s="91"/>
      <c r="S198" s="91"/>
      <c r="T198" s="92"/>
      <c r="U198" s="38"/>
      <c r="V198" s="38"/>
      <c r="W198" s="38"/>
      <c r="X198" s="38"/>
      <c r="Y198" s="38"/>
      <c r="Z198" s="38"/>
      <c r="AA198" s="38"/>
      <c r="AB198" s="38"/>
      <c r="AC198" s="38"/>
      <c r="AD198" s="38"/>
      <c r="AE198" s="38"/>
      <c r="AT198" s="17" t="s">
        <v>159</v>
      </c>
      <c r="AU198" s="17" t="s">
        <v>88</v>
      </c>
    </row>
    <row r="199" s="13" customFormat="1">
      <c r="A199" s="13"/>
      <c r="B199" s="244"/>
      <c r="C199" s="245"/>
      <c r="D199" s="239" t="s">
        <v>161</v>
      </c>
      <c r="E199" s="246" t="s">
        <v>1</v>
      </c>
      <c r="F199" s="247" t="s">
        <v>276</v>
      </c>
      <c r="G199" s="245"/>
      <c r="H199" s="248">
        <v>33.600000000000001</v>
      </c>
      <c r="I199" s="249"/>
      <c r="J199" s="245"/>
      <c r="K199" s="245"/>
      <c r="L199" s="250"/>
      <c r="M199" s="251"/>
      <c r="N199" s="252"/>
      <c r="O199" s="252"/>
      <c r="P199" s="252"/>
      <c r="Q199" s="252"/>
      <c r="R199" s="252"/>
      <c r="S199" s="252"/>
      <c r="T199" s="253"/>
      <c r="U199" s="13"/>
      <c r="V199" s="13"/>
      <c r="W199" s="13"/>
      <c r="X199" s="13"/>
      <c r="Y199" s="13"/>
      <c r="Z199" s="13"/>
      <c r="AA199" s="13"/>
      <c r="AB199" s="13"/>
      <c r="AC199" s="13"/>
      <c r="AD199" s="13"/>
      <c r="AE199" s="13"/>
      <c r="AT199" s="254" t="s">
        <v>161</v>
      </c>
      <c r="AU199" s="254" t="s">
        <v>88</v>
      </c>
      <c r="AV199" s="13" t="s">
        <v>88</v>
      </c>
      <c r="AW199" s="13" t="s">
        <v>34</v>
      </c>
      <c r="AX199" s="13" t="s">
        <v>14</v>
      </c>
      <c r="AY199" s="254" t="s">
        <v>150</v>
      </c>
    </row>
    <row r="200" s="2" customFormat="1" ht="16.5" customHeight="1">
      <c r="A200" s="38"/>
      <c r="B200" s="39"/>
      <c r="C200" s="266" t="s">
        <v>277</v>
      </c>
      <c r="D200" s="266" t="s">
        <v>266</v>
      </c>
      <c r="E200" s="267" t="s">
        <v>278</v>
      </c>
      <c r="F200" s="268" t="s">
        <v>279</v>
      </c>
      <c r="G200" s="269" t="s">
        <v>269</v>
      </c>
      <c r="H200" s="270">
        <v>76.829999999999998</v>
      </c>
      <c r="I200" s="271"/>
      <c r="J200" s="272">
        <f>ROUND(I200*H200,2)</f>
        <v>0</v>
      </c>
      <c r="K200" s="268" t="s">
        <v>156</v>
      </c>
      <c r="L200" s="273"/>
      <c r="M200" s="274" t="s">
        <v>1</v>
      </c>
      <c r="N200" s="275" t="s">
        <v>45</v>
      </c>
      <c r="O200" s="91"/>
      <c r="P200" s="235">
        <f>O200*H200</f>
        <v>0</v>
      </c>
      <c r="Q200" s="235">
        <v>1</v>
      </c>
      <c r="R200" s="235">
        <f>Q200*H200</f>
        <v>76.829999999999998</v>
      </c>
      <c r="S200" s="235">
        <v>0</v>
      </c>
      <c r="T200" s="236">
        <f>S200*H200</f>
        <v>0</v>
      </c>
      <c r="U200" s="38"/>
      <c r="V200" s="38"/>
      <c r="W200" s="38"/>
      <c r="X200" s="38"/>
      <c r="Y200" s="38"/>
      <c r="Z200" s="38"/>
      <c r="AA200" s="38"/>
      <c r="AB200" s="38"/>
      <c r="AC200" s="38"/>
      <c r="AD200" s="38"/>
      <c r="AE200" s="38"/>
      <c r="AR200" s="237" t="s">
        <v>194</v>
      </c>
      <c r="AT200" s="237" t="s">
        <v>266</v>
      </c>
      <c r="AU200" s="237" t="s">
        <v>88</v>
      </c>
      <c r="AY200" s="17" t="s">
        <v>150</v>
      </c>
      <c r="BE200" s="238">
        <f>IF(N200="základní",J200,0)</f>
        <v>0</v>
      </c>
      <c r="BF200" s="238">
        <f>IF(N200="snížená",J200,0)</f>
        <v>0</v>
      </c>
      <c r="BG200" s="238">
        <f>IF(N200="zákl. přenesená",J200,0)</f>
        <v>0</v>
      </c>
      <c r="BH200" s="238">
        <f>IF(N200="sníž. přenesená",J200,0)</f>
        <v>0</v>
      </c>
      <c r="BI200" s="238">
        <f>IF(N200="nulová",J200,0)</f>
        <v>0</v>
      </c>
      <c r="BJ200" s="17" t="s">
        <v>14</v>
      </c>
      <c r="BK200" s="238">
        <f>ROUND(I200*H200,2)</f>
        <v>0</v>
      </c>
      <c r="BL200" s="17" t="s">
        <v>157</v>
      </c>
      <c r="BM200" s="237" t="s">
        <v>280</v>
      </c>
    </row>
    <row r="201" s="13" customFormat="1">
      <c r="A201" s="13"/>
      <c r="B201" s="244"/>
      <c r="C201" s="245"/>
      <c r="D201" s="239" t="s">
        <v>161</v>
      </c>
      <c r="E201" s="246" t="s">
        <v>1</v>
      </c>
      <c r="F201" s="247" t="s">
        <v>281</v>
      </c>
      <c r="G201" s="245"/>
      <c r="H201" s="248">
        <v>76.829999999999998</v>
      </c>
      <c r="I201" s="249"/>
      <c r="J201" s="245"/>
      <c r="K201" s="245"/>
      <c r="L201" s="250"/>
      <c r="M201" s="251"/>
      <c r="N201" s="252"/>
      <c r="O201" s="252"/>
      <c r="P201" s="252"/>
      <c r="Q201" s="252"/>
      <c r="R201" s="252"/>
      <c r="S201" s="252"/>
      <c r="T201" s="253"/>
      <c r="U201" s="13"/>
      <c r="V201" s="13"/>
      <c r="W201" s="13"/>
      <c r="X201" s="13"/>
      <c r="Y201" s="13"/>
      <c r="Z201" s="13"/>
      <c r="AA201" s="13"/>
      <c r="AB201" s="13"/>
      <c r="AC201" s="13"/>
      <c r="AD201" s="13"/>
      <c r="AE201" s="13"/>
      <c r="AT201" s="254" t="s">
        <v>161</v>
      </c>
      <c r="AU201" s="254" t="s">
        <v>88</v>
      </c>
      <c r="AV201" s="13" t="s">
        <v>88</v>
      </c>
      <c r="AW201" s="13" t="s">
        <v>34</v>
      </c>
      <c r="AX201" s="13" t="s">
        <v>14</v>
      </c>
      <c r="AY201" s="254" t="s">
        <v>150</v>
      </c>
    </row>
    <row r="202" s="2" customFormat="1" ht="33" customHeight="1">
      <c r="A202" s="38"/>
      <c r="B202" s="39"/>
      <c r="C202" s="226" t="s">
        <v>282</v>
      </c>
      <c r="D202" s="226" t="s">
        <v>152</v>
      </c>
      <c r="E202" s="227" t="s">
        <v>283</v>
      </c>
      <c r="F202" s="228" t="s">
        <v>284</v>
      </c>
      <c r="G202" s="229" t="s">
        <v>155</v>
      </c>
      <c r="H202" s="230">
        <v>1728.9500000000001</v>
      </c>
      <c r="I202" s="231"/>
      <c r="J202" s="232">
        <f>ROUND(I202*H202,2)</f>
        <v>0</v>
      </c>
      <c r="K202" s="228" t="s">
        <v>156</v>
      </c>
      <c r="L202" s="44"/>
      <c r="M202" s="233" t="s">
        <v>1</v>
      </c>
      <c r="N202" s="234" t="s">
        <v>45</v>
      </c>
      <c r="O202" s="91"/>
      <c r="P202" s="235">
        <f>O202*H202</f>
        <v>0</v>
      </c>
      <c r="Q202" s="235">
        <v>0</v>
      </c>
      <c r="R202" s="235">
        <f>Q202*H202</f>
        <v>0</v>
      </c>
      <c r="S202" s="235">
        <v>0</v>
      </c>
      <c r="T202" s="236">
        <f>S202*H202</f>
        <v>0</v>
      </c>
      <c r="U202" s="38"/>
      <c r="V202" s="38"/>
      <c r="W202" s="38"/>
      <c r="X202" s="38"/>
      <c r="Y202" s="38"/>
      <c r="Z202" s="38"/>
      <c r="AA202" s="38"/>
      <c r="AB202" s="38"/>
      <c r="AC202" s="38"/>
      <c r="AD202" s="38"/>
      <c r="AE202" s="38"/>
      <c r="AR202" s="237" t="s">
        <v>157</v>
      </c>
      <c r="AT202" s="237" t="s">
        <v>152</v>
      </c>
      <c r="AU202" s="237" t="s">
        <v>88</v>
      </c>
      <c r="AY202" s="17" t="s">
        <v>150</v>
      </c>
      <c r="BE202" s="238">
        <f>IF(N202="základní",J202,0)</f>
        <v>0</v>
      </c>
      <c r="BF202" s="238">
        <f>IF(N202="snížená",J202,0)</f>
        <v>0</v>
      </c>
      <c r="BG202" s="238">
        <f>IF(N202="zákl. přenesená",J202,0)</f>
        <v>0</v>
      </c>
      <c r="BH202" s="238">
        <f>IF(N202="sníž. přenesená",J202,0)</f>
        <v>0</v>
      </c>
      <c r="BI202" s="238">
        <f>IF(N202="nulová",J202,0)</f>
        <v>0</v>
      </c>
      <c r="BJ202" s="17" t="s">
        <v>14</v>
      </c>
      <c r="BK202" s="238">
        <f>ROUND(I202*H202,2)</f>
        <v>0</v>
      </c>
      <c r="BL202" s="17" t="s">
        <v>157</v>
      </c>
      <c r="BM202" s="237" t="s">
        <v>285</v>
      </c>
    </row>
    <row r="203" s="2" customFormat="1">
      <c r="A203" s="38"/>
      <c r="B203" s="39"/>
      <c r="C203" s="40"/>
      <c r="D203" s="239" t="s">
        <v>159</v>
      </c>
      <c r="E203" s="40"/>
      <c r="F203" s="240" t="s">
        <v>286</v>
      </c>
      <c r="G203" s="40"/>
      <c r="H203" s="40"/>
      <c r="I203" s="241"/>
      <c r="J203" s="40"/>
      <c r="K203" s="40"/>
      <c r="L203" s="44"/>
      <c r="M203" s="242"/>
      <c r="N203" s="243"/>
      <c r="O203" s="91"/>
      <c r="P203" s="91"/>
      <c r="Q203" s="91"/>
      <c r="R203" s="91"/>
      <c r="S203" s="91"/>
      <c r="T203" s="92"/>
      <c r="U203" s="38"/>
      <c r="V203" s="38"/>
      <c r="W203" s="38"/>
      <c r="X203" s="38"/>
      <c r="Y203" s="38"/>
      <c r="Z203" s="38"/>
      <c r="AA203" s="38"/>
      <c r="AB203" s="38"/>
      <c r="AC203" s="38"/>
      <c r="AD203" s="38"/>
      <c r="AE203" s="38"/>
      <c r="AT203" s="17" t="s">
        <v>159</v>
      </c>
      <c r="AU203" s="17" t="s">
        <v>88</v>
      </c>
    </row>
    <row r="204" s="13" customFormat="1">
      <c r="A204" s="13"/>
      <c r="B204" s="244"/>
      <c r="C204" s="245"/>
      <c r="D204" s="239" t="s">
        <v>161</v>
      </c>
      <c r="E204" s="246" t="s">
        <v>1</v>
      </c>
      <c r="F204" s="247" t="s">
        <v>287</v>
      </c>
      <c r="G204" s="245"/>
      <c r="H204" s="248">
        <v>1728.9500000000001</v>
      </c>
      <c r="I204" s="249"/>
      <c r="J204" s="245"/>
      <c r="K204" s="245"/>
      <c r="L204" s="250"/>
      <c r="M204" s="251"/>
      <c r="N204" s="252"/>
      <c r="O204" s="252"/>
      <c r="P204" s="252"/>
      <c r="Q204" s="252"/>
      <c r="R204" s="252"/>
      <c r="S204" s="252"/>
      <c r="T204" s="253"/>
      <c r="U204" s="13"/>
      <c r="V204" s="13"/>
      <c r="W204" s="13"/>
      <c r="X204" s="13"/>
      <c r="Y204" s="13"/>
      <c r="Z204" s="13"/>
      <c r="AA204" s="13"/>
      <c r="AB204" s="13"/>
      <c r="AC204" s="13"/>
      <c r="AD204" s="13"/>
      <c r="AE204" s="13"/>
      <c r="AT204" s="254" t="s">
        <v>161</v>
      </c>
      <c r="AU204" s="254" t="s">
        <v>88</v>
      </c>
      <c r="AV204" s="13" t="s">
        <v>88</v>
      </c>
      <c r="AW204" s="13" t="s">
        <v>34</v>
      </c>
      <c r="AX204" s="13" t="s">
        <v>14</v>
      </c>
      <c r="AY204" s="254" t="s">
        <v>150</v>
      </c>
    </row>
    <row r="205" s="12" customFormat="1" ht="22.8" customHeight="1">
      <c r="A205" s="12"/>
      <c r="B205" s="210"/>
      <c r="C205" s="211"/>
      <c r="D205" s="212" t="s">
        <v>79</v>
      </c>
      <c r="E205" s="224" t="s">
        <v>88</v>
      </c>
      <c r="F205" s="224" t="s">
        <v>288</v>
      </c>
      <c r="G205" s="211"/>
      <c r="H205" s="211"/>
      <c r="I205" s="214"/>
      <c r="J205" s="225">
        <f>BK205</f>
        <v>0</v>
      </c>
      <c r="K205" s="211"/>
      <c r="L205" s="216"/>
      <c r="M205" s="217"/>
      <c r="N205" s="218"/>
      <c r="O205" s="218"/>
      <c r="P205" s="219">
        <f>SUM(P206:P218)</f>
        <v>0</v>
      </c>
      <c r="Q205" s="218"/>
      <c r="R205" s="219">
        <f>SUM(R206:R218)</f>
        <v>2.5785491</v>
      </c>
      <c r="S205" s="218"/>
      <c r="T205" s="220">
        <f>SUM(T206:T218)</f>
        <v>0</v>
      </c>
      <c r="U205" s="12"/>
      <c r="V205" s="12"/>
      <c r="W205" s="12"/>
      <c r="X205" s="12"/>
      <c r="Y205" s="12"/>
      <c r="Z205" s="12"/>
      <c r="AA205" s="12"/>
      <c r="AB205" s="12"/>
      <c r="AC205" s="12"/>
      <c r="AD205" s="12"/>
      <c r="AE205" s="12"/>
      <c r="AR205" s="221" t="s">
        <v>14</v>
      </c>
      <c r="AT205" s="222" t="s">
        <v>79</v>
      </c>
      <c r="AU205" s="222" t="s">
        <v>14</v>
      </c>
      <c r="AY205" s="221" t="s">
        <v>150</v>
      </c>
      <c r="BK205" s="223">
        <f>SUM(BK206:BK218)</f>
        <v>0</v>
      </c>
    </row>
    <row r="206" s="2" customFormat="1">
      <c r="A206" s="38"/>
      <c r="B206" s="39"/>
      <c r="C206" s="226" t="s">
        <v>289</v>
      </c>
      <c r="D206" s="226" t="s">
        <v>152</v>
      </c>
      <c r="E206" s="227" t="s">
        <v>290</v>
      </c>
      <c r="F206" s="228" t="s">
        <v>291</v>
      </c>
      <c r="G206" s="229" t="s">
        <v>233</v>
      </c>
      <c r="H206" s="230">
        <v>0.12</v>
      </c>
      <c r="I206" s="231"/>
      <c r="J206" s="232">
        <f>ROUND(I206*H206,2)</f>
        <v>0</v>
      </c>
      <c r="K206" s="228" t="s">
        <v>156</v>
      </c>
      <c r="L206" s="44"/>
      <c r="M206" s="233" t="s">
        <v>1</v>
      </c>
      <c r="N206" s="234" t="s">
        <v>45</v>
      </c>
      <c r="O206" s="91"/>
      <c r="P206" s="235">
        <f>O206*H206</f>
        <v>0</v>
      </c>
      <c r="Q206" s="235">
        <v>0</v>
      </c>
      <c r="R206" s="235">
        <f>Q206*H206</f>
        <v>0</v>
      </c>
      <c r="S206" s="235">
        <v>0</v>
      </c>
      <c r="T206" s="236">
        <f>S206*H206</f>
        <v>0</v>
      </c>
      <c r="U206" s="38"/>
      <c r="V206" s="38"/>
      <c r="W206" s="38"/>
      <c r="X206" s="38"/>
      <c r="Y206" s="38"/>
      <c r="Z206" s="38"/>
      <c r="AA206" s="38"/>
      <c r="AB206" s="38"/>
      <c r="AC206" s="38"/>
      <c r="AD206" s="38"/>
      <c r="AE206" s="38"/>
      <c r="AR206" s="237" t="s">
        <v>157</v>
      </c>
      <c r="AT206" s="237" t="s">
        <v>152</v>
      </c>
      <c r="AU206" s="237" t="s">
        <v>88</v>
      </c>
      <c r="AY206" s="17" t="s">
        <v>150</v>
      </c>
      <c r="BE206" s="238">
        <f>IF(N206="základní",J206,0)</f>
        <v>0</v>
      </c>
      <c r="BF206" s="238">
        <f>IF(N206="snížená",J206,0)</f>
        <v>0</v>
      </c>
      <c r="BG206" s="238">
        <f>IF(N206="zákl. přenesená",J206,0)</f>
        <v>0</v>
      </c>
      <c r="BH206" s="238">
        <f>IF(N206="sníž. přenesená",J206,0)</f>
        <v>0</v>
      </c>
      <c r="BI206" s="238">
        <f>IF(N206="nulová",J206,0)</f>
        <v>0</v>
      </c>
      <c r="BJ206" s="17" t="s">
        <v>14</v>
      </c>
      <c r="BK206" s="238">
        <f>ROUND(I206*H206,2)</f>
        <v>0</v>
      </c>
      <c r="BL206" s="17" t="s">
        <v>157</v>
      </c>
      <c r="BM206" s="237" t="s">
        <v>292</v>
      </c>
    </row>
    <row r="207" s="2" customFormat="1">
      <c r="A207" s="38"/>
      <c r="B207" s="39"/>
      <c r="C207" s="40"/>
      <c r="D207" s="239" t="s">
        <v>159</v>
      </c>
      <c r="E207" s="40"/>
      <c r="F207" s="240" t="s">
        <v>293</v>
      </c>
      <c r="G207" s="40"/>
      <c r="H207" s="40"/>
      <c r="I207" s="241"/>
      <c r="J207" s="40"/>
      <c r="K207" s="40"/>
      <c r="L207" s="44"/>
      <c r="M207" s="242"/>
      <c r="N207" s="243"/>
      <c r="O207" s="91"/>
      <c r="P207" s="91"/>
      <c r="Q207" s="91"/>
      <c r="R207" s="91"/>
      <c r="S207" s="91"/>
      <c r="T207" s="92"/>
      <c r="U207" s="38"/>
      <c r="V207" s="38"/>
      <c r="W207" s="38"/>
      <c r="X207" s="38"/>
      <c r="Y207" s="38"/>
      <c r="Z207" s="38"/>
      <c r="AA207" s="38"/>
      <c r="AB207" s="38"/>
      <c r="AC207" s="38"/>
      <c r="AD207" s="38"/>
      <c r="AE207" s="38"/>
      <c r="AT207" s="17" t="s">
        <v>159</v>
      </c>
      <c r="AU207" s="17" t="s">
        <v>88</v>
      </c>
    </row>
    <row r="208" s="13" customFormat="1">
      <c r="A208" s="13"/>
      <c r="B208" s="244"/>
      <c r="C208" s="245"/>
      <c r="D208" s="239" t="s">
        <v>161</v>
      </c>
      <c r="E208" s="246" t="s">
        <v>1</v>
      </c>
      <c r="F208" s="247" t="s">
        <v>294</v>
      </c>
      <c r="G208" s="245"/>
      <c r="H208" s="248">
        <v>0.12</v>
      </c>
      <c r="I208" s="249"/>
      <c r="J208" s="245"/>
      <c r="K208" s="245"/>
      <c r="L208" s="250"/>
      <c r="M208" s="251"/>
      <c r="N208" s="252"/>
      <c r="O208" s="252"/>
      <c r="P208" s="252"/>
      <c r="Q208" s="252"/>
      <c r="R208" s="252"/>
      <c r="S208" s="252"/>
      <c r="T208" s="253"/>
      <c r="U208" s="13"/>
      <c r="V208" s="13"/>
      <c r="W208" s="13"/>
      <c r="X208" s="13"/>
      <c r="Y208" s="13"/>
      <c r="Z208" s="13"/>
      <c r="AA208" s="13"/>
      <c r="AB208" s="13"/>
      <c r="AC208" s="13"/>
      <c r="AD208" s="13"/>
      <c r="AE208" s="13"/>
      <c r="AT208" s="254" t="s">
        <v>161</v>
      </c>
      <c r="AU208" s="254" t="s">
        <v>88</v>
      </c>
      <c r="AV208" s="13" t="s">
        <v>88</v>
      </c>
      <c r="AW208" s="13" t="s">
        <v>34</v>
      </c>
      <c r="AX208" s="13" t="s">
        <v>14</v>
      </c>
      <c r="AY208" s="254" t="s">
        <v>150</v>
      </c>
    </row>
    <row r="209" s="2" customFormat="1" ht="55.5" customHeight="1">
      <c r="A209" s="38"/>
      <c r="B209" s="39"/>
      <c r="C209" s="226" t="s">
        <v>295</v>
      </c>
      <c r="D209" s="226" t="s">
        <v>152</v>
      </c>
      <c r="E209" s="227" t="s">
        <v>296</v>
      </c>
      <c r="F209" s="228" t="s">
        <v>297</v>
      </c>
      <c r="G209" s="229" t="s">
        <v>216</v>
      </c>
      <c r="H209" s="230">
        <v>12.6</v>
      </c>
      <c r="I209" s="231"/>
      <c r="J209" s="232">
        <f>ROUND(I209*H209,2)</f>
        <v>0</v>
      </c>
      <c r="K209" s="228" t="s">
        <v>156</v>
      </c>
      <c r="L209" s="44"/>
      <c r="M209" s="233" t="s">
        <v>1</v>
      </c>
      <c r="N209" s="234" t="s">
        <v>45</v>
      </c>
      <c r="O209" s="91"/>
      <c r="P209" s="235">
        <f>O209*H209</f>
        <v>0</v>
      </c>
      <c r="Q209" s="235">
        <v>0.20455000000000001</v>
      </c>
      <c r="R209" s="235">
        <f>Q209*H209</f>
        <v>2.5773299999999999</v>
      </c>
      <c r="S209" s="235">
        <v>0</v>
      </c>
      <c r="T209" s="236">
        <f>S209*H209</f>
        <v>0</v>
      </c>
      <c r="U209" s="38"/>
      <c r="V209" s="38"/>
      <c r="W209" s="38"/>
      <c r="X209" s="38"/>
      <c r="Y209" s="38"/>
      <c r="Z209" s="38"/>
      <c r="AA209" s="38"/>
      <c r="AB209" s="38"/>
      <c r="AC209" s="38"/>
      <c r="AD209" s="38"/>
      <c r="AE209" s="38"/>
      <c r="AR209" s="237" t="s">
        <v>157</v>
      </c>
      <c r="AT209" s="237" t="s">
        <v>152</v>
      </c>
      <c r="AU209" s="237" t="s">
        <v>88</v>
      </c>
      <c r="AY209" s="17" t="s">
        <v>150</v>
      </c>
      <c r="BE209" s="238">
        <f>IF(N209="základní",J209,0)</f>
        <v>0</v>
      </c>
      <c r="BF209" s="238">
        <f>IF(N209="snížená",J209,0)</f>
        <v>0</v>
      </c>
      <c r="BG209" s="238">
        <f>IF(N209="zákl. přenesená",J209,0)</f>
        <v>0</v>
      </c>
      <c r="BH209" s="238">
        <f>IF(N209="sníž. přenesená",J209,0)</f>
        <v>0</v>
      </c>
      <c r="BI209" s="238">
        <f>IF(N209="nulová",J209,0)</f>
        <v>0</v>
      </c>
      <c r="BJ209" s="17" t="s">
        <v>14</v>
      </c>
      <c r="BK209" s="238">
        <f>ROUND(I209*H209,2)</f>
        <v>0</v>
      </c>
      <c r="BL209" s="17" t="s">
        <v>157</v>
      </c>
      <c r="BM209" s="237" t="s">
        <v>298</v>
      </c>
    </row>
    <row r="210" s="2" customFormat="1">
      <c r="A210" s="38"/>
      <c r="B210" s="39"/>
      <c r="C210" s="40"/>
      <c r="D210" s="239" t="s">
        <v>159</v>
      </c>
      <c r="E210" s="40"/>
      <c r="F210" s="240" t="s">
        <v>299</v>
      </c>
      <c r="G210" s="40"/>
      <c r="H210" s="40"/>
      <c r="I210" s="241"/>
      <c r="J210" s="40"/>
      <c r="K210" s="40"/>
      <c r="L210" s="44"/>
      <c r="M210" s="242"/>
      <c r="N210" s="243"/>
      <c r="O210" s="91"/>
      <c r="P210" s="91"/>
      <c r="Q210" s="91"/>
      <c r="R210" s="91"/>
      <c r="S210" s="91"/>
      <c r="T210" s="92"/>
      <c r="U210" s="38"/>
      <c r="V210" s="38"/>
      <c r="W210" s="38"/>
      <c r="X210" s="38"/>
      <c r="Y210" s="38"/>
      <c r="Z210" s="38"/>
      <c r="AA210" s="38"/>
      <c r="AB210" s="38"/>
      <c r="AC210" s="38"/>
      <c r="AD210" s="38"/>
      <c r="AE210" s="38"/>
      <c r="AT210" s="17" t="s">
        <v>159</v>
      </c>
      <c r="AU210" s="17" t="s">
        <v>88</v>
      </c>
    </row>
    <row r="211" s="13" customFormat="1">
      <c r="A211" s="13"/>
      <c r="B211" s="244"/>
      <c r="C211" s="245"/>
      <c r="D211" s="239" t="s">
        <v>161</v>
      </c>
      <c r="E211" s="246" t="s">
        <v>1</v>
      </c>
      <c r="F211" s="247" t="s">
        <v>300</v>
      </c>
      <c r="G211" s="245"/>
      <c r="H211" s="248">
        <v>12.6</v>
      </c>
      <c r="I211" s="249"/>
      <c r="J211" s="245"/>
      <c r="K211" s="245"/>
      <c r="L211" s="250"/>
      <c r="M211" s="251"/>
      <c r="N211" s="252"/>
      <c r="O211" s="252"/>
      <c r="P211" s="252"/>
      <c r="Q211" s="252"/>
      <c r="R211" s="252"/>
      <c r="S211" s="252"/>
      <c r="T211" s="253"/>
      <c r="U211" s="13"/>
      <c r="V211" s="13"/>
      <c r="W211" s="13"/>
      <c r="X211" s="13"/>
      <c r="Y211" s="13"/>
      <c r="Z211" s="13"/>
      <c r="AA211" s="13"/>
      <c r="AB211" s="13"/>
      <c r="AC211" s="13"/>
      <c r="AD211" s="13"/>
      <c r="AE211" s="13"/>
      <c r="AT211" s="254" t="s">
        <v>161</v>
      </c>
      <c r="AU211" s="254" t="s">
        <v>88</v>
      </c>
      <c r="AV211" s="13" t="s">
        <v>88</v>
      </c>
      <c r="AW211" s="13" t="s">
        <v>34</v>
      </c>
      <c r="AX211" s="13" t="s">
        <v>80</v>
      </c>
      <c r="AY211" s="254" t="s">
        <v>150</v>
      </c>
    </row>
    <row r="212" s="14" customFormat="1">
      <c r="A212" s="14"/>
      <c r="B212" s="255"/>
      <c r="C212" s="256"/>
      <c r="D212" s="239" t="s">
        <v>161</v>
      </c>
      <c r="E212" s="257" t="s">
        <v>1</v>
      </c>
      <c r="F212" s="258" t="s">
        <v>212</v>
      </c>
      <c r="G212" s="256"/>
      <c r="H212" s="259">
        <v>12.6</v>
      </c>
      <c r="I212" s="260"/>
      <c r="J212" s="256"/>
      <c r="K212" s="256"/>
      <c r="L212" s="261"/>
      <c r="M212" s="262"/>
      <c r="N212" s="263"/>
      <c r="O212" s="263"/>
      <c r="P212" s="263"/>
      <c r="Q212" s="263"/>
      <c r="R212" s="263"/>
      <c r="S212" s="263"/>
      <c r="T212" s="264"/>
      <c r="U212" s="14"/>
      <c r="V212" s="14"/>
      <c r="W212" s="14"/>
      <c r="X212" s="14"/>
      <c r="Y212" s="14"/>
      <c r="Z212" s="14"/>
      <c r="AA212" s="14"/>
      <c r="AB212" s="14"/>
      <c r="AC212" s="14"/>
      <c r="AD212" s="14"/>
      <c r="AE212" s="14"/>
      <c r="AT212" s="265" t="s">
        <v>161</v>
      </c>
      <c r="AU212" s="265" t="s">
        <v>88</v>
      </c>
      <c r="AV212" s="14" t="s">
        <v>157</v>
      </c>
      <c r="AW212" s="14" t="s">
        <v>34</v>
      </c>
      <c r="AX212" s="14" t="s">
        <v>14</v>
      </c>
      <c r="AY212" s="265" t="s">
        <v>150</v>
      </c>
    </row>
    <row r="213" s="2" customFormat="1">
      <c r="A213" s="38"/>
      <c r="B213" s="39"/>
      <c r="C213" s="226" t="s">
        <v>301</v>
      </c>
      <c r="D213" s="226" t="s">
        <v>152</v>
      </c>
      <c r="E213" s="227" t="s">
        <v>302</v>
      </c>
      <c r="F213" s="228" t="s">
        <v>303</v>
      </c>
      <c r="G213" s="229" t="s">
        <v>155</v>
      </c>
      <c r="H213" s="230">
        <v>5.6699999999999999</v>
      </c>
      <c r="I213" s="231"/>
      <c r="J213" s="232">
        <f>ROUND(I213*H213,2)</f>
        <v>0</v>
      </c>
      <c r="K213" s="228" t="s">
        <v>156</v>
      </c>
      <c r="L213" s="44"/>
      <c r="M213" s="233" t="s">
        <v>1</v>
      </c>
      <c r="N213" s="234" t="s">
        <v>45</v>
      </c>
      <c r="O213" s="91"/>
      <c r="P213" s="235">
        <f>O213*H213</f>
        <v>0</v>
      </c>
      <c r="Q213" s="235">
        <v>0.00010000000000000001</v>
      </c>
      <c r="R213" s="235">
        <f>Q213*H213</f>
        <v>0.00056700000000000001</v>
      </c>
      <c r="S213" s="235">
        <v>0</v>
      </c>
      <c r="T213" s="236">
        <f>S213*H213</f>
        <v>0</v>
      </c>
      <c r="U213" s="38"/>
      <c r="V213" s="38"/>
      <c r="W213" s="38"/>
      <c r="X213" s="38"/>
      <c r="Y213" s="38"/>
      <c r="Z213" s="38"/>
      <c r="AA213" s="38"/>
      <c r="AB213" s="38"/>
      <c r="AC213" s="38"/>
      <c r="AD213" s="38"/>
      <c r="AE213" s="38"/>
      <c r="AR213" s="237" t="s">
        <v>157</v>
      </c>
      <c r="AT213" s="237" t="s">
        <v>152</v>
      </c>
      <c r="AU213" s="237" t="s">
        <v>88</v>
      </c>
      <c r="AY213" s="17" t="s">
        <v>150</v>
      </c>
      <c r="BE213" s="238">
        <f>IF(N213="základní",J213,0)</f>
        <v>0</v>
      </c>
      <c r="BF213" s="238">
        <f>IF(N213="snížená",J213,0)</f>
        <v>0</v>
      </c>
      <c r="BG213" s="238">
        <f>IF(N213="zákl. přenesená",J213,0)</f>
        <v>0</v>
      </c>
      <c r="BH213" s="238">
        <f>IF(N213="sníž. přenesená",J213,0)</f>
        <v>0</v>
      </c>
      <c r="BI213" s="238">
        <f>IF(N213="nulová",J213,0)</f>
        <v>0</v>
      </c>
      <c r="BJ213" s="17" t="s">
        <v>14</v>
      </c>
      <c r="BK213" s="238">
        <f>ROUND(I213*H213,2)</f>
        <v>0</v>
      </c>
      <c r="BL213" s="17" t="s">
        <v>157</v>
      </c>
      <c r="BM213" s="237" t="s">
        <v>304</v>
      </c>
    </row>
    <row r="214" s="2" customFormat="1">
      <c r="A214" s="38"/>
      <c r="B214" s="39"/>
      <c r="C214" s="40"/>
      <c r="D214" s="239" t="s">
        <v>159</v>
      </c>
      <c r="E214" s="40"/>
      <c r="F214" s="240" t="s">
        <v>305</v>
      </c>
      <c r="G214" s="40"/>
      <c r="H214" s="40"/>
      <c r="I214" s="241"/>
      <c r="J214" s="40"/>
      <c r="K214" s="40"/>
      <c r="L214" s="44"/>
      <c r="M214" s="242"/>
      <c r="N214" s="243"/>
      <c r="O214" s="91"/>
      <c r="P214" s="91"/>
      <c r="Q214" s="91"/>
      <c r="R214" s="91"/>
      <c r="S214" s="91"/>
      <c r="T214" s="92"/>
      <c r="U214" s="38"/>
      <c r="V214" s="38"/>
      <c r="W214" s="38"/>
      <c r="X214" s="38"/>
      <c r="Y214" s="38"/>
      <c r="Z214" s="38"/>
      <c r="AA214" s="38"/>
      <c r="AB214" s="38"/>
      <c r="AC214" s="38"/>
      <c r="AD214" s="38"/>
      <c r="AE214" s="38"/>
      <c r="AT214" s="17" t="s">
        <v>159</v>
      </c>
      <c r="AU214" s="17" t="s">
        <v>88</v>
      </c>
    </row>
    <row r="215" s="13" customFormat="1">
      <c r="A215" s="13"/>
      <c r="B215" s="244"/>
      <c r="C215" s="245"/>
      <c r="D215" s="239" t="s">
        <v>161</v>
      </c>
      <c r="E215" s="246" t="s">
        <v>1</v>
      </c>
      <c r="F215" s="247" t="s">
        <v>306</v>
      </c>
      <c r="G215" s="245"/>
      <c r="H215" s="248">
        <v>5.6699999999999999</v>
      </c>
      <c r="I215" s="249"/>
      <c r="J215" s="245"/>
      <c r="K215" s="245"/>
      <c r="L215" s="250"/>
      <c r="M215" s="251"/>
      <c r="N215" s="252"/>
      <c r="O215" s="252"/>
      <c r="P215" s="252"/>
      <c r="Q215" s="252"/>
      <c r="R215" s="252"/>
      <c r="S215" s="252"/>
      <c r="T215" s="253"/>
      <c r="U215" s="13"/>
      <c r="V215" s="13"/>
      <c r="W215" s="13"/>
      <c r="X215" s="13"/>
      <c r="Y215" s="13"/>
      <c r="Z215" s="13"/>
      <c r="AA215" s="13"/>
      <c r="AB215" s="13"/>
      <c r="AC215" s="13"/>
      <c r="AD215" s="13"/>
      <c r="AE215" s="13"/>
      <c r="AT215" s="254" t="s">
        <v>161</v>
      </c>
      <c r="AU215" s="254" t="s">
        <v>88</v>
      </c>
      <c r="AV215" s="13" t="s">
        <v>88</v>
      </c>
      <c r="AW215" s="13" t="s">
        <v>34</v>
      </c>
      <c r="AX215" s="13" t="s">
        <v>14</v>
      </c>
      <c r="AY215" s="254" t="s">
        <v>150</v>
      </c>
    </row>
    <row r="216" s="2" customFormat="1">
      <c r="A216" s="38"/>
      <c r="B216" s="39"/>
      <c r="C216" s="266" t="s">
        <v>307</v>
      </c>
      <c r="D216" s="266" t="s">
        <v>266</v>
      </c>
      <c r="E216" s="267" t="s">
        <v>308</v>
      </c>
      <c r="F216" s="268" t="s">
        <v>309</v>
      </c>
      <c r="G216" s="269" t="s">
        <v>155</v>
      </c>
      <c r="H216" s="270">
        <v>6.5209999999999999</v>
      </c>
      <c r="I216" s="271"/>
      <c r="J216" s="272">
        <f>ROUND(I216*H216,2)</f>
        <v>0</v>
      </c>
      <c r="K216" s="268" t="s">
        <v>156</v>
      </c>
      <c r="L216" s="273"/>
      <c r="M216" s="274" t="s">
        <v>1</v>
      </c>
      <c r="N216" s="275" t="s">
        <v>45</v>
      </c>
      <c r="O216" s="91"/>
      <c r="P216" s="235">
        <f>O216*H216</f>
        <v>0</v>
      </c>
      <c r="Q216" s="235">
        <v>0.00010000000000000001</v>
      </c>
      <c r="R216" s="235">
        <f>Q216*H216</f>
        <v>0.00065210000000000008</v>
      </c>
      <c r="S216" s="235">
        <v>0</v>
      </c>
      <c r="T216" s="236">
        <f>S216*H216</f>
        <v>0</v>
      </c>
      <c r="U216" s="38"/>
      <c r="V216" s="38"/>
      <c r="W216" s="38"/>
      <c r="X216" s="38"/>
      <c r="Y216" s="38"/>
      <c r="Z216" s="38"/>
      <c r="AA216" s="38"/>
      <c r="AB216" s="38"/>
      <c r="AC216" s="38"/>
      <c r="AD216" s="38"/>
      <c r="AE216" s="38"/>
      <c r="AR216" s="237" t="s">
        <v>194</v>
      </c>
      <c r="AT216" s="237" t="s">
        <v>266</v>
      </c>
      <c r="AU216" s="237" t="s">
        <v>88</v>
      </c>
      <c r="AY216" s="17" t="s">
        <v>150</v>
      </c>
      <c r="BE216" s="238">
        <f>IF(N216="základní",J216,0)</f>
        <v>0</v>
      </c>
      <c r="BF216" s="238">
        <f>IF(N216="snížená",J216,0)</f>
        <v>0</v>
      </c>
      <c r="BG216" s="238">
        <f>IF(N216="zákl. přenesená",J216,0)</f>
        <v>0</v>
      </c>
      <c r="BH216" s="238">
        <f>IF(N216="sníž. přenesená",J216,0)</f>
        <v>0</v>
      </c>
      <c r="BI216" s="238">
        <f>IF(N216="nulová",J216,0)</f>
        <v>0</v>
      </c>
      <c r="BJ216" s="17" t="s">
        <v>14</v>
      </c>
      <c r="BK216" s="238">
        <f>ROUND(I216*H216,2)</f>
        <v>0</v>
      </c>
      <c r="BL216" s="17" t="s">
        <v>157</v>
      </c>
      <c r="BM216" s="237" t="s">
        <v>310</v>
      </c>
    </row>
    <row r="217" s="13" customFormat="1">
      <c r="A217" s="13"/>
      <c r="B217" s="244"/>
      <c r="C217" s="245"/>
      <c r="D217" s="239" t="s">
        <v>161</v>
      </c>
      <c r="E217" s="246" t="s">
        <v>1</v>
      </c>
      <c r="F217" s="247" t="s">
        <v>311</v>
      </c>
      <c r="G217" s="245"/>
      <c r="H217" s="248">
        <v>5.6699999999999999</v>
      </c>
      <c r="I217" s="249"/>
      <c r="J217" s="245"/>
      <c r="K217" s="245"/>
      <c r="L217" s="250"/>
      <c r="M217" s="251"/>
      <c r="N217" s="252"/>
      <c r="O217" s="252"/>
      <c r="P217" s="252"/>
      <c r="Q217" s="252"/>
      <c r="R217" s="252"/>
      <c r="S217" s="252"/>
      <c r="T217" s="253"/>
      <c r="U217" s="13"/>
      <c r="V217" s="13"/>
      <c r="W217" s="13"/>
      <c r="X217" s="13"/>
      <c r="Y217" s="13"/>
      <c r="Z217" s="13"/>
      <c r="AA217" s="13"/>
      <c r="AB217" s="13"/>
      <c r="AC217" s="13"/>
      <c r="AD217" s="13"/>
      <c r="AE217" s="13"/>
      <c r="AT217" s="254" t="s">
        <v>161</v>
      </c>
      <c r="AU217" s="254" t="s">
        <v>88</v>
      </c>
      <c r="AV217" s="13" t="s">
        <v>88</v>
      </c>
      <c r="AW217" s="13" t="s">
        <v>34</v>
      </c>
      <c r="AX217" s="13" t="s">
        <v>14</v>
      </c>
      <c r="AY217" s="254" t="s">
        <v>150</v>
      </c>
    </row>
    <row r="218" s="13" customFormat="1">
      <c r="A218" s="13"/>
      <c r="B218" s="244"/>
      <c r="C218" s="245"/>
      <c r="D218" s="239" t="s">
        <v>161</v>
      </c>
      <c r="E218" s="245"/>
      <c r="F218" s="247" t="s">
        <v>312</v>
      </c>
      <c r="G218" s="245"/>
      <c r="H218" s="248">
        <v>6.5209999999999999</v>
      </c>
      <c r="I218" s="249"/>
      <c r="J218" s="245"/>
      <c r="K218" s="245"/>
      <c r="L218" s="250"/>
      <c r="M218" s="251"/>
      <c r="N218" s="252"/>
      <c r="O218" s="252"/>
      <c r="P218" s="252"/>
      <c r="Q218" s="252"/>
      <c r="R218" s="252"/>
      <c r="S218" s="252"/>
      <c r="T218" s="253"/>
      <c r="U218" s="13"/>
      <c r="V218" s="13"/>
      <c r="W218" s="13"/>
      <c r="X218" s="13"/>
      <c r="Y218" s="13"/>
      <c r="Z218" s="13"/>
      <c r="AA218" s="13"/>
      <c r="AB218" s="13"/>
      <c r="AC218" s="13"/>
      <c r="AD218" s="13"/>
      <c r="AE218" s="13"/>
      <c r="AT218" s="254" t="s">
        <v>161</v>
      </c>
      <c r="AU218" s="254" t="s">
        <v>88</v>
      </c>
      <c r="AV218" s="13" t="s">
        <v>88</v>
      </c>
      <c r="AW218" s="13" t="s">
        <v>4</v>
      </c>
      <c r="AX218" s="13" t="s">
        <v>14</v>
      </c>
      <c r="AY218" s="254" t="s">
        <v>150</v>
      </c>
    </row>
    <row r="219" s="12" customFormat="1" ht="22.8" customHeight="1">
      <c r="A219" s="12"/>
      <c r="B219" s="210"/>
      <c r="C219" s="211"/>
      <c r="D219" s="212" t="s">
        <v>79</v>
      </c>
      <c r="E219" s="224" t="s">
        <v>167</v>
      </c>
      <c r="F219" s="224" t="s">
        <v>313</v>
      </c>
      <c r="G219" s="211"/>
      <c r="H219" s="211"/>
      <c r="I219" s="214"/>
      <c r="J219" s="225">
        <f>BK219</f>
        <v>0</v>
      </c>
      <c r="K219" s="211"/>
      <c r="L219" s="216"/>
      <c r="M219" s="217"/>
      <c r="N219" s="218"/>
      <c r="O219" s="218"/>
      <c r="P219" s="219">
        <f>SUM(P220:P224)</f>
        <v>0</v>
      </c>
      <c r="Q219" s="218"/>
      <c r="R219" s="219">
        <f>SUM(R220:R224)</f>
        <v>5.5310806000000001</v>
      </c>
      <c r="S219" s="218"/>
      <c r="T219" s="220">
        <f>SUM(T220:T224)</f>
        <v>0</v>
      </c>
      <c r="U219" s="12"/>
      <c r="V219" s="12"/>
      <c r="W219" s="12"/>
      <c r="X219" s="12"/>
      <c r="Y219" s="12"/>
      <c r="Z219" s="12"/>
      <c r="AA219" s="12"/>
      <c r="AB219" s="12"/>
      <c r="AC219" s="12"/>
      <c r="AD219" s="12"/>
      <c r="AE219" s="12"/>
      <c r="AR219" s="221" t="s">
        <v>14</v>
      </c>
      <c r="AT219" s="222" t="s">
        <v>79</v>
      </c>
      <c r="AU219" s="222" t="s">
        <v>14</v>
      </c>
      <c r="AY219" s="221" t="s">
        <v>150</v>
      </c>
      <c r="BK219" s="223">
        <f>SUM(BK220:BK224)</f>
        <v>0</v>
      </c>
    </row>
    <row r="220" s="2" customFormat="1" ht="33" customHeight="1">
      <c r="A220" s="38"/>
      <c r="B220" s="39"/>
      <c r="C220" s="226" t="s">
        <v>314</v>
      </c>
      <c r="D220" s="226" t="s">
        <v>152</v>
      </c>
      <c r="E220" s="227" t="s">
        <v>315</v>
      </c>
      <c r="F220" s="228" t="s">
        <v>316</v>
      </c>
      <c r="G220" s="229" t="s">
        <v>216</v>
      </c>
      <c r="H220" s="230">
        <v>9.2799999999999994</v>
      </c>
      <c r="I220" s="231"/>
      <c r="J220" s="232">
        <f>ROUND(I220*H220,2)</f>
        <v>0</v>
      </c>
      <c r="K220" s="228" t="s">
        <v>156</v>
      </c>
      <c r="L220" s="44"/>
      <c r="M220" s="233" t="s">
        <v>1</v>
      </c>
      <c r="N220" s="234" t="s">
        <v>45</v>
      </c>
      <c r="O220" s="91"/>
      <c r="P220" s="235">
        <f>O220*H220</f>
        <v>0</v>
      </c>
      <c r="Q220" s="235">
        <v>0.24127000000000001</v>
      </c>
      <c r="R220" s="235">
        <f>Q220*H220</f>
        <v>2.2389855999999999</v>
      </c>
      <c r="S220" s="235">
        <v>0</v>
      </c>
      <c r="T220" s="236">
        <f>S220*H220</f>
        <v>0</v>
      </c>
      <c r="U220" s="38"/>
      <c r="V220" s="38"/>
      <c r="W220" s="38"/>
      <c r="X220" s="38"/>
      <c r="Y220" s="38"/>
      <c r="Z220" s="38"/>
      <c r="AA220" s="38"/>
      <c r="AB220" s="38"/>
      <c r="AC220" s="38"/>
      <c r="AD220" s="38"/>
      <c r="AE220" s="38"/>
      <c r="AR220" s="237" t="s">
        <v>157</v>
      </c>
      <c r="AT220" s="237" t="s">
        <v>152</v>
      </c>
      <c r="AU220" s="237" t="s">
        <v>88</v>
      </c>
      <c r="AY220" s="17" t="s">
        <v>150</v>
      </c>
      <c r="BE220" s="238">
        <f>IF(N220="základní",J220,0)</f>
        <v>0</v>
      </c>
      <c r="BF220" s="238">
        <f>IF(N220="snížená",J220,0)</f>
        <v>0</v>
      </c>
      <c r="BG220" s="238">
        <f>IF(N220="zákl. přenesená",J220,0)</f>
        <v>0</v>
      </c>
      <c r="BH220" s="238">
        <f>IF(N220="sníž. přenesená",J220,0)</f>
        <v>0</v>
      </c>
      <c r="BI220" s="238">
        <f>IF(N220="nulová",J220,0)</f>
        <v>0</v>
      </c>
      <c r="BJ220" s="17" t="s">
        <v>14</v>
      </c>
      <c r="BK220" s="238">
        <f>ROUND(I220*H220,2)</f>
        <v>0</v>
      </c>
      <c r="BL220" s="17" t="s">
        <v>157</v>
      </c>
      <c r="BM220" s="237" t="s">
        <v>317</v>
      </c>
    </row>
    <row r="221" s="2" customFormat="1">
      <c r="A221" s="38"/>
      <c r="B221" s="39"/>
      <c r="C221" s="40"/>
      <c r="D221" s="239" t="s">
        <v>159</v>
      </c>
      <c r="E221" s="40"/>
      <c r="F221" s="240" t="s">
        <v>318</v>
      </c>
      <c r="G221" s="40"/>
      <c r="H221" s="40"/>
      <c r="I221" s="241"/>
      <c r="J221" s="40"/>
      <c r="K221" s="40"/>
      <c r="L221" s="44"/>
      <c r="M221" s="242"/>
      <c r="N221" s="243"/>
      <c r="O221" s="91"/>
      <c r="P221" s="91"/>
      <c r="Q221" s="91"/>
      <c r="R221" s="91"/>
      <c r="S221" s="91"/>
      <c r="T221" s="92"/>
      <c r="U221" s="38"/>
      <c r="V221" s="38"/>
      <c r="W221" s="38"/>
      <c r="X221" s="38"/>
      <c r="Y221" s="38"/>
      <c r="Z221" s="38"/>
      <c r="AA221" s="38"/>
      <c r="AB221" s="38"/>
      <c r="AC221" s="38"/>
      <c r="AD221" s="38"/>
      <c r="AE221" s="38"/>
      <c r="AT221" s="17" t="s">
        <v>159</v>
      </c>
      <c r="AU221" s="17" t="s">
        <v>88</v>
      </c>
    </row>
    <row r="222" s="13" customFormat="1">
      <c r="A222" s="13"/>
      <c r="B222" s="244"/>
      <c r="C222" s="245"/>
      <c r="D222" s="239" t="s">
        <v>161</v>
      </c>
      <c r="E222" s="246" t="s">
        <v>1</v>
      </c>
      <c r="F222" s="247" t="s">
        <v>319</v>
      </c>
      <c r="G222" s="245"/>
      <c r="H222" s="248">
        <v>9.2799999999999994</v>
      </c>
      <c r="I222" s="249"/>
      <c r="J222" s="245"/>
      <c r="K222" s="245"/>
      <c r="L222" s="250"/>
      <c r="M222" s="251"/>
      <c r="N222" s="252"/>
      <c r="O222" s="252"/>
      <c r="P222" s="252"/>
      <c r="Q222" s="252"/>
      <c r="R222" s="252"/>
      <c r="S222" s="252"/>
      <c r="T222" s="253"/>
      <c r="U222" s="13"/>
      <c r="V222" s="13"/>
      <c r="W222" s="13"/>
      <c r="X222" s="13"/>
      <c r="Y222" s="13"/>
      <c r="Z222" s="13"/>
      <c r="AA222" s="13"/>
      <c r="AB222" s="13"/>
      <c r="AC222" s="13"/>
      <c r="AD222" s="13"/>
      <c r="AE222" s="13"/>
      <c r="AT222" s="254" t="s">
        <v>161</v>
      </c>
      <c r="AU222" s="254" t="s">
        <v>88</v>
      </c>
      <c r="AV222" s="13" t="s">
        <v>88</v>
      </c>
      <c r="AW222" s="13" t="s">
        <v>34</v>
      </c>
      <c r="AX222" s="13" t="s">
        <v>14</v>
      </c>
      <c r="AY222" s="254" t="s">
        <v>150</v>
      </c>
    </row>
    <row r="223" s="2" customFormat="1">
      <c r="A223" s="38"/>
      <c r="B223" s="39"/>
      <c r="C223" s="266" t="s">
        <v>320</v>
      </c>
      <c r="D223" s="266" t="s">
        <v>266</v>
      </c>
      <c r="E223" s="267" t="s">
        <v>321</v>
      </c>
      <c r="F223" s="268" t="s">
        <v>322</v>
      </c>
      <c r="G223" s="269" t="s">
        <v>323</v>
      </c>
      <c r="H223" s="270">
        <v>53.530000000000001</v>
      </c>
      <c r="I223" s="271"/>
      <c r="J223" s="272">
        <f>ROUND(I223*H223,2)</f>
        <v>0</v>
      </c>
      <c r="K223" s="268" t="s">
        <v>156</v>
      </c>
      <c r="L223" s="273"/>
      <c r="M223" s="274" t="s">
        <v>1</v>
      </c>
      <c r="N223" s="275" t="s">
        <v>45</v>
      </c>
      <c r="O223" s="91"/>
      <c r="P223" s="235">
        <f>O223*H223</f>
        <v>0</v>
      </c>
      <c r="Q223" s="235">
        <v>0.061499999999999999</v>
      </c>
      <c r="R223" s="235">
        <f>Q223*H223</f>
        <v>3.2920950000000002</v>
      </c>
      <c r="S223" s="235">
        <v>0</v>
      </c>
      <c r="T223" s="236">
        <f>S223*H223</f>
        <v>0</v>
      </c>
      <c r="U223" s="38"/>
      <c r="V223" s="38"/>
      <c r="W223" s="38"/>
      <c r="X223" s="38"/>
      <c r="Y223" s="38"/>
      <c r="Z223" s="38"/>
      <c r="AA223" s="38"/>
      <c r="AB223" s="38"/>
      <c r="AC223" s="38"/>
      <c r="AD223" s="38"/>
      <c r="AE223" s="38"/>
      <c r="AR223" s="237" t="s">
        <v>194</v>
      </c>
      <c r="AT223" s="237" t="s">
        <v>266</v>
      </c>
      <c r="AU223" s="237" t="s">
        <v>88</v>
      </c>
      <c r="AY223" s="17" t="s">
        <v>150</v>
      </c>
      <c r="BE223" s="238">
        <f>IF(N223="základní",J223,0)</f>
        <v>0</v>
      </c>
      <c r="BF223" s="238">
        <f>IF(N223="snížená",J223,0)</f>
        <v>0</v>
      </c>
      <c r="BG223" s="238">
        <f>IF(N223="zákl. přenesená",J223,0)</f>
        <v>0</v>
      </c>
      <c r="BH223" s="238">
        <f>IF(N223="sníž. přenesená",J223,0)</f>
        <v>0</v>
      </c>
      <c r="BI223" s="238">
        <f>IF(N223="nulová",J223,0)</f>
        <v>0</v>
      </c>
      <c r="BJ223" s="17" t="s">
        <v>14</v>
      </c>
      <c r="BK223" s="238">
        <f>ROUND(I223*H223,2)</f>
        <v>0</v>
      </c>
      <c r="BL223" s="17" t="s">
        <v>157</v>
      </c>
      <c r="BM223" s="237" t="s">
        <v>324</v>
      </c>
    </row>
    <row r="224" s="13" customFormat="1">
      <c r="A224" s="13"/>
      <c r="B224" s="244"/>
      <c r="C224" s="245"/>
      <c r="D224" s="239" t="s">
        <v>161</v>
      </c>
      <c r="E224" s="246" t="s">
        <v>1</v>
      </c>
      <c r="F224" s="247" t="s">
        <v>325</v>
      </c>
      <c r="G224" s="245"/>
      <c r="H224" s="248">
        <v>53.530000000000001</v>
      </c>
      <c r="I224" s="249"/>
      <c r="J224" s="245"/>
      <c r="K224" s="245"/>
      <c r="L224" s="250"/>
      <c r="M224" s="251"/>
      <c r="N224" s="252"/>
      <c r="O224" s="252"/>
      <c r="P224" s="252"/>
      <c r="Q224" s="252"/>
      <c r="R224" s="252"/>
      <c r="S224" s="252"/>
      <c r="T224" s="253"/>
      <c r="U224" s="13"/>
      <c r="V224" s="13"/>
      <c r="W224" s="13"/>
      <c r="X224" s="13"/>
      <c r="Y224" s="13"/>
      <c r="Z224" s="13"/>
      <c r="AA224" s="13"/>
      <c r="AB224" s="13"/>
      <c r="AC224" s="13"/>
      <c r="AD224" s="13"/>
      <c r="AE224" s="13"/>
      <c r="AT224" s="254" t="s">
        <v>161</v>
      </c>
      <c r="AU224" s="254" t="s">
        <v>88</v>
      </c>
      <c r="AV224" s="13" t="s">
        <v>88</v>
      </c>
      <c r="AW224" s="13" t="s">
        <v>34</v>
      </c>
      <c r="AX224" s="13" t="s">
        <v>14</v>
      </c>
      <c r="AY224" s="254" t="s">
        <v>150</v>
      </c>
    </row>
    <row r="225" s="12" customFormat="1" ht="22.8" customHeight="1">
      <c r="A225" s="12"/>
      <c r="B225" s="210"/>
      <c r="C225" s="211"/>
      <c r="D225" s="212" t="s">
        <v>79</v>
      </c>
      <c r="E225" s="224" t="s">
        <v>177</v>
      </c>
      <c r="F225" s="224" t="s">
        <v>326</v>
      </c>
      <c r="G225" s="211"/>
      <c r="H225" s="211"/>
      <c r="I225" s="214"/>
      <c r="J225" s="225">
        <f>BK225</f>
        <v>0</v>
      </c>
      <c r="K225" s="211"/>
      <c r="L225" s="216"/>
      <c r="M225" s="217"/>
      <c r="N225" s="218"/>
      <c r="O225" s="218"/>
      <c r="P225" s="219">
        <f>SUM(P226:P259)</f>
        <v>0</v>
      </c>
      <c r="Q225" s="218"/>
      <c r="R225" s="219">
        <f>SUM(R226:R259)</f>
        <v>555.96610899999996</v>
      </c>
      <c r="S225" s="218"/>
      <c r="T225" s="220">
        <f>SUM(T226:T259)</f>
        <v>0</v>
      </c>
      <c r="U225" s="12"/>
      <c r="V225" s="12"/>
      <c r="W225" s="12"/>
      <c r="X225" s="12"/>
      <c r="Y225" s="12"/>
      <c r="Z225" s="12"/>
      <c r="AA225" s="12"/>
      <c r="AB225" s="12"/>
      <c r="AC225" s="12"/>
      <c r="AD225" s="12"/>
      <c r="AE225" s="12"/>
      <c r="AR225" s="221" t="s">
        <v>14</v>
      </c>
      <c r="AT225" s="222" t="s">
        <v>79</v>
      </c>
      <c r="AU225" s="222" t="s">
        <v>14</v>
      </c>
      <c r="AY225" s="221" t="s">
        <v>150</v>
      </c>
      <c r="BK225" s="223">
        <f>SUM(BK226:BK259)</f>
        <v>0</v>
      </c>
    </row>
    <row r="226" s="2" customFormat="1">
      <c r="A226" s="38"/>
      <c r="B226" s="39"/>
      <c r="C226" s="226" t="s">
        <v>327</v>
      </c>
      <c r="D226" s="226" t="s">
        <v>152</v>
      </c>
      <c r="E226" s="227" t="s">
        <v>328</v>
      </c>
      <c r="F226" s="228" t="s">
        <v>329</v>
      </c>
      <c r="G226" s="229" t="s">
        <v>155</v>
      </c>
      <c r="H226" s="230">
        <v>2918.3499999999999</v>
      </c>
      <c r="I226" s="231"/>
      <c r="J226" s="232">
        <f>ROUND(I226*H226,2)</f>
        <v>0</v>
      </c>
      <c r="K226" s="228" t="s">
        <v>156</v>
      </c>
      <c r="L226" s="44"/>
      <c r="M226" s="233" t="s">
        <v>1</v>
      </c>
      <c r="N226" s="234" t="s">
        <v>45</v>
      </c>
      <c r="O226" s="91"/>
      <c r="P226" s="235">
        <f>O226*H226</f>
        <v>0</v>
      </c>
      <c r="Q226" s="235">
        <v>0</v>
      </c>
      <c r="R226" s="235">
        <f>Q226*H226</f>
        <v>0</v>
      </c>
      <c r="S226" s="235">
        <v>0</v>
      </c>
      <c r="T226" s="236">
        <f>S226*H226</f>
        <v>0</v>
      </c>
      <c r="U226" s="38"/>
      <c r="V226" s="38"/>
      <c r="W226" s="38"/>
      <c r="X226" s="38"/>
      <c r="Y226" s="38"/>
      <c r="Z226" s="38"/>
      <c r="AA226" s="38"/>
      <c r="AB226" s="38"/>
      <c r="AC226" s="38"/>
      <c r="AD226" s="38"/>
      <c r="AE226" s="38"/>
      <c r="AR226" s="237" t="s">
        <v>157</v>
      </c>
      <c r="AT226" s="237" t="s">
        <v>152</v>
      </c>
      <c r="AU226" s="237" t="s">
        <v>88</v>
      </c>
      <c r="AY226" s="17" t="s">
        <v>150</v>
      </c>
      <c r="BE226" s="238">
        <f>IF(N226="základní",J226,0)</f>
        <v>0</v>
      </c>
      <c r="BF226" s="238">
        <f>IF(N226="snížená",J226,0)</f>
        <v>0</v>
      </c>
      <c r="BG226" s="238">
        <f>IF(N226="zákl. přenesená",J226,0)</f>
        <v>0</v>
      </c>
      <c r="BH226" s="238">
        <f>IF(N226="sníž. přenesená",J226,0)</f>
        <v>0</v>
      </c>
      <c r="BI226" s="238">
        <f>IF(N226="nulová",J226,0)</f>
        <v>0</v>
      </c>
      <c r="BJ226" s="17" t="s">
        <v>14</v>
      </c>
      <c r="BK226" s="238">
        <f>ROUND(I226*H226,2)</f>
        <v>0</v>
      </c>
      <c r="BL226" s="17" t="s">
        <v>157</v>
      </c>
      <c r="BM226" s="237" t="s">
        <v>330</v>
      </c>
    </row>
    <row r="227" s="13" customFormat="1">
      <c r="A227" s="13"/>
      <c r="B227" s="244"/>
      <c r="C227" s="245"/>
      <c r="D227" s="239" t="s">
        <v>161</v>
      </c>
      <c r="E227" s="246" t="s">
        <v>1</v>
      </c>
      <c r="F227" s="247" t="s">
        <v>331</v>
      </c>
      <c r="G227" s="245"/>
      <c r="H227" s="248">
        <v>2918.3499999999999</v>
      </c>
      <c r="I227" s="249"/>
      <c r="J227" s="245"/>
      <c r="K227" s="245"/>
      <c r="L227" s="250"/>
      <c r="M227" s="251"/>
      <c r="N227" s="252"/>
      <c r="O227" s="252"/>
      <c r="P227" s="252"/>
      <c r="Q227" s="252"/>
      <c r="R227" s="252"/>
      <c r="S227" s="252"/>
      <c r="T227" s="253"/>
      <c r="U227" s="13"/>
      <c r="V227" s="13"/>
      <c r="W227" s="13"/>
      <c r="X227" s="13"/>
      <c r="Y227" s="13"/>
      <c r="Z227" s="13"/>
      <c r="AA227" s="13"/>
      <c r="AB227" s="13"/>
      <c r="AC227" s="13"/>
      <c r="AD227" s="13"/>
      <c r="AE227" s="13"/>
      <c r="AT227" s="254" t="s">
        <v>161</v>
      </c>
      <c r="AU227" s="254" t="s">
        <v>88</v>
      </c>
      <c r="AV227" s="13" t="s">
        <v>88</v>
      </c>
      <c r="AW227" s="13" t="s">
        <v>34</v>
      </c>
      <c r="AX227" s="13" t="s">
        <v>14</v>
      </c>
      <c r="AY227" s="254" t="s">
        <v>150</v>
      </c>
    </row>
    <row r="228" s="2" customFormat="1">
      <c r="A228" s="38"/>
      <c r="B228" s="39"/>
      <c r="C228" s="226" t="s">
        <v>332</v>
      </c>
      <c r="D228" s="226" t="s">
        <v>152</v>
      </c>
      <c r="E228" s="227" t="s">
        <v>333</v>
      </c>
      <c r="F228" s="228" t="s">
        <v>334</v>
      </c>
      <c r="G228" s="229" t="s">
        <v>155</v>
      </c>
      <c r="H228" s="230">
        <v>1298.3199999999999</v>
      </c>
      <c r="I228" s="231"/>
      <c r="J228" s="232">
        <f>ROUND(I228*H228,2)</f>
        <v>0</v>
      </c>
      <c r="K228" s="228" t="s">
        <v>156</v>
      </c>
      <c r="L228" s="44"/>
      <c r="M228" s="233" t="s">
        <v>1</v>
      </c>
      <c r="N228" s="234" t="s">
        <v>45</v>
      </c>
      <c r="O228" s="91"/>
      <c r="P228" s="235">
        <f>O228*H228</f>
        <v>0</v>
      </c>
      <c r="Q228" s="235">
        <v>0</v>
      </c>
      <c r="R228" s="235">
        <f>Q228*H228</f>
        <v>0</v>
      </c>
      <c r="S228" s="235">
        <v>0</v>
      </c>
      <c r="T228" s="236">
        <f>S228*H228</f>
        <v>0</v>
      </c>
      <c r="U228" s="38"/>
      <c r="V228" s="38"/>
      <c r="W228" s="38"/>
      <c r="X228" s="38"/>
      <c r="Y228" s="38"/>
      <c r="Z228" s="38"/>
      <c r="AA228" s="38"/>
      <c r="AB228" s="38"/>
      <c r="AC228" s="38"/>
      <c r="AD228" s="38"/>
      <c r="AE228" s="38"/>
      <c r="AR228" s="237" t="s">
        <v>157</v>
      </c>
      <c r="AT228" s="237" t="s">
        <v>152</v>
      </c>
      <c r="AU228" s="237" t="s">
        <v>88</v>
      </c>
      <c r="AY228" s="17" t="s">
        <v>150</v>
      </c>
      <c r="BE228" s="238">
        <f>IF(N228="základní",J228,0)</f>
        <v>0</v>
      </c>
      <c r="BF228" s="238">
        <f>IF(N228="snížená",J228,0)</f>
        <v>0</v>
      </c>
      <c r="BG228" s="238">
        <f>IF(N228="zákl. přenesená",J228,0)</f>
        <v>0</v>
      </c>
      <c r="BH228" s="238">
        <f>IF(N228="sníž. přenesená",J228,0)</f>
        <v>0</v>
      </c>
      <c r="BI228" s="238">
        <f>IF(N228="nulová",J228,0)</f>
        <v>0</v>
      </c>
      <c r="BJ228" s="17" t="s">
        <v>14</v>
      </c>
      <c r="BK228" s="238">
        <f>ROUND(I228*H228,2)</f>
        <v>0</v>
      </c>
      <c r="BL228" s="17" t="s">
        <v>157</v>
      </c>
      <c r="BM228" s="237" t="s">
        <v>335</v>
      </c>
    </row>
    <row r="229" s="13" customFormat="1">
      <c r="A229" s="13"/>
      <c r="B229" s="244"/>
      <c r="C229" s="245"/>
      <c r="D229" s="239" t="s">
        <v>161</v>
      </c>
      <c r="E229" s="246" t="s">
        <v>1</v>
      </c>
      <c r="F229" s="247" t="s">
        <v>336</v>
      </c>
      <c r="G229" s="245"/>
      <c r="H229" s="248">
        <v>1298.3199999999999</v>
      </c>
      <c r="I229" s="249"/>
      <c r="J229" s="245"/>
      <c r="K229" s="245"/>
      <c r="L229" s="250"/>
      <c r="M229" s="251"/>
      <c r="N229" s="252"/>
      <c r="O229" s="252"/>
      <c r="P229" s="252"/>
      <c r="Q229" s="252"/>
      <c r="R229" s="252"/>
      <c r="S229" s="252"/>
      <c r="T229" s="253"/>
      <c r="U229" s="13"/>
      <c r="V229" s="13"/>
      <c r="W229" s="13"/>
      <c r="X229" s="13"/>
      <c r="Y229" s="13"/>
      <c r="Z229" s="13"/>
      <c r="AA229" s="13"/>
      <c r="AB229" s="13"/>
      <c r="AC229" s="13"/>
      <c r="AD229" s="13"/>
      <c r="AE229" s="13"/>
      <c r="AT229" s="254" t="s">
        <v>161</v>
      </c>
      <c r="AU229" s="254" t="s">
        <v>88</v>
      </c>
      <c r="AV229" s="13" t="s">
        <v>88</v>
      </c>
      <c r="AW229" s="13" t="s">
        <v>34</v>
      </c>
      <c r="AX229" s="13" t="s">
        <v>14</v>
      </c>
      <c r="AY229" s="254" t="s">
        <v>150</v>
      </c>
    </row>
    <row r="230" s="2" customFormat="1">
      <c r="A230" s="38"/>
      <c r="B230" s="39"/>
      <c r="C230" s="226" t="s">
        <v>337</v>
      </c>
      <c r="D230" s="226" t="s">
        <v>152</v>
      </c>
      <c r="E230" s="227" t="s">
        <v>338</v>
      </c>
      <c r="F230" s="228" t="s">
        <v>339</v>
      </c>
      <c r="G230" s="229" t="s">
        <v>155</v>
      </c>
      <c r="H230" s="230">
        <v>1045.8199999999999</v>
      </c>
      <c r="I230" s="231"/>
      <c r="J230" s="232">
        <f>ROUND(I230*H230,2)</f>
        <v>0</v>
      </c>
      <c r="K230" s="228" t="s">
        <v>156</v>
      </c>
      <c r="L230" s="44"/>
      <c r="M230" s="233" t="s">
        <v>1</v>
      </c>
      <c r="N230" s="234" t="s">
        <v>45</v>
      </c>
      <c r="O230" s="91"/>
      <c r="P230" s="235">
        <f>O230*H230</f>
        <v>0</v>
      </c>
      <c r="Q230" s="235">
        <v>0</v>
      </c>
      <c r="R230" s="235">
        <f>Q230*H230</f>
        <v>0</v>
      </c>
      <c r="S230" s="235">
        <v>0</v>
      </c>
      <c r="T230" s="236">
        <f>S230*H230</f>
        <v>0</v>
      </c>
      <c r="U230" s="38"/>
      <c r="V230" s="38"/>
      <c r="W230" s="38"/>
      <c r="X230" s="38"/>
      <c r="Y230" s="38"/>
      <c r="Z230" s="38"/>
      <c r="AA230" s="38"/>
      <c r="AB230" s="38"/>
      <c r="AC230" s="38"/>
      <c r="AD230" s="38"/>
      <c r="AE230" s="38"/>
      <c r="AR230" s="237" t="s">
        <v>157</v>
      </c>
      <c r="AT230" s="237" t="s">
        <v>152</v>
      </c>
      <c r="AU230" s="237" t="s">
        <v>88</v>
      </c>
      <c r="AY230" s="17" t="s">
        <v>150</v>
      </c>
      <c r="BE230" s="238">
        <f>IF(N230="základní",J230,0)</f>
        <v>0</v>
      </c>
      <c r="BF230" s="238">
        <f>IF(N230="snížená",J230,0)</f>
        <v>0</v>
      </c>
      <c r="BG230" s="238">
        <f>IF(N230="zákl. přenesená",J230,0)</f>
        <v>0</v>
      </c>
      <c r="BH230" s="238">
        <f>IF(N230="sníž. přenesená",J230,0)</f>
        <v>0</v>
      </c>
      <c r="BI230" s="238">
        <f>IF(N230="nulová",J230,0)</f>
        <v>0</v>
      </c>
      <c r="BJ230" s="17" t="s">
        <v>14</v>
      </c>
      <c r="BK230" s="238">
        <f>ROUND(I230*H230,2)</f>
        <v>0</v>
      </c>
      <c r="BL230" s="17" t="s">
        <v>157</v>
      </c>
      <c r="BM230" s="237" t="s">
        <v>340</v>
      </c>
    </row>
    <row r="231" s="2" customFormat="1">
      <c r="A231" s="38"/>
      <c r="B231" s="39"/>
      <c r="C231" s="40"/>
      <c r="D231" s="239" t="s">
        <v>159</v>
      </c>
      <c r="E231" s="40"/>
      <c r="F231" s="240" t="s">
        <v>341</v>
      </c>
      <c r="G231" s="40"/>
      <c r="H231" s="40"/>
      <c r="I231" s="241"/>
      <c r="J231" s="40"/>
      <c r="K231" s="40"/>
      <c r="L231" s="44"/>
      <c r="M231" s="242"/>
      <c r="N231" s="243"/>
      <c r="O231" s="91"/>
      <c r="P231" s="91"/>
      <c r="Q231" s="91"/>
      <c r="R231" s="91"/>
      <c r="S231" s="91"/>
      <c r="T231" s="92"/>
      <c r="U231" s="38"/>
      <c r="V231" s="38"/>
      <c r="W231" s="38"/>
      <c r="X231" s="38"/>
      <c r="Y231" s="38"/>
      <c r="Z231" s="38"/>
      <c r="AA231" s="38"/>
      <c r="AB231" s="38"/>
      <c r="AC231" s="38"/>
      <c r="AD231" s="38"/>
      <c r="AE231" s="38"/>
      <c r="AT231" s="17" t="s">
        <v>159</v>
      </c>
      <c r="AU231" s="17" t="s">
        <v>88</v>
      </c>
    </row>
    <row r="232" s="13" customFormat="1">
      <c r="A232" s="13"/>
      <c r="B232" s="244"/>
      <c r="C232" s="245"/>
      <c r="D232" s="239" t="s">
        <v>161</v>
      </c>
      <c r="E232" s="246" t="s">
        <v>1</v>
      </c>
      <c r="F232" s="247" t="s">
        <v>342</v>
      </c>
      <c r="G232" s="245"/>
      <c r="H232" s="248">
        <v>1045.8199999999999</v>
      </c>
      <c r="I232" s="249"/>
      <c r="J232" s="245"/>
      <c r="K232" s="245"/>
      <c r="L232" s="250"/>
      <c r="M232" s="251"/>
      <c r="N232" s="252"/>
      <c r="O232" s="252"/>
      <c r="P232" s="252"/>
      <c r="Q232" s="252"/>
      <c r="R232" s="252"/>
      <c r="S232" s="252"/>
      <c r="T232" s="253"/>
      <c r="U232" s="13"/>
      <c r="V232" s="13"/>
      <c r="W232" s="13"/>
      <c r="X232" s="13"/>
      <c r="Y232" s="13"/>
      <c r="Z232" s="13"/>
      <c r="AA232" s="13"/>
      <c r="AB232" s="13"/>
      <c r="AC232" s="13"/>
      <c r="AD232" s="13"/>
      <c r="AE232" s="13"/>
      <c r="AT232" s="254" t="s">
        <v>161</v>
      </c>
      <c r="AU232" s="254" t="s">
        <v>88</v>
      </c>
      <c r="AV232" s="13" t="s">
        <v>88</v>
      </c>
      <c r="AW232" s="13" t="s">
        <v>34</v>
      </c>
      <c r="AX232" s="13" t="s">
        <v>14</v>
      </c>
      <c r="AY232" s="254" t="s">
        <v>150</v>
      </c>
    </row>
    <row r="233" s="2" customFormat="1">
      <c r="A233" s="38"/>
      <c r="B233" s="39"/>
      <c r="C233" s="226" t="s">
        <v>343</v>
      </c>
      <c r="D233" s="226" t="s">
        <v>152</v>
      </c>
      <c r="E233" s="227" t="s">
        <v>344</v>
      </c>
      <c r="F233" s="228" t="s">
        <v>345</v>
      </c>
      <c r="G233" s="229" t="s">
        <v>155</v>
      </c>
      <c r="H233" s="230">
        <v>2480.1999999999998</v>
      </c>
      <c r="I233" s="231"/>
      <c r="J233" s="232">
        <f>ROUND(I233*H233,2)</f>
        <v>0</v>
      </c>
      <c r="K233" s="228" t="s">
        <v>156</v>
      </c>
      <c r="L233" s="44"/>
      <c r="M233" s="233" t="s">
        <v>1</v>
      </c>
      <c r="N233" s="234" t="s">
        <v>45</v>
      </c>
      <c r="O233" s="91"/>
      <c r="P233" s="235">
        <f>O233*H233</f>
        <v>0</v>
      </c>
      <c r="Q233" s="235">
        <v>0</v>
      </c>
      <c r="R233" s="235">
        <f>Q233*H233</f>
        <v>0</v>
      </c>
      <c r="S233" s="235">
        <v>0</v>
      </c>
      <c r="T233" s="236">
        <f>S233*H233</f>
        <v>0</v>
      </c>
      <c r="U233" s="38"/>
      <c r="V233" s="38"/>
      <c r="W233" s="38"/>
      <c r="X233" s="38"/>
      <c r="Y233" s="38"/>
      <c r="Z233" s="38"/>
      <c r="AA233" s="38"/>
      <c r="AB233" s="38"/>
      <c r="AC233" s="38"/>
      <c r="AD233" s="38"/>
      <c r="AE233" s="38"/>
      <c r="AR233" s="237" t="s">
        <v>157</v>
      </c>
      <c r="AT233" s="237" t="s">
        <v>152</v>
      </c>
      <c r="AU233" s="237" t="s">
        <v>88</v>
      </c>
      <c r="AY233" s="17" t="s">
        <v>150</v>
      </c>
      <c r="BE233" s="238">
        <f>IF(N233="základní",J233,0)</f>
        <v>0</v>
      </c>
      <c r="BF233" s="238">
        <f>IF(N233="snížená",J233,0)</f>
        <v>0</v>
      </c>
      <c r="BG233" s="238">
        <f>IF(N233="zákl. přenesená",J233,0)</f>
        <v>0</v>
      </c>
      <c r="BH233" s="238">
        <f>IF(N233="sníž. přenesená",J233,0)</f>
        <v>0</v>
      </c>
      <c r="BI233" s="238">
        <f>IF(N233="nulová",J233,0)</f>
        <v>0</v>
      </c>
      <c r="BJ233" s="17" t="s">
        <v>14</v>
      </c>
      <c r="BK233" s="238">
        <f>ROUND(I233*H233,2)</f>
        <v>0</v>
      </c>
      <c r="BL233" s="17" t="s">
        <v>157</v>
      </c>
      <c r="BM233" s="237" t="s">
        <v>346</v>
      </c>
    </row>
    <row r="234" s="2" customFormat="1">
      <c r="A234" s="38"/>
      <c r="B234" s="39"/>
      <c r="C234" s="40"/>
      <c r="D234" s="239" t="s">
        <v>159</v>
      </c>
      <c r="E234" s="40"/>
      <c r="F234" s="240" t="s">
        <v>341</v>
      </c>
      <c r="G234" s="40"/>
      <c r="H234" s="40"/>
      <c r="I234" s="241"/>
      <c r="J234" s="40"/>
      <c r="K234" s="40"/>
      <c r="L234" s="44"/>
      <c r="M234" s="242"/>
      <c r="N234" s="243"/>
      <c r="O234" s="91"/>
      <c r="P234" s="91"/>
      <c r="Q234" s="91"/>
      <c r="R234" s="91"/>
      <c r="S234" s="91"/>
      <c r="T234" s="92"/>
      <c r="U234" s="38"/>
      <c r="V234" s="38"/>
      <c r="W234" s="38"/>
      <c r="X234" s="38"/>
      <c r="Y234" s="38"/>
      <c r="Z234" s="38"/>
      <c r="AA234" s="38"/>
      <c r="AB234" s="38"/>
      <c r="AC234" s="38"/>
      <c r="AD234" s="38"/>
      <c r="AE234" s="38"/>
      <c r="AT234" s="17" t="s">
        <v>159</v>
      </c>
      <c r="AU234" s="17" t="s">
        <v>88</v>
      </c>
    </row>
    <row r="235" s="13" customFormat="1">
      <c r="A235" s="13"/>
      <c r="B235" s="244"/>
      <c r="C235" s="245"/>
      <c r="D235" s="239" t="s">
        <v>161</v>
      </c>
      <c r="E235" s="246" t="s">
        <v>1</v>
      </c>
      <c r="F235" s="247" t="s">
        <v>347</v>
      </c>
      <c r="G235" s="245"/>
      <c r="H235" s="248">
        <v>2480.1999999999998</v>
      </c>
      <c r="I235" s="249"/>
      <c r="J235" s="245"/>
      <c r="K235" s="245"/>
      <c r="L235" s="250"/>
      <c r="M235" s="251"/>
      <c r="N235" s="252"/>
      <c r="O235" s="252"/>
      <c r="P235" s="252"/>
      <c r="Q235" s="252"/>
      <c r="R235" s="252"/>
      <c r="S235" s="252"/>
      <c r="T235" s="253"/>
      <c r="U235" s="13"/>
      <c r="V235" s="13"/>
      <c r="W235" s="13"/>
      <c r="X235" s="13"/>
      <c r="Y235" s="13"/>
      <c r="Z235" s="13"/>
      <c r="AA235" s="13"/>
      <c r="AB235" s="13"/>
      <c r="AC235" s="13"/>
      <c r="AD235" s="13"/>
      <c r="AE235" s="13"/>
      <c r="AT235" s="254" t="s">
        <v>161</v>
      </c>
      <c r="AU235" s="254" t="s">
        <v>88</v>
      </c>
      <c r="AV235" s="13" t="s">
        <v>88</v>
      </c>
      <c r="AW235" s="13" t="s">
        <v>34</v>
      </c>
      <c r="AX235" s="13" t="s">
        <v>14</v>
      </c>
      <c r="AY235" s="254" t="s">
        <v>150</v>
      </c>
    </row>
    <row r="236" s="2" customFormat="1">
      <c r="A236" s="38"/>
      <c r="B236" s="39"/>
      <c r="C236" s="226" t="s">
        <v>348</v>
      </c>
      <c r="D236" s="226" t="s">
        <v>152</v>
      </c>
      <c r="E236" s="227" t="s">
        <v>349</v>
      </c>
      <c r="F236" s="228" t="s">
        <v>350</v>
      </c>
      <c r="G236" s="229" t="s">
        <v>155</v>
      </c>
      <c r="H236" s="230">
        <v>85.099999999999994</v>
      </c>
      <c r="I236" s="231"/>
      <c r="J236" s="232">
        <f>ROUND(I236*H236,2)</f>
        <v>0</v>
      </c>
      <c r="K236" s="228" t="s">
        <v>156</v>
      </c>
      <c r="L236" s="44"/>
      <c r="M236" s="233" t="s">
        <v>1</v>
      </c>
      <c r="N236" s="234" t="s">
        <v>45</v>
      </c>
      <c r="O236" s="91"/>
      <c r="P236" s="235">
        <f>O236*H236</f>
        <v>0</v>
      </c>
      <c r="Q236" s="235">
        <v>0</v>
      </c>
      <c r="R236" s="235">
        <f>Q236*H236</f>
        <v>0</v>
      </c>
      <c r="S236" s="235">
        <v>0</v>
      </c>
      <c r="T236" s="236">
        <f>S236*H236</f>
        <v>0</v>
      </c>
      <c r="U236" s="38"/>
      <c r="V236" s="38"/>
      <c r="W236" s="38"/>
      <c r="X236" s="38"/>
      <c r="Y236" s="38"/>
      <c r="Z236" s="38"/>
      <c r="AA236" s="38"/>
      <c r="AB236" s="38"/>
      <c r="AC236" s="38"/>
      <c r="AD236" s="38"/>
      <c r="AE236" s="38"/>
      <c r="AR236" s="237" t="s">
        <v>157</v>
      </c>
      <c r="AT236" s="237" t="s">
        <v>152</v>
      </c>
      <c r="AU236" s="237" t="s">
        <v>88</v>
      </c>
      <c r="AY236" s="17" t="s">
        <v>150</v>
      </c>
      <c r="BE236" s="238">
        <f>IF(N236="základní",J236,0)</f>
        <v>0</v>
      </c>
      <c r="BF236" s="238">
        <f>IF(N236="snížená",J236,0)</f>
        <v>0</v>
      </c>
      <c r="BG236" s="238">
        <f>IF(N236="zákl. přenesená",J236,0)</f>
        <v>0</v>
      </c>
      <c r="BH236" s="238">
        <f>IF(N236="sníž. přenesená",J236,0)</f>
        <v>0</v>
      </c>
      <c r="BI236" s="238">
        <f>IF(N236="nulová",J236,0)</f>
        <v>0</v>
      </c>
      <c r="BJ236" s="17" t="s">
        <v>14</v>
      </c>
      <c r="BK236" s="238">
        <f>ROUND(I236*H236,2)</f>
        <v>0</v>
      </c>
      <c r="BL236" s="17" t="s">
        <v>157</v>
      </c>
      <c r="BM236" s="237" t="s">
        <v>351</v>
      </c>
    </row>
    <row r="237" s="2" customFormat="1">
      <c r="A237" s="38"/>
      <c r="B237" s="39"/>
      <c r="C237" s="40"/>
      <c r="D237" s="239" t="s">
        <v>159</v>
      </c>
      <c r="E237" s="40"/>
      <c r="F237" s="240" t="s">
        <v>341</v>
      </c>
      <c r="G237" s="40"/>
      <c r="H237" s="40"/>
      <c r="I237" s="241"/>
      <c r="J237" s="40"/>
      <c r="K237" s="40"/>
      <c r="L237" s="44"/>
      <c r="M237" s="242"/>
      <c r="N237" s="243"/>
      <c r="O237" s="91"/>
      <c r="P237" s="91"/>
      <c r="Q237" s="91"/>
      <c r="R237" s="91"/>
      <c r="S237" s="91"/>
      <c r="T237" s="92"/>
      <c r="U237" s="38"/>
      <c r="V237" s="38"/>
      <c r="W237" s="38"/>
      <c r="X237" s="38"/>
      <c r="Y237" s="38"/>
      <c r="Z237" s="38"/>
      <c r="AA237" s="38"/>
      <c r="AB237" s="38"/>
      <c r="AC237" s="38"/>
      <c r="AD237" s="38"/>
      <c r="AE237" s="38"/>
      <c r="AT237" s="17" t="s">
        <v>159</v>
      </c>
      <c r="AU237" s="17" t="s">
        <v>88</v>
      </c>
    </row>
    <row r="238" s="13" customFormat="1">
      <c r="A238" s="13"/>
      <c r="B238" s="244"/>
      <c r="C238" s="245"/>
      <c r="D238" s="239" t="s">
        <v>161</v>
      </c>
      <c r="E238" s="246" t="s">
        <v>1</v>
      </c>
      <c r="F238" s="247" t="s">
        <v>352</v>
      </c>
      <c r="G238" s="245"/>
      <c r="H238" s="248">
        <v>85.099999999999994</v>
      </c>
      <c r="I238" s="249"/>
      <c r="J238" s="245"/>
      <c r="K238" s="245"/>
      <c r="L238" s="250"/>
      <c r="M238" s="251"/>
      <c r="N238" s="252"/>
      <c r="O238" s="252"/>
      <c r="P238" s="252"/>
      <c r="Q238" s="252"/>
      <c r="R238" s="252"/>
      <c r="S238" s="252"/>
      <c r="T238" s="253"/>
      <c r="U238" s="13"/>
      <c r="V238" s="13"/>
      <c r="W238" s="13"/>
      <c r="X238" s="13"/>
      <c r="Y238" s="13"/>
      <c r="Z238" s="13"/>
      <c r="AA238" s="13"/>
      <c r="AB238" s="13"/>
      <c r="AC238" s="13"/>
      <c r="AD238" s="13"/>
      <c r="AE238" s="13"/>
      <c r="AT238" s="254" t="s">
        <v>161</v>
      </c>
      <c r="AU238" s="254" t="s">
        <v>88</v>
      </c>
      <c r="AV238" s="13" t="s">
        <v>88</v>
      </c>
      <c r="AW238" s="13" t="s">
        <v>34</v>
      </c>
      <c r="AX238" s="13" t="s">
        <v>14</v>
      </c>
      <c r="AY238" s="254" t="s">
        <v>150</v>
      </c>
    </row>
    <row r="239" s="2" customFormat="1">
      <c r="A239" s="38"/>
      <c r="B239" s="39"/>
      <c r="C239" s="226" t="s">
        <v>353</v>
      </c>
      <c r="D239" s="226" t="s">
        <v>152</v>
      </c>
      <c r="E239" s="227" t="s">
        <v>354</v>
      </c>
      <c r="F239" s="228" t="s">
        <v>355</v>
      </c>
      <c r="G239" s="229" t="s">
        <v>155</v>
      </c>
      <c r="H239" s="230">
        <v>163.69999999999999</v>
      </c>
      <c r="I239" s="231"/>
      <c r="J239" s="232">
        <f>ROUND(I239*H239,2)</f>
        <v>0</v>
      </c>
      <c r="K239" s="228" t="s">
        <v>156</v>
      </c>
      <c r="L239" s="44"/>
      <c r="M239" s="233" t="s">
        <v>1</v>
      </c>
      <c r="N239" s="234" t="s">
        <v>45</v>
      </c>
      <c r="O239" s="91"/>
      <c r="P239" s="235">
        <f>O239*H239</f>
        <v>0</v>
      </c>
      <c r="Q239" s="235">
        <v>0</v>
      </c>
      <c r="R239" s="235">
        <f>Q239*H239</f>
        <v>0</v>
      </c>
      <c r="S239" s="235">
        <v>0</v>
      </c>
      <c r="T239" s="236">
        <f>S239*H239</f>
        <v>0</v>
      </c>
      <c r="U239" s="38"/>
      <c r="V239" s="38"/>
      <c r="W239" s="38"/>
      <c r="X239" s="38"/>
      <c r="Y239" s="38"/>
      <c r="Z239" s="38"/>
      <c r="AA239" s="38"/>
      <c r="AB239" s="38"/>
      <c r="AC239" s="38"/>
      <c r="AD239" s="38"/>
      <c r="AE239" s="38"/>
      <c r="AR239" s="237" t="s">
        <v>157</v>
      </c>
      <c r="AT239" s="237" t="s">
        <v>152</v>
      </c>
      <c r="AU239" s="237" t="s">
        <v>88</v>
      </c>
      <c r="AY239" s="17" t="s">
        <v>150</v>
      </c>
      <c r="BE239" s="238">
        <f>IF(N239="základní",J239,0)</f>
        <v>0</v>
      </c>
      <c r="BF239" s="238">
        <f>IF(N239="snížená",J239,0)</f>
        <v>0</v>
      </c>
      <c r="BG239" s="238">
        <f>IF(N239="zákl. přenesená",J239,0)</f>
        <v>0</v>
      </c>
      <c r="BH239" s="238">
        <f>IF(N239="sníž. přenesená",J239,0)</f>
        <v>0</v>
      </c>
      <c r="BI239" s="238">
        <f>IF(N239="nulová",J239,0)</f>
        <v>0</v>
      </c>
      <c r="BJ239" s="17" t="s">
        <v>14</v>
      </c>
      <c r="BK239" s="238">
        <f>ROUND(I239*H239,2)</f>
        <v>0</v>
      </c>
      <c r="BL239" s="17" t="s">
        <v>157</v>
      </c>
      <c r="BM239" s="237" t="s">
        <v>356</v>
      </c>
    </row>
    <row r="240" s="2" customFormat="1">
      <c r="A240" s="38"/>
      <c r="B240" s="39"/>
      <c r="C240" s="40"/>
      <c r="D240" s="239" t="s">
        <v>159</v>
      </c>
      <c r="E240" s="40"/>
      <c r="F240" s="240" t="s">
        <v>357</v>
      </c>
      <c r="G240" s="40"/>
      <c r="H240" s="40"/>
      <c r="I240" s="241"/>
      <c r="J240" s="40"/>
      <c r="K240" s="40"/>
      <c r="L240" s="44"/>
      <c r="M240" s="242"/>
      <c r="N240" s="243"/>
      <c r="O240" s="91"/>
      <c r="P240" s="91"/>
      <c r="Q240" s="91"/>
      <c r="R240" s="91"/>
      <c r="S240" s="91"/>
      <c r="T240" s="92"/>
      <c r="U240" s="38"/>
      <c r="V240" s="38"/>
      <c r="W240" s="38"/>
      <c r="X240" s="38"/>
      <c r="Y240" s="38"/>
      <c r="Z240" s="38"/>
      <c r="AA240" s="38"/>
      <c r="AB240" s="38"/>
      <c r="AC240" s="38"/>
      <c r="AD240" s="38"/>
      <c r="AE240" s="38"/>
      <c r="AT240" s="17" t="s">
        <v>159</v>
      </c>
      <c r="AU240" s="17" t="s">
        <v>88</v>
      </c>
    </row>
    <row r="241" s="13" customFormat="1">
      <c r="A241" s="13"/>
      <c r="B241" s="244"/>
      <c r="C241" s="245"/>
      <c r="D241" s="239" t="s">
        <v>161</v>
      </c>
      <c r="E241" s="246" t="s">
        <v>1</v>
      </c>
      <c r="F241" s="247" t="s">
        <v>358</v>
      </c>
      <c r="G241" s="245"/>
      <c r="H241" s="248">
        <v>163.69999999999999</v>
      </c>
      <c r="I241" s="249"/>
      <c r="J241" s="245"/>
      <c r="K241" s="245"/>
      <c r="L241" s="250"/>
      <c r="M241" s="251"/>
      <c r="N241" s="252"/>
      <c r="O241" s="252"/>
      <c r="P241" s="252"/>
      <c r="Q241" s="252"/>
      <c r="R241" s="252"/>
      <c r="S241" s="252"/>
      <c r="T241" s="253"/>
      <c r="U241" s="13"/>
      <c r="V241" s="13"/>
      <c r="W241" s="13"/>
      <c r="X241" s="13"/>
      <c r="Y241" s="13"/>
      <c r="Z241" s="13"/>
      <c r="AA241" s="13"/>
      <c r="AB241" s="13"/>
      <c r="AC241" s="13"/>
      <c r="AD241" s="13"/>
      <c r="AE241" s="13"/>
      <c r="AT241" s="254" t="s">
        <v>161</v>
      </c>
      <c r="AU241" s="254" t="s">
        <v>88</v>
      </c>
      <c r="AV241" s="13" t="s">
        <v>88</v>
      </c>
      <c r="AW241" s="13" t="s">
        <v>34</v>
      </c>
      <c r="AX241" s="13" t="s">
        <v>14</v>
      </c>
      <c r="AY241" s="254" t="s">
        <v>150</v>
      </c>
    </row>
    <row r="242" s="2" customFormat="1">
      <c r="A242" s="38"/>
      <c r="B242" s="39"/>
      <c r="C242" s="226" t="s">
        <v>359</v>
      </c>
      <c r="D242" s="226" t="s">
        <v>152</v>
      </c>
      <c r="E242" s="227" t="s">
        <v>360</v>
      </c>
      <c r="F242" s="228" t="s">
        <v>361</v>
      </c>
      <c r="G242" s="229" t="s">
        <v>233</v>
      </c>
      <c r="H242" s="230">
        <v>64.379999999999995</v>
      </c>
      <c r="I242" s="231"/>
      <c r="J242" s="232">
        <f>ROUND(I242*H242,2)</f>
        <v>0</v>
      </c>
      <c r="K242" s="228" t="s">
        <v>156</v>
      </c>
      <c r="L242" s="44"/>
      <c r="M242" s="233" t="s">
        <v>1</v>
      </c>
      <c r="N242" s="234" t="s">
        <v>45</v>
      </c>
      <c r="O242" s="91"/>
      <c r="P242" s="235">
        <f>O242*H242</f>
        <v>0</v>
      </c>
      <c r="Q242" s="235">
        <v>0</v>
      </c>
      <c r="R242" s="235">
        <f>Q242*H242</f>
        <v>0</v>
      </c>
      <c r="S242" s="235">
        <v>0</v>
      </c>
      <c r="T242" s="236">
        <f>S242*H242</f>
        <v>0</v>
      </c>
      <c r="U242" s="38"/>
      <c r="V242" s="38"/>
      <c r="W242" s="38"/>
      <c r="X242" s="38"/>
      <c r="Y242" s="38"/>
      <c r="Z242" s="38"/>
      <c r="AA242" s="38"/>
      <c r="AB242" s="38"/>
      <c r="AC242" s="38"/>
      <c r="AD242" s="38"/>
      <c r="AE242" s="38"/>
      <c r="AR242" s="237" t="s">
        <v>157</v>
      </c>
      <c r="AT242" s="237" t="s">
        <v>152</v>
      </c>
      <c r="AU242" s="237" t="s">
        <v>88</v>
      </c>
      <c r="AY242" s="17" t="s">
        <v>150</v>
      </c>
      <c r="BE242" s="238">
        <f>IF(N242="základní",J242,0)</f>
        <v>0</v>
      </c>
      <c r="BF242" s="238">
        <f>IF(N242="snížená",J242,0)</f>
        <v>0</v>
      </c>
      <c r="BG242" s="238">
        <f>IF(N242="zákl. přenesená",J242,0)</f>
        <v>0</v>
      </c>
      <c r="BH242" s="238">
        <f>IF(N242="sníž. přenesená",J242,0)</f>
        <v>0</v>
      </c>
      <c r="BI242" s="238">
        <f>IF(N242="nulová",J242,0)</f>
        <v>0</v>
      </c>
      <c r="BJ242" s="17" t="s">
        <v>14</v>
      </c>
      <c r="BK242" s="238">
        <f>ROUND(I242*H242,2)</f>
        <v>0</v>
      </c>
      <c r="BL242" s="17" t="s">
        <v>157</v>
      </c>
      <c r="BM242" s="237" t="s">
        <v>362</v>
      </c>
    </row>
    <row r="243" s="2" customFormat="1">
      <c r="A243" s="38"/>
      <c r="B243" s="39"/>
      <c r="C243" s="40"/>
      <c r="D243" s="239" t="s">
        <v>159</v>
      </c>
      <c r="E243" s="40"/>
      <c r="F243" s="240" t="s">
        <v>363</v>
      </c>
      <c r="G243" s="40"/>
      <c r="H243" s="40"/>
      <c r="I243" s="241"/>
      <c r="J243" s="40"/>
      <c r="K243" s="40"/>
      <c r="L243" s="44"/>
      <c r="M243" s="242"/>
      <c r="N243" s="243"/>
      <c r="O243" s="91"/>
      <c r="P243" s="91"/>
      <c r="Q243" s="91"/>
      <c r="R243" s="91"/>
      <c r="S243" s="91"/>
      <c r="T243" s="92"/>
      <c r="U243" s="38"/>
      <c r="V243" s="38"/>
      <c r="W243" s="38"/>
      <c r="X243" s="38"/>
      <c r="Y243" s="38"/>
      <c r="Z243" s="38"/>
      <c r="AA243" s="38"/>
      <c r="AB243" s="38"/>
      <c r="AC243" s="38"/>
      <c r="AD243" s="38"/>
      <c r="AE243" s="38"/>
      <c r="AT243" s="17" t="s">
        <v>159</v>
      </c>
      <c r="AU243" s="17" t="s">
        <v>88</v>
      </c>
    </row>
    <row r="244" s="13" customFormat="1">
      <c r="A244" s="13"/>
      <c r="B244" s="244"/>
      <c r="C244" s="245"/>
      <c r="D244" s="239" t="s">
        <v>161</v>
      </c>
      <c r="E244" s="246" t="s">
        <v>1</v>
      </c>
      <c r="F244" s="247" t="s">
        <v>364</v>
      </c>
      <c r="G244" s="245"/>
      <c r="H244" s="248">
        <v>64.379999999999995</v>
      </c>
      <c r="I244" s="249"/>
      <c r="J244" s="245"/>
      <c r="K244" s="245"/>
      <c r="L244" s="250"/>
      <c r="M244" s="251"/>
      <c r="N244" s="252"/>
      <c r="O244" s="252"/>
      <c r="P244" s="252"/>
      <c r="Q244" s="252"/>
      <c r="R244" s="252"/>
      <c r="S244" s="252"/>
      <c r="T244" s="253"/>
      <c r="U244" s="13"/>
      <c r="V244" s="13"/>
      <c r="W244" s="13"/>
      <c r="X244" s="13"/>
      <c r="Y244" s="13"/>
      <c r="Z244" s="13"/>
      <c r="AA244" s="13"/>
      <c r="AB244" s="13"/>
      <c r="AC244" s="13"/>
      <c r="AD244" s="13"/>
      <c r="AE244" s="13"/>
      <c r="AT244" s="254" t="s">
        <v>161</v>
      </c>
      <c r="AU244" s="254" t="s">
        <v>88</v>
      </c>
      <c r="AV244" s="13" t="s">
        <v>88</v>
      </c>
      <c r="AW244" s="13" t="s">
        <v>34</v>
      </c>
      <c r="AX244" s="13" t="s">
        <v>14</v>
      </c>
      <c r="AY244" s="254" t="s">
        <v>150</v>
      </c>
    </row>
    <row r="245" s="2" customFormat="1">
      <c r="A245" s="38"/>
      <c r="B245" s="39"/>
      <c r="C245" s="226" t="s">
        <v>365</v>
      </c>
      <c r="D245" s="226" t="s">
        <v>152</v>
      </c>
      <c r="E245" s="227" t="s">
        <v>366</v>
      </c>
      <c r="F245" s="228" t="s">
        <v>367</v>
      </c>
      <c r="G245" s="229" t="s">
        <v>155</v>
      </c>
      <c r="H245" s="230">
        <v>85.099999999999994</v>
      </c>
      <c r="I245" s="231"/>
      <c r="J245" s="232">
        <f>ROUND(I245*H245,2)</f>
        <v>0</v>
      </c>
      <c r="K245" s="228" t="s">
        <v>156</v>
      </c>
      <c r="L245" s="44"/>
      <c r="M245" s="233" t="s">
        <v>1</v>
      </c>
      <c r="N245" s="234" t="s">
        <v>45</v>
      </c>
      <c r="O245" s="91"/>
      <c r="P245" s="235">
        <f>O245*H245</f>
        <v>0</v>
      </c>
      <c r="Q245" s="235">
        <v>0</v>
      </c>
      <c r="R245" s="235">
        <f>Q245*H245</f>
        <v>0</v>
      </c>
      <c r="S245" s="235">
        <v>0</v>
      </c>
      <c r="T245" s="236">
        <f>S245*H245</f>
        <v>0</v>
      </c>
      <c r="U245" s="38"/>
      <c r="V245" s="38"/>
      <c r="W245" s="38"/>
      <c r="X245" s="38"/>
      <c r="Y245" s="38"/>
      <c r="Z245" s="38"/>
      <c r="AA245" s="38"/>
      <c r="AB245" s="38"/>
      <c r="AC245" s="38"/>
      <c r="AD245" s="38"/>
      <c r="AE245" s="38"/>
      <c r="AR245" s="237" t="s">
        <v>157</v>
      </c>
      <c r="AT245" s="237" t="s">
        <v>152</v>
      </c>
      <c r="AU245" s="237" t="s">
        <v>88</v>
      </c>
      <c r="AY245" s="17" t="s">
        <v>150</v>
      </c>
      <c r="BE245" s="238">
        <f>IF(N245="základní",J245,0)</f>
        <v>0</v>
      </c>
      <c r="BF245" s="238">
        <f>IF(N245="snížená",J245,0)</f>
        <v>0</v>
      </c>
      <c r="BG245" s="238">
        <f>IF(N245="zákl. přenesená",J245,0)</f>
        <v>0</v>
      </c>
      <c r="BH245" s="238">
        <f>IF(N245="sníž. přenesená",J245,0)</f>
        <v>0</v>
      </c>
      <c r="BI245" s="238">
        <f>IF(N245="nulová",J245,0)</f>
        <v>0</v>
      </c>
      <c r="BJ245" s="17" t="s">
        <v>14</v>
      </c>
      <c r="BK245" s="238">
        <f>ROUND(I245*H245,2)</f>
        <v>0</v>
      </c>
      <c r="BL245" s="17" t="s">
        <v>157</v>
      </c>
      <c r="BM245" s="237" t="s">
        <v>368</v>
      </c>
    </row>
    <row r="246" s="13" customFormat="1">
      <c r="A246" s="13"/>
      <c r="B246" s="244"/>
      <c r="C246" s="245"/>
      <c r="D246" s="239" t="s">
        <v>161</v>
      </c>
      <c r="E246" s="246" t="s">
        <v>1</v>
      </c>
      <c r="F246" s="247" t="s">
        <v>369</v>
      </c>
      <c r="G246" s="245"/>
      <c r="H246" s="248">
        <v>85.099999999999994</v>
      </c>
      <c r="I246" s="249"/>
      <c r="J246" s="245"/>
      <c r="K246" s="245"/>
      <c r="L246" s="250"/>
      <c r="M246" s="251"/>
      <c r="N246" s="252"/>
      <c r="O246" s="252"/>
      <c r="P246" s="252"/>
      <c r="Q246" s="252"/>
      <c r="R246" s="252"/>
      <c r="S246" s="252"/>
      <c r="T246" s="253"/>
      <c r="U246" s="13"/>
      <c r="V246" s="13"/>
      <c r="W246" s="13"/>
      <c r="X246" s="13"/>
      <c r="Y246" s="13"/>
      <c r="Z246" s="13"/>
      <c r="AA246" s="13"/>
      <c r="AB246" s="13"/>
      <c r="AC246" s="13"/>
      <c r="AD246" s="13"/>
      <c r="AE246" s="13"/>
      <c r="AT246" s="254" t="s">
        <v>161</v>
      </c>
      <c r="AU246" s="254" t="s">
        <v>88</v>
      </c>
      <c r="AV246" s="13" t="s">
        <v>88</v>
      </c>
      <c r="AW246" s="13" t="s">
        <v>34</v>
      </c>
      <c r="AX246" s="13" t="s">
        <v>14</v>
      </c>
      <c r="AY246" s="254" t="s">
        <v>150</v>
      </c>
    </row>
    <row r="247" s="2" customFormat="1">
      <c r="A247" s="38"/>
      <c r="B247" s="39"/>
      <c r="C247" s="226" t="s">
        <v>370</v>
      </c>
      <c r="D247" s="226" t="s">
        <v>152</v>
      </c>
      <c r="E247" s="227" t="s">
        <v>371</v>
      </c>
      <c r="F247" s="228" t="s">
        <v>372</v>
      </c>
      <c r="G247" s="229" t="s">
        <v>155</v>
      </c>
      <c r="H247" s="230">
        <v>6091.3199999999997</v>
      </c>
      <c r="I247" s="231"/>
      <c r="J247" s="232">
        <f>ROUND(I247*H247,2)</f>
        <v>0</v>
      </c>
      <c r="K247" s="228" t="s">
        <v>156</v>
      </c>
      <c r="L247" s="44"/>
      <c r="M247" s="233" t="s">
        <v>1</v>
      </c>
      <c r="N247" s="234" t="s">
        <v>45</v>
      </c>
      <c r="O247" s="91"/>
      <c r="P247" s="235">
        <f>O247*H247</f>
        <v>0</v>
      </c>
      <c r="Q247" s="235">
        <v>0</v>
      </c>
      <c r="R247" s="235">
        <f>Q247*H247</f>
        <v>0</v>
      </c>
      <c r="S247" s="235">
        <v>0</v>
      </c>
      <c r="T247" s="236">
        <f>S247*H247</f>
        <v>0</v>
      </c>
      <c r="U247" s="38"/>
      <c r="V247" s="38"/>
      <c r="W247" s="38"/>
      <c r="X247" s="38"/>
      <c r="Y247" s="38"/>
      <c r="Z247" s="38"/>
      <c r="AA247" s="38"/>
      <c r="AB247" s="38"/>
      <c r="AC247" s="38"/>
      <c r="AD247" s="38"/>
      <c r="AE247" s="38"/>
      <c r="AR247" s="237" t="s">
        <v>157</v>
      </c>
      <c r="AT247" s="237" t="s">
        <v>152</v>
      </c>
      <c r="AU247" s="237" t="s">
        <v>88</v>
      </c>
      <c r="AY247" s="17" t="s">
        <v>150</v>
      </c>
      <c r="BE247" s="238">
        <f>IF(N247="základní",J247,0)</f>
        <v>0</v>
      </c>
      <c r="BF247" s="238">
        <f>IF(N247="snížená",J247,0)</f>
        <v>0</v>
      </c>
      <c r="BG247" s="238">
        <f>IF(N247="zákl. přenesená",J247,0)</f>
        <v>0</v>
      </c>
      <c r="BH247" s="238">
        <f>IF(N247="sníž. přenesená",J247,0)</f>
        <v>0</v>
      </c>
      <c r="BI247" s="238">
        <f>IF(N247="nulová",J247,0)</f>
        <v>0</v>
      </c>
      <c r="BJ247" s="17" t="s">
        <v>14</v>
      </c>
      <c r="BK247" s="238">
        <f>ROUND(I247*H247,2)</f>
        <v>0</v>
      </c>
      <c r="BL247" s="17" t="s">
        <v>157</v>
      </c>
      <c r="BM247" s="237" t="s">
        <v>373</v>
      </c>
    </row>
    <row r="248" s="13" customFormat="1">
      <c r="A248" s="13"/>
      <c r="B248" s="244"/>
      <c r="C248" s="245"/>
      <c r="D248" s="239" t="s">
        <v>161</v>
      </c>
      <c r="E248" s="246" t="s">
        <v>1</v>
      </c>
      <c r="F248" s="247" t="s">
        <v>374</v>
      </c>
      <c r="G248" s="245"/>
      <c r="H248" s="248">
        <v>6091.3199999999997</v>
      </c>
      <c r="I248" s="249"/>
      <c r="J248" s="245"/>
      <c r="K248" s="245"/>
      <c r="L248" s="250"/>
      <c r="M248" s="251"/>
      <c r="N248" s="252"/>
      <c r="O248" s="252"/>
      <c r="P248" s="252"/>
      <c r="Q248" s="252"/>
      <c r="R248" s="252"/>
      <c r="S248" s="252"/>
      <c r="T248" s="253"/>
      <c r="U248" s="13"/>
      <c r="V248" s="13"/>
      <c r="W248" s="13"/>
      <c r="X248" s="13"/>
      <c r="Y248" s="13"/>
      <c r="Z248" s="13"/>
      <c r="AA248" s="13"/>
      <c r="AB248" s="13"/>
      <c r="AC248" s="13"/>
      <c r="AD248" s="13"/>
      <c r="AE248" s="13"/>
      <c r="AT248" s="254" t="s">
        <v>161</v>
      </c>
      <c r="AU248" s="254" t="s">
        <v>88</v>
      </c>
      <c r="AV248" s="13" t="s">
        <v>88</v>
      </c>
      <c r="AW248" s="13" t="s">
        <v>34</v>
      </c>
      <c r="AX248" s="13" t="s">
        <v>14</v>
      </c>
      <c r="AY248" s="254" t="s">
        <v>150</v>
      </c>
    </row>
    <row r="249" s="2" customFormat="1" ht="44.25" customHeight="1">
      <c r="A249" s="38"/>
      <c r="B249" s="39"/>
      <c r="C249" s="226" t="s">
        <v>375</v>
      </c>
      <c r="D249" s="226" t="s">
        <v>152</v>
      </c>
      <c r="E249" s="227" t="s">
        <v>376</v>
      </c>
      <c r="F249" s="228" t="s">
        <v>377</v>
      </c>
      <c r="G249" s="229" t="s">
        <v>155</v>
      </c>
      <c r="H249" s="230">
        <v>2565.3000000000002</v>
      </c>
      <c r="I249" s="231"/>
      <c r="J249" s="232">
        <f>ROUND(I249*H249,2)</f>
        <v>0</v>
      </c>
      <c r="K249" s="228" t="s">
        <v>156</v>
      </c>
      <c r="L249" s="44"/>
      <c r="M249" s="233" t="s">
        <v>1</v>
      </c>
      <c r="N249" s="234" t="s">
        <v>45</v>
      </c>
      <c r="O249" s="91"/>
      <c r="P249" s="235">
        <f>O249*H249</f>
        <v>0</v>
      </c>
      <c r="Q249" s="235">
        <v>0</v>
      </c>
      <c r="R249" s="235">
        <f>Q249*H249</f>
        <v>0</v>
      </c>
      <c r="S249" s="235">
        <v>0</v>
      </c>
      <c r="T249" s="236">
        <f>S249*H249</f>
        <v>0</v>
      </c>
      <c r="U249" s="38"/>
      <c r="V249" s="38"/>
      <c r="W249" s="38"/>
      <c r="X249" s="38"/>
      <c r="Y249" s="38"/>
      <c r="Z249" s="38"/>
      <c r="AA249" s="38"/>
      <c r="AB249" s="38"/>
      <c r="AC249" s="38"/>
      <c r="AD249" s="38"/>
      <c r="AE249" s="38"/>
      <c r="AR249" s="237" t="s">
        <v>157</v>
      </c>
      <c r="AT249" s="237" t="s">
        <v>152</v>
      </c>
      <c r="AU249" s="237" t="s">
        <v>88</v>
      </c>
      <c r="AY249" s="17" t="s">
        <v>150</v>
      </c>
      <c r="BE249" s="238">
        <f>IF(N249="základní",J249,0)</f>
        <v>0</v>
      </c>
      <c r="BF249" s="238">
        <f>IF(N249="snížená",J249,0)</f>
        <v>0</v>
      </c>
      <c r="BG249" s="238">
        <f>IF(N249="zákl. přenesená",J249,0)</f>
        <v>0</v>
      </c>
      <c r="BH249" s="238">
        <f>IF(N249="sníž. přenesená",J249,0)</f>
        <v>0</v>
      </c>
      <c r="BI249" s="238">
        <f>IF(N249="nulová",J249,0)</f>
        <v>0</v>
      </c>
      <c r="BJ249" s="17" t="s">
        <v>14</v>
      </c>
      <c r="BK249" s="238">
        <f>ROUND(I249*H249,2)</f>
        <v>0</v>
      </c>
      <c r="BL249" s="17" t="s">
        <v>157</v>
      </c>
      <c r="BM249" s="237" t="s">
        <v>378</v>
      </c>
    </row>
    <row r="250" s="2" customFormat="1">
      <c r="A250" s="38"/>
      <c r="B250" s="39"/>
      <c r="C250" s="40"/>
      <c r="D250" s="239" t="s">
        <v>159</v>
      </c>
      <c r="E250" s="40"/>
      <c r="F250" s="240" t="s">
        <v>379</v>
      </c>
      <c r="G250" s="40"/>
      <c r="H250" s="40"/>
      <c r="I250" s="241"/>
      <c r="J250" s="40"/>
      <c r="K250" s="40"/>
      <c r="L250" s="44"/>
      <c r="M250" s="242"/>
      <c r="N250" s="243"/>
      <c r="O250" s="91"/>
      <c r="P250" s="91"/>
      <c r="Q250" s="91"/>
      <c r="R250" s="91"/>
      <c r="S250" s="91"/>
      <c r="T250" s="92"/>
      <c r="U250" s="38"/>
      <c r="V250" s="38"/>
      <c r="W250" s="38"/>
      <c r="X250" s="38"/>
      <c r="Y250" s="38"/>
      <c r="Z250" s="38"/>
      <c r="AA250" s="38"/>
      <c r="AB250" s="38"/>
      <c r="AC250" s="38"/>
      <c r="AD250" s="38"/>
      <c r="AE250" s="38"/>
      <c r="AT250" s="17" t="s">
        <v>159</v>
      </c>
      <c r="AU250" s="17" t="s">
        <v>88</v>
      </c>
    </row>
    <row r="251" s="13" customFormat="1">
      <c r="A251" s="13"/>
      <c r="B251" s="244"/>
      <c r="C251" s="245"/>
      <c r="D251" s="239" t="s">
        <v>161</v>
      </c>
      <c r="E251" s="246" t="s">
        <v>1</v>
      </c>
      <c r="F251" s="247" t="s">
        <v>380</v>
      </c>
      <c r="G251" s="245"/>
      <c r="H251" s="248">
        <v>2565.3000000000002</v>
      </c>
      <c r="I251" s="249"/>
      <c r="J251" s="245"/>
      <c r="K251" s="245"/>
      <c r="L251" s="250"/>
      <c r="M251" s="251"/>
      <c r="N251" s="252"/>
      <c r="O251" s="252"/>
      <c r="P251" s="252"/>
      <c r="Q251" s="252"/>
      <c r="R251" s="252"/>
      <c r="S251" s="252"/>
      <c r="T251" s="253"/>
      <c r="U251" s="13"/>
      <c r="V251" s="13"/>
      <c r="W251" s="13"/>
      <c r="X251" s="13"/>
      <c r="Y251" s="13"/>
      <c r="Z251" s="13"/>
      <c r="AA251" s="13"/>
      <c r="AB251" s="13"/>
      <c r="AC251" s="13"/>
      <c r="AD251" s="13"/>
      <c r="AE251" s="13"/>
      <c r="AT251" s="254" t="s">
        <v>161</v>
      </c>
      <c r="AU251" s="254" t="s">
        <v>88</v>
      </c>
      <c r="AV251" s="13" t="s">
        <v>88</v>
      </c>
      <c r="AW251" s="13" t="s">
        <v>34</v>
      </c>
      <c r="AX251" s="13" t="s">
        <v>14</v>
      </c>
      <c r="AY251" s="254" t="s">
        <v>150</v>
      </c>
    </row>
    <row r="252" s="2" customFormat="1" ht="55.5" customHeight="1">
      <c r="A252" s="38"/>
      <c r="B252" s="39"/>
      <c r="C252" s="226" t="s">
        <v>381</v>
      </c>
      <c r="D252" s="226" t="s">
        <v>152</v>
      </c>
      <c r="E252" s="227" t="s">
        <v>382</v>
      </c>
      <c r="F252" s="228" t="s">
        <v>383</v>
      </c>
      <c r="G252" s="229" t="s">
        <v>155</v>
      </c>
      <c r="H252" s="230">
        <v>1266.8499999999999</v>
      </c>
      <c r="I252" s="231"/>
      <c r="J252" s="232">
        <f>ROUND(I252*H252,2)</f>
        <v>0</v>
      </c>
      <c r="K252" s="228" t="s">
        <v>156</v>
      </c>
      <c r="L252" s="44"/>
      <c r="M252" s="233" t="s">
        <v>1</v>
      </c>
      <c r="N252" s="234" t="s">
        <v>45</v>
      </c>
      <c r="O252" s="91"/>
      <c r="P252" s="235">
        <f>O252*H252</f>
        <v>0</v>
      </c>
      <c r="Q252" s="235">
        <v>0.1837</v>
      </c>
      <c r="R252" s="235">
        <f>Q252*H252</f>
        <v>232.72034499999998</v>
      </c>
      <c r="S252" s="235">
        <v>0</v>
      </c>
      <c r="T252" s="236">
        <f>S252*H252</f>
        <v>0</v>
      </c>
      <c r="U252" s="38"/>
      <c r="V252" s="38"/>
      <c r="W252" s="38"/>
      <c r="X252" s="38"/>
      <c r="Y252" s="38"/>
      <c r="Z252" s="38"/>
      <c r="AA252" s="38"/>
      <c r="AB252" s="38"/>
      <c r="AC252" s="38"/>
      <c r="AD252" s="38"/>
      <c r="AE252" s="38"/>
      <c r="AR252" s="237" t="s">
        <v>157</v>
      </c>
      <c r="AT252" s="237" t="s">
        <v>152</v>
      </c>
      <c r="AU252" s="237" t="s">
        <v>88</v>
      </c>
      <c r="AY252" s="17" t="s">
        <v>150</v>
      </c>
      <c r="BE252" s="238">
        <f>IF(N252="základní",J252,0)</f>
        <v>0</v>
      </c>
      <c r="BF252" s="238">
        <f>IF(N252="snížená",J252,0)</f>
        <v>0</v>
      </c>
      <c r="BG252" s="238">
        <f>IF(N252="zákl. přenesená",J252,0)</f>
        <v>0</v>
      </c>
      <c r="BH252" s="238">
        <f>IF(N252="sníž. přenesená",J252,0)</f>
        <v>0</v>
      </c>
      <c r="BI252" s="238">
        <f>IF(N252="nulová",J252,0)</f>
        <v>0</v>
      </c>
      <c r="BJ252" s="17" t="s">
        <v>14</v>
      </c>
      <c r="BK252" s="238">
        <f>ROUND(I252*H252,2)</f>
        <v>0</v>
      </c>
      <c r="BL252" s="17" t="s">
        <v>157</v>
      </c>
      <c r="BM252" s="237" t="s">
        <v>384</v>
      </c>
    </row>
    <row r="253" s="2" customFormat="1">
      <c r="A253" s="38"/>
      <c r="B253" s="39"/>
      <c r="C253" s="40"/>
      <c r="D253" s="239" t="s">
        <v>159</v>
      </c>
      <c r="E253" s="40"/>
      <c r="F253" s="240" t="s">
        <v>385</v>
      </c>
      <c r="G253" s="40"/>
      <c r="H253" s="40"/>
      <c r="I253" s="241"/>
      <c r="J253" s="40"/>
      <c r="K253" s="40"/>
      <c r="L253" s="44"/>
      <c r="M253" s="242"/>
      <c r="N253" s="243"/>
      <c r="O253" s="91"/>
      <c r="P253" s="91"/>
      <c r="Q253" s="91"/>
      <c r="R253" s="91"/>
      <c r="S253" s="91"/>
      <c r="T253" s="92"/>
      <c r="U253" s="38"/>
      <c r="V253" s="38"/>
      <c r="W253" s="38"/>
      <c r="X253" s="38"/>
      <c r="Y253" s="38"/>
      <c r="Z253" s="38"/>
      <c r="AA253" s="38"/>
      <c r="AB253" s="38"/>
      <c r="AC253" s="38"/>
      <c r="AD253" s="38"/>
      <c r="AE253" s="38"/>
      <c r="AT253" s="17" t="s">
        <v>159</v>
      </c>
      <c r="AU253" s="17" t="s">
        <v>88</v>
      </c>
    </row>
    <row r="254" s="13" customFormat="1">
      <c r="A254" s="13"/>
      <c r="B254" s="244"/>
      <c r="C254" s="245"/>
      <c r="D254" s="239" t="s">
        <v>161</v>
      </c>
      <c r="E254" s="246" t="s">
        <v>1</v>
      </c>
      <c r="F254" s="247" t="s">
        <v>386</v>
      </c>
      <c r="G254" s="245"/>
      <c r="H254" s="248">
        <v>1266.8499999999999</v>
      </c>
      <c r="I254" s="249"/>
      <c r="J254" s="245"/>
      <c r="K254" s="245"/>
      <c r="L254" s="250"/>
      <c r="M254" s="251"/>
      <c r="N254" s="252"/>
      <c r="O254" s="252"/>
      <c r="P254" s="252"/>
      <c r="Q254" s="252"/>
      <c r="R254" s="252"/>
      <c r="S254" s="252"/>
      <c r="T254" s="253"/>
      <c r="U254" s="13"/>
      <c r="V254" s="13"/>
      <c r="W254" s="13"/>
      <c r="X254" s="13"/>
      <c r="Y254" s="13"/>
      <c r="Z254" s="13"/>
      <c r="AA254" s="13"/>
      <c r="AB254" s="13"/>
      <c r="AC254" s="13"/>
      <c r="AD254" s="13"/>
      <c r="AE254" s="13"/>
      <c r="AT254" s="254" t="s">
        <v>161</v>
      </c>
      <c r="AU254" s="254" t="s">
        <v>88</v>
      </c>
      <c r="AV254" s="13" t="s">
        <v>88</v>
      </c>
      <c r="AW254" s="13" t="s">
        <v>34</v>
      </c>
      <c r="AX254" s="13" t="s">
        <v>14</v>
      </c>
      <c r="AY254" s="254" t="s">
        <v>150</v>
      </c>
    </row>
    <row r="255" s="2" customFormat="1">
      <c r="A255" s="38"/>
      <c r="B255" s="39"/>
      <c r="C255" s="226" t="s">
        <v>387</v>
      </c>
      <c r="D255" s="226" t="s">
        <v>152</v>
      </c>
      <c r="E255" s="227" t="s">
        <v>388</v>
      </c>
      <c r="F255" s="228" t="s">
        <v>389</v>
      </c>
      <c r="G255" s="229" t="s">
        <v>155</v>
      </c>
      <c r="H255" s="230">
        <v>86.25</v>
      </c>
      <c r="I255" s="231"/>
      <c r="J255" s="232">
        <f>ROUND(I255*H255,2)</f>
        <v>0</v>
      </c>
      <c r="K255" s="228" t="s">
        <v>1</v>
      </c>
      <c r="L255" s="44"/>
      <c r="M255" s="233" t="s">
        <v>1</v>
      </c>
      <c r="N255" s="234" t="s">
        <v>45</v>
      </c>
      <c r="O255" s="91"/>
      <c r="P255" s="235">
        <f>O255*H255</f>
        <v>0</v>
      </c>
      <c r="Q255" s="235">
        <v>0.19536000000000001</v>
      </c>
      <c r="R255" s="235">
        <f>Q255*H255</f>
        <v>16.849800000000002</v>
      </c>
      <c r="S255" s="235">
        <v>0</v>
      </c>
      <c r="T255" s="236">
        <f>S255*H255</f>
        <v>0</v>
      </c>
      <c r="U255" s="38"/>
      <c r="V255" s="38"/>
      <c r="W255" s="38"/>
      <c r="X255" s="38"/>
      <c r="Y255" s="38"/>
      <c r="Z255" s="38"/>
      <c r="AA255" s="38"/>
      <c r="AB255" s="38"/>
      <c r="AC255" s="38"/>
      <c r="AD255" s="38"/>
      <c r="AE255" s="38"/>
      <c r="AR255" s="237" t="s">
        <v>157</v>
      </c>
      <c r="AT255" s="237" t="s">
        <v>152</v>
      </c>
      <c r="AU255" s="237" t="s">
        <v>88</v>
      </c>
      <c r="AY255" s="17" t="s">
        <v>150</v>
      </c>
      <c r="BE255" s="238">
        <f>IF(N255="základní",J255,0)</f>
        <v>0</v>
      </c>
      <c r="BF255" s="238">
        <f>IF(N255="snížená",J255,0)</f>
        <v>0</v>
      </c>
      <c r="BG255" s="238">
        <f>IF(N255="zákl. přenesená",J255,0)</f>
        <v>0</v>
      </c>
      <c r="BH255" s="238">
        <f>IF(N255="sníž. přenesená",J255,0)</f>
        <v>0</v>
      </c>
      <c r="BI255" s="238">
        <f>IF(N255="nulová",J255,0)</f>
        <v>0</v>
      </c>
      <c r="BJ255" s="17" t="s">
        <v>14</v>
      </c>
      <c r="BK255" s="238">
        <f>ROUND(I255*H255,2)</f>
        <v>0</v>
      </c>
      <c r="BL255" s="17" t="s">
        <v>157</v>
      </c>
      <c r="BM255" s="237" t="s">
        <v>390</v>
      </c>
    </row>
    <row r="256" s="2" customFormat="1">
      <c r="A256" s="38"/>
      <c r="B256" s="39"/>
      <c r="C256" s="40"/>
      <c r="D256" s="239" t="s">
        <v>159</v>
      </c>
      <c r="E256" s="40"/>
      <c r="F256" s="240" t="s">
        <v>385</v>
      </c>
      <c r="G256" s="40"/>
      <c r="H256" s="40"/>
      <c r="I256" s="241"/>
      <c r="J256" s="40"/>
      <c r="K256" s="40"/>
      <c r="L256" s="44"/>
      <c r="M256" s="242"/>
      <c r="N256" s="243"/>
      <c r="O256" s="91"/>
      <c r="P256" s="91"/>
      <c r="Q256" s="91"/>
      <c r="R256" s="91"/>
      <c r="S256" s="91"/>
      <c r="T256" s="92"/>
      <c r="U256" s="38"/>
      <c r="V256" s="38"/>
      <c r="W256" s="38"/>
      <c r="X256" s="38"/>
      <c r="Y256" s="38"/>
      <c r="Z256" s="38"/>
      <c r="AA256" s="38"/>
      <c r="AB256" s="38"/>
      <c r="AC256" s="38"/>
      <c r="AD256" s="38"/>
      <c r="AE256" s="38"/>
      <c r="AT256" s="17" t="s">
        <v>159</v>
      </c>
      <c r="AU256" s="17" t="s">
        <v>88</v>
      </c>
    </row>
    <row r="257" s="13" customFormat="1">
      <c r="A257" s="13"/>
      <c r="B257" s="244"/>
      <c r="C257" s="245"/>
      <c r="D257" s="239" t="s">
        <v>161</v>
      </c>
      <c r="E257" s="246" t="s">
        <v>1</v>
      </c>
      <c r="F257" s="247" t="s">
        <v>391</v>
      </c>
      <c r="G257" s="245"/>
      <c r="H257" s="248">
        <v>86.25</v>
      </c>
      <c r="I257" s="249"/>
      <c r="J257" s="245"/>
      <c r="K257" s="245"/>
      <c r="L257" s="250"/>
      <c r="M257" s="251"/>
      <c r="N257" s="252"/>
      <c r="O257" s="252"/>
      <c r="P257" s="252"/>
      <c r="Q257" s="252"/>
      <c r="R257" s="252"/>
      <c r="S257" s="252"/>
      <c r="T257" s="253"/>
      <c r="U257" s="13"/>
      <c r="V257" s="13"/>
      <c r="W257" s="13"/>
      <c r="X257" s="13"/>
      <c r="Y257" s="13"/>
      <c r="Z257" s="13"/>
      <c r="AA257" s="13"/>
      <c r="AB257" s="13"/>
      <c r="AC257" s="13"/>
      <c r="AD257" s="13"/>
      <c r="AE257" s="13"/>
      <c r="AT257" s="254" t="s">
        <v>161</v>
      </c>
      <c r="AU257" s="254" t="s">
        <v>88</v>
      </c>
      <c r="AV257" s="13" t="s">
        <v>88</v>
      </c>
      <c r="AW257" s="13" t="s">
        <v>34</v>
      </c>
      <c r="AX257" s="13" t="s">
        <v>14</v>
      </c>
      <c r="AY257" s="254" t="s">
        <v>150</v>
      </c>
    </row>
    <row r="258" s="2" customFormat="1" ht="16.5" customHeight="1">
      <c r="A258" s="38"/>
      <c r="B258" s="39"/>
      <c r="C258" s="266" t="s">
        <v>392</v>
      </c>
      <c r="D258" s="266" t="s">
        <v>266</v>
      </c>
      <c r="E258" s="267" t="s">
        <v>393</v>
      </c>
      <c r="F258" s="268" t="s">
        <v>394</v>
      </c>
      <c r="G258" s="269" t="s">
        <v>155</v>
      </c>
      <c r="H258" s="270">
        <v>1380.162</v>
      </c>
      <c r="I258" s="271"/>
      <c r="J258" s="272">
        <f>ROUND(I258*H258,2)</f>
        <v>0</v>
      </c>
      <c r="K258" s="268" t="s">
        <v>156</v>
      </c>
      <c r="L258" s="273"/>
      <c r="M258" s="274" t="s">
        <v>1</v>
      </c>
      <c r="N258" s="275" t="s">
        <v>45</v>
      </c>
      <c r="O258" s="91"/>
      <c r="P258" s="235">
        <f>O258*H258</f>
        <v>0</v>
      </c>
      <c r="Q258" s="235">
        <v>0.222</v>
      </c>
      <c r="R258" s="235">
        <f>Q258*H258</f>
        <v>306.39596399999999</v>
      </c>
      <c r="S258" s="235">
        <v>0</v>
      </c>
      <c r="T258" s="236">
        <f>S258*H258</f>
        <v>0</v>
      </c>
      <c r="U258" s="38"/>
      <c r="V258" s="38"/>
      <c r="W258" s="38"/>
      <c r="X258" s="38"/>
      <c r="Y258" s="38"/>
      <c r="Z258" s="38"/>
      <c r="AA258" s="38"/>
      <c r="AB258" s="38"/>
      <c r="AC258" s="38"/>
      <c r="AD258" s="38"/>
      <c r="AE258" s="38"/>
      <c r="AR258" s="237" t="s">
        <v>194</v>
      </c>
      <c r="AT258" s="237" t="s">
        <v>266</v>
      </c>
      <c r="AU258" s="237" t="s">
        <v>88</v>
      </c>
      <c r="AY258" s="17" t="s">
        <v>150</v>
      </c>
      <c r="BE258" s="238">
        <f>IF(N258="základní",J258,0)</f>
        <v>0</v>
      </c>
      <c r="BF258" s="238">
        <f>IF(N258="snížená",J258,0)</f>
        <v>0</v>
      </c>
      <c r="BG258" s="238">
        <f>IF(N258="zákl. přenesená",J258,0)</f>
        <v>0</v>
      </c>
      <c r="BH258" s="238">
        <f>IF(N258="sníž. přenesená",J258,0)</f>
        <v>0</v>
      </c>
      <c r="BI258" s="238">
        <f>IF(N258="nulová",J258,0)</f>
        <v>0</v>
      </c>
      <c r="BJ258" s="17" t="s">
        <v>14</v>
      </c>
      <c r="BK258" s="238">
        <f>ROUND(I258*H258,2)</f>
        <v>0</v>
      </c>
      <c r="BL258" s="17" t="s">
        <v>157</v>
      </c>
      <c r="BM258" s="237" t="s">
        <v>395</v>
      </c>
    </row>
    <row r="259" s="13" customFormat="1">
      <c r="A259" s="13"/>
      <c r="B259" s="244"/>
      <c r="C259" s="245"/>
      <c r="D259" s="239" t="s">
        <v>161</v>
      </c>
      <c r="E259" s="245"/>
      <c r="F259" s="247" t="s">
        <v>396</v>
      </c>
      <c r="G259" s="245"/>
      <c r="H259" s="248">
        <v>1380.162</v>
      </c>
      <c r="I259" s="249"/>
      <c r="J259" s="245"/>
      <c r="K259" s="245"/>
      <c r="L259" s="250"/>
      <c r="M259" s="251"/>
      <c r="N259" s="252"/>
      <c r="O259" s="252"/>
      <c r="P259" s="252"/>
      <c r="Q259" s="252"/>
      <c r="R259" s="252"/>
      <c r="S259" s="252"/>
      <c r="T259" s="253"/>
      <c r="U259" s="13"/>
      <c r="V259" s="13"/>
      <c r="W259" s="13"/>
      <c r="X259" s="13"/>
      <c r="Y259" s="13"/>
      <c r="Z259" s="13"/>
      <c r="AA259" s="13"/>
      <c r="AB259" s="13"/>
      <c r="AC259" s="13"/>
      <c r="AD259" s="13"/>
      <c r="AE259" s="13"/>
      <c r="AT259" s="254" t="s">
        <v>161</v>
      </c>
      <c r="AU259" s="254" t="s">
        <v>88</v>
      </c>
      <c r="AV259" s="13" t="s">
        <v>88</v>
      </c>
      <c r="AW259" s="13" t="s">
        <v>4</v>
      </c>
      <c r="AX259" s="13" t="s">
        <v>14</v>
      </c>
      <c r="AY259" s="254" t="s">
        <v>150</v>
      </c>
    </row>
    <row r="260" s="12" customFormat="1" ht="22.8" customHeight="1">
      <c r="A260" s="12"/>
      <c r="B260" s="210"/>
      <c r="C260" s="211"/>
      <c r="D260" s="212" t="s">
        <v>79</v>
      </c>
      <c r="E260" s="224" t="s">
        <v>194</v>
      </c>
      <c r="F260" s="224" t="s">
        <v>397</v>
      </c>
      <c r="G260" s="211"/>
      <c r="H260" s="211"/>
      <c r="I260" s="214"/>
      <c r="J260" s="225">
        <f>BK260</f>
        <v>0</v>
      </c>
      <c r="K260" s="211"/>
      <c r="L260" s="216"/>
      <c r="M260" s="217"/>
      <c r="N260" s="218"/>
      <c r="O260" s="218"/>
      <c r="P260" s="219">
        <f>SUM(P261:P268)</f>
        <v>0</v>
      </c>
      <c r="Q260" s="218"/>
      <c r="R260" s="219">
        <f>SUM(R261:R268)</f>
        <v>15.554000000000002</v>
      </c>
      <c r="S260" s="218"/>
      <c r="T260" s="220">
        <f>SUM(T261:T268)</f>
        <v>18.228000000000002</v>
      </c>
      <c r="U260" s="12"/>
      <c r="V260" s="12"/>
      <c r="W260" s="12"/>
      <c r="X260" s="12"/>
      <c r="Y260" s="12"/>
      <c r="Z260" s="12"/>
      <c r="AA260" s="12"/>
      <c r="AB260" s="12"/>
      <c r="AC260" s="12"/>
      <c r="AD260" s="12"/>
      <c r="AE260" s="12"/>
      <c r="AR260" s="221" t="s">
        <v>14</v>
      </c>
      <c r="AT260" s="222" t="s">
        <v>79</v>
      </c>
      <c r="AU260" s="222" t="s">
        <v>14</v>
      </c>
      <c r="AY260" s="221" t="s">
        <v>150</v>
      </c>
      <c r="BK260" s="223">
        <f>SUM(BK261:BK268)</f>
        <v>0</v>
      </c>
    </row>
    <row r="261" s="2" customFormat="1" ht="33" customHeight="1">
      <c r="A261" s="38"/>
      <c r="B261" s="39"/>
      <c r="C261" s="226" t="s">
        <v>398</v>
      </c>
      <c r="D261" s="226" t="s">
        <v>152</v>
      </c>
      <c r="E261" s="227" t="s">
        <v>399</v>
      </c>
      <c r="F261" s="228" t="s">
        <v>400</v>
      </c>
      <c r="G261" s="229" t="s">
        <v>233</v>
      </c>
      <c r="H261" s="230">
        <v>8.4000000000000004</v>
      </c>
      <c r="I261" s="231"/>
      <c r="J261" s="232">
        <f>ROUND(I261*H261,2)</f>
        <v>0</v>
      </c>
      <c r="K261" s="228" t="s">
        <v>156</v>
      </c>
      <c r="L261" s="44"/>
      <c r="M261" s="233" t="s">
        <v>1</v>
      </c>
      <c r="N261" s="234" t="s">
        <v>45</v>
      </c>
      <c r="O261" s="91"/>
      <c r="P261" s="235">
        <f>O261*H261</f>
        <v>0</v>
      </c>
      <c r="Q261" s="235">
        <v>0</v>
      </c>
      <c r="R261" s="235">
        <f>Q261*H261</f>
        <v>0</v>
      </c>
      <c r="S261" s="235">
        <v>1.9199999999999999</v>
      </c>
      <c r="T261" s="236">
        <f>S261*H261</f>
        <v>16.128</v>
      </c>
      <c r="U261" s="38"/>
      <c r="V261" s="38"/>
      <c r="W261" s="38"/>
      <c r="X261" s="38"/>
      <c r="Y261" s="38"/>
      <c r="Z261" s="38"/>
      <c r="AA261" s="38"/>
      <c r="AB261" s="38"/>
      <c r="AC261" s="38"/>
      <c r="AD261" s="38"/>
      <c r="AE261" s="38"/>
      <c r="AR261" s="237" t="s">
        <v>157</v>
      </c>
      <c r="AT261" s="237" t="s">
        <v>152</v>
      </c>
      <c r="AU261" s="237" t="s">
        <v>88</v>
      </c>
      <c r="AY261" s="17" t="s">
        <v>150</v>
      </c>
      <c r="BE261" s="238">
        <f>IF(N261="základní",J261,0)</f>
        <v>0</v>
      </c>
      <c r="BF261" s="238">
        <f>IF(N261="snížená",J261,0)</f>
        <v>0</v>
      </c>
      <c r="BG261" s="238">
        <f>IF(N261="zákl. přenesená",J261,0)</f>
        <v>0</v>
      </c>
      <c r="BH261" s="238">
        <f>IF(N261="sníž. přenesená",J261,0)</f>
        <v>0</v>
      </c>
      <c r="BI261" s="238">
        <f>IF(N261="nulová",J261,0)</f>
        <v>0</v>
      </c>
      <c r="BJ261" s="17" t="s">
        <v>14</v>
      </c>
      <c r="BK261" s="238">
        <f>ROUND(I261*H261,2)</f>
        <v>0</v>
      </c>
      <c r="BL261" s="17" t="s">
        <v>157</v>
      </c>
      <c r="BM261" s="237" t="s">
        <v>401</v>
      </c>
    </row>
    <row r="262" s="2" customFormat="1">
      <c r="A262" s="38"/>
      <c r="B262" s="39"/>
      <c r="C262" s="40"/>
      <c r="D262" s="239" t="s">
        <v>159</v>
      </c>
      <c r="E262" s="40"/>
      <c r="F262" s="240" t="s">
        <v>402</v>
      </c>
      <c r="G262" s="40"/>
      <c r="H262" s="40"/>
      <c r="I262" s="241"/>
      <c r="J262" s="40"/>
      <c r="K262" s="40"/>
      <c r="L262" s="44"/>
      <c r="M262" s="242"/>
      <c r="N262" s="243"/>
      <c r="O262" s="91"/>
      <c r="P262" s="91"/>
      <c r="Q262" s="91"/>
      <c r="R262" s="91"/>
      <c r="S262" s="91"/>
      <c r="T262" s="92"/>
      <c r="U262" s="38"/>
      <c r="V262" s="38"/>
      <c r="W262" s="38"/>
      <c r="X262" s="38"/>
      <c r="Y262" s="38"/>
      <c r="Z262" s="38"/>
      <c r="AA262" s="38"/>
      <c r="AB262" s="38"/>
      <c r="AC262" s="38"/>
      <c r="AD262" s="38"/>
      <c r="AE262" s="38"/>
      <c r="AT262" s="17" t="s">
        <v>159</v>
      </c>
      <c r="AU262" s="17" t="s">
        <v>88</v>
      </c>
    </row>
    <row r="263" s="13" customFormat="1">
      <c r="A263" s="13"/>
      <c r="B263" s="244"/>
      <c r="C263" s="245"/>
      <c r="D263" s="239" t="s">
        <v>161</v>
      </c>
      <c r="E263" s="246" t="s">
        <v>1</v>
      </c>
      <c r="F263" s="247" t="s">
        <v>403</v>
      </c>
      <c r="G263" s="245"/>
      <c r="H263" s="248">
        <v>8.4000000000000004</v>
      </c>
      <c r="I263" s="249"/>
      <c r="J263" s="245"/>
      <c r="K263" s="245"/>
      <c r="L263" s="250"/>
      <c r="M263" s="251"/>
      <c r="N263" s="252"/>
      <c r="O263" s="252"/>
      <c r="P263" s="252"/>
      <c r="Q263" s="252"/>
      <c r="R263" s="252"/>
      <c r="S263" s="252"/>
      <c r="T263" s="253"/>
      <c r="U263" s="13"/>
      <c r="V263" s="13"/>
      <c r="W263" s="13"/>
      <c r="X263" s="13"/>
      <c r="Y263" s="13"/>
      <c r="Z263" s="13"/>
      <c r="AA263" s="13"/>
      <c r="AB263" s="13"/>
      <c r="AC263" s="13"/>
      <c r="AD263" s="13"/>
      <c r="AE263" s="13"/>
      <c r="AT263" s="254" t="s">
        <v>161</v>
      </c>
      <c r="AU263" s="254" t="s">
        <v>88</v>
      </c>
      <c r="AV263" s="13" t="s">
        <v>88</v>
      </c>
      <c r="AW263" s="13" t="s">
        <v>34</v>
      </c>
      <c r="AX263" s="13" t="s">
        <v>14</v>
      </c>
      <c r="AY263" s="254" t="s">
        <v>150</v>
      </c>
    </row>
    <row r="264" s="2" customFormat="1">
      <c r="A264" s="38"/>
      <c r="B264" s="39"/>
      <c r="C264" s="226" t="s">
        <v>404</v>
      </c>
      <c r="D264" s="226" t="s">
        <v>152</v>
      </c>
      <c r="E264" s="227" t="s">
        <v>405</v>
      </c>
      <c r="F264" s="228" t="s">
        <v>406</v>
      </c>
      <c r="G264" s="229" t="s">
        <v>323</v>
      </c>
      <c r="H264" s="230">
        <v>21</v>
      </c>
      <c r="I264" s="231"/>
      <c r="J264" s="232">
        <f>ROUND(I264*H264,2)</f>
        <v>0</v>
      </c>
      <c r="K264" s="228" t="s">
        <v>156</v>
      </c>
      <c r="L264" s="44"/>
      <c r="M264" s="233" t="s">
        <v>1</v>
      </c>
      <c r="N264" s="234" t="s">
        <v>45</v>
      </c>
      <c r="O264" s="91"/>
      <c r="P264" s="235">
        <f>O264*H264</f>
        <v>0</v>
      </c>
      <c r="Q264" s="235">
        <v>0</v>
      </c>
      <c r="R264" s="235">
        <f>Q264*H264</f>
        <v>0</v>
      </c>
      <c r="S264" s="235">
        <v>0.10000000000000001</v>
      </c>
      <c r="T264" s="236">
        <f>S264*H264</f>
        <v>2.1000000000000001</v>
      </c>
      <c r="U264" s="38"/>
      <c r="V264" s="38"/>
      <c r="W264" s="38"/>
      <c r="X264" s="38"/>
      <c r="Y264" s="38"/>
      <c r="Z264" s="38"/>
      <c r="AA264" s="38"/>
      <c r="AB264" s="38"/>
      <c r="AC264" s="38"/>
      <c r="AD264" s="38"/>
      <c r="AE264" s="38"/>
      <c r="AR264" s="237" t="s">
        <v>157</v>
      </c>
      <c r="AT264" s="237" t="s">
        <v>152</v>
      </c>
      <c r="AU264" s="237" t="s">
        <v>88</v>
      </c>
      <c r="AY264" s="17" t="s">
        <v>150</v>
      </c>
      <c r="BE264" s="238">
        <f>IF(N264="základní",J264,0)</f>
        <v>0</v>
      </c>
      <c r="BF264" s="238">
        <f>IF(N264="snížená",J264,0)</f>
        <v>0</v>
      </c>
      <c r="BG264" s="238">
        <f>IF(N264="zákl. přenesená",J264,0)</f>
        <v>0</v>
      </c>
      <c r="BH264" s="238">
        <f>IF(N264="sníž. přenesená",J264,0)</f>
        <v>0</v>
      </c>
      <c r="BI264" s="238">
        <f>IF(N264="nulová",J264,0)</f>
        <v>0</v>
      </c>
      <c r="BJ264" s="17" t="s">
        <v>14</v>
      </c>
      <c r="BK264" s="238">
        <f>ROUND(I264*H264,2)</f>
        <v>0</v>
      </c>
      <c r="BL264" s="17" t="s">
        <v>157</v>
      </c>
      <c r="BM264" s="237" t="s">
        <v>407</v>
      </c>
    </row>
    <row r="265" s="13" customFormat="1">
      <c r="A265" s="13"/>
      <c r="B265" s="244"/>
      <c r="C265" s="245"/>
      <c r="D265" s="239" t="s">
        <v>161</v>
      </c>
      <c r="E265" s="246" t="s">
        <v>1</v>
      </c>
      <c r="F265" s="247" t="s">
        <v>408</v>
      </c>
      <c r="G265" s="245"/>
      <c r="H265" s="248">
        <v>21</v>
      </c>
      <c r="I265" s="249"/>
      <c r="J265" s="245"/>
      <c r="K265" s="245"/>
      <c r="L265" s="250"/>
      <c r="M265" s="251"/>
      <c r="N265" s="252"/>
      <c r="O265" s="252"/>
      <c r="P265" s="252"/>
      <c r="Q265" s="252"/>
      <c r="R265" s="252"/>
      <c r="S265" s="252"/>
      <c r="T265" s="253"/>
      <c r="U265" s="13"/>
      <c r="V265" s="13"/>
      <c r="W265" s="13"/>
      <c r="X265" s="13"/>
      <c r="Y265" s="13"/>
      <c r="Z265" s="13"/>
      <c r="AA265" s="13"/>
      <c r="AB265" s="13"/>
      <c r="AC265" s="13"/>
      <c r="AD265" s="13"/>
      <c r="AE265" s="13"/>
      <c r="AT265" s="254" t="s">
        <v>161</v>
      </c>
      <c r="AU265" s="254" t="s">
        <v>88</v>
      </c>
      <c r="AV265" s="13" t="s">
        <v>88</v>
      </c>
      <c r="AW265" s="13" t="s">
        <v>34</v>
      </c>
      <c r="AX265" s="13" t="s">
        <v>14</v>
      </c>
      <c r="AY265" s="254" t="s">
        <v>150</v>
      </c>
    </row>
    <row r="266" s="2" customFormat="1">
      <c r="A266" s="38"/>
      <c r="B266" s="39"/>
      <c r="C266" s="226" t="s">
        <v>409</v>
      </c>
      <c r="D266" s="226" t="s">
        <v>152</v>
      </c>
      <c r="E266" s="227" t="s">
        <v>410</v>
      </c>
      <c r="F266" s="228" t="s">
        <v>411</v>
      </c>
      <c r="G266" s="229" t="s">
        <v>323</v>
      </c>
      <c r="H266" s="230">
        <v>50</v>
      </c>
      <c r="I266" s="231"/>
      <c r="J266" s="232">
        <f>ROUND(I266*H266,2)</f>
        <v>0</v>
      </c>
      <c r="K266" s="228" t="s">
        <v>156</v>
      </c>
      <c r="L266" s="44"/>
      <c r="M266" s="233" t="s">
        <v>1</v>
      </c>
      <c r="N266" s="234" t="s">
        <v>45</v>
      </c>
      <c r="O266" s="91"/>
      <c r="P266" s="235">
        <f>O266*H266</f>
        <v>0</v>
      </c>
      <c r="Q266" s="235">
        <v>0.31108000000000002</v>
      </c>
      <c r="R266" s="235">
        <f>Q266*H266</f>
        <v>15.554000000000002</v>
      </c>
      <c r="S266" s="235">
        <v>0</v>
      </c>
      <c r="T266" s="236">
        <f>S266*H266</f>
        <v>0</v>
      </c>
      <c r="U266" s="38"/>
      <c r="V266" s="38"/>
      <c r="W266" s="38"/>
      <c r="X266" s="38"/>
      <c r="Y266" s="38"/>
      <c r="Z266" s="38"/>
      <c r="AA266" s="38"/>
      <c r="AB266" s="38"/>
      <c r="AC266" s="38"/>
      <c r="AD266" s="38"/>
      <c r="AE266" s="38"/>
      <c r="AR266" s="237" t="s">
        <v>157</v>
      </c>
      <c r="AT266" s="237" t="s">
        <v>152</v>
      </c>
      <c r="AU266" s="237" t="s">
        <v>88</v>
      </c>
      <c r="AY266" s="17" t="s">
        <v>150</v>
      </c>
      <c r="BE266" s="238">
        <f>IF(N266="základní",J266,0)</f>
        <v>0</v>
      </c>
      <c r="BF266" s="238">
        <f>IF(N266="snížená",J266,0)</f>
        <v>0</v>
      </c>
      <c r="BG266" s="238">
        <f>IF(N266="zákl. přenesená",J266,0)</f>
        <v>0</v>
      </c>
      <c r="BH266" s="238">
        <f>IF(N266="sníž. přenesená",J266,0)</f>
        <v>0</v>
      </c>
      <c r="BI266" s="238">
        <f>IF(N266="nulová",J266,0)</f>
        <v>0</v>
      </c>
      <c r="BJ266" s="17" t="s">
        <v>14</v>
      </c>
      <c r="BK266" s="238">
        <f>ROUND(I266*H266,2)</f>
        <v>0</v>
      </c>
      <c r="BL266" s="17" t="s">
        <v>157</v>
      </c>
      <c r="BM266" s="237" t="s">
        <v>412</v>
      </c>
    </row>
    <row r="267" s="2" customFormat="1">
      <c r="A267" s="38"/>
      <c r="B267" s="39"/>
      <c r="C267" s="40"/>
      <c r="D267" s="239" t="s">
        <v>159</v>
      </c>
      <c r="E267" s="40"/>
      <c r="F267" s="240" t="s">
        <v>413</v>
      </c>
      <c r="G267" s="40"/>
      <c r="H267" s="40"/>
      <c r="I267" s="241"/>
      <c r="J267" s="40"/>
      <c r="K267" s="40"/>
      <c r="L267" s="44"/>
      <c r="M267" s="242"/>
      <c r="N267" s="243"/>
      <c r="O267" s="91"/>
      <c r="P267" s="91"/>
      <c r="Q267" s="91"/>
      <c r="R267" s="91"/>
      <c r="S267" s="91"/>
      <c r="T267" s="92"/>
      <c r="U267" s="38"/>
      <c r="V267" s="38"/>
      <c r="W267" s="38"/>
      <c r="X267" s="38"/>
      <c r="Y267" s="38"/>
      <c r="Z267" s="38"/>
      <c r="AA267" s="38"/>
      <c r="AB267" s="38"/>
      <c r="AC267" s="38"/>
      <c r="AD267" s="38"/>
      <c r="AE267" s="38"/>
      <c r="AT267" s="17" t="s">
        <v>159</v>
      </c>
      <c r="AU267" s="17" t="s">
        <v>88</v>
      </c>
    </row>
    <row r="268" s="13" customFormat="1">
      <c r="A268" s="13"/>
      <c r="B268" s="244"/>
      <c r="C268" s="245"/>
      <c r="D268" s="239" t="s">
        <v>161</v>
      </c>
      <c r="E268" s="246" t="s">
        <v>1</v>
      </c>
      <c r="F268" s="247" t="s">
        <v>414</v>
      </c>
      <c r="G268" s="245"/>
      <c r="H268" s="248">
        <v>50</v>
      </c>
      <c r="I268" s="249"/>
      <c r="J268" s="245"/>
      <c r="K268" s="245"/>
      <c r="L268" s="250"/>
      <c r="M268" s="251"/>
      <c r="N268" s="252"/>
      <c r="O268" s="252"/>
      <c r="P268" s="252"/>
      <c r="Q268" s="252"/>
      <c r="R268" s="252"/>
      <c r="S268" s="252"/>
      <c r="T268" s="253"/>
      <c r="U268" s="13"/>
      <c r="V268" s="13"/>
      <c r="W268" s="13"/>
      <c r="X268" s="13"/>
      <c r="Y268" s="13"/>
      <c r="Z268" s="13"/>
      <c r="AA268" s="13"/>
      <c r="AB268" s="13"/>
      <c r="AC268" s="13"/>
      <c r="AD268" s="13"/>
      <c r="AE268" s="13"/>
      <c r="AT268" s="254" t="s">
        <v>161</v>
      </c>
      <c r="AU268" s="254" t="s">
        <v>88</v>
      </c>
      <c r="AV268" s="13" t="s">
        <v>88</v>
      </c>
      <c r="AW268" s="13" t="s">
        <v>34</v>
      </c>
      <c r="AX268" s="13" t="s">
        <v>14</v>
      </c>
      <c r="AY268" s="254" t="s">
        <v>150</v>
      </c>
    </row>
    <row r="269" s="12" customFormat="1" ht="22.8" customHeight="1">
      <c r="A269" s="12"/>
      <c r="B269" s="210"/>
      <c r="C269" s="211"/>
      <c r="D269" s="212" t="s">
        <v>79</v>
      </c>
      <c r="E269" s="224" t="s">
        <v>199</v>
      </c>
      <c r="F269" s="224" t="s">
        <v>415</v>
      </c>
      <c r="G269" s="211"/>
      <c r="H269" s="211"/>
      <c r="I269" s="214"/>
      <c r="J269" s="225">
        <f>BK269</f>
        <v>0</v>
      </c>
      <c r="K269" s="211"/>
      <c r="L269" s="216"/>
      <c r="M269" s="217"/>
      <c r="N269" s="218"/>
      <c r="O269" s="218"/>
      <c r="P269" s="219">
        <f>SUM(P270:P325)</f>
        <v>0</v>
      </c>
      <c r="Q269" s="218"/>
      <c r="R269" s="219">
        <f>SUM(R270:R325)</f>
        <v>604.11090000000013</v>
      </c>
      <c r="S269" s="218"/>
      <c r="T269" s="220">
        <f>SUM(T270:T325)</f>
        <v>25.653000000000002</v>
      </c>
      <c r="U269" s="12"/>
      <c r="V269" s="12"/>
      <c r="W269" s="12"/>
      <c r="X269" s="12"/>
      <c r="Y269" s="12"/>
      <c r="Z269" s="12"/>
      <c r="AA269" s="12"/>
      <c r="AB269" s="12"/>
      <c r="AC269" s="12"/>
      <c r="AD269" s="12"/>
      <c r="AE269" s="12"/>
      <c r="AR269" s="221" t="s">
        <v>14</v>
      </c>
      <c r="AT269" s="222" t="s">
        <v>79</v>
      </c>
      <c r="AU269" s="222" t="s">
        <v>14</v>
      </c>
      <c r="AY269" s="221" t="s">
        <v>150</v>
      </c>
      <c r="BK269" s="223">
        <f>SUM(BK270:BK325)</f>
        <v>0</v>
      </c>
    </row>
    <row r="270" s="2" customFormat="1" ht="16.5" customHeight="1">
      <c r="A270" s="38"/>
      <c r="B270" s="39"/>
      <c r="C270" s="226" t="s">
        <v>416</v>
      </c>
      <c r="D270" s="226" t="s">
        <v>152</v>
      </c>
      <c r="E270" s="227" t="s">
        <v>417</v>
      </c>
      <c r="F270" s="228" t="s">
        <v>418</v>
      </c>
      <c r="G270" s="229" t="s">
        <v>323</v>
      </c>
      <c r="H270" s="230">
        <v>32</v>
      </c>
      <c r="I270" s="231"/>
      <c r="J270" s="232">
        <f>ROUND(I270*H270,2)</f>
        <v>0</v>
      </c>
      <c r="K270" s="228" t="s">
        <v>1</v>
      </c>
      <c r="L270" s="44"/>
      <c r="M270" s="233" t="s">
        <v>1</v>
      </c>
      <c r="N270" s="234" t="s">
        <v>45</v>
      </c>
      <c r="O270" s="91"/>
      <c r="P270" s="235">
        <f>O270*H270</f>
        <v>0</v>
      </c>
      <c r="Q270" s="235">
        <v>0.10931</v>
      </c>
      <c r="R270" s="235">
        <f>Q270*H270</f>
        <v>3.4979200000000001</v>
      </c>
      <c r="S270" s="235">
        <v>0</v>
      </c>
      <c r="T270" s="236">
        <f>S270*H270</f>
        <v>0</v>
      </c>
      <c r="U270" s="38"/>
      <c r="V270" s="38"/>
      <c r="W270" s="38"/>
      <c r="X270" s="38"/>
      <c r="Y270" s="38"/>
      <c r="Z270" s="38"/>
      <c r="AA270" s="38"/>
      <c r="AB270" s="38"/>
      <c r="AC270" s="38"/>
      <c r="AD270" s="38"/>
      <c r="AE270" s="38"/>
      <c r="AR270" s="237" t="s">
        <v>157</v>
      </c>
      <c r="AT270" s="237" t="s">
        <v>152</v>
      </c>
      <c r="AU270" s="237" t="s">
        <v>88</v>
      </c>
      <c r="AY270" s="17" t="s">
        <v>150</v>
      </c>
      <c r="BE270" s="238">
        <f>IF(N270="základní",J270,0)</f>
        <v>0</v>
      </c>
      <c r="BF270" s="238">
        <f>IF(N270="snížená",J270,0)</f>
        <v>0</v>
      </c>
      <c r="BG270" s="238">
        <f>IF(N270="zákl. přenesená",J270,0)</f>
        <v>0</v>
      </c>
      <c r="BH270" s="238">
        <f>IF(N270="sníž. přenesená",J270,0)</f>
        <v>0</v>
      </c>
      <c r="BI270" s="238">
        <f>IF(N270="nulová",J270,0)</f>
        <v>0</v>
      </c>
      <c r="BJ270" s="17" t="s">
        <v>14</v>
      </c>
      <c r="BK270" s="238">
        <f>ROUND(I270*H270,2)</f>
        <v>0</v>
      </c>
      <c r="BL270" s="17" t="s">
        <v>157</v>
      </c>
      <c r="BM270" s="237" t="s">
        <v>419</v>
      </c>
    </row>
    <row r="271" s="2" customFormat="1">
      <c r="A271" s="38"/>
      <c r="B271" s="39"/>
      <c r="C271" s="40"/>
      <c r="D271" s="239" t="s">
        <v>159</v>
      </c>
      <c r="E271" s="40"/>
      <c r="F271" s="240" t="s">
        <v>420</v>
      </c>
      <c r="G271" s="40"/>
      <c r="H271" s="40"/>
      <c r="I271" s="241"/>
      <c r="J271" s="40"/>
      <c r="K271" s="40"/>
      <c r="L271" s="44"/>
      <c r="M271" s="242"/>
      <c r="N271" s="243"/>
      <c r="O271" s="91"/>
      <c r="P271" s="91"/>
      <c r="Q271" s="91"/>
      <c r="R271" s="91"/>
      <c r="S271" s="91"/>
      <c r="T271" s="92"/>
      <c r="U271" s="38"/>
      <c r="V271" s="38"/>
      <c r="W271" s="38"/>
      <c r="X271" s="38"/>
      <c r="Y271" s="38"/>
      <c r="Z271" s="38"/>
      <c r="AA271" s="38"/>
      <c r="AB271" s="38"/>
      <c r="AC271" s="38"/>
      <c r="AD271" s="38"/>
      <c r="AE271" s="38"/>
      <c r="AT271" s="17" t="s">
        <v>159</v>
      </c>
      <c r="AU271" s="17" t="s">
        <v>88</v>
      </c>
    </row>
    <row r="272" s="13" customFormat="1">
      <c r="A272" s="13"/>
      <c r="B272" s="244"/>
      <c r="C272" s="245"/>
      <c r="D272" s="239" t="s">
        <v>161</v>
      </c>
      <c r="E272" s="246" t="s">
        <v>1</v>
      </c>
      <c r="F272" s="247" t="s">
        <v>421</v>
      </c>
      <c r="G272" s="245"/>
      <c r="H272" s="248">
        <v>32</v>
      </c>
      <c r="I272" s="249"/>
      <c r="J272" s="245"/>
      <c r="K272" s="245"/>
      <c r="L272" s="250"/>
      <c r="M272" s="251"/>
      <c r="N272" s="252"/>
      <c r="O272" s="252"/>
      <c r="P272" s="252"/>
      <c r="Q272" s="252"/>
      <c r="R272" s="252"/>
      <c r="S272" s="252"/>
      <c r="T272" s="253"/>
      <c r="U272" s="13"/>
      <c r="V272" s="13"/>
      <c r="W272" s="13"/>
      <c r="X272" s="13"/>
      <c r="Y272" s="13"/>
      <c r="Z272" s="13"/>
      <c r="AA272" s="13"/>
      <c r="AB272" s="13"/>
      <c r="AC272" s="13"/>
      <c r="AD272" s="13"/>
      <c r="AE272" s="13"/>
      <c r="AT272" s="254" t="s">
        <v>161</v>
      </c>
      <c r="AU272" s="254" t="s">
        <v>88</v>
      </c>
      <c r="AV272" s="13" t="s">
        <v>88</v>
      </c>
      <c r="AW272" s="13" t="s">
        <v>34</v>
      </c>
      <c r="AX272" s="13" t="s">
        <v>14</v>
      </c>
      <c r="AY272" s="254" t="s">
        <v>150</v>
      </c>
    </row>
    <row r="273" s="2" customFormat="1">
      <c r="A273" s="38"/>
      <c r="B273" s="39"/>
      <c r="C273" s="226" t="s">
        <v>422</v>
      </c>
      <c r="D273" s="226" t="s">
        <v>152</v>
      </c>
      <c r="E273" s="227" t="s">
        <v>423</v>
      </c>
      <c r="F273" s="228" t="s">
        <v>424</v>
      </c>
      <c r="G273" s="229" t="s">
        <v>216</v>
      </c>
      <c r="H273" s="230">
        <v>460</v>
      </c>
      <c r="I273" s="231"/>
      <c r="J273" s="232">
        <f>ROUND(I273*H273,2)</f>
        <v>0</v>
      </c>
      <c r="K273" s="228" t="s">
        <v>156</v>
      </c>
      <c r="L273" s="44"/>
      <c r="M273" s="233" t="s">
        <v>1</v>
      </c>
      <c r="N273" s="234" t="s">
        <v>45</v>
      </c>
      <c r="O273" s="91"/>
      <c r="P273" s="235">
        <f>O273*H273</f>
        <v>0</v>
      </c>
      <c r="Q273" s="235">
        <v>0.089779999999999999</v>
      </c>
      <c r="R273" s="235">
        <f>Q273*H273</f>
        <v>41.2988</v>
      </c>
      <c r="S273" s="235">
        <v>0</v>
      </c>
      <c r="T273" s="236">
        <f>S273*H273</f>
        <v>0</v>
      </c>
      <c r="U273" s="38"/>
      <c r="V273" s="38"/>
      <c r="W273" s="38"/>
      <c r="X273" s="38"/>
      <c r="Y273" s="38"/>
      <c r="Z273" s="38"/>
      <c r="AA273" s="38"/>
      <c r="AB273" s="38"/>
      <c r="AC273" s="38"/>
      <c r="AD273" s="38"/>
      <c r="AE273" s="38"/>
      <c r="AR273" s="237" t="s">
        <v>157</v>
      </c>
      <c r="AT273" s="237" t="s">
        <v>152</v>
      </c>
      <c r="AU273" s="237" t="s">
        <v>88</v>
      </c>
      <c r="AY273" s="17" t="s">
        <v>150</v>
      </c>
      <c r="BE273" s="238">
        <f>IF(N273="základní",J273,0)</f>
        <v>0</v>
      </c>
      <c r="BF273" s="238">
        <f>IF(N273="snížená",J273,0)</f>
        <v>0</v>
      </c>
      <c r="BG273" s="238">
        <f>IF(N273="zákl. přenesená",J273,0)</f>
        <v>0</v>
      </c>
      <c r="BH273" s="238">
        <f>IF(N273="sníž. přenesená",J273,0)</f>
        <v>0</v>
      </c>
      <c r="BI273" s="238">
        <f>IF(N273="nulová",J273,0)</f>
        <v>0</v>
      </c>
      <c r="BJ273" s="17" t="s">
        <v>14</v>
      </c>
      <c r="BK273" s="238">
        <f>ROUND(I273*H273,2)</f>
        <v>0</v>
      </c>
      <c r="BL273" s="17" t="s">
        <v>157</v>
      </c>
      <c r="BM273" s="237" t="s">
        <v>425</v>
      </c>
    </row>
    <row r="274" s="2" customFormat="1">
      <c r="A274" s="38"/>
      <c r="B274" s="39"/>
      <c r="C274" s="40"/>
      <c r="D274" s="239" t="s">
        <v>159</v>
      </c>
      <c r="E274" s="40"/>
      <c r="F274" s="240" t="s">
        <v>426</v>
      </c>
      <c r="G274" s="40"/>
      <c r="H274" s="40"/>
      <c r="I274" s="241"/>
      <c r="J274" s="40"/>
      <c r="K274" s="40"/>
      <c r="L274" s="44"/>
      <c r="M274" s="242"/>
      <c r="N274" s="243"/>
      <c r="O274" s="91"/>
      <c r="P274" s="91"/>
      <c r="Q274" s="91"/>
      <c r="R274" s="91"/>
      <c r="S274" s="91"/>
      <c r="T274" s="92"/>
      <c r="U274" s="38"/>
      <c r="V274" s="38"/>
      <c r="W274" s="38"/>
      <c r="X274" s="38"/>
      <c r="Y274" s="38"/>
      <c r="Z274" s="38"/>
      <c r="AA274" s="38"/>
      <c r="AB274" s="38"/>
      <c r="AC274" s="38"/>
      <c r="AD274" s="38"/>
      <c r="AE274" s="38"/>
      <c r="AT274" s="17" t="s">
        <v>159</v>
      </c>
      <c r="AU274" s="17" t="s">
        <v>88</v>
      </c>
    </row>
    <row r="275" s="13" customFormat="1">
      <c r="A275" s="13"/>
      <c r="B275" s="244"/>
      <c r="C275" s="245"/>
      <c r="D275" s="239" t="s">
        <v>161</v>
      </c>
      <c r="E275" s="246" t="s">
        <v>1</v>
      </c>
      <c r="F275" s="247" t="s">
        <v>427</v>
      </c>
      <c r="G275" s="245"/>
      <c r="H275" s="248">
        <v>460</v>
      </c>
      <c r="I275" s="249"/>
      <c r="J275" s="245"/>
      <c r="K275" s="245"/>
      <c r="L275" s="250"/>
      <c r="M275" s="251"/>
      <c r="N275" s="252"/>
      <c r="O275" s="252"/>
      <c r="P275" s="252"/>
      <c r="Q275" s="252"/>
      <c r="R275" s="252"/>
      <c r="S275" s="252"/>
      <c r="T275" s="253"/>
      <c r="U275" s="13"/>
      <c r="V275" s="13"/>
      <c r="W275" s="13"/>
      <c r="X275" s="13"/>
      <c r="Y275" s="13"/>
      <c r="Z275" s="13"/>
      <c r="AA275" s="13"/>
      <c r="AB275" s="13"/>
      <c r="AC275" s="13"/>
      <c r="AD275" s="13"/>
      <c r="AE275" s="13"/>
      <c r="AT275" s="254" t="s">
        <v>161</v>
      </c>
      <c r="AU275" s="254" t="s">
        <v>88</v>
      </c>
      <c r="AV275" s="13" t="s">
        <v>88</v>
      </c>
      <c r="AW275" s="13" t="s">
        <v>34</v>
      </c>
      <c r="AX275" s="13" t="s">
        <v>80</v>
      </c>
      <c r="AY275" s="254" t="s">
        <v>150</v>
      </c>
    </row>
    <row r="276" s="14" customFormat="1">
      <c r="A276" s="14"/>
      <c r="B276" s="255"/>
      <c r="C276" s="256"/>
      <c r="D276" s="239" t="s">
        <v>161</v>
      </c>
      <c r="E276" s="257" t="s">
        <v>1</v>
      </c>
      <c r="F276" s="258" t="s">
        <v>212</v>
      </c>
      <c r="G276" s="256"/>
      <c r="H276" s="259">
        <v>460</v>
      </c>
      <c r="I276" s="260"/>
      <c r="J276" s="256"/>
      <c r="K276" s="256"/>
      <c r="L276" s="261"/>
      <c r="M276" s="262"/>
      <c r="N276" s="263"/>
      <c r="O276" s="263"/>
      <c r="P276" s="263"/>
      <c r="Q276" s="263"/>
      <c r="R276" s="263"/>
      <c r="S276" s="263"/>
      <c r="T276" s="264"/>
      <c r="U276" s="14"/>
      <c r="V276" s="14"/>
      <c r="W276" s="14"/>
      <c r="X276" s="14"/>
      <c r="Y276" s="14"/>
      <c r="Z276" s="14"/>
      <c r="AA276" s="14"/>
      <c r="AB276" s="14"/>
      <c r="AC276" s="14"/>
      <c r="AD276" s="14"/>
      <c r="AE276" s="14"/>
      <c r="AT276" s="265" t="s">
        <v>161</v>
      </c>
      <c r="AU276" s="265" t="s">
        <v>88</v>
      </c>
      <c r="AV276" s="14" t="s">
        <v>157</v>
      </c>
      <c r="AW276" s="14" t="s">
        <v>34</v>
      </c>
      <c r="AX276" s="14" t="s">
        <v>14</v>
      </c>
      <c r="AY276" s="265" t="s">
        <v>150</v>
      </c>
    </row>
    <row r="277" s="2" customFormat="1" ht="16.5" customHeight="1">
      <c r="A277" s="38"/>
      <c r="B277" s="39"/>
      <c r="C277" s="266" t="s">
        <v>428</v>
      </c>
      <c r="D277" s="266" t="s">
        <v>266</v>
      </c>
      <c r="E277" s="267" t="s">
        <v>393</v>
      </c>
      <c r="F277" s="268" t="s">
        <v>394</v>
      </c>
      <c r="G277" s="269" t="s">
        <v>155</v>
      </c>
      <c r="H277" s="270">
        <v>18.399999999999999</v>
      </c>
      <c r="I277" s="271"/>
      <c r="J277" s="272">
        <f>ROUND(I277*H277,2)</f>
        <v>0</v>
      </c>
      <c r="K277" s="268" t="s">
        <v>156</v>
      </c>
      <c r="L277" s="273"/>
      <c r="M277" s="274" t="s">
        <v>1</v>
      </c>
      <c r="N277" s="275" t="s">
        <v>45</v>
      </c>
      <c r="O277" s="91"/>
      <c r="P277" s="235">
        <f>O277*H277</f>
        <v>0</v>
      </c>
      <c r="Q277" s="235">
        <v>0.222</v>
      </c>
      <c r="R277" s="235">
        <f>Q277*H277</f>
        <v>4.0847999999999995</v>
      </c>
      <c r="S277" s="235">
        <v>0</v>
      </c>
      <c r="T277" s="236">
        <f>S277*H277</f>
        <v>0</v>
      </c>
      <c r="U277" s="38"/>
      <c r="V277" s="38"/>
      <c r="W277" s="38"/>
      <c r="X277" s="38"/>
      <c r="Y277" s="38"/>
      <c r="Z277" s="38"/>
      <c r="AA277" s="38"/>
      <c r="AB277" s="38"/>
      <c r="AC277" s="38"/>
      <c r="AD277" s="38"/>
      <c r="AE277" s="38"/>
      <c r="AR277" s="237" t="s">
        <v>194</v>
      </c>
      <c r="AT277" s="237" t="s">
        <v>266</v>
      </c>
      <c r="AU277" s="237" t="s">
        <v>88</v>
      </c>
      <c r="AY277" s="17" t="s">
        <v>150</v>
      </c>
      <c r="BE277" s="238">
        <f>IF(N277="základní",J277,0)</f>
        <v>0</v>
      </c>
      <c r="BF277" s="238">
        <f>IF(N277="snížená",J277,0)</f>
        <v>0</v>
      </c>
      <c r="BG277" s="238">
        <f>IF(N277="zákl. přenesená",J277,0)</f>
        <v>0</v>
      </c>
      <c r="BH277" s="238">
        <f>IF(N277="sníž. přenesená",J277,0)</f>
        <v>0</v>
      </c>
      <c r="BI277" s="238">
        <f>IF(N277="nulová",J277,0)</f>
        <v>0</v>
      </c>
      <c r="BJ277" s="17" t="s">
        <v>14</v>
      </c>
      <c r="BK277" s="238">
        <f>ROUND(I277*H277,2)</f>
        <v>0</v>
      </c>
      <c r="BL277" s="17" t="s">
        <v>157</v>
      </c>
      <c r="BM277" s="237" t="s">
        <v>429</v>
      </c>
    </row>
    <row r="278" s="13" customFormat="1">
      <c r="A278" s="13"/>
      <c r="B278" s="244"/>
      <c r="C278" s="245"/>
      <c r="D278" s="239" t="s">
        <v>161</v>
      </c>
      <c r="E278" s="246" t="s">
        <v>1</v>
      </c>
      <c r="F278" s="247" t="s">
        <v>430</v>
      </c>
      <c r="G278" s="245"/>
      <c r="H278" s="248">
        <v>18.399999999999999</v>
      </c>
      <c r="I278" s="249"/>
      <c r="J278" s="245"/>
      <c r="K278" s="245"/>
      <c r="L278" s="250"/>
      <c r="M278" s="251"/>
      <c r="N278" s="252"/>
      <c r="O278" s="252"/>
      <c r="P278" s="252"/>
      <c r="Q278" s="252"/>
      <c r="R278" s="252"/>
      <c r="S278" s="252"/>
      <c r="T278" s="253"/>
      <c r="U278" s="13"/>
      <c r="V278" s="13"/>
      <c r="W278" s="13"/>
      <c r="X278" s="13"/>
      <c r="Y278" s="13"/>
      <c r="Z278" s="13"/>
      <c r="AA278" s="13"/>
      <c r="AB278" s="13"/>
      <c r="AC278" s="13"/>
      <c r="AD278" s="13"/>
      <c r="AE278" s="13"/>
      <c r="AT278" s="254" t="s">
        <v>161</v>
      </c>
      <c r="AU278" s="254" t="s">
        <v>88</v>
      </c>
      <c r="AV278" s="13" t="s">
        <v>88</v>
      </c>
      <c r="AW278" s="13" t="s">
        <v>34</v>
      </c>
      <c r="AX278" s="13" t="s">
        <v>80</v>
      </c>
      <c r="AY278" s="254" t="s">
        <v>150</v>
      </c>
    </row>
    <row r="279" s="14" customFormat="1">
      <c r="A279" s="14"/>
      <c r="B279" s="255"/>
      <c r="C279" s="256"/>
      <c r="D279" s="239" t="s">
        <v>161</v>
      </c>
      <c r="E279" s="257" t="s">
        <v>1</v>
      </c>
      <c r="F279" s="258" t="s">
        <v>212</v>
      </c>
      <c r="G279" s="256"/>
      <c r="H279" s="259">
        <v>18.399999999999999</v>
      </c>
      <c r="I279" s="260"/>
      <c r="J279" s="256"/>
      <c r="K279" s="256"/>
      <c r="L279" s="261"/>
      <c r="M279" s="262"/>
      <c r="N279" s="263"/>
      <c r="O279" s="263"/>
      <c r="P279" s="263"/>
      <c r="Q279" s="263"/>
      <c r="R279" s="263"/>
      <c r="S279" s="263"/>
      <c r="T279" s="264"/>
      <c r="U279" s="14"/>
      <c r="V279" s="14"/>
      <c r="W279" s="14"/>
      <c r="X279" s="14"/>
      <c r="Y279" s="14"/>
      <c r="Z279" s="14"/>
      <c r="AA279" s="14"/>
      <c r="AB279" s="14"/>
      <c r="AC279" s="14"/>
      <c r="AD279" s="14"/>
      <c r="AE279" s="14"/>
      <c r="AT279" s="265" t="s">
        <v>161</v>
      </c>
      <c r="AU279" s="265" t="s">
        <v>88</v>
      </c>
      <c r="AV279" s="14" t="s">
        <v>157</v>
      </c>
      <c r="AW279" s="14" t="s">
        <v>34</v>
      </c>
      <c r="AX279" s="14" t="s">
        <v>14</v>
      </c>
      <c r="AY279" s="265" t="s">
        <v>150</v>
      </c>
    </row>
    <row r="280" s="2" customFormat="1">
      <c r="A280" s="38"/>
      <c r="B280" s="39"/>
      <c r="C280" s="226" t="s">
        <v>431</v>
      </c>
      <c r="D280" s="226" t="s">
        <v>152</v>
      </c>
      <c r="E280" s="227" t="s">
        <v>432</v>
      </c>
      <c r="F280" s="228" t="s">
        <v>433</v>
      </c>
      <c r="G280" s="229" t="s">
        <v>216</v>
      </c>
      <c r="H280" s="230">
        <v>26</v>
      </c>
      <c r="I280" s="231"/>
      <c r="J280" s="232">
        <f>ROUND(I280*H280,2)</f>
        <v>0</v>
      </c>
      <c r="K280" s="228" t="s">
        <v>156</v>
      </c>
      <c r="L280" s="44"/>
      <c r="M280" s="233" t="s">
        <v>1</v>
      </c>
      <c r="N280" s="234" t="s">
        <v>45</v>
      </c>
      <c r="O280" s="91"/>
      <c r="P280" s="235">
        <f>O280*H280</f>
        <v>0</v>
      </c>
      <c r="Q280" s="235">
        <v>0.20219000000000001</v>
      </c>
      <c r="R280" s="235">
        <f>Q280*H280</f>
        <v>5.2569400000000002</v>
      </c>
      <c r="S280" s="235">
        <v>0</v>
      </c>
      <c r="T280" s="236">
        <f>S280*H280</f>
        <v>0</v>
      </c>
      <c r="U280" s="38"/>
      <c r="V280" s="38"/>
      <c r="W280" s="38"/>
      <c r="X280" s="38"/>
      <c r="Y280" s="38"/>
      <c r="Z280" s="38"/>
      <c r="AA280" s="38"/>
      <c r="AB280" s="38"/>
      <c r="AC280" s="38"/>
      <c r="AD280" s="38"/>
      <c r="AE280" s="38"/>
      <c r="AR280" s="237" t="s">
        <v>157</v>
      </c>
      <c r="AT280" s="237" t="s">
        <v>152</v>
      </c>
      <c r="AU280" s="237" t="s">
        <v>88</v>
      </c>
      <c r="AY280" s="17" t="s">
        <v>150</v>
      </c>
      <c r="BE280" s="238">
        <f>IF(N280="základní",J280,0)</f>
        <v>0</v>
      </c>
      <c r="BF280" s="238">
        <f>IF(N280="snížená",J280,0)</f>
        <v>0</v>
      </c>
      <c r="BG280" s="238">
        <f>IF(N280="zákl. přenesená",J280,0)</f>
        <v>0</v>
      </c>
      <c r="BH280" s="238">
        <f>IF(N280="sníž. přenesená",J280,0)</f>
        <v>0</v>
      </c>
      <c r="BI280" s="238">
        <f>IF(N280="nulová",J280,0)</f>
        <v>0</v>
      </c>
      <c r="BJ280" s="17" t="s">
        <v>14</v>
      </c>
      <c r="BK280" s="238">
        <f>ROUND(I280*H280,2)</f>
        <v>0</v>
      </c>
      <c r="BL280" s="17" t="s">
        <v>157</v>
      </c>
      <c r="BM280" s="237" t="s">
        <v>434</v>
      </c>
    </row>
    <row r="281" s="2" customFormat="1">
      <c r="A281" s="38"/>
      <c r="B281" s="39"/>
      <c r="C281" s="40"/>
      <c r="D281" s="239" t="s">
        <v>159</v>
      </c>
      <c r="E281" s="40"/>
      <c r="F281" s="240" t="s">
        <v>435</v>
      </c>
      <c r="G281" s="40"/>
      <c r="H281" s="40"/>
      <c r="I281" s="241"/>
      <c r="J281" s="40"/>
      <c r="K281" s="40"/>
      <c r="L281" s="44"/>
      <c r="M281" s="242"/>
      <c r="N281" s="243"/>
      <c r="O281" s="91"/>
      <c r="P281" s="91"/>
      <c r="Q281" s="91"/>
      <c r="R281" s="91"/>
      <c r="S281" s="91"/>
      <c r="T281" s="92"/>
      <c r="U281" s="38"/>
      <c r="V281" s="38"/>
      <c r="W281" s="38"/>
      <c r="X281" s="38"/>
      <c r="Y281" s="38"/>
      <c r="Z281" s="38"/>
      <c r="AA281" s="38"/>
      <c r="AB281" s="38"/>
      <c r="AC281" s="38"/>
      <c r="AD281" s="38"/>
      <c r="AE281" s="38"/>
      <c r="AT281" s="17" t="s">
        <v>159</v>
      </c>
      <c r="AU281" s="17" t="s">
        <v>88</v>
      </c>
    </row>
    <row r="282" s="13" customFormat="1">
      <c r="A282" s="13"/>
      <c r="B282" s="244"/>
      <c r="C282" s="245"/>
      <c r="D282" s="239" t="s">
        <v>161</v>
      </c>
      <c r="E282" s="246" t="s">
        <v>1</v>
      </c>
      <c r="F282" s="247" t="s">
        <v>436</v>
      </c>
      <c r="G282" s="245"/>
      <c r="H282" s="248">
        <v>26</v>
      </c>
      <c r="I282" s="249"/>
      <c r="J282" s="245"/>
      <c r="K282" s="245"/>
      <c r="L282" s="250"/>
      <c r="M282" s="251"/>
      <c r="N282" s="252"/>
      <c r="O282" s="252"/>
      <c r="P282" s="252"/>
      <c r="Q282" s="252"/>
      <c r="R282" s="252"/>
      <c r="S282" s="252"/>
      <c r="T282" s="253"/>
      <c r="U282" s="13"/>
      <c r="V282" s="13"/>
      <c r="W282" s="13"/>
      <c r="X282" s="13"/>
      <c r="Y282" s="13"/>
      <c r="Z282" s="13"/>
      <c r="AA282" s="13"/>
      <c r="AB282" s="13"/>
      <c r="AC282" s="13"/>
      <c r="AD282" s="13"/>
      <c r="AE282" s="13"/>
      <c r="AT282" s="254" t="s">
        <v>161</v>
      </c>
      <c r="AU282" s="254" t="s">
        <v>88</v>
      </c>
      <c r="AV282" s="13" t="s">
        <v>88</v>
      </c>
      <c r="AW282" s="13" t="s">
        <v>34</v>
      </c>
      <c r="AX282" s="13" t="s">
        <v>14</v>
      </c>
      <c r="AY282" s="254" t="s">
        <v>150</v>
      </c>
    </row>
    <row r="283" s="2" customFormat="1" ht="16.5" customHeight="1">
      <c r="A283" s="38"/>
      <c r="B283" s="39"/>
      <c r="C283" s="266" t="s">
        <v>437</v>
      </c>
      <c r="D283" s="266" t="s">
        <v>266</v>
      </c>
      <c r="E283" s="267" t="s">
        <v>438</v>
      </c>
      <c r="F283" s="268" t="s">
        <v>439</v>
      </c>
      <c r="G283" s="269" t="s">
        <v>216</v>
      </c>
      <c r="H283" s="270">
        <v>22.219999999999999</v>
      </c>
      <c r="I283" s="271"/>
      <c r="J283" s="272">
        <f>ROUND(I283*H283,2)</f>
        <v>0</v>
      </c>
      <c r="K283" s="268" t="s">
        <v>1</v>
      </c>
      <c r="L283" s="273"/>
      <c r="M283" s="274" t="s">
        <v>1</v>
      </c>
      <c r="N283" s="275" t="s">
        <v>45</v>
      </c>
      <c r="O283" s="91"/>
      <c r="P283" s="235">
        <f>O283*H283</f>
        <v>0</v>
      </c>
      <c r="Q283" s="235">
        <v>0.10199999999999999</v>
      </c>
      <c r="R283" s="235">
        <f>Q283*H283</f>
        <v>2.2664399999999998</v>
      </c>
      <c r="S283" s="235">
        <v>0</v>
      </c>
      <c r="T283" s="236">
        <f>S283*H283</f>
        <v>0</v>
      </c>
      <c r="U283" s="38"/>
      <c r="V283" s="38"/>
      <c r="W283" s="38"/>
      <c r="X283" s="38"/>
      <c r="Y283" s="38"/>
      <c r="Z283" s="38"/>
      <c r="AA283" s="38"/>
      <c r="AB283" s="38"/>
      <c r="AC283" s="38"/>
      <c r="AD283" s="38"/>
      <c r="AE283" s="38"/>
      <c r="AR283" s="237" t="s">
        <v>194</v>
      </c>
      <c r="AT283" s="237" t="s">
        <v>266</v>
      </c>
      <c r="AU283" s="237" t="s">
        <v>88</v>
      </c>
      <c r="AY283" s="17" t="s">
        <v>150</v>
      </c>
      <c r="BE283" s="238">
        <f>IF(N283="základní",J283,0)</f>
        <v>0</v>
      </c>
      <c r="BF283" s="238">
        <f>IF(N283="snížená",J283,0)</f>
        <v>0</v>
      </c>
      <c r="BG283" s="238">
        <f>IF(N283="zákl. přenesená",J283,0)</f>
        <v>0</v>
      </c>
      <c r="BH283" s="238">
        <f>IF(N283="sníž. přenesená",J283,0)</f>
        <v>0</v>
      </c>
      <c r="BI283" s="238">
        <f>IF(N283="nulová",J283,0)</f>
        <v>0</v>
      </c>
      <c r="BJ283" s="17" t="s">
        <v>14</v>
      </c>
      <c r="BK283" s="238">
        <f>ROUND(I283*H283,2)</f>
        <v>0</v>
      </c>
      <c r="BL283" s="17" t="s">
        <v>157</v>
      </c>
      <c r="BM283" s="237" t="s">
        <v>440</v>
      </c>
    </row>
    <row r="284" s="13" customFormat="1">
      <c r="A284" s="13"/>
      <c r="B284" s="244"/>
      <c r="C284" s="245"/>
      <c r="D284" s="239" t="s">
        <v>161</v>
      </c>
      <c r="E284" s="246" t="s">
        <v>1</v>
      </c>
      <c r="F284" s="247" t="s">
        <v>441</v>
      </c>
      <c r="G284" s="245"/>
      <c r="H284" s="248">
        <v>22.219999999999999</v>
      </c>
      <c r="I284" s="249"/>
      <c r="J284" s="245"/>
      <c r="K284" s="245"/>
      <c r="L284" s="250"/>
      <c r="M284" s="251"/>
      <c r="N284" s="252"/>
      <c r="O284" s="252"/>
      <c r="P284" s="252"/>
      <c r="Q284" s="252"/>
      <c r="R284" s="252"/>
      <c r="S284" s="252"/>
      <c r="T284" s="253"/>
      <c r="U284" s="13"/>
      <c r="V284" s="13"/>
      <c r="W284" s="13"/>
      <c r="X284" s="13"/>
      <c r="Y284" s="13"/>
      <c r="Z284" s="13"/>
      <c r="AA284" s="13"/>
      <c r="AB284" s="13"/>
      <c r="AC284" s="13"/>
      <c r="AD284" s="13"/>
      <c r="AE284" s="13"/>
      <c r="AT284" s="254" t="s">
        <v>161</v>
      </c>
      <c r="AU284" s="254" t="s">
        <v>88</v>
      </c>
      <c r="AV284" s="13" t="s">
        <v>88</v>
      </c>
      <c r="AW284" s="13" t="s">
        <v>34</v>
      </c>
      <c r="AX284" s="13" t="s">
        <v>14</v>
      </c>
      <c r="AY284" s="254" t="s">
        <v>150</v>
      </c>
    </row>
    <row r="285" s="2" customFormat="1" ht="16.5" customHeight="1">
      <c r="A285" s="38"/>
      <c r="B285" s="39"/>
      <c r="C285" s="266" t="s">
        <v>442</v>
      </c>
      <c r="D285" s="266" t="s">
        <v>266</v>
      </c>
      <c r="E285" s="267" t="s">
        <v>443</v>
      </c>
      <c r="F285" s="268" t="s">
        <v>444</v>
      </c>
      <c r="G285" s="269" t="s">
        <v>216</v>
      </c>
      <c r="H285" s="270">
        <v>2.02</v>
      </c>
      <c r="I285" s="271"/>
      <c r="J285" s="272">
        <f>ROUND(I285*H285,2)</f>
        <v>0</v>
      </c>
      <c r="K285" s="268" t="s">
        <v>1</v>
      </c>
      <c r="L285" s="273"/>
      <c r="M285" s="274" t="s">
        <v>1</v>
      </c>
      <c r="N285" s="275" t="s">
        <v>45</v>
      </c>
      <c r="O285" s="91"/>
      <c r="P285" s="235">
        <f>O285*H285</f>
        <v>0</v>
      </c>
      <c r="Q285" s="235">
        <v>0.10199999999999999</v>
      </c>
      <c r="R285" s="235">
        <f>Q285*H285</f>
        <v>0.20604</v>
      </c>
      <c r="S285" s="235">
        <v>0</v>
      </c>
      <c r="T285" s="236">
        <f>S285*H285</f>
        <v>0</v>
      </c>
      <c r="U285" s="38"/>
      <c r="V285" s="38"/>
      <c r="W285" s="38"/>
      <c r="X285" s="38"/>
      <c r="Y285" s="38"/>
      <c r="Z285" s="38"/>
      <c r="AA285" s="38"/>
      <c r="AB285" s="38"/>
      <c r="AC285" s="38"/>
      <c r="AD285" s="38"/>
      <c r="AE285" s="38"/>
      <c r="AR285" s="237" t="s">
        <v>194</v>
      </c>
      <c r="AT285" s="237" t="s">
        <v>266</v>
      </c>
      <c r="AU285" s="237" t="s">
        <v>88</v>
      </c>
      <c r="AY285" s="17" t="s">
        <v>150</v>
      </c>
      <c r="BE285" s="238">
        <f>IF(N285="základní",J285,0)</f>
        <v>0</v>
      </c>
      <c r="BF285" s="238">
        <f>IF(N285="snížená",J285,0)</f>
        <v>0</v>
      </c>
      <c r="BG285" s="238">
        <f>IF(N285="zákl. přenesená",J285,0)</f>
        <v>0</v>
      </c>
      <c r="BH285" s="238">
        <f>IF(N285="sníž. přenesená",J285,0)</f>
        <v>0</v>
      </c>
      <c r="BI285" s="238">
        <f>IF(N285="nulová",J285,0)</f>
        <v>0</v>
      </c>
      <c r="BJ285" s="17" t="s">
        <v>14</v>
      </c>
      <c r="BK285" s="238">
        <f>ROUND(I285*H285,2)</f>
        <v>0</v>
      </c>
      <c r="BL285" s="17" t="s">
        <v>157</v>
      </c>
      <c r="BM285" s="237" t="s">
        <v>445</v>
      </c>
    </row>
    <row r="286" s="13" customFormat="1">
      <c r="A286" s="13"/>
      <c r="B286" s="244"/>
      <c r="C286" s="245"/>
      <c r="D286" s="239" t="s">
        <v>161</v>
      </c>
      <c r="E286" s="246" t="s">
        <v>1</v>
      </c>
      <c r="F286" s="247" t="s">
        <v>446</v>
      </c>
      <c r="G286" s="245"/>
      <c r="H286" s="248">
        <v>2.02</v>
      </c>
      <c r="I286" s="249"/>
      <c r="J286" s="245"/>
      <c r="K286" s="245"/>
      <c r="L286" s="250"/>
      <c r="M286" s="251"/>
      <c r="N286" s="252"/>
      <c r="O286" s="252"/>
      <c r="P286" s="252"/>
      <c r="Q286" s="252"/>
      <c r="R286" s="252"/>
      <c r="S286" s="252"/>
      <c r="T286" s="253"/>
      <c r="U286" s="13"/>
      <c r="V286" s="13"/>
      <c r="W286" s="13"/>
      <c r="X286" s="13"/>
      <c r="Y286" s="13"/>
      <c r="Z286" s="13"/>
      <c r="AA286" s="13"/>
      <c r="AB286" s="13"/>
      <c r="AC286" s="13"/>
      <c r="AD286" s="13"/>
      <c r="AE286" s="13"/>
      <c r="AT286" s="254" t="s">
        <v>161</v>
      </c>
      <c r="AU286" s="254" t="s">
        <v>88</v>
      </c>
      <c r="AV286" s="13" t="s">
        <v>88</v>
      </c>
      <c r="AW286" s="13" t="s">
        <v>34</v>
      </c>
      <c r="AX286" s="13" t="s">
        <v>14</v>
      </c>
      <c r="AY286" s="254" t="s">
        <v>150</v>
      </c>
    </row>
    <row r="287" s="2" customFormat="1" ht="16.5" customHeight="1">
      <c r="A287" s="38"/>
      <c r="B287" s="39"/>
      <c r="C287" s="266" t="s">
        <v>447</v>
      </c>
      <c r="D287" s="266" t="s">
        <v>266</v>
      </c>
      <c r="E287" s="267" t="s">
        <v>448</v>
      </c>
      <c r="F287" s="268" t="s">
        <v>449</v>
      </c>
      <c r="G287" s="269" t="s">
        <v>216</v>
      </c>
      <c r="H287" s="270">
        <v>2.02</v>
      </c>
      <c r="I287" s="271"/>
      <c r="J287" s="272">
        <f>ROUND(I287*H287,2)</f>
        <v>0</v>
      </c>
      <c r="K287" s="268" t="s">
        <v>1</v>
      </c>
      <c r="L287" s="273"/>
      <c r="M287" s="274" t="s">
        <v>1</v>
      </c>
      <c r="N287" s="275" t="s">
        <v>45</v>
      </c>
      <c r="O287" s="91"/>
      <c r="P287" s="235">
        <f>O287*H287</f>
        <v>0</v>
      </c>
      <c r="Q287" s="235">
        <v>0.10199999999999999</v>
      </c>
      <c r="R287" s="235">
        <f>Q287*H287</f>
        <v>0.20604</v>
      </c>
      <c r="S287" s="235">
        <v>0</v>
      </c>
      <c r="T287" s="236">
        <f>S287*H287</f>
        <v>0</v>
      </c>
      <c r="U287" s="38"/>
      <c r="V287" s="38"/>
      <c r="W287" s="38"/>
      <c r="X287" s="38"/>
      <c r="Y287" s="38"/>
      <c r="Z287" s="38"/>
      <c r="AA287" s="38"/>
      <c r="AB287" s="38"/>
      <c r="AC287" s="38"/>
      <c r="AD287" s="38"/>
      <c r="AE287" s="38"/>
      <c r="AR287" s="237" t="s">
        <v>194</v>
      </c>
      <c r="AT287" s="237" t="s">
        <v>266</v>
      </c>
      <c r="AU287" s="237" t="s">
        <v>88</v>
      </c>
      <c r="AY287" s="17" t="s">
        <v>150</v>
      </c>
      <c r="BE287" s="238">
        <f>IF(N287="základní",J287,0)</f>
        <v>0</v>
      </c>
      <c r="BF287" s="238">
        <f>IF(N287="snížená",J287,0)</f>
        <v>0</v>
      </c>
      <c r="BG287" s="238">
        <f>IF(N287="zákl. přenesená",J287,0)</f>
        <v>0</v>
      </c>
      <c r="BH287" s="238">
        <f>IF(N287="sníž. přenesená",J287,0)</f>
        <v>0</v>
      </c>
      <c r="BI287" s="238">
        <f>IF(N287="nulová",J287,0)</f>
        <v>0</v>
      </c>
      <c r="BJ287" s="17" t="s">
        <v>14</v>
      </c>
      <c r="BK287" s="238">
        <f>ROUND(I287*H287,2)</f>
        <v>0</v>
      </c>
      <c r="BL287" s="17" t="s">
        <v>157</v>
      </c>
      <c r="BM287" s="237" t="s">
        <v>450</v>
      </c>
    </row>
    <row r="288" s="13" customFormat="1">
      <c r="A288" s="13"/>
      <c r="B288" s="244"/>
      <c r="C288" s="245"/>
      <c r="D288" s="239" t="s">
        <v>161</v>
      </c>
      <c r="E288" s="246" t="s">
        <v>1</v>
      </c>
      <c r="F288" s="247" t="s">
        <v>451</v>
      </c>
      <c r="G288" s="245"/>
      <c r="H288" s="248">
        <v>2.02</v>
      </c>
      <c r="I288" s="249"/>
      <c r="J288" s="245"/>
      <c r="K288" s="245"/>
      <c r="L288" s="250"/>
      <c r="M288" s="251"/>
      <c r="N288" s="252"/>
      <c r="O288" s="252"/>
      <c r="P288" s="252"/>
      <c r="Q288" s="252"/>
      <c r="R288" s="252"/>
      <c r="S288" s="252"/>
      <c r="T288" s="253"/>
      <c r="U288" s="13"/>
      <c r="V288" s="13"/>
      <c r="W288" s="13"/>
      <c r="X288" s="13"/>
      <c r="Y288" s="13"/>
      <c r="Z288" s="13"/>
      <c r="AA288" s="13"/>
      <c r="AB288" s="13"/>
      <c r="AC288" s="13"/>
      <c r="AD288" s="13"/>
      <c r="AE288" s="13"/>
      <c r="AT288" s="254" t="s">
        <v>161</v>
      </c>
      <c r="AU288" s="254" t="s">
        <v>88</v>
      </c>
      <c r="AV288" s="13" t="s">
        <v>88</v>
      </c>
      <c r="AW288" s="13" t="s">
        <v>34</v>
      </c>
      <c r="AX288" s="13" t="s">
        <v>14</v>
      </c>
      <c r="AY288" s="254" t="s">
        <v>150</v>
      </c>
    </row>
    <row r="289" s="2" customFormat="1">
      <c r="A289" s="38"/>
      <c r="B289" s="39"/>
      <c r="C289" s="226" t="s">
        <v>452</v>
      </c>
      <c r="D289" s="226" t="s">
        <v>152</v>
      </c>
      <c r="E289" s="227" t="s">
        <v>453</v>
      </c>
      <c r="F289" s="228" t="s">
        <v>454</v>
      </c>
      <c r="G289" s="229" t="s">
        <v>216</v>
      </c>
      <c r="H289" s="230">
        <v>1863.5</v>
      </c>
      <c r="I289" s="231"/>
      <c r="J289" s="232">
        <f>ROUND(I289*H289,2)</f>
        <v>0</v>
      </c>
      <c r="K289" s="228" t="s">
        <v>156</v>
      </c>
      <c r="L289" s="44"/>
      <c r="M289" s="233" t="s">
        <v>1</v>
      </c>
      <c r="N289" s="234" t="s">
        <v>45</v>
      </c>
      <c r="O289" s="91"/>
      <c r="P289" s="235">
        <f>O289*H289</f>
        <v>0</v>
      </c>
      <c r="Q289" s="235">
        <v>0.15540000000000001</v>
      </c>
      <c r="R289" s="235">
        <f>Q289*H289</f>
        <v>289.58790000000005</v>
      </c>
      <c r="S289" s="235">
        <v>0</v>
      </c>
      <c r="T289" s="236">
        <f>S289*H289</f>
        <v>0</v>
      </c>
      <c r="U289" s="38"/>
      <c r="V289" s="38"/>
      <c r="W289" s="38"/>
      <c r="X289" s="38"/>
      <c r="Y289" s="38"/>
      <c r="Z289" s="38"/>
      <c r="AA289" s="38"/>
      <c r="AB289" s="38"/>
      <c r="AC289" s="38"/>
      <c r="AD289" s="38"/>
      <c r="AE289" s="38"/>
      <c r="AR289" s="237" t="s">
        <v>157</v>
      </c>
      <c r="AT289" s="237" t="s">
        <v>152</v>
      </c>
      <c r="AU289" s="237" t="s">
        <v>88</v>
      </c>
      <c r="AY289" s="17" t="s">
        <v>150</v>
      </c>
      <c r="BE289" s="238">
        <f>IF(N289="základní",J289,0)</f>
        <v>0</v>
      </c>
      <c r="BF289" s="238">
        <f>IF(N289="snížená",J289,0)</f>
        <v>0</v>
      </c>
      <c r="BG289" s="238">
        <f>IF(N289="zákl. přenesená",J289,0)</f>
        <v>0</v>
      </c>
      <c r="BH289" s="238">
        <f>IF(N289="sníž. přenesená",J289,0)</f>
        <v>0</v>
      </c>
      <c r="BI289" s="238">
        <f>IF(N289="nulová",J289,0)</f>
        <v>0</v>
      </c>
      <c r="BJ289" s="17" t="s">
        <v>14</v>
      </c>
      <c r="BK289" s="238">
        <f>ROUND(I289*H289,2)</f>
        <v>0</v>
      </c>
      <c r="BL289" s="17" t="s">
        <v>157</v>
      </c>
      <c r="BM289" s="237" t="s">
        <v>455</v>
      </c>
    </row>
    <row r="290" s="2" customFormat="1">
      <c r="A290" s="38"/>
      <c r="B290" s="39"/>
      <c r="C290" s="40"/>
      <c r="D290" s="239" t="s">
        <v>159</v>
      </c>
      <c r="E290" s="40"/>
      <c r="F290" s="240" t="s">
        <v>435</v>
      </c>
      <c r="G290" s="40"/>
      <c r="H290" s="40"/>
      <c r="I290" s="241"/>
      <c r="J290" s="40"/>
      <c r="K290" s="40"/>
      <c r="L290" s="44"/>
      <c r="M290" s="242"/>
      <c r="N290" s="243"/>
      <c r="O290" s="91"/>
      <c r="P290" s="91"/>
      <c r="Q290" s="91"/>
      <c r="R290" s="91"/>
      <c r="S290" s="91"/>
      <c r="T290" s="92"/>
      <c r="U290" s="38"/>
      <c r="V290" s="38"/>
      <c r="W290" s="38"/>
      <c r="X290" s="38"/>
      <c r="Y290" s="38"/>
      <c r="Z290" s="38"/>
      <c r="AA290" s="38"/>
      <c r="AB290" s="38"/>
      <c r="AC290" s="38"/>
      <c r="AD290" s="38"/>
      <c r="AE290" s="38"/>
      <c r="AT290" s="17" t="s">
        <v>159</v>
      </c>
      <c r="AU290" s="17" t="s">
        <v>88</v>
      </c>
    </row>
    <row r="291" s="13" customFormat="1">
      <c r="A291" s="13"/>
      <c r="B291" s="244"/>
      <c r="C291" s="245"/>
      <c r="D291" s="239" t="s">
        <v>161</v>
      </c>
      <c r="E291" s="246" t="s">
        <v>1</v>
      </c>
      <c r="F291" s="247" t="s">
        <v>456</v>
      </c>
      <c r="G291" s="245"/>
      <c r="H291" s="248">
        <v>1287.5</v>
      </c>
      <c r="I291" s="249"/>
      <c r="J291" s="245"/>
      <c r="K291" s="245"/>
      <c r="L291" s="250"/>
      <c r="M291" s="251"/>
      <c r="N291" s="252"/>
      <c r="O291" s="252"/>
      <c r="P291" s="252"/>
      <c r="Q291" s="252"/>
      <c r="R291" s="252"/>
      <c r="S291" s="252"/>
      <c r="T291" s="253"/>
      <c r="U291" s="13"/>
      <c r="V291" s="13"/>
      <c r="W291" s="13"/>
      <c r="X291" s="13"/>
      <c r="Y291" s="13"/>
      <c r="Z291" s="13"/>
      <c r="AA291" s="13"/>
      <c r="AB291" s="13"/>
      <c r="AC291" s="13"/>
      <c r="AD291" s="13"/>
      <c r="AE291" s="13"/>
      <c r="AT291" s="254" t="s">
        <v>161</v>
      </c>
      <c r="AU291" s="254" t="s">
        <v>88</v>
      </c>
      <c r="AV291" s="13" t="s">
        <v>88</v>
      </c>
      <c r="AW291" s="13" t="s">
        <v>34</v>
      </c>
      <c r="AX291" s="13" t="s">
        <v>80</v>
      </c>
      <c r="AY291" s="254" t="s">
        <v>150</v>
      </c>
    </row>
    <row r="292" s="13" customFormat="1">
      <c r="A292" s="13"/>
      <c r="B292" s="244"/>
      <c r="C292" s="245"/>
      <c r="D292" s="239" t="s">
        <v>161</v>
      </c>
      <c r="E292" s="246" t="s">
        <v>1</v>
      </c>
      <c r="F292" s="247" t="s">
        <v>457</v>
      </c>
      <c r="G292" s="245"/>
      <c r="H292" s="248">
        <v>576</v>
      </c>
      <c r="I292" s="249"/>
      <c r="J292" s="245"/>
      <c r="K292" s="245"/>
      <c r="L292" s="250"/>
      <c r="M292" s="251"/>
      <c r="N292" s="252"/>
      <c r="O292" s="252"/>
      <c r="P292" s="252"/>
      <c r="Q292" s="252"/>
      <c r="R292" s="252"/>
      <c r="S292" s="252"/>
      <c r="T292" s="253"/>
      <c r="U292" s="13"/>
      <c r="V292" s="13"/>
      <c r="W292" s="13"/>
      <c r="X292" s="13"/>
      <c r="Y292" s="13"/>
      <c r="Z292" s="13"/>
      <c r="AA292" s="13"/>
      <c r="AB292" s="13"/>
      <c r="AC292" s="13"/>
      <c r="AD292" s="13"/>
      <c r="AE292" s="13"/>
      <c r="AT292" s="254" t="s">
        <v>161</v>
      </c>
      <c r="AU292" s="254" t="s">
        <v>88</v>
      </c>
      <c r="AV292" s="13" t="s">
        <v>88</v>
      </c>
      <c r="AW292" s="13" t="s">
        <v>34</v>
      </c>
      <c r="AX292" s="13" t="s">
        <v>80</v>
      </c>
      <c r="AY292" s="254" t="s">
        <v>150</v>
      </c>
    </row>
    <row r="293" s="14" customFormat="1">
      <c r="A293" s="14"/>
      <c r="B293" s="255"/>
      <c r="C293" s="256"/>
      <c r="D293" s="239" t="s">
        <v>161</v>
      </c>
      <c r="E293" s="257" t="s">
        <v>1</v>
      </c>
      <c r="F293" s="258" t="s">
        <v>212</v>
      </c>
      <c r="G293" s="256"/>
      <c r="H293" s="259">
        <v>1863.5</v>
      </c>
      <c r="I293" s="260"/>
      <c r="J293" s="256"/>
      <c r="K293" s="256"/>
      <c r="L293" s="261"/>
      <c r="M293" s="262"/>
      <c r="N293" s="263"/>
      <c r="O293" s="263"/>
      <c r="P293" s="263"/>
      <c r="Q293" s="263"/>
      <c r="R293" s="263"/>
      <c r="S293" s="263"/>
      <c r="T293" s="264"/>
      <c r="U293" s="14"/>
      <c r="V293" s="14"/>
      <c r="W293" s="14"/>
      <c r="X293" s="14"/>
      <c r="Y293" s="14"/>
      <c r="Z293" s="14"/>
      <c r="AA293" s="14"/>
      <c r="AB293" s="14"/>
      <c r="AC293" s="14"/>
      <c r="AD293" s="14"/>
      <c r="AE293" s="14"/>
      <c r="AT293" s="265" t="s">
        <v>161</v>
      </c>
      <c r="AU293" s="265" t="s">
        <v>88</v>
      </c>
      <c r="AV293" s="14" t="s">
        <v>157</v>
      </c>
      <c r="AW293" s="14" t="s">
        <v>34</v>
      </c>
      <c r="AX293" s="14" t="s">
        <v>14</v>
      </c>
      <c r="AY293" s="265" t="s">
        <v>150</v>
      </c>
    </row>
    <row r="294" s="2" customFormat="1" ht="16.5" customHeight="1">
      <c r="A294" s="38"/>
      <c r="B294" s="39"/>
      <c r="C294" s="266" t="s">
        <v>458</v>
      </c>
      <c r="D294" s="266" t="s">
        <v>266</v>
      </c>
      <c r="E294" s="267" t="s">
        <v>459</v>
      </c>
      <c r="F294" s="268" t="s">
        <v>460</v>
      </c>
      <c r="G294" s="269" t="s">
        <v>216</v>
      </c>
      <c r="H294" s="270">
        <v>612.87</v>
      </c>
      <c r="I294" s="271"/>
      <c r="J294" s="272">
        <f>ROUND(I294*H294,2)</f>
        <v>0</v>
      </c>
      <c r="K294" s="268" t="s">
        <v>156</v>
      </c>
      <c r="L294" s="273"/>
      <c r="M294" s="274" t="s">
        <v>1</v>
      </c>
      <c r="N294" s="275" t="s">
        <v>45</v>
      </c>
      <c r="O294" s="91"/>
      <c r="P294" s="235">
        <f>O294*H294</f>
        <v>0</v>
      </c>
      <c r="Q294" s="235">
        <v>0.080000000000000002</v>
      </c>
      <c r="R294" s="235">
        <f>Q294*H294</f>
        <v>49.029600000000002</v>
      </c>
      <c r="S294" s="235">
        <v>0</v>
      </c>
      <c r="T294" s="236">
        <f>S294*H294</f>
        <v>0</v>
      </c>
      <c r="U294" s="38"/>
      <c r="V294" s="38"/>
      <c r="W294" s="38"/>
      <c r="X294" s="38"/>
      <c r="Y294" s="38"/>
      <c r="Z294" s="38"/>
      <c r="AA294" s="38"/>
      <c r="AB294" s="38"/>
      <c r="AC294" s="38"/>
      <c r="AD294" s="38"/>
      <c r="AE294" s="38"/>
      <c r="AR294" s="237" t="s">
        <v>194</v>
      </c>
      <c r="AT294" s="237" t="s">
        <v>266</v>
      </c>
      <c r="AU294" s="237" t="s">
        <v>88</v>
      </c>
      <c r="AY294" s="17" t="s">
        <v>150</v>
      </c>
      <c r="BE294" s="238">
        <f>IF(N294="základní",J294,0)</f>
        <v>0</v>
      </c>
      <c r="BF294" s="238">
        <f>IF(N294="snížená",J294,0)</f>
        <v>0</v>
      </c>
      <c r="BG294" s="238">
        <f>IF(N294="zákl. přenesená",J294,0)</f>
        <v>0</v>
      </c>
      <c r="BH294" s="238">
        <f>IF(N294="sníž. přenesená",J294,0)</f>
        <v>0</v>
      </c>
      <c r="BI294" s="238">
        <f>IF(N294="nulová",J294,0)</f>
        <v>0</v>
      </c>
      <c r="BJ294" s="17" t="s">
        <v>14</v>
      </c>
      <c r="BK294" s="238">
        <f>ROUND(I294*H294,2)</f>
        <v>0</v>
      </c>
      <c r="BL294" s="17" t="s">
        <v>157</v>
      </c>
      <c r="BM294" s="237" t="s">
        <v>461</v>
      </c>
    </row>
    <row r="295" s="13" customFormat="1">
      <c r="A295" s="13"/>
      <c r="B295" s="244"/>
      <c r="C295" s="245"/>
      <c r="D295" s="239" t="s">
        <v>161</v>
      </c>
      <c r="E295" s="246" t="s">
        <v>1</v>
      </c>
      <c r="F295" s="247" t="s">
        <v>462</v>
      </c>
      <c r="G295" s="245"/>
      <c r="H295" s="248">
        <v>612.87</v>
      </c>
      <c r="I295" s="249"/>
      <c r="J295" s="245"/>
      <c r="K295" s="245"/>
      <c r="L295" s="250"/>
      <c r="M295" s="251"/>
      <c r="N295" s="252"/>
      <c r="O295" s="252"/>
      <c r="P295" s="252"/>
      <c r="Q295" s="252"/>
      <c r="R295" s="252"/>
      <c r="S295" s="252"/>
      <c r="T295" s="253"/>
      <c r="U295" s="13"/>
      <c r="V295" s="13"/>
      <c r="W295" s="13"/>
      <c r="X295" s="13"/>
      <c r="Y295" s="13"/>
      <c r="Z295" s="13"/>
      <c r="AA295" s="13"/>
      <c r="AB295" s="13"/>
      <c r="AC295" s="13"/>
      <c r="AD295" s="13"/>
      <c r="AE295" s="13"/>
      <c r="AT295" s="254" t="s">
        <v>161</v>
      </c>
      <c r="AU295" s="254" t="s">
        <v>88</v>
      </c>
      <c r="AV295" s="13" t="s">
        <v>88</v>
      </c>
      <c r="AW295" s="13" t="s">
        <v>34</v>
      </c>
      <c r="AX295" s="13" t="s">
        <v>14</v>
      </c>
      <c r="AY295" s="254" t="s">
        <v>150</v>
      </c>
    </row>
    <row r="296" s="2" customFormat="1">
      <c r="A296" s="38"/>
      <c r="B296" s="39"/>
      <c r="C296" s="266" t="s">
        <v>463</v>
      </c>
      <c r="D296" s="266" t="s">
        <v>266</v>
      </c>
      <c r="E296" s="267" t="s">
        <v>464</v>
      </c>
      <c r="F296" s="268" t="s">
        <v>465</v>
      </c>
      <c r="G296" s="269" t="s">
        <v>216</v>
      </c>
      <c r="H296" s="270">
        <v>581.75999999999999</v>
      </c>
      <c r="I296" s="271"/>
      <c r="J296" s="272">
        <f>ROUND(I296*H296,2)</f>
        <v>0</v>
      </c>
      <c r="K296" s="268" t="s">
        <v>156</v>
      </c>
      <c r="L296" s="273"/>
      <c r="M296" s="274" t="s">
        <v>1</v>
      </c>
      <c r="N296" s="275" t="s">
        <v>45</v>
      </c>
      <c r="O296" s="91"/>
      <c r="P296" s="235">
        <f>O296*H296</f>
        <v>0</v>
      </c>
      <c r="Q296" s="235">
        <v>0.048300000000000003</v>
      </c>
      <c r="R296" s="235">
        <f>Q296*H296</f>
        <v>28.099008000000001</v>
      </c>
      <c r="S296" s="235">
        <v>0</v>
      </c>
      <c r="T296" s="236">
        <f>S296*H296</f>
        <v>0</v>
      </c>
      <c r="U296" s="38"/>
      <c r="V296" s="38"/>
      <c r="W296" s="38"/>
      <c r="X296" s="38"/>
      <c r="Y296" s="38"/>
      <c r="Z296" s="38"/>
      <c r="AA296" s="38"/>
      <c r="AB296" s="38"/>
      <c r="AC296" s="38"/>
      <c r="AD296" s="38"/>
      <c r="AE296" s="38"/>
      <c r="AR296" s="237" t="s">
        <v>194</v>
      </c>
      <c r="AT296" s="237" t="s">
        <v>266</v>
      </c>
      <c r="AU296" s="237" t="s">
        <v>88</v>
      </c>
      <c r="AY296" s="17" t="s">
        <v>150</v>
      </c>
      <c r="BE296" s="238">
        <f>IF(N296="základní",J296,0)</f>
        <v>0</v>
      </c>
      <c r="BF296" s="238">
        <f>IF(N296="snížená",J296,0)</f>
        <v>0</v>
      </c>
      <c r="BG296" s="238">
        <f>IF(N296="zákl. přenesená",J296,0)</f>
        <v>0</v>
      </c>
      <c r="BH296" s="238">
        <f>IF(N296="sníž. přenesená",J296,0)</f>
        <v>0</v>
      </c>
      <c r="BI296" s="238">
        <f>IF(N296="nulová",J296,0)</f>
        <v>0</v>
      </c>
      <c r="BJ296" s="17" t="s">
        <v>14</v>
      </c>
      <c r="BK296" s="238">
        <f>ROUND(I296*H296,2)</f>
        <v>0</v>
      </c>
      <c r="BL296" s="17" t="s">
        <v>157</v>
      </c>
      <c r="BM296" s="237" t="s">
        <v>466</v>
      </c>
    </row>
    <row r="297" s="13" customFormat="1">
      <c r="A297" s="13"/>
      <c r="B297" s="244"/>
      <c r="C297" s="245"/>
      <c r="D297" s="239" t="s">
        <v>161</v>
      </c>
      <c r="E297" s="246" t="s">
        <v>1</v>
      </c>
      <c r="F297" s="247" t="s">
        <v>467</v>
      </c>
      <c r="G297" s="245"/>
      <c r="H297" s="248">
        <v>581.75999999999999</v>
      </c>
      <c r="I297" s="249"/>
      <c r="J297" s="245"/>
      <c r="K297" s="245"/>
      <c r="L297" s="250"/>
      <c r="M297" s="251"/>
      <c r="N297" s="252"/>
      <c r="O297" s="252"/>
      <c r="P297" s="252"/>
      <c r="Q297" s="252"/>
      <c r="R297" s="252"/>
      <c r="S297" s="252"/>
      <c r="T297" s="253"/>
      <c r="U297" s="13"/>
      <c r="V297" s="13"/>
      <c r="W297" s="13"/>
      <c r="X297" s="13"/>
      <c r="Y297" s="13"/>
      <c r="Z297" s="13"/>
      <c r="AA297" s="13"/>
      <c r="AB297" s="13"/>
      <c r="AC297" s="13"/>
      <c r="AD297" s="13"/>
      <c r="AE297" s="13"/>
      <c r="AT297" s="254" t="s">
        <v>161</v>
      </c>
      <c r="AU297" s="254" t="s">
        <v>88</v>
      </c>
      <c r="AV297" s="13" t="s">
        <v>88</v>
      </c>
      <c r="AW297" s="13" t="s">
        <v>34</v>
      </c>
      <c r="AX297" s="13" t="s">
        <v>14</v>
      </c>
      <c r="AY297" s="254" t="s">
        <v>150</v>
      </c>
    </row>
    <row r="298" s="2" customFormat="1">
      <c r="A298" s="38"/>
      <c r="B298" s="39"/>
      <c r="C298" s="266" t="s">
        <v>468</v>
      </c>
      <c r="D298" s="266" t="s">
        <v>266</v>
      </c>
      <c r="E298" s="267" t="s">
        <v>469</v>
      </c>
      <c r="F298" s="268" t="s">
        <v>470</v>
      </c>
      <c r="G298" s="269" t="s">
        <v>216</v>
      </c>
      <c r="H298" s="270">
        <v>36.359999999999999</v>
      </c>
      <c r="I298" s="271"/>
      <c r="J298" s="272">
        <f>ROUND(I298*H298,2)</f>
        <v>0</v>
      </c>
      <c r="K298" s="268" t="s">
        <v>156</v>
      </c>
      <c r="L298" s="273"/>
      <c r="M298" s="274" t="s">
        <v>1</v>
      </c>
      <c r="N298" s="275" t="s">
        <v>45</v>
      </c>
      <c r="O298" s="91"/>
      <c r="P298" s="235">
        <f>O298*H298</f>
        <v>0</v>
      </c>
      <c r="Q298" s="235">
        <v>0.065670000000000006</v>
      </c>
      <c r="R298" s="235">
        <f>Q298*H298</f>
        <v>2.3877612000000004</v>
      </c>
      <c r="S298" s="235">
        <v>0</v>
      </c>
      <c r="T298" s="236">
        <f>S298*H298</f>
        <v>0</v>
      </c>
      <c r="U298" s="38"/>
      <c r="V298" s="38"/>
      <c r="W298" s="38"/>
      <c r="X298" s="38"/>
      <c r="Y298" s="38"/>
      <c r="Z298" s="38"/>
      <c r="AA298" s="38"/>
      <c r="AB298" s="38"/>
      <c r="AC298" s="38"/>
      <c r="AD298" s="38"/>
      <c r="AE298" s="38"/>
      <c r="AR298" s="237" t="s">
        <v>194</v>
      </c>
      <c r="AT298" s="237" t="s">
        <v>266</v>
      </c>
      <c r="AU298" s="237" t="s">
        <v>88</v>
      </c>
      <c r="AY298" s="17" t="s">
        <v>150</v>
      </c>
      <c r="BE298" s="238">
        <f>IF(N298="základní",J298,0)</f>
        <v>0</v>
      </c>
      <c r="BF298" s="238">
        <f>IF(N298="snížená",J298,0)</f>
        <v>0</v>
      </c>
      <c r="BG298" s="238">
        <f>IF(N298="zákl. přenesená",J298,0)</f>
        <v>0</v>
      </c>
      <c r="BH298" s="238">
        <f>IF(N298="sníž. přenesená",J298,0)</f>
        <v>0</v>
      </c>
      <c r="BI298" s="238">
        <f>IF(N298="nulová",J298,0)</f>
        <v>0</v>
      </c>
      <c r="BJ298" s="17" t="s">
        <v>14</v>
      </c>
      <c r="BK298" s="238">
        <f>ROUND(I298*H298,2)</f>
        <v>0</v>
      </c>
      <c r="BL298" s="17" t="s">
        <v>157</v>
      </c>
      <c r="BM298" s="237" t="s">
        <v>471</v>
      </c>
    </row>
    <row r="299" s="13" customFormat="1">
      <c r="A299" s="13"/>
      <c r="B299" s="244"/>
      <c r="C299" s="245"/>
      <c r="D299" s="239" t="s">
        <v>161</v>
      </c>
      <c r="E299" s="246" t="s">
        <v>1</v>
      </c>
      <c r="F299" s="247" t="s">
        <v>472</v>
      </c>
      <c r="G299" s="245"/>
      <c r="H299" s="248">
        <v>18.18</v>
      </c>
      <c r="I299" s="249"/>
      <c r="J299" s="245"/>
      <c r="K299" s="245"/>
      <c r="L299" s="250"/>
      <c r="M299" s="251"/>
      <c r="N299" s="252"/>
      <c r="O299" s="252"/>
      <c r="P299" s="252"/>
      <c r="Q299" s="252"/>
      <c r="R299" s="252"/>
      <c r="S299" s="252"/>
      <c r="T299" s="253"/>
      <c r="U299" s="13"/>
      <c r="V299" s="13"/>
      <c r="W299" s="13"/>
      <c r="X299" s="13"/>
      <c r="Y299" s="13"/>
      <c r="Z299" s="13"/>
      <c r="AA299" s="13"/>
      <c r="AB299" s="13"/>
      <c r="AC299" s="13"/>
      <c r="AD299" s="13"/>
      <c r="AE299" s="13"/>
      <c r="AT299" s="254" t="s">
        <v>161</v>
      </c>
      <c r="AU299" s="254" t="s">
        <v>88</v>
      </c>
      <c r="AV299" s="13" t="s">
        <v>88</v>
      </c>
      <c r="AW299" s="13" t="s">
        <v>34</v>
      </c>
      <c r="AX299" s="13" t="s">
        <v>80</v>
      </c>
      <c r="AY299" s="254" t="s">
        <v>150</v>
      </c>
    </row>
    <row r="300" s="13" customFormat="1">
      <c r="A300" s="13"/>
      <c r="B300" s="244"/>
      <c r="C300" s="245"/>
      <c r="D300" s="239" t="s">
        <v>161</v>
      </c>
      <c r="E300" s="246" t="s">
        <v>1</v>
      </c>
      <c r="F300" s="247" t="s">
        <v>473</v>
      </c>
      <c r="G300" s="245"/>
      <c r="H300" s="248">
        <v>18.18</v>
      </c>
      <c r="I300" s="249"/>
      <c r="J300" s="245"/>
      <c r="K300" s="245"/>
      <c r="L300" s="250"/>
      <c r="M300" s="251"/>
      <c r="N300" s="252"/>
      <c r="O300" s="252"/>
      <c r="P300" s="252"/>
      <c r="Q300" s="252"/>
      <c r="R300" s="252"/>
      <c r="S300" s="252"/>
      <c r="T300" s="253"/>
      <c r="U300" s="13"/>
      <c r="V300" s="13"/>
      <c r="W300" s="13"/>
      <c r="X300" s="13"/>
      <c r="Y300" s="13"/>
      <c r="Z300" s="13"/>
      <c r="AA300" s="13"/>
      <c r="AB300" s="13"/>
      <c r="AC300" s="13"/>
      <c r="AD300" s="13"/>
      <c r="AE300" s="13"/>
      <c r="AT300" s="254" t="s">
        <v>161</v>
      </c>
      <c r="AU300" s="254" t="s">
        <v>88</v>
      </c>
      <c r="AV300" s="13" t="s">
        <v>88</v>
      </c>
      <c r="AW300" s="13" t="s">
        <v>34</v>
      </c>
      <c r="AX300" s="13" t="s">
        <v>80</v>
      </c>
      <c r="AY300" s="254" t="s">
        <v>150</v>
      </c>
    </row>
    <row r="301" s="14" customFormat="1">
      <c r="A301" s="14"/>
      <c r="B301" s="255"/>
      <c r="C301" s="256"/>
      <c r="D301" s="239" t="s">
        <v>161</v>
      </c>
      <c r="E301" s="257" t="s">
        <v>1</v>
      </c>
      <c r="F301" s="258" t="s">
        <v>212</v>
      </c>
      <c r="G301" s="256"/>
      <c r="H301" s="259">
        <v>36.359999999999999</v>
      </c>
      <c r="I301" s="260"/>
      <c r="J301" s="256"/>
      <c r="K301" s="256"/>
      <c r="L301" s="261"/>
      <c r="M301" s="262"/>
      <c r="N301" s="263"/>
      <c r="O301" s="263"/>
      <c r="P301" s="263"/>
      <c r="Q301" s="263"/>
      <c r="R301" s="263"/>
      <c r="S301" s="263"/>
      <c r="T301" s="264"/>
      <c r="U301" s="14"/>
      <c r="V301" s="14"/>
      <c r="W301" s="14"/>
      <c r="X301" s="14"/>
      <c r="Y301" s="14"/>
      <c r="Z301" s="14"/>
      <c r="AA301" s="14"/>
      <c r="AB301" s="14"/>
      <c r="AC301" s="14"/>
      <c r="AD301" s="14"/>
      <c r="AE301" s="14"/>
      <c r="AT301" s="265" t="s">
        <v>161</v>
      </c>
      <c r="AU301" s="265" t="s">
        <v>88</v>
      </c>
      <c r="AV301" s="14" t="s">
        <v>157</v>
      </c>
      <c r="AW301" s="14" t="s">
        <v>34</v>
      </c>
      <c r="AX301" s="14" t="s">
        <v>14</v>
      </c>
      <c r="AY301" s="265" t="s">
        <v>150</v>
      </c>
    </row>
    <row r="302" s="2" customFormat="1" ht="16.5" customHeight="1">
      <c r="A302" s="38"/>
      <c r="B302" s="39"/>
      <c r="C302" s="266" t="s">
        <v>474</v>
      </c>
      <c r="D302" s="266" t="s">
        <v>266</v>
      </c>
      <c r="E302" s="267" t="s">
        <v>475</v>
      </c>
      <c r="F302" s="268" t="s">
        <v>476</v>
      </c>
      <c r="G302" s="269" t="s">
        <v>216</v>
      </c>
      <c r="H302" s="270">
        <v>27.780000000000001</v>
      </c>
      <c r="I302" s="271"/>
      <c r="J302" s="272">
        <f>ROUND(I302*H302,2)</f>
        <v>0</v>
      </c>
      <c r="K302" s="268" t="s">
        <v>156</v>
      </c>
      <c r="L302" s="273"/>
      <c r="M302" s="274" t="s">
        <v>1</v>
      </c>
      <c r="N302" s="275" t="s">
        <v>45</v>
      </c>
      <c r="O302" s="91"/>
      <c r="P302" s="235">
        <f>O302*H302</f>
        <v>0</v>
      </c>
      <c r="Q302" s="235">
        <v>0.10199999999999999</v>
      </c>
      <c r="R302" s="235">
        <f>Q302*H302</f>
        <v>2.8335599999999999</v>
      </c>
      <c r="S302" s="235">
        <v>0</v>
      </c>
      <c r="T302" s="236">
        <f>S302*H302</f>
        <v>0</v>
      </c>
      <c r="U302" s="38"/>
      <c r="V302" s="38"/>
      <c r="W302" s="38"/>
      <c r="X302" s="38"/>
      <c r="Y302" s="38"/>
      <c r="Z302" s="38"/>
      <c r="AA302" s="38"/>
      <c r="AB302" s="38"/>
      <c r="AC302" s="38"/>
      <c r="AD302" s="38"/>
      <c r="AE302" s="38"/>
      <c r="AR302" s="237" t="s">
        <v>194</v>
      </c>
      <c r="AT302" s="237" t="s">
        <v>266</v>
      </c>
      <c r="AU302" s="237" t="s">
        <v>88</v>
      </c>
      <c r="AY302" s="17" t="s">
        <v>150</v>
      </c>
      <c r="BE302" s="238">
        <f>IF(N302="základní",J302,0)</f>
        <v>0</v>
      </c>
      <c r="BF302" s="238">
        <f>IF(N302="snížená",J302,0)</f>
        <v>0</v>
      </c>
      <c r="BG302" s="238">
        <f>IF(N302="zákl. přenesená",J302,0)</f>
        <v>0</v>
      </c>
      <c r="BH302" s="238">
        <f>IF(N302="sníž. přenesená",J302,0)</f>
        <v>0</v>
      </c>
      <c r="BI302" s="238">
        <f>IF(N302="nulová",J302,0)</f>
        <v>0</v>
      </c>
      <c r="BJ302" s="17" t="s">
        <v>14</v>
      </c>
      <c r="BK302" s="238">
        <f>ROUND(I302*H302,2)</f>
        <v>0</v>
      </c>
      <c r="BL302" s="17" t="s">
        <v>157</v>
      </c>
      <c r="BM302" s="237" t="s">
        <v>477</v>
      </c>
    </row>
    <row r="303" s="13" customFormat="1">
      <c r="A303" s="13"/>
      <c r="B303" s="244"/>
      <c r="C303" s="245"/>
      <c r="D303" s="239" t="s">
        <v>161</v>
      </c>
      <c r="E303" s="246" t="s">
        <v>1</v>
      </c>
      <c r="F303" s="247" t="s">
        <v>478</v>
      </c>
      <c r="G303" s="245"/>
      <c r="H303" s="248">
        <v>27.780000000000001</v>
      </c>
      <c r="I303" s="249"/>
      <c r="J303" s="245"/>
      <c r="K303" s="245"/>
      <c r="L303" s="250"/>
      <c r="M303" s="251"/>
      <c r="N303" s="252"/>
      <c r="O303" s="252"/>
      <c r="P303" s="252"/>
      <c r="Q303" s="252"/>
      <c r="R303" s="252"/>
      <c r="S303" s="252"/>
      <c r="T303" s="253"/>
      <c r="U303" s="13"/>
      <c r="V303" s="13"/>
      <c r="W303" s="13"/>
      <c r="X303" s="13"/>
      <c r="Y303" s="13"/>
      <c r="Z303" s="13"/>
      <c r="AA303" s="13"/>
      <c r="AB303" s="13"/>
      <c r="AC303" s="13"/>
      <c r="AD303" s="13"/>
      <c r="AE303" s="13"/>
      <c r="AT303" s="254" t="s">
        <v>161</v>
      </c>
      <c r="AU303" s="254" t="s">
        <v>88</v>
      </c>
      <c r="AV303" s="13" t="s">
        <v>88</v>
      </c>
      <c r="AW303" s="13" t="s">
        <v>34</v>
      </c>
      <c r="AX303" s="13" t="s">
        <v>14</v>
      </c>
      <c r="AY303" s="254" t="s">
        <v>150</v>
      </c>
    </row>
    <row r="304" s="2" customFormat="1">
      <c r="A304" s="38"/>
      <c r="B304" s="39"/>
      <c r="C304" s="266" t="s">
        <v>479</v>
      </c>
      <c r="D304" s="266" t="s">
        <v>266</v>
      </c>
      <c r="E304" s="267" t="s">
        <v>480</v>
      </c>
      <c r="F304" s="268" t="s">
        <v>481</v>
      </c>
      <c r="G304" s="269" t="s">
        <v>216</v>
      </c>
      <c r="H304" s="270">
        <v>8.0800000000000001</v>
      </c>
      <c r="I304" s="271"/>
      <c r="J304" s="272">
        <f>ROUND(I304*H304,2)</f>
        <v>0</v>
      </c>
      <c r="K304" s="268" t="s">
        <v>156</v>
      </c>
      <c r="L304" s="273"/>
      <c r="M304" s="274" t="s">
        <v>1</v>
      </c>
      <c r="N304" s="275" t="s">
        <v>45</v>
      </c>
      <c r="O304" s="91"/>
      <c r="P304" s="235">
        <f>O304*H304</f>
        <v>0</v>
      </c>
      <c r="Q304" s="235">
        <v>0.076340000000000005</v>
      </c>
      <c r="R304" s="235">
        <f>Q304*H304</f>
        <v>0.61682720000000002</v>
      </c>
      <c r="S304" s="235">
        <v>0</v>
      </c>
      <c r="T304" s="236">
        <f>S304*H304</f>
        <v>0</v>
      </c>
      <c r="U304" s="38"/>
      <c r="V304" s="38"/>
      <c r="W304" s="38"/>
      <c r="X304" s="38"/>
      <c r="Y304" s="38"/>
      <c r="Z304" s="38"/>
      <c r="AA304" s="38"/>
      <c r="AB304" s="38"/>
      <c r="AC304" s="38"/>
      <c r="AD304" s="38"/>
      <c r="AE304" s="38"/>
      <c r="AR304" s="237" t="s">
        <v>194</v>
      </c>
      <c r="AT304" s="237" t="s">
        <v>266</v>
      </c>
      <c r="AU304" s="237" t="s">
        <v>88</v>
      </c>
      <c r="AY304" s="17" t="s">
        <v>150</v>
      </c>
      <c r="BE304" s="238">
        <f>IF(N304="základní",J304,0)</f>
        <v>0</v>
      </c>
      <c r="BF304" s="238">
        <f>IF(N304="snížená",J304,0)</f>
        <v>0</v>
      </c>
      <c r="BG304" s="238">
        <f>IF(N304="zákl. přenesená",J304,0)</f>
        <v>0</v>
      </c>
      <c r="BH304" s="238">
        <f>IF(N304="sníž. přenesená",J304,0)</f>
        <v>0</v>
      </c>
      <c r="BI304" s="238">
        <f>IF(N304="nulová",J304,0)</f>
        <v>0</v>
      </c>
      <c r="BJ304" s="17" t="s">
        <v>14</v>
      </c>
      <c r="BK304" s="238">
        <f>ROUND(I304*H304,2)</f>
        <v>0</v>
      </c>
      <c r="BL304" s="17" t="s">
        <v>157</v>
      </c>
      <c r="BM304" s="237" t="s">
        <v>482</v>
      </c>
    </row>
    <row r="305" s="13" customFormat="1">
      <c r="A305" s="13"/>
      <c r="B305" s="244"/>
      <c r="C305" s="245"/>
      <c r="D305" s="239" t="s">
        <v>161</v>
      </c>
      <c r="E305" s="246" t="s">
        <v>1</v>
      </c>
      <c r="F305" s="247" t="s">
        <v>483</v>
      </c>
      <c r="G305" s="245"/>
      <c r="H305" s="248">
        <v>8.0800000000000001</v>
      </c>
      <c r="I305" s="249"/>
      <c r="J305" s="245"/>
      <c r="K305" s="245"/>
      <c r="L305" s="250"/>
      <c r="M305" s="251"/>
      <c r="N305" s="252"/>
      <c r="O305" s="252"/>
      <c r="P305" s="252"/>
      <c r="Q305" s="252"/>
      <c r="R305" s="252"/>
      <c r="S305" s="252"/>
      <c r="T305" s="253"/>
      <c r="U305" s="13"/>
      <c r="V305" s="13"/>
      <c r="W305" s="13"/>
      <c r="X305" s="13"/>
      <c r="Y305" s="13"/>
      <c r="Z305" s="13"/>
      <c r="AA305" s="13"/>
      <c r="AB305" s="13"/>
      <c r="AC305" s="13"/>
      <c r="AD305" s="13"/>
      <c r="AE305" s="13"/>
      <c r="AT305" s="254" t="s">
        <v>161</v>
      </c>
      <c r="AU305" s="254" t="s">
        <v>88</v>
      </c>
      <c r="AV305" s="13" t="s">
        <v>88</v>
      </c>
      <c r="AW305" s="13" t="s">
        <v>34</v>
      </c>
      <c r="AX305" s="13" t="s">
        <v>14</v>
      </c>
      <c r="AY305" s="254" t="s">
        <v>150</v>
      </c>
    </row>
    <row r="306" s="2" customFormat="1">
      <c r="A306" s="38"/>
      <c r="B306" s="39"/>
      <c r="C306" s="266" t="s">
        <v>484</v>
      </c>
      <c r="D306" s="266" t="s">
        <v>266</v>
      </c>
      <c r="E306" s="267" t="s">
        <v>485</v>
      </c>
      <c r="F306" s="268" t="s">
        <v>486</v>
      </c>
      <c r="G306" s="269" t="s">
        <v>216</v>
      </c>
      <c r="H306" s="270">
        <v>36.359999999999999</v>
      </c>
      <c r="I306" s="271"/>
      <c r="J306" s="272">
        <f>ROUND(I306*H306,2)</f>
        <v>0</v>
      </c>
      <c r="K306" s="268" t="s">
        <v>1</v>
      </c>
      <c r="L306" s="273"/>
      <c r="M306" s="274" t="s">
        <v>1</v>
      </c>
      <c r="N306" s="275" t="s">
        <v>45</v>
      </c>
      <c r="O306" s="91"/>
      <c r="P306" s="235">
        <f>O306*H306</f>
        <v>0</v>
      </c>
      <c r="Q306" s="235">
        <v>0.093509999999999996</v>
      </c>
      <c r="R306" s="235">
        <f>Q306*H306</f>
        <v>3.4000235999999999</v>
      </c>
      <c r="S306" s="235">
        <v>0</v>
      </c>
      <c r="T306" s="236">
        <f>S306*H306</f>
        <v>0</v>
      </c>
      <c r="U306" s="38"/>
      <c r="V306" s="38"/>
      <c r="W306" s="38"/>
      <c r="X306" s="38"/>
      <c r="Y306" s="38"/>
      <c r="Z306" s="38"/>
      <c r="AA306" s="38"/>
      <c r="AB306" s="38"/>
      <c r="AC306" s="38"/>
      <c r="AD306" s="38"/>
      <c r="AE306" s="38"/>
      <c r="AR306" s="237" t="s">
        <v>194</v>
      </c>
      <c r="AT306" s="237" t="s">
        <v>266</v>
      </c>
      <c r="AU306" s="237" t="s">
        <v>88</v>
      </c>
      <c r="AY306" s="17" t="s">
        <v>150</v>
      </c>
      <c r="BE306" s="238">
        <f>IF(N306="základní",J306,0)</f>
        <v>0</v>
      </c>
      <c r="BF306" s="238">
        <f>IF(N306="snížená",J306,0)</f>
        <v>0</v>
      </c>
      <c r="BG306" s="238">
        <f>IF(N306="zákl. přenesená",J306,0)</f>
        <v>0</v>
      </c>
      <c r="BH306" s="238">
        <f>IF(N306="sníž. přenesená",J306,0)</f>
        <v>0</v>
      </c>
      <c r="BI306" s="238">
        <f>IF(N306="nulová",J306,0)</f>
        <v>0</v>
      </c>
      <c r="BJ306" s="17" t="s">
        <v>14</v>
      </c>
      <c r="BK306" s="238">
        <f>ROUND(I306*H306,2)</f>
        <v>0</v>
      </c>
      <c r="BL306" s="17" t="s">
        <v>157</v>
      </c>
      <c r="BM306" s="237" t="s">
        <v>487</v>
      </c>
    </row>
    <row r="307" s="13" customFormat="1">
      <c r="A307" s="13"/>
      <c r="B307" s="244"/>
      <c r="C307" s="245"/>
      <c r="D307" s="239" t="s">
        <v>161</v>
      </c>
      <c r="E307" s="246" t="s">
        <v>1</v>
      </c>
      <c r="F307" s="247" t="s">
        <v>488</v>
      </c>
      <c r="G307" s="245"/>
      <c r="H307" s="248">
        <v>36.359999999999999</v>
      </c>
      <c r="I307" s="249"/>
      <c r="J307" s="245"/>
      <c r="K307" s="245"/>
      <c r="L307" s="250"/>
      <c r="M307" s="251"/>
      <c r="N307" s="252"/>
      <c r="O307" s="252"/>
      <c r="P307" s="252"/>
      <c r="Q307" s="252"/>
      <c r="R307" s="252"/>
      <c r="S307" s="252"/>
      <c r="T307" s="253"/>
      <c r="U307" s="13"/>
      <c r="V307" s="13"/>
      <c r="W307" s="13"/>
      <c r="X307" s="13"/>
      <c r="Y307" s="13"/>
      <c r="Z307" s="13"/>
      <c r="AA307" s="13"/>
      <c r="AB307" s="13"/>
      <c r="AC307" s="13"/>
      <c r="AD307" s="13"/>
      <c r="AE307" s="13"/>
      <c r="AT307" s="254" t="s">
        <v>161</v>
      </c>
      <c r="AU307" s="254" t="s">
        <v>88</v>
      </c>
      <c r="AV307" s="13" t="s">
        <v>88</v>
      </c>
      <c r="AW307" s="13" t="s">
        <v>34</v>
      </c>
      <c r="AX307" s="13" t="s">
        <v>14</v>
      </c>
      <c r="AY307" s="254" t="s">
        <v>150</v>
      </c>
    </row>
    <row r="308" s="2" customFormat="1" ht="55.5" customHeight="1">
      <c r="A308" s="38"/>
      <c r="B308" s="39"/>
      <c r="C308" s="226" t="s">
        <v>489</v>
      </c>
      <c r="D308" s="226" t="s">
        <v>152</v>
      </c>
      <c r="E308" s="227" t="s">
        <v>490</v>
      </c>
      <c r="F308" s="228" t="s">
        <v>491</v>
      </c>
      <c r="G308" s="229" t="s">
        <v>216</v>
      </c>
      <c r="H308" s="230">
        <v>732</v>
      </c>
      <c r="I308" s="231"/>
      <c r="J308" s="232">
        <f>ROUND(I308*H308,2)</f>
        <v>0</v>
      </c>
      <c r="K308" s="228" t="s">
        <v>156</v>
      </c>
      <c r="L308" s="44"/>
      <c r="M308" s="233" t="s">
        <v>1</v>
      </c>
      <c r="N308" s="234" t="s">
        <v>45</v>
      </c>
      <c r="O308" s="91"/>
      <c r="P308" s="235">
        <f>O308*H308</f>
        <v>0</v>
      </c>
      <c r="Q308" s="235">
        <v>0.12095</v>
      </c>
      <c r="R308" s="235">
        <f>Q308*H308</f>
        <v>88.535399999999996</v>
      </c>
      <c r="S308" s="235">
        <v>0</v>
      </c>
      <c r="T308" s="236">
        <f>S308*H308</f>
        <v>0</v>
      </c>
      <c r="U308" s="38"/>
      <c r="V308" s="38"/>
      <c r="W308" s="38"/>
      <c r="X308" s="38"/>
      <c r="Y308" s="38"/>
      <c r="Z308" s="38"/>
      <c r="AA308" s="38"/>
      <c r="AB308" s="38"/>
      <c r="AC308" s="38"/>
      <c r="AD308" s="38"/>
      <c r="AE308" s="38"/>
      <c r="AR308" s="237" t="s">
        <v>157</v>
      </c>
      <c r="AT308" s="237" t="s">
        <v>152</v>
      </c>
      <c r="AU308" s="237" t="s">
        <v>88</v>
      </c>
      <c r="AY308" s="17" t="s">
        <v>150</v>
      </c>
      <c r="BE308" s="238">
        <f>IF(N308="základní",J308,0)</f>
        <v>0</v>
      </c>
      <c r="BF308" s="238">
        <f>IF(N308="snížená",J308,0)</f>
        <v>0</v>
      </c>
      <c r="BG308" s="238">
        <f>IF(N308="zákl. přenesená",J308,0)</f>
        <v>0</v>
      </c>
      <c r="BH308" s="238">
        <f>IF(N308="sníž. přenesená",J308,0)</f>
        <v>0</v>
      </c>
      <c r="BI308" s="238">
        <f>IF(N308="nulová",J308,0)</f>
        <v>0</v>
      </c>
      <c r="BJ308" s="17" t="s">
        <v>14</v>
      </c>
      <c r="BK308" s="238">
        <f>ROUND(I308*H308,2)</f>
        <v>0</v>
      </c>
      <c r="BL308" s="17" t="s">
        <v>157</v>
      </c>
      <c r="BM308" s="237" t="s">
        <v>492</v>
      </c>
    </row>
    <row r="309" s="2" customFormat="1">
      <c r="A309" s="38"/>
      <c r="B309" s="39"/>
      <c r="C309" s="40"/>
      <c r="D309" s="239" t="s">
        <v>159</v>
      </c>
      <c r="E309" s="40"/>
      <c r="F309" s="240" t="s">
        <v>493</v>
      </c>
      <c r="G309" s="40"/>
      <c r="H309" s="40"/>
      <c r="I309" s="241"/>
      <c r="J309" s="40"/>
      <c r="K309" s="40"/>
      <c r="L309" s="44"/>
      <c r="M309" s="242"/>
      <c r="N309" s="243"/>
      <c r="O309" s="91"/>
      <c r="P309" s="91"/>
      <c r="Q309" s="91"/>
      <c r="R309" s="91"/>
      <c r="S309" s="91"/>
      <c r="T309" s="92"/>
      <c r="U309" s="38"/>
      <c r="V309" s="38"/>
      <c r="W309" s="38"/>
      <c r="X309" s="38"/>
      <c r="Y309" s="38"/>
      <c r="Z309" s="38"/>
      <c r="AA309" s="38"/>
      <c r="AB309" s="38"/>
      <c r="AC309" s="38"/>
      <c r="AD309" s="38"/>
      <c r="AE309" s="38"/>
      <c r="AT309" s="17" t="s">
        <v>159</v>
      </c>
      <c r="AU309" s="17" t="s">
        <v>88</v>
      </c>
    </row>
    <row r="310" s="13" customFormat="1">
      <c r="A310" s="13"/>
      <c r="B310" s="244"/>
      <c r="C310" s="245"/>
      <c r="D310" s="239" t="s">
        <v>161</v>
      </c>
      <c r="E310" s="246" t="s">
        <v>1</v>
      </c>
      <c r="F310" s="247" t="s">
        <v>494</v>
      </c>
      <c r="G310" s="245"/>
      <c r="H310" s="248">
        <v>732</v>
      </c>
      <c r="I310" s="249"/>
      <c r="J310" s="245"/>
      <c r="K310" s="245"/>
      <c r="L310" s="250"/>
      <c r="M310" s="251"/>
      <c r="N310" s="252"/>
      <c r="O310" s="252"/>
      <c r="P310" s="252"/>
      <c r="Q310" s="252"/>
      <c r="R310" s="252"/>
      <c r="S310" s="252"/>
      <c r="T310" s="253"/>
      <c r="U310" s="13"/>
      <c r="V310" s="13"/>
      <c r="W310" s="13"/>
      <c r="X310" s="13"/>
      <c r="Y310" s="13"/>
      <c r="Z310" s="13"/>
      <c r="AA310" s="13"/>
      <c r="AB310" s="13"/>
      <c r="AC310" s="13"/>
      <c r="AD310" s="13"/>
      <c r="AE310" s="13"/>
      <c r="AT310" s="254" t="s">
        <v>161</v>
      </c>
      <c r="AU310" s="254" t="s">
        <v>88</v>
      </c>
      <c r="AV310" s="13" t="s">
        <v>88</v>
      </c>
      <c r="AW310" s="13" t="s">
        <v>34</v>
      </c>
      <c r="AX310" s="13" t="s">
        <v>14</v>
      </c>
      <c r="AY310" s="254" t="s">
        <v>150</v>
      </c>
    </row>
    <row r="311" s="2" customFormat="1" ht="16.5" customHeight="1">
      <c r="A311" s="38"/>
      <c r="B311" s="39"/>
      <c r="C311" s="266" t="s">
        <v>495</v>
      </c>
      <c r="D311" s="266" t="s">
        <v>266</v>
      </c>
      <c r="E311" s="267" t="s">
        <v>496</v>
      </c>
      <c r="F311" s="268" t="s">
        <v>497</v>
      </c>
      <c r="G311" s="269" t="s">
        <v>216</v>
      </c>
      <c r="H311" s="270">
        <v>1478.6400000000001</v>
      </c>
      <c r="I311" s="271"/>
      <c r="J311" s="272">
        <f>ROUND(I311*H311,2)</f>
        <v>0</v>
      </c>
      <c r="K311" s="268" t="s">
        <v>156</v>
      </c>
      <c r="L311" s="273"/>
      <c r="M311" s="274" t="s">
        <v>1</v>
      </c>
      <c r="N311" s="275" t="s">
        <v>45</v>
      </c>
      <c r="O311" s="91"/>
      <c r="P311" s="235">
        <f>O311*H311</f>
        <v>0</v>
      </c>
      <c r="Q311" s="235">
        <v>0.056000000000000001</v>
      </c>
      <c r="R311" s="235">
        <f>Q311*H311</f>
        <v>82.803840000000008</v>
      </c>
      <c r="S311" s="235">
        <v>0</v>
      </c>
      <c r="T311" s="236">
        <f>S311*H311</f>
        <v>0</v>
      </c>
      <c r="U311" s="38"/>
      <c r="V311" s="38"/>
      <c r="W311" s="38"/>
      <c r="X311" s="38"/>
      <c r="Y311" s="38"/>
      <c r="Z311" s="38"/>
      <c r="AA311" s="38"/>
      <c r="AB311" s="38"/>
      <c r="AC311" s="38"/>
      <c r="AD311" s="38"/>
      <c r="AE311" s="38"/>
      <c r="AR311" s="237" t="s">
        <v>194</v>
      </c>
      <c r="AT311" s="237" t="s">
        <v>266</v>
      </c>
      <c r="AU311" s="237" t="s">
        <v>88</v>
      </c>
      <c r="AY311" s="17" t="s">
        <v>150</v>
      </c>
      <c r="BE311" s="238">
        <f>IF(N311="základní",J311,0)</f>
        <v>0</v>
      </c>
      <c r="BF311" s="238">
        <f>IF(N311="snížená",J311,0)</f>
        <v>0</v>
      </c>
      <c r="BG311" s="238">
        <f>IF(N311="zákl. přenesená",J311,0)</f>
        <v>0</v>
      </c>
      <c r="BH311" s="238">
        <f>IF(N311="sníž. přenesená",J311,0)</f>
        <v>0</v>
      </c>
      <c r="BI311" s="238">
        <f>IF(N311="nulová",J311,0)</f>
        <v>0</v>
      </c>
      <c r="BJ311" s="17" t="s">
        <v>14</v>
      </c>
      <c r="BK311" s="238">
        <f>ROUND(I311*H311,2)</f>
        <v>0</v>
      </c>
      <c r="BL311" s="17" t="s">
        <v>157</v>
      </c>
      <c r="BM311" s="237" t="s">
        <v>498</v>
      </c>
    </row>
    <row r="312" s="13" customFormat="1">
      <c r="A312" s="13"/>
      <c r="B312" s="244"/>
      <c r="C312" s="245"/>
      <c r="D312" s="239" t="s">
        <v>161</v>
      </c>
      <c r="E312" s="246" t="s">
        <v>1</v>
      </c>
      <c r="F312" s="247" t="s">
        <v>499</v>
      </c>
      <c r="G312" s="245"/>
      <c r="H312" s="248">
        <v>1478.6400000000001</v>
      </c>
      <c r="I312" s="249"/>
      <c r="J312" s="245"/>
      <c r="K312" s="245"/>
      <c r="L312" s="250"/>
      <c r="M312" s="251"/>
      <c r="N312" s="252"/>
      <c r="O312" s="252"/>
      <c r="P312" s="252"/>
      <c r="Q312" s="252"/>
      <c r="R312" s="252"/>
      <c r="S312" s="252"/>
      <c r="T312" s="253"/>
      <c r="U312" s="13"/>
      <c r="V312" s="13"/>
      <c r="W312" s="13"/>
      <c r="X312" s="13"/>
      <c r="Y312" s="13"/>
      <c r="Z312" s="13"/>
      <c r="AA312" s="13"/>
      <c r="AB312" s="13"/>
      <c r="AC312" s="13"/>
      <c r="AD312" s="13"/>
      <c r="AE312" s="13"/>
      <c r="AT312" s="254" t="s">
        <v>161</v>
      </c>
      <c r="AU312" s="254" t="s">
        <v>88</v>
      </c>
      <c r="AV312" s="13" t="s">
        <v>88</v>
      </c>
      <c r="AW312" s="13" t="s">
        <v>34</v>
      </c>
      <c r="AX312" s="13" t="s">
        <v>80</v>
      </c>
      <c r="AY312" s="254" t="s">
        <v>150</v>
      </c>
    </row>
    <row r="313" s="14" customFormat="1">
      <c r="A313" s="14"/>
      <c r="B313" s="255"/>
      <c r="C313" s="256"/>
      <c r="D313" s="239" t="s">
        <v>161</v>
      </c>
      <c r="E313" s="257" t="s">
        <v>1</v>
      </c>
      <c r="F313" s="258" t="s">
        <v>212</v>
      </c>
      <c r="G313" s="256"/>
      <c r="H313" s="259">
        <v>1478.6400000000001</v>
      </c>
      <c r="I313" s="260"/>
      <c r="J313" s="256"/>
      <c r="K313" s="256"/>
      <c r="L313" s="261"/>
      <c r="M313" s="262"/>
      <c r="N313" s="263"/>
      <c r="O313" s="263"/>
      <c r="P313" s="263"/>
      <c r="Q313" s="263"/>
      <c r="R313" s="263"/>
      <c r="S313" s="263"/>
      <c r="T313" s="264"/>
      <c r="U313" s="14"/>
      <c r="V313" s="14"/>
      <c r="W313" s="14"/>
      <c r="X313" s="14"/>
      <c r="Y313" s="14"/>
      <c r="Z313" s="14"/>
      <c r="AA313" s="14"/>
      <c r="AB313" s="14"/>
      <c r="AC313" s="14"/>
      <c r="AD313" s="14"/>
      <c r="AE313" s="14"/>
      <c r="AT313" s="265" t="s">
        <v>161</v>
      </c>
      <c r="AU313" s="265" t="s">
        <v>88</v>
      </c>
      <c r="AV313" s="14" t="s">
        <v>157</v>
      </c>
      <c r="AW313" s="14" t="s">
        <v>34</v>
      </c>
      <c r="AX313" s="14" t="s">
        <v>14</v>
      </c>
      <c r="AY313" s="265" t="s">
        <v>150</v>
      </c>
    </row>
    <row r="314" s="2" customFormat="1">
      <c r="A314" s="38"/>
      <c r="B314" s="39"/>
      <c r="C314" s="226" t="s">
        <v>500</v>
      </c>
      <c r="D314" s="226" t="s">
        <v>152</v>
      </c>
      <c r="E314" s="227" t="s">
        <v>501</v>
      </c>
      <c r="F314" s="228" t="s">
        <v>502</v>
      </c>
      <c r="G314" s="229" t="s">
        <v>216</v>
      </c>
      <c r="H314" s="230">
        <v>44</v>
      </c>
      <c r="I314" s="231"/>
      <c r="J314" s="232">
        <f>ROUND(I314*H314,2)</f>
        <v>0</v>
      </c>
      <c r="K314" s="228" t="s">
        <v>156</v>
      </c>
      <c r="L314" s="44"/>
      <c r="M314" s="233" t="s">
        <v>1</v>
      </c>
      <c r="N314" s="234" t="s">
        <v>45</v>
      </c>
      <c r="O314" s="91"/>
      <c r="P314" s="235">
        <f>O314*H314</f>
        <v>0</v>
      </c>
      <c r="Q314" s="235">
        <v>0</v>
      </c>
      <c r="R314" s="235">
        <f>Q314*H314</f>
        <v>0</v>
      </c>
      <c r="S314" s="235">
        <v>0</v>
      </c>
      <c r="T314" s="236">
        <f>S314*H314</f>
        <v>0</v>
      </c>
      <c r="U314" s="38"/>
      <c r="V314" s="38"/>
      <c r="W314" s="38"/>
      <c r="X314" s="38"/>
      <c r="Y314" s="38"/>
      <c r="Z314" s="38"/>
      <c r="AA314" s="38"/>
      <c r="AB314" s="38"/>
      <c r="AC314" s="38"/>
      <c r="AD314" s="38"/>
      <c r="AE314" s="38"/>
      <c r="AR314" s="237" t="s">
        <v>157</v>
      </c>
      <c r="AT314" s="237" t="s">
        <v>152</v>
      </c>
      <c r="AU314" s="237" t="s">
        <v>88</v>
      </c>
      <c r="AY314" s="17" t="s">
        <v>150</v>
      </c>
      <c r="BE314" s="238">
        <f>IF(N314="základní",J314,0)</f>
        <v>0</v>
      </c>
      <c r="BF314" s="238">
        <f>IF(N314="snížená",J314,0)</f>
        <v>0</v>
      </c>
      <c r="BG314" s="238">
        <f>IF(N314="zákl. přenesená",J314,0)</f>
        <v>0</v>
      </c>
      <c r="BH314" s="238">
        <f>IF(N314="sníž. přenesená",J314,0)</f>
        <v>0</v>
      </c>
      <c r="BI314" s="238">
        <f>IF(N314="nulová",J314,0)</f>
        <v>0</v>
      </c>
      <c r="BJ314" s="17" t="s">
        <v>14</v>
      </c>
      <c r="BK314" s="238">
        <f>ROUND(I314*H314,2)</f>
        <v>0</v>
      </c>
      <c r="BL314" s="17" t="s">
        <v>157</v>
      </c>
      <c r="BM314" s="237" t="s">
        <v>503</v>
      </c>
    </row>
    <row r="315" s="2" customFormat="1">
      <c r="A315" s="38"/>
      <c r="B315" s="39"/>
      <c r="C315" s="40"/>
      <c r="D315" s="239" t="s">
        <v>159</v>
      </c>
      <c r="E315" s="40"/>
      <c r="F315" s="240" t="s">
        <v>504</v>
      </c>
      <c r="G315" s="40"/>
      <c r="H315" s="40"/>
      <c r="I315" s="241"/>
      <c r="J315" s="40"/>
      <c r="K315" s="40"/>
      <c r="L315" s="44"/>
      <c r="M315" s="242"/>
      <c r="N315" s="243"/>
      <c r="O315" s="91"/>
      <c r="P315" s="91"/>
      <c r="Q315" s="91"/>
      <c r="R315" s="91"/>
      <c r="S315" s="91"/>
      <c r="T315" s="92"/>
      <c r="U315" s="38"/>
      <c r="V315" s="38"/>
      <c r="W315" s="38"/>
      <c r="X315" s="38"/>
      <c r="Y315" s="38"/>
      <c r="Z315" s="38"/>
      <c r="AA315" s="38"/>
      <c r="AB315" s="38"/>
      <c r="AC315" s="38"/>
      <c r="AD315" s="38"/>
      <c r="AE315" s="38"/>
      <c r="AT315" s="17" t="s">
        <v>159</v>
      </c>
      <c r="AU315" s="17" t="s">
        <v>88</v>
      </c>
    </row>
    <row r="316" s="13" customFormat="1">
      <c r="A316" s="13"/>
      <c r="B316" s="244"/>
      <c r="C316" s="245"/>
      <c r="D316" s="239" t="s">
        <v>161</v>
      </c>
      <c r="E316" s="246" t="s">
        <v>1</v>
      </c>
      <c r="F316" s="247" t="s">
        <v>505</v>
      </c>
      <c r="G316" s="245"/>
      <c r="H316" s="248">
        <v>44</v>
      </c>
      <c r="I316" s="249"/>
      <c r="J316" s="245"/>
      <c r="K316" s="245"/>
      <c r="L316" s="250"/>
      <c r="M316" s="251"/>
      <c r="N316" s="252"/>
      <c r="O316" s="252"/>
      <c r="P316" s="252"/>
      <c r="Q316" s="252"/>
      <c r="R316" s="252"/>
      <c r="S316" s="252"/>
      <c r="T316" s="253"/>
      <c r="U316" s="13"/>
      <c r="V316" s="13"/>
      <c r="W316" s="13"/>
      <c r="X316" s="13"/>
      <c r="Y316" s="13"/>
      <c r="Z316" s="13"/>
      <c r="AA316" s="13"/>
      <c r="AB316" s="13"/>
      <c r="AC316" s="13"/>
      <c r="AD316" s="13"/>
      <c r="AE316" s="13"/>
      <c r="AT316" s="254" t="s">
        <v>161</v>
      </c>
      <c r="AU316" s="254" t="s">
        <v>88</v>
      </c>
      <c r="AV316" s="13" t="s">
        <v>88</v>
      </c>
      <c r="AW316" s="13" t="s">
        <v>34</v>
      </c>
      <c r="AX316" s="13" t="s">
        <v>14</v>
      </c>
      <c r="AY316" s="254" t="s">
        <v>150</v>
      </c>
    </row>
    <row r="317" s="2" customFormat="1" ht="44.25" customHeight="1">
      <c r="A317" s="38"/>
      <c r="B317" s="39"/>
      <c r="C317" s="226" t="s">
        <v>506</v>
      </c>
      <c r="D317" s="226" t="s">
        <v>152</v>
      </c>
      <c r="E317" s="227" t="s">
        <v>507</v>
      </c>
      <c r="F317" s="228" t="s">
        <v>508</v>
      </c>
      <c r="G317" s="229" t="s">
        <v>216</v>
      </c>
      <c r="H317" s="230">
        <v>1346.7000000000001</v>
      </c>
      <c r="I317" s="231"/>
      <c r="J317" s="232">
        <f>ROUND(I317*H317,2)</f>
        <v>0</v>
      </c>
      <c r="K317" s="228" t="s">
        <v>156</v>
      </c>
      <c r="L317" s="44"/>
      <c r="M317" s="233" t="s">
        <v>1</v>
      </c>
      <c r="N317" s="234" t="s">
        <v>45</v>
      </c>
      <c r="O317" s="91"/>
      <c r="P317" s="235">
        <f>O317*H317</f>
        <v>0</v>
      </c>
      <c r="Q317" s="235">
        <v>0</v>
      </c>
      <c r="R317" s="235">
        <f>Q317*H317</f>
        <v>0</v>
      </c>
      <c r="S317" s="235">
        <v>0</v>
      </c>
      <c r="T317" s="236">
        <f>S317*H317</f>
        <v>0</v>
      </c>
      <c r="U317" s="38"/>
      <c r="V317" s="38"/>
      <c r="W317" s="38"/>
      <c r="X317" s="38"/>
      <c r="Y317" s="38"/>
      <c r="Z317" s="38"/>
      <c r="AA317" s="38"/>
      <c r="AB317" s="38"/>
      <c r="AC317" s="38"/>
      <c r="AD317" s="38"/>
      <c r="AE317" s="38"/>
      <c r="AR317" s="237" t="s">
        <v>157</v>
      </c>
      <c r="AT317" s="237" t="s">
        <v>152</v>
      </c>
      <c r="AU317" s="237" t="s">
        <v>88</v>
      </c>
      <c r="AY317" s="17" t="s">
        <v>150</v>
      </c>
      <c r="BE317" s="238">
        <f>IF(N317="základní",J317,0)</f>
        <v>0</v>
      </c>
      <c r="BF317" s="238">
        <f>IF(N317="snížená",J317,0)</f>
        <v>0</v>
      </c>
      <c r="BG317" s="238">
        <f>IF(N317="zákl. přenesená",J317,0)</f>
        <v>0</v>
      </c>
      <c r="BH317" s="238">
        <f>IF(N317="sníž. přenesená",J317,0)</f>
        <v>0</v>
      </c>
      <c r="BI317" s="238">
        <f>IF(N317="nulová",J317,0)</f>
        <v>0</v>
      </c>
      <c r="BJ317" s="17" t="s">
        <v>14</v>
      </c>
      <c r="BK317" s="238">
        <f>ROUND(I317*H317,2)</f>
        <v>0</v>
      </c>
      <c r="BL317" s="17" t="s">
        <v>157</v>
      </c>
      <c r="BM317" s="237" t="s">
        <v>509</v>
      </c>
    </row>
    <row r="318" s="2" customFormat="1">
      <c r="A318" s="38"/>
      <c r="B318" s="39"/>
      <c r="C318" s="40"/>
      <c r="D318" s="239" t="s">
        <v>159</v>
      </c>
      <c r="E318" s="40"/>
      <c r="F318" s="240" t="s">
        <v>510</v>
      </c>
      <c r="G318" s="40"/>
      <c r="H318" s="40"/>
      <c r="I318" s="241"/>
      <c r="J318" s="40"/>
      <c r="K318" s="40"/>
      <c r="L318" s="44"/>
      <c r="M318" s="242"/>
      <c r="N318" s="243"/>
      <c r="O318" s="91"/>
      <c r="P318" s="91"/>
      <c r="Q318" s="91"/>
      <c r="R318" s="91"/>
      <c r="S318" s="91"/>
      <c r="T318" s="92"/>
      <c r="U318" s="38"/>
      <c r="V318" s="38"/>
      <c r="W318" s="38"/>
      <c r="X318" s="38"/>
      <c r="Y318" s="38"/>
      <c r="Z318" s="38"/>
      <c r="AA318" s="38"/>
      <c r="AB318" s="38"/>
      <c r="AC318" s="38"/>
      <c r="AD318" s="38"/>
      <c r="AE318" s="38"/>
      <c r="AT318" s="17" t="s">
        <v>159</v>
      </c>
      <c r="AU318" s="17" t="s">
        <v>88</v>
      </c>
    </row>
    <row r="319" s="13" customFormat="1">
      <c r="A319" s="13"/>
      <c r="B319" s="244"/>
      <c r="C319" s="245"/>
      <c r="D319" s="239" t="s">
        <v>161</v>
      </c>
      <c r="E319" s="246" t="s">
        <v>1</v>
      </c>
      <c r="F319" s="247" t="s">
        <v>511</v>
      </c>
      <c r="G319" s="245"/>
      <c r="H319" s="248">
        <v>1346.7000000000001</v>
      </c>
      <c r="I319" s="249"/>
      <c r="J319" s="245"/>
      <c r="K319" s="245"/>
      <c r="L319" s="250"/>
      <c r="M319" s="251"/>
      <c r="N319" s="252"/>
      <c r="O319" s="252"/>
      <c r="P319" s="252"/>
      <c r="Q319" s="252"/>
      <c r="R319" s="252"/>
      <c r="S319" s="252"/>
      <c r="T319" s="253"/>
      <c r="U319" s="13"/>
      <c r="V319" s="13"/>
      <c r="W319" s="13"/>
      <c r="X319" s="13"/>
      <c r="Y319" s="13"/>
      <c r="Z319" s="13"/>
      <c r="AA319" s="13"/>
      <c r="AB319" s="13"/>
      <c r="AC319" s="13"/>
      <c r="AD319" s="13"/>
      <c r="AE319" s="13"/>
      <c r="AT319" s="254" t="s">
        <v>161</v>
      </c>
      <c r="AU319" s="254" t="s">
        <v>88</v>
      </c>
      <c r="AV319" s="13" t="s">
        <v>88</v>
      </c>
      <c r="AW319" s="13" t="s">
        <v>34</v>
      </c>
      <c r="AX319" s="13" t="s">
        <v>14</v>
      </c>
      <c r="AY319" s="254" t="s">
        <v>150</v>
      </c>
    </row>
    <row r="320" s="2" customFormat="1" ht="33" customHeight="1">
      <c r="A320" s="38"/>
      <c r="B320" s="39"/>
      <c r="C320" s="226" t="s">
        <v>512</v>
      </c>
      <c r="D320" s="226" t="s">
        <v>152</v>
      </c>
      <c r="E320" s="227" t="s">
        <v>513</v>
      </c>
      <c r="F320" s="228" t="s">
        <v>514</v>
      </c>
      <c r="G320" s="229" t="s">
        <v>155</v>
      </c>
      <c r="H320" s="230">
        <v>2565.3000000000002</v>
      </c>
      <c r="I320" s="231"/>
      <c r="J320" s="232">
        <f>ROUND(I320*H320,2)</f>
        <v>0</v>
      </c>
      <c r="K320" s="228" t="s">
        <v>156</v>
      </c>
      <c r="L320" s="44"/>
      <c r="M320" s="233" t="s">
        <v>1</v>
      </c>
      <c r="N320" s="234" t="s">
        <v>45</v>
      </c>
      <c r="O320" s="91"/>
      <c r="P320" s="235">
        <f>O320*H320</f>
        <v>0</v>
      </c>
      <c r="Q320" s="235">
        <v>0</v>
      </c>
      <c r="R320" s="235">
        <f>Q320*H320</f>
        <v>0</v>
      </c>
      <c r="S320" s="235">
        <v>0.01</v>
      </c>
      <c r="T320" s="236">
        <f>S320*H320</f>
        <v>25.653000000000002</v>
      </c>
      <c r="U320" s="38"/>
      <c r="V320" s="38"/>
      <c r="W320" s="38"/>
      <c r="X320" s="38"/>
      <c r="Y320" s="38"/>
      <c r="Z320" s="38"/>
      <c r="AA320" s="38"/>
      <c r="AB320" s="38"/>
      <c r="AC320" s="38"/>
      <c r="AD320" s="38"/>
      <c r="AE320" s="38"/>
      <c r="AR320" s="237" t="s">
        <v>157</v>
      </c>
      <c r="AT320" s="237" t="s">
        <v>152</v>
      </c>
      <c r="AU320" s="237" t="s">
        <v>88</v>
      </c>
      <c r="AY320" s="17" t="s">
        <v>150</v>
      </c>
      <c r="BE320" s="238">
        <f>IF(N320="základní",J320,0)</f>
        <v>0</v>
      </c>
      <c r="BF320" s="238">
        <f>IF(N320="snížená",J320,0)</f>
        <v>0</v>
      </c>
      <c r="BG320" s="238">
        <f>IF(N320="zákl. přenesená",J320,0)</f>
        <v>0</v>
      </c>
      <c r="BH320" s="238">
        <f>IF(N320="sníž. přenesená",J320,0)</f>
        <v>0</v>
      </c>
      <c r="BI320" s="238">
        <f>IF(N320="nulová",J320,0)</f>
        <v>0</v>
      </c>
      <c r="BJ320" s="17" t="s">
        <v>14</v>
      </c>
      <c r="BK320" s="238">
        <f>ROUND(I320*H320,2)</f>
        <v>0</v>
      </c>
      <c r="BL320" s="17" t="s">
        <v>157</v>
      </c>
      <c r="BM320" s="237" t="s">
        <v>515</v>
      </c>
    </row>
    <row r="321" s="2" customFormat="1">
      <c r="A321" s="38"/>
      <c r="B321" s="39"/>
      <c r="C321" s="40"/>
      <c r="D321" s="239" t="s">
        <v>159</v>
      </c>
      <c r="E321" s="40"/>
      <c r="F321" s="240" t="s">
        <v>516</v>
      </c>
      <c r="G321" s="40"/>
      <c r="H321" s="40"/>
      <c r="I321" s="241"/>
      <c r="J321" s="40"/>
      <c r="K321" s="40"/>
      <c r="L321" s="44"/>
      <c r="M321" s="242"/>
      <c r="N321" s="243"/>
      <c r="O321" s="91"/>
      <c r="P321" s="91"/>
      <c r="Q321" s="91"/>
      <c r="R321" s="91"/>
      <c r="S321" s="91"/>
      <c r="T321" s="92"/>
      <c r="U321" s="38"/>
      <c r="V321" s="38"/>
      <c r="W321" s="38"/>
      <c r="X321" s="38"/>
      <c r="Y321" s="38"/>
      <c r="Z321" s="38"/>
      <c r="AA321" s="38"/>
      <c r="AB321" s="38"/>
      <c r="AC321" s="38"/>
      <c r="AD321" s="38"/>
      <c r="AE321" s="38"/>
      <c r="AT321" s="17" t="s">
        <v>159</v>
      </c>
      <c r="AU321" s="17" t="s">
        <v>88</v>
      </c>
    </row>
    <row r="322" s="13" customFormat="1">
      <c r="A322" s="13"/>
      <c r="B322" s="244"/>
      <c r="C322" s="245"/>
      <c r="D322" s="239" t="s">
        <v>161</v>
      </c>
      <c r="E322" s="246" t="s">
        <v>1</v>
      </c>
      <c r="F322" s="247" t="s">
        <v>517</v>
      </c>
      <c r="G322" s="245"/>
      <c r="H322" s="248">
        <v>2565.3000000000002</v>
      </c>
      <c r="I322" s="249"/>
      <c r="J322" s="245"/>
      <c r="K322" s="245"/>
      <c r="L322" s="250"/>
      <c r="M322" s="251"/>
      <c r="N322" s="252"/>
      <c r="O322" s="252"/>
      <c r="P322" s="252"/>
      <c r="Q322" s="252"/>
      <c r="R322" s="252"/>
      <c r="S322" s="252"/>
      <c r="T322" s="253"/>
      <c r="U322" s="13"/>
      <c r="V322" s="13"/>
      <c r="W322" s="13"/>
      <c r="X322" s="13"/>
      <c r="Y322" s="13"/>
      <c r="Z322" s="13"/>
      <c r="AA322" s="13"/>
      <c r="AB322" s="13"/>
      <c r="AC322" s="13"/>
      <c r="AD322" s="13"/>
      <c r="AE322" s="13"/>
      <c r="AT322" s="254" t="s">
        <v>161</v>
      </c>
      <c r="AU322" s="254" t="s">
        <v>88</v>
      </c>
      <c r="AV322" s="13" t="s">
        <v>88</v>
      </c>
      <c r="AW322" s="13" t="s">
        <v>34</v>
      </c>
      <c r="AX322" s="13" t="s">
        <v>14</v>
      </c>
      <c r="AY322" s="254" t="s">
        <v>150</v>
      </c>
    </row>
    <row r="323" s="2" customFormat="1">
      <c r="A323" s="38"/>
      <c r="B323" s="39"/>
      <c r="C323" s="226" t="s">
        <v>518</v>
      </c>
      <c r="D323" s="226" t="s">
        <v>152</v>
      </c>
      <c r="E323" s="227" t="s">
        <v>519</v>
      </c>
      <c r="F323" s="228" t="s">
        <v>520</v>
      </c>
      <c r="G323" s="229" t="s">
        <v>155</v>
      </c>
      <c r="H323" s="230">
        <v>159.09999999999999</v>
      </c>
      <c r="I323" s="231"/>
      <c r="J323" s="232">
        <f>ROUND(I323*H323,2)</f>
        <v>0</v>
      </c>
      <c r="K323" s="228" t="s">
        <v>156</v>
      </c>
      <c r="L323" s="44"/>
      <c r="M323" s="233" t="s">
        <v>1</v>
      </c>
      <c r="N323" s="234" t="s">
        <v>45</v>
      </c>
      <c r="O323" s="91"/>
      <c r="P323" s="235">
        <f>O323*H323</f>
        <v>0</v>
      </c>
      <c r="Q323" s="235">
        <v>0</v>
      </c>
      <c r="R323" s="235">
        <f>Q323*H323</f>
        <v>0</v>
      </c>
      <c r="S323" s="235">
        <v>0</v>
      </c>
      <c r="T323" s="236">
        <f>S323*H323</f>
        <v>0</v>
      </c>
      <c r="U323" s="38"/>
      <c r="V323" s="38"/>
      <c r="W323" s="38"/>
      <c r="X323" s="38"/>
      <c r="Y323" s="38"/>
      <c r="Z323" s="38"/>
      <c r="AA323" s="38"/>
      <c r="AB323" s="38"/>
      <c r="AC323" s="38"/>
      <c r="AD323" s="38"/>
      <c r="AE323" s="38"/>
      <c r="AR323" s="237" t="s">
        <v>157</v>
      </c>
      <c r="AT323" s="237" t="s">
        <v>152</v>
      </c>
      <c r="AU323" s="237" t="s">
        <v>88</v>
      </c>
      <c r="AY323" s="17" t="s">
        <v>150</v>
      </c>
      <c r="BE323" s="238">
        <f>IF(N323="základní",J323,0)</f>
        <v>0</v>
      </c>
      <c r="BF323" s="238">
        <f>IF(N323="snížená",J323,0)</f>
        <v>0</v>
      </c>
      <c r="BG323" s="238">
        <f>IF(N323="zákl. přenesená",J323,0)</f>
        <v>0</v>
      </c>
      <c r="BH323" s="238">
        <f>IF(N323="sníž. přenesená",J323,0)</f>
        <v>0</v>
      </c>
      <c r="BI323" s="238">
        <f>IF(N323="nulová",J323,0)</f>
        <v>0</v>
      </c>
      <c r="BJ323" s="17" t="s">
        <v>14</v>
      </c>
      <c r="BK323" s="238">
        <f>ROUND(I323*H323,2)</f>
        <v>0</v>
      </c>
      <c r="BL323" s="17" t="s">
        <v>157</v>
      </c>
      <c r="BM323" s="237" t="s">
        <v>521</v>
      </c>
    </row>
    <row r="324" s="2" customFormat="1">
      <c r="A324" s="38"/>
      <c r="B324" s="39"/>
      <c r="C324" s="40"/>
      <c r="D324" s="239" t="s">
        <v>159</v>
      </c>
      <c r="E324" s="40"/>
      <c r="F324" s="240" t="s">
        <v>522</v>
      </c>
      <c r="G324" s="40"/>
      <c r="H324" s="40"/>
      <c r="I324" s="241"/>
      <c r="J324" s="40"/>
      <c r="K324" s="40"/>
      <c r="L324" s="44"/>
      <c r="M324" s="242"/>
      <c r="N324" s="243"/>
      <c r="O324" s="91"/>
      <c r="P324" s="91"/>
      <c r="Q324" s="91"/>
      <c r="R324" s="91"/>
      <c r="S324" s="91"/>
      <c r="T324" s="92"/>
      <c r="U324" s="38"/>
      <c r="V324" s="38"/>
      <c r="W324" s="38"/>
      <c r="X324" s="38"/>
      <c r="Y324" s="38"/>
      <c r="Z324" s="38"/>
      <c r="AA324" s="38"/>
      <c r="AB324" s="38"/>
      <c r="AC324" s="38"/>
      <c r="AD324" s="38"/>
      <c r="AE324" s="38"/>
      <c r="AT324" s="17" t="s">
        <v>159</v>
      </c>
      <c r="AU324" s="17" t="s">
        <v>88</v>
      </c>
    </row>
    <row r="325" s="13" customFormat="1">
      <c r="A325" s="13"/>
      <c r="B325" s="244"/>
      <c r="C325" s="245"/>
      <c r="D325" s="239" t="s">
        <v>161</v>
      </c>
      <c r="E325" s="246" t="s">
        <v>1</v>
      </c>
      <c r="F325" s="247" t="s">
        <v>523</v>
      </c>
      <c r="G325" s="245"/>
      <c r="H325" s="248">
        <v>159.09999999999999</v>
      </c>
      <c r="I325" s="249"/>
      <c r="J325" s="245"/>
      <c r="K325" s="245"/>
      <c r="L325" s="250"/>
      <c r="M325" s="251"/>
      <c r="N325" s="252"/>
      <c r="O325" s="252"/>
      <c r="P325" s="252"/>
      <c r="Q325" s="252"/>
      <c r="R325" s="252"/>
      <c r="S325" s="252"/>
      <c r="T325" s="253"/>
      <c r="U325" s="13"/>
      <c r="V325" s="13"/>
      <c r="W325" s="13"/>
      <c r="X325" s="13"/>
      <c r="Y325" s="13"/>
      <c r="Z325" s="13"/>
      <c r="AA325" s="13"/>
      <c r="AB325" s="13"/>
      <c r="AC325" s="13"/>
      <c r="AD325" s="13"/>
      <c r="AE325" s="13"/>
      <c r="AT325" s="254" t="s">
        <v>161</v>
      </c>
      <c r="AU325" s="254" t="s">
        <v>88</v>
      </c>
      <c r="AV325" s="13" t="s">
        <v>88</v>
      </c>
      <c r="AW325" s="13" t="s">
        <v>34</v>
      </c>
      <c r="AX325" s="13" t="s">
        <v>14</v>
      </c>
      <c r="AY325" s="254" t="s">
        <v>150</v>
      </c>
    </row>
    <row r="326" s="12" customFormat="1" ht="22.8" customHeight="1">
      <c r="A326" s="12"/>
      <c r="B326" s="210"/>
      <c r="C326" s="211"/>
      <c r="D326" s="212" t="s">
        <v>79</v>
      </c>
      <c r="E326" s="224" t="s">
        <v>524</v>
      </c>
      <c r="F326" s="224" t="s">
        <v>525</v>
      </c>
      <c r="G326" s="211"/>
      <c r="H326" s="211"/>
      <c r="I326" s="214"/>
      <c r="J326" s="225">
        <f>BK326</f>
        <v>0</v>
      </c>
      <c r="K326" s="211"/>
      <c r="L326" s="216"/>
      <c r="M326" s="217"/>
      <c r="N326" s="218"/>
      <c r="O326" s="218"/>
      <c r="P326" s="219">
        <f>SUM(P327:P355)</f>
        <v>0</v>
      </c>
      <c r="Q326" s="218"/>
      <c r="R326" s="219">
        <f>SUM(R327:R355)</f>
        <v>0</v>
      </c>
      <c r="S326" s="218"/>
      <c r="T326" s="220">
        <f>SUM(T327:T355)</f>
        <v>0</v>
      </c>
      <c r="U326" s="12"/>
      <c r="V326" s="12"/>
      <c r="W326" s="12"/>
      <c r="X326" s="12"/>
      <c r="Y326" s="12"/>
      <c r="Z326" s="12"/>
      <c r="AA326" s="12"/>
      <c r="AB326" s="12"/>
      <c r="AC326" s="12"/>
      <c r="AD326" s="12"/>
      <c r="AE326" s="12"/>
      <c r="AR326" s="221" t="s">
        <v>14</v>
      </c>
      <c r="AT326" s="222" t="s">
        <v>79</v>
      </c>
      <c r="AU326" s="222" t="s">
        <v>14</v>
      </c>
      <c r="AY326" s="221" t="s">
        <v>150</v>
      </c>
      <c r="BK326" s="223">
        <f>SUM(BK327:BK355)</f>
        <v>0</v>
      </c>
    </row>
    <row r="327" s="2" customFormat="1">
      <c r="A327" s="38"/>
      <c r="B327" s="39"/>
      <c r="C327" s="226" t="s">
        <v>526</v>
      </c>
      <c r="D327" s="226" t="s">
        <v>152</v>
      </c>
      <c r="E327" s="227" t="s">
        <v>527</v>
      </c>
      <c r="F327" s="228" t="s">
        <v>528</v>
      </c>
      <c r="G327" s="229" t="s">
        <v>269</v>
      </c>
      <c r="H327" s="230">
        <v>2467</v>
      </c>
      <c r="I327" s="231"/>
      <c r="J327" s="232">
        <f>ROUND(I327*H327,2)</f>
        <v>0</v>
      </c>
      <c r="K327" s="228" t="s">
        <v>156</v>
      </c>
      <c r="L327" s="44"/>
      <c r="M327" s="233" t="s">
        <v>1</v>
      </c>
      <c r="N327" s="234" t="s">
        <v>45</v>
      </c>
      <c r="O327" s="91"/>
      <c r="P327" s="235">
        <f>O327*H327</f>
        <v>0</v>
      </c>
      <c r="Q327" s="235">
        <v>0</v>
      </c>
      <c r="R327" s="235">
        <f>Q327*H327</f>
        <v>0</v>
      </c>
      <c r="S327" s="235">
        <v>0</v>
      </c>
      <c r="T327" s="236">
        <f>S327*H327</f>
        <v>0</v>
      </c>
      <c r="U327" s="38"/>
      <c r="V327" s="38"/>
      <c r="W327" s="38"/>
      <c r="X327" s="38"/>
      <c r="Y327" s="38"/>
      <c r="Z327" s="38"/>
      <c r="AA327" s="38"/>
      <c r="AB327" s="38"/>
      <c r="AC327" s="38"/>
      <c r="AD327" s="38"/>
      <c r="AE327" s="38"/>
      <c r="AR327" s="237" t="s">
        <v>157</v>
      </c>
      <c r="AT327" s="237" t="s">
        <v>152</v>
      </c>
      <c r="AU327" s="237" t="s">
        <v>88</v>
      </c>
      <c r="AY327" s="17" t="s">
        <v>150</v>
      </c>
      <c r="BE327" s="238">
        <f>IF(N327="základní",J327,0)</f>
        <v>0</v>
      </c>
      <c r="BF327" s="238">
        <f>IF(N327="snížená",J327,0)</f>
        <v>0</v>
      </c>
      <c r="BG327" s="238">
        <f>IF(N327="zákl. přenesená",J327,0)</f>
        <v>0</v>
      </c>
      <c r="BH327" s="238">
        <f>IF(N327="sníž. přenesená",J327,0)</f>
        <v>0</v>
      </c>
      <c r="BI327" s="238">
        <f>IF(N327="nulová",J327,0)</f>
        <v>0</v>
      </c>
      <c r="BJ327" s="17" t="s">
        <v>14</v>
      </c>
      <c r="BK327" s="238">
        <f>ROUND(I327*H327,2)</f>
        <v>0</v>
      </c>
      <c r="BL327" s="17" t="s">
        <v>157</v>
      </c>
      <c r="BM327" s="237" t="s">
        <v>529</v>
      </c>
    </row>
    <row r="328" s="2" customFormat="1">
      <c r="A328" s="38"/>
      <c r="B328" s="39"/>
      <c r="C328" s="40"/>
      <c r="D328" s="239" t="s">
        <v>159</v>
      </c>
      <c r="E328" s="40"/>
      <c r="F328" s="240" t="s">
        <v>530</v>
      </c>
      <c r="G328" s="40"/>
      <c r="H328" s="40"/>
      <c r="I328" s="241"/>
      <c r="J328" s="40"/>
      <c r="K328" s="40"/>
      <c r="L328" s="44"/>
      <c r="M328" s="242"/>
      <c r="N328" s="243"/>
      <c r="O328" s="91"/>
      <c r="P328" s="91"/>
      <c r="Q328" s="91"/>
      <c r="R328" s="91"/>
      <c r="S328" s="91"/>
      <c r="T328" s="92"/>
      <c r="U328" s="38"/>
      <c r="V328" s="38"/>
      <c r="W328" s="38"/>
      <c r="X328" s="38"/>
      <c r="Y328" s="38"/>
      <c r="Z328" s="38"/>
      <c r="AA328" s="38"/>
      <c r="AB328" s="38"/>
      <c r="AC328" s="38"/>
      <c r="AD328" s="38"/>
      <c r="AE328" s="38"/>
      <c r="AT328" s="17" t="s">
        <v>159</v>
      </c>
      <c r="AU328" s="17" t="s">
        <v>88</v>
      </c>
    </row>
    <row r="329" s="13" customFormat="1">
      <c r="A329" s="13"/>
      <c r="B329" s="244"/>
      <c r="C329" s="245"/>
      <c r="D329" s="239" t="s">
        <v>161</v>
      </c>
      <c r="E329" s="246" t="s">
        <v>1</v>
      </c>
      <c r="F329" s="247" t="s">
        <v>531</v>
      </c>
      <c r="G329" s="245"/>
      <c r="H329" s="248">
        <v>2467</v>
      </c>
      <c r="I329" s="249"/>
      <c r="J329" s="245"/>
      <c r="K329" s="245"/>
      <c r="L329" s="250"/>
      <c r="M329" s="251"/>
      <c r="N329" s="252"/>
      <c r="O329" s="252"/>
      <c r="P329" s="252"/>
      <c r="Q329" s="252"/>
      <c r="R329" s="252"/>
      <c r="S329" s="252"/>
      <c r="T329" s="253"/>
      <c r="U329" s="13"/>
      <c r="V329" s="13"/>
      <c r="W329" s="13"/>
      <c r="X329" s="13"/>
      <c r="Y329" s="13"/>
      <c r="Z329" s="13"/>
      <c r="AA329" s="13"/>
      <c r="AB329" s="13"/>
      <c r="AC329" s="13"/>
      <c r="AD329" s="13"/>
      <c r="AE329" s="13"/>
      <c r="AT329" s="254" t="s">
        <v>161</v>
      </c>
      <c r="AU329" s="254" t="s">
        <v>88</v>
      </c>
      <c r="AV329" s="13" t="s">
        <v>88</v>
      </c>
      <c r="AW329" s="13" t="s">
        <v>34</v>
      </c>
      <c r="AX329" s="13" t="s">
        <v>14</v>
      </c>
      <c r="AY329" s="254" t="s">
        <v>150</v>
      </c>
    </row>
    <row r="330" s="2" customFormat="1">
      <c r="A330" s="38"/>
      <c r="B330" s="39"/>
      <c r="C330" s="226" t="s">
        <v>532</v>
      </c>
      <c r="D330" s="226" t="s">
        <v>152</v>
      </c>
      <c r="E330" s="227" t="s">
        <v>533</v>
      </c>
      <c r="F330" s="228" t="s">
        <v>534</v>
      </c>
      <c r="G330" s="229" t="s">
        <v>269</v>
      </c>
      <c r="H330" s="230">
        <v>18386.299999999999</v>
      </c>
      <c r="I330" s="231"/>
      <c r="J330" s="232">
        <f>ROUND(I330*H330,2)</f>
        <v>0</v>
      </c>
      <c r="K330" s="228" t="s">
        <v>156</v>
      </c>
      <c r="L330" s="44"/>
      <c r="M330" s="233" t="s">
        <v>1</v>
      </c>
      <c r="N330" s="234" t="s">
        <v>45</v>
      </c>
      <c r="O330" s="91"/>
      <c r="P330" s="235">
        <f>O330*H330</f>
        <v>0</v>
      </c>
      <c r="Q330" s="235">
        <v>0</v>
      </c>
      <c r="R330" s="235">
        <f>Q330*H330</f>
        <v>0</v>
      </c>
      <c r="S330" s="235">
        <v>0</v>
      </c>
      <c r="T330" s="236">
        <f>S330*H330</f>
        <v>0</v>
      </c>
      <c r="U330" s="38"/>
      <c r="V330" s="38"/>
      <c r="W330" s="38"/>
      <c r="X330" s="38"/>
      <c r="Y330" s="38"/>
      <c r="Z330" s="38"/>
      <c r="AA330" s="38"/>
      <c r="AB330" s="38"/>
      <c r="AC330" s="38"/>
      <c r="AD330" s="38"/>
      <c r="AE330" s="38"/>
      <c r="AR330" s="237" t="s">
        <v>157</v>
      </c>
      <c r="AT330" s="237" t="s">
        <v>152</v>
      </c>
      <c r="AU330" s="237" t="s">
        <v>88</v>
      </c>
      <c r="AY330" s="17" t="s">
        <v>150</v>
      </c>
      <c r="BE330" s="238">
        <f>IF(N330="základní",J330,0)</f>
        <v>0</v>
      </c>
      <c r="BF330" s="238">
        <f>IF(N330="snížená",J330,0)</f>
        <v>0</v>
      </c>
      <c r="BG330" s="238">
        <f>IF(N330="zákl. přenesená",J330,0)</f>
        <v>0</v>
      </c>
      <c r="BH330" s="238">
        <f>IF(N330="sníž. přenesená",J330,0)</f>
        <v>0</v>
      </c>
      <c r="BI330" s="238">
        <f>IF(N330="nulová",J330,0)</f>
        <v>0</v>
      </c>
      <c r="BJ330" s="17" t="s">
        <v>14</v>
      </c>
      <c r="BK330" s="238">
        <f>ROUND(I330*H330,2)</f>
        <v>0</v>
      </c>
      <c r="BL330" s="17" t="s">
        <v>157</v>
      </c>
      <c r="BM330" s="237" t="s">
        <v>535</v>
      </c>
    </row>
    <row r="331" s="2" customFormat="1">
      <c r="A331" s="38"/>
      <c r="B331" s="39"/>
      <c r="C331" s="40"/>
      <c r="D331" s="239" t="s">
        <v>159</v>
      </c>
      <c r="E331" s="40"/>
      <c r="F331" s="240" t="s">
        <v>530</v>
      </c>
      <c r="G331" s="40"/>
      <c r="H331" s="40"/>
      <c r="I331" s="241"/>
      <c r="J331" s="40"/>
      <c r="K331" s="40"/>
      <c r="L331" s="44"/>
      <c r="M331" s="242"/>
      <c r="N331" s="243"/>
      <c r="O331" s="91"/>
      <c r="P331" s="91"/>
      <c r="Q331" s="91"/>
      <c r="R331" s="91"/>
      <c r="S331" s="91"/>
      <c r="T331" s="92"/>
      <c r="U331" s="38"/>
      <c r="V331" s="38"/>
      <c r="W331" s="38"/>
      <c r="X331" s="38"/>
      <c r="Y331" s="38"/>
      <c r="Z331" s="38"/>
      <c r="AA331" s="38"/>
      <c r="AB331" s="38"/>
      <c r="AC331" s="38"/>
      <c r="AD331" s="38"/>
      <c r="AE331" s="38"/>
      <c r="AT331" s="17" t="s">
        <v>159</v>
      </c>
      <c r="AU331" s="17" t="s">
        <v>88</v>
      </c>
    </row>
    <row r="332" s="13" customFormat="1">
      <c r="A332" s="13"/>
      <c r="B332" s="244"/>
      <c r="C332" s="245"/>
      <c r="D332" s="239" t="s">
        <v>161</v>
      </c>
      <c r="E332" s="246" t="s">
        <v>1</v>
      </c>
      <c r="F332" s="247" t="s">
        <v>536</v>
      </c>
      <c r="G332" s="245"/>
      <c r="H332" s="248">
        <v>18386.299999999999</v>
      </c>
      <c r="I332" s="249"/>
      <c r="J332" s="245"/>
      <c r="K332" s="245"/>
      <c r="L332" s="250"/>
      <c r="M332" s="251"/>
      <c r="N332" s="252"/>
      <c r="O332" s="252"/>
      <c r="P332" s="252"/>
      <c r="Q332" s="252"/>
      <c r="R332" s="252"/>
      <c r="S332" s="252"/>
      <c r="T332" s="253"/>
      <c r="U332" s="13"/>
      <c r="V332" s="13"/>
      <c r="W332" s="13"/>
      <c r="X332" s="13"/>
      <c r="Y332" s="13"/>
      <c r="Z332" s="13"/>
      <c r="AA332" s="13"/>
      <c r="AB332" s="13"/>
      <c r="AC332" s="13"/>
      <c r="AD332" s="13"/>
      <c r="AE332" s="13"/>
      <c r="AT332" s="254" t="s">
        <v>161</v>
      </c>
      <c r="AU332" s="254" t="s">
        <v>88</v>
      </c>
      <c r="AV332" s="13" t="s">
        <v>88</v>
      </c>
      <c r="AW332" s="13" t="s">
        <v>34</v>
      </c>
      <c r="AX332" s="13" t="s">
        <v>14</v>
      </c>
      <c r="AY332" s="254" t="s">
        <v>150</v>
      </c>
    </row>
    <row r="333" s="2" customFormat="1">
      <c r="A333" s="38"/>
      <c r="B333" s="39"/>
      <c r="C333" s="226" t="s">
        <v>537</v>
      </c>
      <c r="D333" s="226" t="s">
        <v>152</v>
      </c>
      <c r="E333" s="227" t="s">
        <v>538</v>
      </c>
      <c r="F333" s="228" t="s">
        <v>539</v>
      </c>
      <c r="G333" s="229" t="s">
        <v>269</v>
      </c>
      <c r="H333" s="230">
        <v>387.37</v>
      </c>
      <c r="I333" s="231"/>
      <c r="J333" s="232">
        <f>ROUND(I333*H333,2)</f>
        <v>0</v>
      </c>
      <c r="K333" s="228" t="s">
        <v>156</v>
      </c>
      <c r="L333" s="44"/>
      <c r="M333" s="233" t="s">
        <v>1</v>
      </c>
      <c r="N333" s="234" t="s">
        <v>45</v>
      </c>
      <c r="O333" s="91"/>
      <c r="P333" s="235">
        <f>O333*H333</f>
        <v>0</v>
      </c>
      <c r="Q333" s="235">
        <v>0</v>
      </c>
      <c r="R333" s="235">
        <f>Q333*H333</f>
        <v>0</v>
      </c>
      <c r="S333" s="235">
        <v>0</v>
      </c>
      <c r="T333" s="236">
        <f>S333*H333</f>
        <v>0</v>
      </c>
      <c r="U333" s="38"/>
      <c r="V333" s="38"/>
      <c r="W333" s="38"/>
      <c r="X333" s="38"/>
      <c r="Y333" s="38"/>
      <c r="Z333" s="38"/>
      <c r="AA333" s="38"/>
      <c r="AB333" s="38"/>
      <c r="AC333" s="38"/>
      <c r="AD333" s="38"/>
      <c r="AE333" s="38"/>
      <c r="AR333" s="237" t="s">
        <v>157</v>
      </c>
      <c r="AT333" s="237" t="s">
        <v>152</v>
      </c>
      <c r="AU333" s="237" t="s">
        <v>88</v>
      </c>
      <c r="AY333" s="17" t="s">
        <v>150</v>
      </c>
      <c r="BE333" s="238">
        <f>IF(N333="základní",J333,0)</f>
        <v>0</v>
      </c>
      <c r="BF333" s="238">
        <f>IF(N333="snížená",J333,0)</f>
        <v>0</v>
      </c>
      <c r="BG333" s="238">
        <f>IF(N333="zákl. přenesená",J333,0)</f>
        <v>0</v>
      </c>
      <c r="BH333" s="238">
        <f>IF(N333="sníž. přenesená",J333,0)</f>
        <v>0</v>
      </c>
      <c r="BI333" s="238">
        <f>IF(N333="nulová",J333,0)</f>
        <v>0</v>
      </c>
      <c r="BJ333" s="17" t="s">
        <v>14</v>
      </c>
      <c r="BK333" s="238">
        <f>ROUND(I333*H333,2)</f>
        <v>0</v>
      </c>
      <c r="BL333" s="17" t="s">
        <v>157</v>
      </c>
      <c r="BM333" s="237" t="s">
        <v>540</v>
      </c>
    </row>
    <row r="334" s="2" customFormat="1">
      <c r="A334" s="38"/>
      <c r="B334" s="39"/>
      <c r="C334" s="40"/>
      <c r="D334" s="239" t="s">
        <v>159</v>
      </c>
      <c r="E334" s="40"/>
      <c r="F334" s="240" t="s">
        <v>541</v>
      </c>
      <c r="G334" s="40"/>
      <c r="H334" s="40"/>
      <c r="I334" s="241"/>
      <c r="J334" s="40"/>
      <c r="K334" s="40"/>
      <c r="L334" s="44"/>
      <c r="M334" s="242"/>
      <c r="N334" s="243"/>
      <c r="O334" s="91"/>
      <c r="P334" s="91"/>
      <c r="Q334" s="91"/>
      <c r="R334" s="91"/>
      <c r="S334" s="91"/>
      <c r="T334" s="92"/>
      <c r="U334" s="38"/>
      <c r="V334" s="38"/>
      <c r="W334" s="38"/>
      <c r="X334" s="38"/>
      <c r="Y334" s="38"/>
      <c r="Z334" s="38"/>
      <c r="AA334" s="38"/>
      <c r="AB334" s="38"/>
      <c r="AC334" s="38"/>
      <c r="AD334" s="38"/>
      <c r="AE334" s="38"/>
      <c r="AT334" s="17" t="s">
        <v>159</v>
      </c>
      <c r="AU334" s="17" t="s">
        <v>88</v>
      </c>
    </row>
    <row r="335" s="13" customFormat="1">
      <c r="A335" s="13"/>
      <c r="B335" s="244"/>
      <c r="C335" s="245"/>
      <c r="D335" s="239" t="s">
        <v>161</v>
      </c>
      <c r="E335" s="246" t="s">
        <v>1</v>
      </c>
      <c r="F335" s="247" t="s">
        <v>542</v>
      </c>
      <c r="G335" s="245"/>
      <c r="H335" s="248">
        <v>105.87000000000001</v>
      </c>
      <c r="I335" s="249"/>
      <c r="J335" s="245"/>
      <c r="K335" s="245"/>
      <c r="L335" s="250"/>
      <c r="M335" s="251"/>
      <c r="N335" s="252"/>
      <c r="O335" s="252"/>
      <c r="P335" s="252"/>
      <c r="Q335" s="252"/>
      <c r="R335" s="252"/>
      <c r="S335" s="252"/>
      <c r="T335" s="253"/>
      <c r="U335" s="13"/>
      <c r="V335" s="13"/>
      <c r="W335" s="13"/>
      <c r="X335" s="13"/>
      <c r="Y335" s="13"/>
      <c r="Z335" s="13"/>
      <c r="AA335" s="13"/>
      <c r="AB335" s="13"/>
      <c r="AC335" s="13"/>
      <c r="AD335" s="13"/>
      <c r="AE335" s="13"/>
      <c r="AT335" s="254" t="s">
        <v>161</v>
      </c>
      <c r="AU335" s="254" t="s">
        <v>88</v>
      </c>
      <c r="AV335" s="13" t="s">
        <v>88</v>
      </c>
      <c r="AW335" s="13" t="s">
        <v>34</v>
      </c>
      <c r="AX335" s="13" t="s">
        <v>80</v>
      </c>
      <c r="AY335" s="254" t="s">
        <v>150</v>
      </c>
    </row>
    <row r="336" s="13" customFormat="1">
      <c r="A336" s="13"/>
      <c r="B336" s="244"/>
      <c r="C336" s="245"/>
      <c r="D336" s="239" t="s">
        <v>161</v>
      </c>
      <c r="E336" s="246" t="s">
        <v>1</v>
      </c>
      <c r="F336" s="247" t="s">
        <v>543</v>
      </c>
      <c r="G336" s="245"/>
      <c r="H336" s="248">
        <v>281.5</v>
      </c>
      <c r="I336" s="249"/>
      <c r="J336" s="245"/>
      <c r="K336" s="245"/>
      <c r="L336" s="250"/>
      <c r="M336" s="251"/>
      <c r="N336" s="252"/>
      <c r="O336" s="252"/>
      <c r="P336" s="252"/>
      <c r="Q336" s="252"/>
      <c r="R336" s="252"/>
      <c r="S336" s="252"/>
      <c r="T336" s="253"/>
      <c r="U336" s="13"/>
      <c r="V336" s="13"/>
      <c r="W336" s="13"/>
      <c r="X336" s="13"/>
      <c r="Y336" s="13"/>
      <c r="Z336" s="13"/>
      <c r="AA336" s="13"/>
      <c r="AB336" s="13"/>
      <c r="AC336" s="13"/>
      <c r="AD336" s="13"/>
      <c r="AE336" s="13"/>
      <c r="AT336" s="254" t="s">
        <v>161</v>
      </c>
      <c r="AU336" s="254" t="s">
        <v>88</v>
      </c>
      <c r="AV336" s="13" t="s">
        <v>88</v>
      </c>
      <c r="AW336" s="13" t="s">
        <v>34</v>
      </c>
      <c r="AX336" s="13" t="s">
        <v>80</v>
      </c>
      <c r="AY336" s="254" t="s">
        <v>150</v>
      </c>
    </row>
    <row r="337" s="14" customFormat="1">
      <c r="A337" s="14"/>
      <c r="B337" s="255"/>
      <c r="C337" s="256"/>
      <c r="D337" s="239" t="s">
        <v>161</v>
      </c>
      <c r="E337" s="257" t="s">
        <v>1</v>
      </c>
      <c r="F337" s="258" t="s">
        <v>212</v>
      </c>
      <c r="G337" s="256"/>
      <c r="H337" s="259">
        <v>387.37</v>
      </c>
      <c r="I337" s="260"/>
      <c r="J337" s="256"/>
      <c r="K337" s="256"/>
      <c r="L337" s="261"/>
      <c r="M337" s="262"/>
      <c r="N337" s="263"/>
      <c r="O337" s="263"/>
      <c r="P337" s="263"/>
      <c r="Q337" s="263"/>
      <c r="R337" s="263"/>
      <c r="S337" s="263"/>
      <c r="T337" s="264"/>
      <c r="U337" s="14"/>
      <c r="V337" s="14"/>
      <c r="W337" s="14"/>
      <c r="X337" s="14"/>
      <c r="Y337" s="14"/>
      <c r="Z337" s="14"/>
      <c r="AA337" s="14"/>
      <c r="AB337" s="14"/>
      <c r="AC337" s="14"/>
      <c r="AD337" s="14"/>
      <c r="AE337" s="14"/>
      <c r="AT337" s="265" t="s">
        <v>161</v>
      </c>
      <c r="AU337" s="265" t="s">
        <v>88</v>
      </c>
      <c r="AV337" s="14" t="s">
        <v>157</v>
      </c>
      <c r="AW337" s="14" t="s">
        <v>34</v>
      </c>
      <c r="AX337" s="14" t="s">
        <v>14</v>
      </c>
      <c r="AY337" s="265" t="s">
        <v>150</v>
      </c>
    </row>
    <row r="338" s="2" customFormat="1">
      <c r="A338" s="38"/>
      <c r="B338" s="39"/>
      <c r="C338" s="226" t="s">
        <v>544</v>
      </c>
      <c r="D338" s="226" t="s">
        <v>152</v>
      </c>
      <c r="E338" s="227" t="s">
        <v>545</v>
      </c>
      <c r="F338" s="228" t="s">
        <v>546</v>
      </c>
      <c r="G338" s="229" t="s">
        <v>269</v>
      </c>
      <c r="H338" s="230">
        <v>1231.8699999999999</v>
      </c>
      <c r="I338" s="231"/>
      <c r="J338" s="232">
        <f>ROUND(I338*H338,2)</f>
        <v>0</v>
      </c>
      <c r="K338" s="228" t="s">
        <v>156</v>
      </c>
      <c r="L338" s="44"/>
      <c r="M338" s="233" t="s">
        <v>1</v>
      </c>
      <c r="N338" s="234" t="s">
        <v>45</v>
      </c>
      <c r="O338" s="91"/>
      <c r="P338" s="235">
        <f>O338*H338</f>
        <v>0</v>
      </c>
      <c r="Q338" s="235">
        <v>0</v>
      </c>
      <c r="R338" s="235">
        <f>Q338*H338</f>
        <v>0</v>
      </c>
      <c r="S338" s="235">
        <v>0</v>
      </c>
      <c r="T338" s="236">
        <f>S338*H338</f>
        <v>0</v>
      </c>
      <c r="U338" s="38"/>
      <c r="V338" s="38"/>
      <c r="W338" s="38"/>
      <c r="X338" s="38"/>
      <c r="Y338" s="38"/>
      <c r="Z338" s="38"/>
      <c r="AA338" s="38"/>
      <c r="AB338" s="38"/>
      <c r="AC338" s="38"/>
      <c r="AD338" s="38"/>
      <c r="AE338" s="38"/>
      <c r="AR338" s="237" t="s">
        <v>157</v>
      </c>
      <c r="AT338" s="237" t="s">
        <v>152</v>
      </c>
      <c r="AU338" s="237" t="s">
        <v>88</v>
      </c>
      <c r="AY338" s="17" t="s">
        <v>150</v>
      </c>
      <c r="BE338" s="238">
        <f>IF(N338="základní",J338,0)</f>
        <v>0</v>
      </c>
      <c r="BF338" s="238">
        <f>IF(N338="snížená",J338,0)</f>
        <v>0</v>
      </c>
      <c r="BG338" s="238">
        <f>IF(N338="zákl. přenesená",J338,0)</f>
        <v>0</v>
      </c>
      <c r="BH338" s="238">
        <f>IF(N338="sníž. přenesená",J338,0)</f>
        <v>0</v>
      </c>
      <c r="BI338" s="238">
        <f>IF(N338="nulová",J338,0)</f>
        <v>0</v>
      </c>
      <c r="BJ338" s="17" t="s">
        <v>14</v>
      </c>
      <c r="BK338" s="238">
        <f>ROUND(I338*H338,2)</f>
        <v>0</v>
      </c>
      <c r="BL338" s="17" t="s">
        <v>157</v>
      </c>
      <c r="BM338" s="237" t="s">
        <v>547</v>
      </c>
    </row>
    <row r="339" s="2" customFormat="1">
      <c r="A339" s="38"/>
      <c r="B339" s="39"/>
      <c r="C339" s="40"/>
      <c r="D339" s="239" t="s">
        <v>159</v>
      </c>
      <c r="E339" s="40"/>
      <c r="F339" s="240" t="s">
        <v>541</v>
      </c>
      <c r="G339" s="40"/>
      <c r="H339" s="40"/>
      <c r="I339" s="241"/>
      <c r="J339" s="40"/>
      <c r="K339" s="40"/>
      <c r="L339" s="44"/>
      <c r="M339" s="242"/>
      <c r="N339" s="243"/>
      <c r="O339" s="91"/>
      <c r="P339" s="91"/>
      <c r="Q339" s="91"/>
      <c r="R339" s="91"/>
      <c r="S339" s="91"/>
      <c r="T339" s="92"/>
      <c r="U339" s="38"/>
      <c r="V339" s="38"/>
      <c r="W339" s="38"/>
      <c r="X339" s="38"/>
      <c r="Y339" s="38"/>
      <c r="Z339" s="38"/>
      <c r="AA339" s="38"/>
      <c r="AB339" s="38"/>
      <c r="AC339" s="38"/>
      <c r="AD339" s="38"/>
      <c r="AE339" s="38"/>
      <c r="AT339" s="17" t="s">
        <v>159</v>
      </c>
      <c r="AU339" s="17" t="s">
        <v>88</v>
      </c>
    </row>
    <row r="340" s="13" customFormat="1">
      <c r="A340" s="13"/>
      <c r="B340" s="244"/>
      <c r="C340" s="245"/>
      <c r="D340" s="239" t="s">
        <v>161</v>
      </c>
      <c r="E340" s="246" t="s">
        <v>1</v>
      </c>
      <c r="F340" s="247" t="s">
        <v>548</v>
      </c>
      <c r="G340" s="245"/>
      <c r="H340" s="248">
        <v>105.87000000000001</v>
      </c>
      <c r="I340" s="249"/>
      <c r="J340" s="245"/>
      <c r="K340" s="245"/>
      <c r="L340" s="250"/>
      <c r="M340" s="251"/>
      <c r="N340" s="252"/>
      <c r="O340" s="252"/>
      <c r="P340" s="252"/>
      <c r="Q340" s="252"/>
      <c r="R340" s="252"/>
      <c r="S340" s="252"/>
      <c r="T340" s="253"/>
      <c r="U340" s="13"/>
      <c r="V340" s="13"/>
      <c r="W340" s="13"/>
      <c r="X340" s="13"/>
      <c r="Y340" s="13"/>
      <c r="Z340" s="13"/>
      <c r="AA340" s="13"/>
      <c r="AB340" s="13"/>
      <c r="AC340" s="13"/>
      <c r="AD340" s="13"/>
      <c r="AE340" s="13"/>
      <c r="AT340" s="254" t="s">
        <v>161</v>
      </c>
      <c r="AU340" s="254" t="s">
        <v>88</v>
      </c>
      <c r="AV340" s="13" t="s">
        <v>88</v>
      </c>
      <c r="AW340" s="13" t="s">
        <v>34</v>
      </c>
      <c r="AX340" s="13" t="s">
        <v>80</v>
      </c>
      <c r="AY340" s="254" t="s">
        <v>150</v>
      </c>
    </row>
    <row r="341" s="13" customFormat="1">
      <c r="A341" s="13"/>
      <c r="B341" s="244"/>
      <c r="C341" s="245"/>
      <c r="D341" s="239" t="s">
        <v>161</v>
      </c>
      <c r="E341" s="246" t="s">
        <v>1</v>
      </c>
      <c r="F341" s="247" t="s">
        <v>549</v>
      </c>
      <c r="G341" s="245"/>
      <c r="H341" s="248">
        <v>1126</v>
      </c>
      <c r="I341" s="249"/>
      <c r="J341" s="245"/>
      <c r="K341" s="245"/>
      <c r="L341" s="250"/>
      <c r="M341" s="251"/>
      <c r="N341" s="252"/>
      <c r="O341" s="252"/>
      <c r="P341" s="252"/>
      <c r="Q341" s="252"/>
      <c r="R341" s="252"/>
      <c r="S341" s="252"/>
      <c r="T341" s="253"/>
      <c r="U341" s="13"/>
      <c r="V341" s="13"/>
      <c r="W341" s="13"/>
      <c r="X341" s="13"/>
      <c r="Y341" s="13"/>
      <c r="Z341" s="13"/>
      <c r="AA341" s="13"/>
      <c r="AB341" s="13"/>
      <c r="AC341" s="13"/>
      <c r="AD341" s="13"/>
      <c r="AE341" s="13"/>
      <c r="AT341" s="254" t="s">
        <v>161</v>
      </c>
      <c r="AU341" s="254" t="s">
        <v>88</v>
      </c>
      <c r="AV341" s="13" t="s">
        <v>88</v>
      </c>
      <c r="AW341" s="13" t="s">
        <v>34</v>
      </c>
      <c r="AX341" s="13" t="s">
        <v>80</v>
      </c>
      <c r="AY341" s="254" t="s">
        <v>150</v>
      </c>
    </row>
    <row r="342" s="14" customFormat="1">
      <c r="A342" s="14"/>
      <c r="B342" s="255"/>
      <c r="C342" s="256"/>
      <c r="D342" s="239" t="s">
        <v>161</v>
      </c>
      <c r="E342" s="257" t="s">
        <v>1</v>
      </c>
      <c r="F342" s="258" t="s">
        <v>212</v>
      </c>
      <c r="G342" s="256"/>
      <c r="H342" s="259">
        <v>1231.8699999999999</v>
      </c>
      <c r="I342" s="260"/>
      <c r="J342" s="256"/>
      <c r="K342" s="256"/>
      <c r="L342" s="261"/>
      <c r="M342" s="262"/>
      <c r="N342" s="263"/>
      <c r="O342" s="263"/>
      <c r="P342" s="263"/>
      <c r="Q342" s="263"/>
      <c r="R342" s="263"/>
      <c r="S342" s="263"/>
      <c r="T342" s="264"/>
      <c r="U342" s="14"/>
      <c r="V342" s="14"/>
      <c r="W342" s="14"/>
      <c r="X342" s="14"/>
      <c r="Y342" s="14"/>
      <c r="Z342" s="14"/>
      <c r="AA342" s="14"/>
      <c r="AB342" s="14"/>
      <c r="AC342" s="14"/>
      <c r="AD342" s="14"/>
      <c r="AE342" s="14"/>
      <c r="AT342" s="265" t="s">
        <v>161</v>
      </c>
      <c r="AU342" s="265" t="s">
        <v>88</v>
      </c>
      <c r="AV342" s="14" t="s">
        <v>157</v>
      </c>
      <c r="AW342" s="14" t="s">
        <v>34</v>
      </c>
      <c r="AX342" s="14" t="s">
        <v>14</v>
      </c>
      <c r="AY342" s="265" t="s">
        <v>150</v>
      </c>
    </row>
    <row r="343" s="2" customFormat="1" ht="44.25" customHeight="1">
      <c r="A343" s="38"/>
      <c r="B343" s="39"/>
      <c r="C343" s="226" t="s">
        <v>550</v>
      </c>
      <c r="D343" s="226" t="s">
        <v>152</v>
      </c>
      <c r="E343" s="227" t="s">
        <v>551</v>
      </c>
      <c r="F343" s="228" t="s">
        <v>552</v>
      </c>
      <c r="G343" s="229" t="s">
        <v>269</v>
      </c>
      <c r="H343" s="230">
        <v>307.12</v>
      </c>
      <c r="I343" s="231"/>
      <c r="J343" s="232">
        <f>ROUND(I343*H343,2)</f>
        <v>0</v>
      </c>
      <c r="K343" s="228" t="s">
        <v>156</v>
      </c>
      <c r="L343" s="44"/>
      <c r="M343" s="233" t="s">
        <v>1</v>
      </c>
      <c r="N343" s="234" t="s">
        <v>45</v>
      </c>
      <c r="O343" s="91"/>
      <c r="P343" s="235">
        <f>O343*H343</f>
        <v>0</v>
      </c>
      <c r="Q343" s="235">
        <v>0</v>
      </c>
      <c r="R343" s="235">
        <f>Q343*H343</f>
        <v>0</v>
      </c>
      <c r="S343" s="235">
        <v>0</v>
      </c>
      <c r="T343" s="236">
        <f>S343*H343</f>
        <v>0</v>
      </c>
      <c r="U343" s="38"/>
      <c r="V343" s="38"/>
      <c r="W343" s="38"/>
      <c r="X343" s="38"/>
      <c r="Y343" s="38"/>
      <c r="Z343" s="38"/>
      <c r="AA343" s="38"/>
      <c r="AB343" s="38"/>
      <c r="AC343" s="38"/>
      <c r="AD343" s="38"/>
      <c r="AE343" s="38"/>
      <c r="AR343" s="237" t="s">
        <v>157</v>
      </c>
      <c r="AT343" s="237" t="s">
        <v>152</v>
      </c>
      <c r="AU343" s="237" t="s">
        <v>88</v>
      </c>
      <c r="AY343" s="17" t="s">
        <v>150</v>
      </c>
      <c r="BE343" s="238">
        <f>IF(N343="základní",J343,0)</f>
        <v>0</v>
      </c>
      <c r="BF343" s="238">
        <f>IF(N343="snížená",J343,0)</f>
        <v>0</v>
      </c>
      <c r="BG343" s="238">
        <f>IF(N343="zákl. přenesená",J343,0)</f>
        <v>0</v>
      </c>
      <c r="BH343" s="238">
        <f>IF(N343="sníž. přenesená",J343,0)</f>
        <v>0</v>
      </c>
      <c r="BI343" s="238">
        <f>IF(N343="nulová",J343,0)</f>
        <v>0</v>
      </c>
      <c r="BJ343" s="17" t="s">
        <v>14</v>
      </c>
      <c r="BK343" s="238">
        <f>ROUND(I343*H343,2)</f>
        <v>0</v>
      </c>
      <c r="BL343" s="17" t="s">
        <v>157</v>
      </c>
      <c r="BM343" s="237" t="s">
        <v>553</v>
      </c>
    </row>
    <row r="344" s="2" customFormat="1">
      <c r="A344" s="38"/>
      <c r="B344" s="39"/>
      <c r="C344" s="40"/>
      <c r="D344" s="239" t="s">
        <v>159</v>
      </c>
      <c r="E344" s="40"/>
      <c r="F344" s="240" t="s">
        <v>554</v>
      </c>
      <c r="G344" s="40"/>
      <c r="H344" s="40"/>
      <c r="I344" s="241"/>
      <c r="J344" s="40"/>
      <c r="K344" s="40"/>
      <c r="L344" s="44"/>
      <c r="M344" s="242"/>
      <c r="N344" s="243"/>
      <c r="O344" s="91"/>
      <c r="P344" s="91"/>
      <c r="Q344" s="91"/>
      <c r="R344" s="91"/>
      <c r="S344" s="91"/>
      <c r="T344" s="92"/>
      <c r="U344" s="38"/>
      <c r="V344" s="38"/>
      <c r="W344" s="38"/>
      <c r="X344" s="38"/>
      <c r="Y344" s="38"/>
      <c r="Z344" s="38"/>
      <c r="AA344" s="38"/>
      <c r="AB344" s="38"/>
      <c r="AC344" s="38"/>
      <c r="AD344" s="38"/>
      <c r="AE344" s="38"/>
      <c r="AT344" s="17" t="s">
        <v>159</v>
      </c>
      <c r="AU344" s="17" t="s">
        <v>88</v>
      </c>
    </row>
    <row r="345" s="13" customFormat="1">
      <c r="A345" s="13"/>
      <c r="B345" s="244"/>
      <c r="C345" s="245"/>
      <c r="D345" s="239" t="s">
        <v>161</v>
      </c>
      <c r="E345" s="246" t="s">
        <v>1</v>
      </c>
      <c r="F345" s="247" t="s">
        <v>555</v>
      </c>
      <c r="G345" s="245"/>
      <c r="H345" s="248">
        <v>307.12</v>
      </c>
      <c r="I345" s="249"/>
      <c r="J345" s="245"/>
      <c r="K345" s="245"/>
      <c r="L345" s="250"/>
      <c r="M345" s="251"/>
      <c r="N345" s="252"/>
      <c r="O345" s="252"/>
      <c r="P345" s="252"/>
      <c r="Q345" s="252"/>
      <c r="R345" s="252"/>
      <c r="S345" s="252"/>
      <c r="T345" s="253"/>
      <c r="U345" s="13"/>
      <c r="V345" s="13"/>
      <c r="W345" s="13"/>
      <c r="X345" s="13"/>
      <c r="Y345" s="13"/>
      <c r="Z345" s="13"/>
      <c r="AA345" s="13"/>
      <c r="AB345" s="13"/>
      <c r="AC345" s="13"/>
      <c r="AD345" s="13"/>
      <c r="AE345" s="13"/>
      <c r="AT345" s="254" t="s">
        <v>161</v>
      </c>
      <c r="AU345" s="254" t="s">
        <v>88</v>
      </c>
      <c r="AV345" s="13" t="s">
        <v>88</v>
      </c>
      <c r="AW345" s="13" t="s">
        <v>34</v>
      </c>
      <c r="AX345" s="13" t="s">
        <v>14</v>
      </c>
      <c r="AY345" s="254" t="s">
        <v>150</v>
      </c>
    </row>
    <row r="346" s="2" customFormat="1" ht="44.25" customHeight="1">
      <c r="A346" s="38"/>
      <c r="B346" s="39"/>
      <c r="C346" s="226" t="s">
        <v>556</v>
      </c>
      <c r="D346" s="226" t="s">
        <v>152</v>
      </c>
      <c r="E346" s="227" t="s">
        <v>557</v>
      </c>
      <c r="F346" s="228" t="s">
        <v>558</v>
      </c>
      <c r="G346" s="229" t="s">
        <v>269</v>
      </c>
      <c r="H346" s="230">
        <v>2031.588</v>
      </c>
      <c r="I346" s="231"/>
      <c r="J346" s="232">
        <f>ROUND(I346*H346,2)</f>
        <v>0</v>
      </c>
      <c r="K346" s="228" t="s">
        <v>156</v>
      </c>
      <c r="L346" s="44"/>
      <c r="M346" s="233" t="s">
        <v>1</v>
      </c>
      <c r="N346" s="234" t="s">
        <v>45</v>
      </c>
      <c r="O346" s="91"/>
      <c r="P346" s="235">
        <f>O346*H346</f>
        <v>0</v>
      </c>
      <c r="Q346" s="235">
        <v>0</v>
      </c>
      <c r="R346" s="235">
        <f>Q346*H346</f>
        <v>0</v>
      </c>
      <c r="S346" s="235">
        <v>0</v>
      </c>
      <c r="T346" s="236">
        <f>S346*H346</f>
        <v>0</v>
      </c>
      <c r="U346" s="38"/>
      <c r="V346" s="38"/>
      <c r="W346" s="38"/>
      <c r="X346" s="38"/>
      <c r="Y346" s="38"/>
      <c r="Z346" s="38"/>
      <c r="AA346" s="38"/>
      <c r="AB346" s="38"/>
      <c r="AC346" s="38"/>
      <c r="AD346" s="38"/>
      <c r="AE346" s="38"/>
      <c r="AR346" s="237" t="s">
        <v>157</v>
      </c>
      <c r="AT346" s="237" t="s">
        <v>152</v>
      </c>
      <c r="AU346" s="237" t="s">
        <v>88</v>
      </c>
      <c r="AY346" s="17" t="s">
        <v>150</v>
      </c>
      <c r="BE346" s="238">
        <f>IF(N346="základní",J346,0)</f>
        <v>0</v>
      </c>
      <c r="BF346" s="238">
        <f>IF(N346="snížená",J346,0)</f>
        <v>0</v>
      </c>
      <c r="BG346" s="238">
        <f>IF(N346="zákl. přenesená",J346,0)</f>
        <v>0</v>
      </c>
      <c r="BH346" s="238">
        <f>IF(N346="sníž. přenesená",J346,0)</f>
        <v>0</v>
      </c>
      <c r="BI346" s="238">
        <f>IF(N346="nulová",J346,0)</f>
        <v>0</v>
      </c>
      <c r="BJ346" s="17" t="s">
        <v>14</v>
      </c>
      <c r="BK346" s="238">
        <f>ROUND(I346*H346,2)</f>
        <v>0</v>
      </c>
      <c r="BL346" s="17" t="s">
        <v>157</v>
      </c>
      <c r="BM346" s="237" t="s">
        <v>559</v>
      </c>
    </row>
    <row r="347" s="2" customFormat="1">
      <c r="A347" s="38"/>
      <c r="B347" s="39"/>
      <c r="C347" s="40"/>
      <c r="D347" s="239" t="s">
        <v>159</v>
      </c>
      <c r="E347" s="40"/>
      <c r="F347" s="240" t="s">
        <v>554</v>
      </c>
      <c r="G347" s="40"/>
      <c r="H347" s="40"/>
      <c r="I347" s="241"/>
      <c r="J347" s="40"/>
      <c r="K347" s="40"/>
      <c r="L347" s="44"/>
      <c r="M347" s="242"/>
      <c r="N347" s="243"/>
      <c r="O347" s="91"/>
      <c r="P347" s="91"/>
      <c r="Q347" s="91"/>
      <c r="R347" s="91"/>
      <c r="S347" s="91"/>
      <c r="T347" s="92"/>
      <c r="U347" s="38"/>
      <c r="V347" s="38"/>
      <c r="W347" s="38"/>
      <c r="X347" s="38"/>
      <c r="Y347" s="38"/>
      <c r="Z347" s="38"/>
      <c r="AA347" s="38"/>
      <c r="AB347" s="38"/>
      <c r="AC347" s="38"/>
      <c r="AD347" s="38"/>
      <c r="AE347" s="38"/>
      <c r="AT347" s="17" t="s">
        <v>159</v>
      </c>
      <c r="AU347" s="17" t="s">
        <v>88</v>
      </c>
    </row>
    <row r="348" s="13" customFormat="1">
      <c r="A348" s="13"/>
      <c r="B348" s="244"/>
      <c r="C348" s="245"/>
      <c r="D348" s="239" t="s">
        <v>161</v>
      </c>
      <c r="E348" s="246" t="s">
        <v>1</v>
      </c>
      <c r="F348" s="247" t="s">
        <v>560</v>
      </c>
      <c r="G348" s="245"/>
      <c r="H348" s="248">
        <v>2031.588</v>
      </c>
      <c r="I348" s="249"/>
      <c r="J348" s="245"/>
      <c r="K348" s="245"/>
      <c r="L348" s="250"/>
      <c r="M348" s="251"/>
      <c r="N348" s="252"/>
      <c r="O348" s="252"/>
      <c r="P348" s="252"/>
      <c r="Q348" s="252"/>
      <c r="R348" s="252"/>
      <c r="S348" s="252"/>
      <c r="T348" s="253"/>
      <c r="U348" s="13"/>
      <c r="V348" s="13"/>
      <c r="W348" s="13"/>
      <c r="X348" s="13"/>
      <c r="Y348" s="13"/>
      <c r="Z348" s="13"/>
      <c r="AA348" s="13"/>
      <c r="AB348" s="13"/>
      <c r="AC348" s="13"/>
      <c r="AD348" s="13"/>
      <c r="AE348" s="13"/>
      <c r="AT348" s="254" t="s">
        <v>161</v>
      </c>
      <c r="AU348" s="254" t="s">
        <v>88</v>
      </c>
      <c r="AV348" s="13" t="s">
        <v>88</v>
      </c>
      <c r="AW348" s="13" t="s">
        <v>34</v>
      </c>
      <c r="AX348" s="13" t="s">
        <v>80</v>
      </c>
      <c r="AY348" s="254" t="s">
        <v>150</v>
      </c>
    </row>
    <row r="349" s="14" customFormat="1">
      <c r="A349" s="14"/>
      <c r="B349" s="255"/>
      <c r="C349" s="256"/>
      <c r="D349" s="239" t="s">
        <v>161</v>
      </c>
      <c r="E349" s="257" t="s">
        <v>1</v>
      </c>
      <c r="F349" s="258" t="s">
        <v>212</v>
      </c>
      <c r="G349" s="256"/>
      <c r="H349" s="259">
        <v>2031.588</v>
      </c>
      <c r="I349" s="260"/>
      <c r="J349" s="256"/>
      <c r="K349" s="256"/>
      <c r="L349" s="261"/>
      <c r="M349" s="262"/>
      <c r="N349" s="263"/>
      <c r="O349" s="263"/>
      <c r="P349" s="263"/>
      <c r="Q349" s="263"/>
      <c r="R349" s="263"/>
      <c r="S349" s="263"/>
      <c r="T349" s="264"/>
      <c r="U349" s="14"/>
      <c r="V349" s="14"/>
      <c r="W349" s="14"/>
      <c r="X349" s="14"/>
      <c r="Y349" s="14"/>
      <c r="Z349" s="14"/>
      <c r="AA349" s="14"/>
      <c r="AB349" s="14"/>
      <c r="AC349" s="14"/>
      <c r="AD349" s="14"/>
      <c r="AE349" s="14"/>
      <c r="AT349" s="265" t="s">
        <v>161</v>
      </c>
      <c r="AU349" s="265" t="s">
        <v>88</v>
      </c>
      <c r="AV349" s="14" t="s">
        <v>157</v>
      </c>
      <c r="AW349" s="14" t="s">
        <v>34</v>
      </c>
      <c r="AX349" s="14" t="s">
        <v>14</v>
      </c>
      <c r="AY349" s="265" t="s">
        <v>150</v>
      </c>
    </row>
    <row r="350" s="2" customFormat="1" ht="44.25" customHeight="1">
      <c r="A350" s="38"/>
      <c r="B350" s="39"/>
      <c r="C350" s="226" t="s">
        <v>561</v>
      </c>
      <c r="D350" s="226" t="s">
        <v>152</v>
      </c>
      <c r="E350" s="227" t="s">
        <v>562</v>
      </c>
      <c r="F350" s="228" t="s">
        <v>563</v>
      </c>
      <c r="G350" s="229" t="s">
        <v>269</v>
      </c>
      <c r="H350" s="230">
        <v>857.80999999999995</v>
      </c>
      <c r="I350" s="231"/>
      <c r="J350" s="232">
        <f>ROUND(I350*H350,2)</f>
        <v>0</v>
      </c>
      <c r="K350" s="228" t="s">
        <v>156</v>
      </c>
      <c r="L350" s="44"/>
      <c r="M350" s="233" t="s">
        <v>1</v>
      </c>
      <c r="N350" s="234" t="s">
        <v>45</v>
      </c>
      <c r="O350" s="91"/>
      <c r="P350" s="235">
        <f>O350*H350</f>
        <v>0</v>
      </c>
      <c r="Q350" s="235">
        <v>0</v>
      </c>
      <c r="R350" s="235">
        <f>Q350*H350</f>
        <v>0</v>
      </c>
      <c r="S350" s="235">
        <v>0</v>
      </c>
      <c r="T350" s="236">
        <f>S350*H350</f>
        <v>0</v>
      </c>
      <c r="U350" s="38"/>
      <c r="V350" s="38"/>
      <c r="W350" s="38"/>
      <c r="X350" s="38"/>
      <c r="Y350" s="38"/>
      <c r="Z350" s="38"/>
      <c r="AA350" s="38"/>
      <c r="AB350" s="38"/>
      <c r="AC350" s="38"/>
      <c r="AD350" s="38"/>
      <c r="AE350" s="38"/>
      <c r="AR350" s="237" t="s">
        <v>157</v>
      </c>
      <c r="AT350" s="237" t="s">
        <v>152</v>
      </c>
      <c r="AU350" s="237" t="s">
        <v>88</v>
      </c>
      <c r="AY350" s="17" t="s">
        <v>150</v>
      </c>
      <c r="BE350" s="238">
        <f>IF(N350="základní",J350,0)</f>
        <v>0</v>
      </c>
      <c r="BF350" s="238">
        <f>IF(N350="snížená",J350,0)</f>
        <v>0</v>
      </c>
      <c r="BG350" s="238">
        <f>IF(N350="zákl. přenesená",J350,0)</f>
        <v>0</v>
      </c>
      <c r="BH350" s="238">
        <f>IF(N350="sníž. přenesená",J350,0)</f>
        <v>0</v>
      </c>
      <c r="BI350" s="238">
        <f>IF(N350="nulová",J350,0)</f>
        <v>0</v>
      </c>
      <c r="BJ350" s="17" t="s">
        <v>14</v>
      </c>
      <c r="BK350" s="238">
        <f>ROUND(I350*H350,2)</f>
        <v>0</v>
      </c>
      <c r="BL350" s="17" t="s">
        <v>157</v>
      </c>
      <c r="BM350" s="237" t="s">
        <v>564</v>
      </c>
    </row>
    <row r="351" s="2" customFormat="1">
      <c r="A351" s="38"/>
      <c r="B351" s="39"/>
      <c r="C351" s="40"/>
      <c r="D351" s="239" t="s">
        <v>159</v>
      </c>
      <c r="E351" s="40"/>
      <c r="F351" s="240" t="s">
        <v>554</v>
      </c>
      <c r="G351" s="40"/>
      <c r="H351" s="40"/>
      <c r="I351" s="241"/>
      <c r="J351" s="40"/>
      <c r="K351" s="40"/>
      <c r="L351" s="44"/>
      <c r="M351" s="242"/>
      <c r="N351" s="243"/>
      <c r="O351" s="91"/>
      <c r="P351" s="91"/>
      <c r="Q351" s="91"/>
      <c r="R351" s="91"/>
      <c r="S351" s="91"/>
      <c r="T351" s="92"/>
      <c r="U351" s="38"/>
      <c r="V351" s="38"/>
      <c r="W351" s="38"/>
      <c r="X351" s="38"/>
      <c r="Y351" s="38"/>
      <c r="Z351" s="38"/>
      <c r="AA351" s="38"/>
      <c r="AB351" s="38"/>
      <c r="AC351" s="38"/>
      <c r="AD351" s="38"/>
      <c r="AE351" s="38"/>
      <c r="AT351" s="17" t="s">
        <v>159</v>
      </c>
      <c r="AU351" s="17" t="s">
        <v>88</v>
      </c>
    </row>
    <row r="352" s="13" customFormat="1">
      <c r="A352" s="13"/>
      <c r="B352" s="244"/>
      <c r="C352" s="245"/>
      <c r="D352" s="239" t="s">
        <v>161</v>
      </c>
      <c r="E352" s="246" t="s">
        <v>1</v>
      </c>
      <c r="F352" s="247" t="s">
        <v>565</v>
      </c>
      <c r="G352" s="245"/>
      <c r="H352" s="248">
        <v>857.80999999999995</v>
      </c>
      <c r="I352" s="249"/>
      <c r="J352" s="245"/>
      <c r="K352" s="245"/>
      <c r="L352" s="250"/>
      <c r="M352" s="251"/>
      <c r="N352" s="252"/>
      <c r="O352" s="252"/>
      <c r="P352" s="252"/>
      <c r="Q352" s="252"/>
      <c r="R352" s="252"/>
      <c r="S352" s="252"/>
      <c r="T352" s="253"/>
      <c r="U352" s="13"/>
      <c r="V352" s="13"/>
      <c r="W352" s="13"/>
      <c r="X352" s="13"/>
      <c r="Y352" s="13"/>
      <c r="Z352" s="13"/>
      <c r="AA352" s="13"/>
      <c r="AB352" s="13"/>
      <c r="AC352" s="13"/>
      <c r="AD352" s="13"/>
      <c r="AE352" s="13"/>
      <c r="AT352" s="254" t="s">
        <v>161</v>
      </c>
      <c r="AU352" s="254" t="s">
        <v>88</v>
      </c>
      <c r="AV352" s="13" t="s">
        <v>88</v>
      </c>
      <c r="AW352" s="13" t="s">
        <v>34</v>
      </c>
      <c r="AX352" s="13" t="s">
        <v>14</v>
      </c>
      <c r="AY352" s="254" t="s">
        <v>150</v>
      </c>
    </row>
    <row r="353" s="2" customFormat="1">
      <c r="A353" s="38"/>
      <c r="B353" s="39"/>
      <c r="C353" s="226" t="s">
        <v>566</v>
      </c>
      <c r="D353" s="226" t="s">
        <v>152</v>
      </c>
      <c r="E353" s="227" t="s">
        <v>567</v>
      </c>
      <c r="F353" s="228" t="s">
        <v>568</v>
      </c>
      <c r="G353" s="229" t="s">
        <v>269</v>
      </c>
      <c r="H353" s="230">
        <v>0.94999999999999996</v>
      </c>
      <c r="I353" s="231"/>
      <c r="J353" s="232">
        <f>ROUND(I353*H353,2)</f>
        <v>0</v>
      </c>
      <c r="K353" s="228" t="s">
        <v>1</v>
      </c>
      <c r="L353" s="44"/>
      <c r="M353" s="233" t="s">
        <v>1</v>
      </c>
      <c r="N353" s="234" t="s">
        <v>45</v>
      </c>
      <c r="O353" s="91"/>
      <c r="P353" s="235">
        <f>O353*H353</f>
        <v>0</v>
      </c>
      <c r="Q353" s="235">
        <v>0</v>
      </c>
      <c r="R353" s="235">
        <f>Q353*H353</f>
        <v>0</v>
      </c>
      <c r="S353" s="235">
        <v>0</v>
      </c>
      <c r="T353" s="236">
        <f>S353*H353</f>
        <v>0</v>
      </c>
      <c r="U353" s="38"/>
      <c r="V353" s="38"/>
      <c r="W353" s="38"/>
      <c r="X353" s="38"/>
      <c r="Y353" s="38"/>
      <c r="Z353" s="38"/>
      <c r="AA353" s="38"/>
      <c r="AB353" s="38"/>
      <c r="AC353" s="38"/>
      <c r="AD353" s="38"/>
      <c r="AE353" s="38"/>
      <c r="AR353" s="237" t="s">
        <v>157</v>
      </c>
      <c r="AT353" s="237" t="s">
        <v>152</v>
      </c>
      <c r="AU353" s="237" t="s">
        <v>88</v>
      </c>
      <c r="AY353" s="17" t="s">
        <v>150</v>
      </c>
      <c r="BE353" s="238">
        <f>IF(N353="základní",J353,0)</f>
        <v>0</v>
      </c>
      <c r="BF353" s="238">
        <f>IF(N353="snížená",J353,0)</f>
        <v>0</v>
      </c>
      <c r="BG353" s="238">
        <f>IF(N353="zákl. přenesená",J353,0)</f>
        <v>0</v>
      </c>
      <c r="BH353" s="238">
        <f>IF(N353="sníž. přenesená",J353,0)</f>
        <v>0</v>
      </c>
      <c r="BI353" s="238">
        <f>IF(N353="nulová",J353,0)</f>
        <v>0</v>
      </c>
      <c r="BJ353" s="17" t="s">
        <v>14</v>
      </c>
      <c r="BK353" s="238">
        <f>ROUND(I353*H353,2)</f>
        <v>0</v>
      </c>
      <c r="BL353" s="17" t="s">
        <v>157</v>
      </c>
      <c r="BM353" s="237" t="s">
        <v>569</v>
      </c>
    </row>
    <row r="354" s="2" customFormat="1">
      <c r="A354" s="38"/>
      <c r="B354" s="39"/>
      <c r="C354" s="40"/>
      <c r="D354" s="239" t="s">
        <v>159</v>
      </c>
      <c r="E354" s="40"/>
      <c r="F354" s="240" t="s">
        <v>554</v>
      </c>
      <c r="G354" s="40"/>
      <c r="H354" s="40"/>
      <c r="I354" s="241"/>
      <c r="J354" s="40"/>
      <c r="K354" s="40"/>
      <c r="L354" s="44"/>
      <c r="M354" s="242"/>
      <c r="N354" s="243"/>
      <c r="O354" s="91"/>
      <c r="P354" s="91"/>
      <c r="Q354" s="91"/>
      <c r="R354" s="91"/>
      <c r="S354" s="91"/>
      <c r="T354" s="92"/>
      <c r="U354" s="38"/>
      <c r="V354" s="38"/>
      <c r="W354" s="38"/>
      <c r="X354" s="38"/>
      <c r="Y354" s="38"/>
      <c r="Z354" s="38"/>
      <c r="AA354" s="38"/>
      <c r="AB354" s="38"/>
      <c r="AC354" s="38"/>
      <c r="AD354" s="38"/>
      <c r="AE354" s="38"/>
      <c r="AT354" s="17" t="s">
        <v>159</v>
      </c>
      <c r="AU354" s="17" t="s">
        <v>88</v>
      </c>
    </row>
    <row r="355" s="13" customFormat="1">
      <c r="A355" s="13"/>
      <c r="B355" s="244"/>
      <c r="C355" s="245"/>
      <c r="D355" s="239" t="s">
        <v>161</v>
      </c>
      <c r="E355" s="246" t="s">
        <v>1</v>
      </c>
      <c r="F355" s="247" t="s">
        <v>570</v>
      </c>
      <c r="G355" s="245"/>
      <c r="H355" s="248">
        <v>0.94999999999999996</v>
      </c>
      <c r="I355" s="249"/>
      <c r="J355" s="245"/>
      <c r="K355" s="245"/>
      <c r="L355" s="250"/>
      <c r="M355" s="251"/>
      <c r="N355" s="252"/>
      <c r="O355" s="252"/>
      <c r="P355" s="252"/>
      <c r="Q355" s="252"/>
      <c r="R355" s="252"/>
      <c r="S355" s="252"/>
      <c r="T355" s="253"/>
      <c r="U355" s="13"/>
      <c r="V355" s="13"/>
      <c r="W355" s="13"/>
      <c r="X355" s="13"/>
      <c r="Y355" s="13"/>
      <c r="Z355" s="13"/>
      <c r="AA355" s="13"/>
      <c r="AB355" s="13"/>
      <c r="AC355" s="13"/>
      <c r="AD355" s="13"/>
      <c r="AE355" s="13"/>
      <c r="AT355" s="254" t="s">
        <v>161</v>
      </c>
      <c r="AU355" s="254" t="s">
        <v>88</v>
      </c>
      <c r="AV355" s="13" t="s">
        <v>88</v>
      </c>
      <c r="AW355" s="13" t="s">
        <v>34</v>
      </c>
      <c r="AX355" s="13" t="s">
        <v>14</v>
      </c>
      <c r="AY355" s="254" t="s">
        <v>150</v>
      </c>
    </row>
    <row r="356" s="12" customFormat="1" ht="22.8" customHeight="1">
      <c r="A356" s="12"/>
      <c r="B356" s="210"/>
      <c r="C356" s="211"/>
      <c r="D356" s="212" t="s">
        <v>79</v>
      </c>
      <c r="E356" s="224" t="s">
        <v>571</v>
      </c>
      <c r="F356" s="224" t="s">
        <v>572</v>
      </c>
      <c r="G356" s="211"/>
      <c r="H356" s="211"/>
      <c r="I356" s="214"/>
      <c r="J356" s="225">
        <f>BK356</f>
        <v>0</v>
      </c>
      <c r="K356" s="211"/>
      <c r="L356" s="216"/>
      <c r="M356" s="217"/>
      <c r="N356" s="218"/>
      <c r="O356" s="218"/>
      <c r="P356" s="219">
        <f>SUM(P357:P358)</f>
        <v>0</v>
      </c>
      <c r="Q356" s="218"/>
      <c r="R356" s="219">
        <f>SUM(R357:R358)</f>
        <v>0</v>
      </c>
      <c r="S356" s="218"/>
      <c r="T356" s="220">
        <f>SUM(T357:T358)</f>
        <v>0</v>
      </c>
      <c r="U356" s="12"/>
      <c r="V356" s="12"/>
      <c r="W356" s="12"/>
      <c r="X356" s="12"/>
      <c r="Y356" s="12"/>
      <c r="Z356" s="12"/>
      <c r="AA356" s="12"/>
      <c r="AB356" s="12"/>
      <c r="AC356" s="12"/>
      <c r="AD356" s="12"/>
      <c r="AE356" s="12"/>
      <c r="AR356" s="221" t="s">
        <v>14</v>
      </c>
      <c r="AT356" s="222" t="s">
        <v>79</v>
      </c>
      <c r="AU356" s="222" t="s">
        <v>14</v>
      </c>
      <c r="AY356" s="221" t="s">
        <v>150</v>
      </c>
      <c r="BK356" s="223">
        <f>SUM(BK357:BK358)</f>
        <v>0</v>
      </c>
    </row>
    <row r="357" s="2" customFormat="1" ht="44.25" customHeight="1">
      <c r="A357" s="38"/>
      <c r="B357" s="39"/>
      <c r="C357" s="226" t="s">
        <v>573</v>
      </c>
      <c r="D357" s="226" t="s">
        <v>152</v>
      </c>
      <c r="E357" s="227" t="s">
        <v>574</v>
      </c>
      <c r="F357" s="228" t="s">
        <v>575</v>
      </c>
      <c r="G357" s="229" t="s">
        <v>269</v>
      </c>
      <c r="H357" s="230">
        <v>2033.9490000000001</v>
      </c>
      <c r="I357" s="231"/>
      <c r="J357" s="232">
        <f>ROUND(I357*H357,2)</f>
        <v>0</v>
      </c>
      <c r="K357" s="228" t="s">
        <v>156</v>
      </c>
      <c r="L357" s="44"/>
      <c r="M357" s="233" t="s">
        <v>1</v>
      </c>
      <c r="N357" s="234" t="s">
        <v>45</v>
      </c>
      <c r="O357" s="91"/>
      <c r="P357" s="235">
        <f>O357*H357</f>
        <v>0</v>
      </c>
      <c r="Q357" s="235">
        <v>0</v>
      </c>
      <c r="R357" s="235">
        <f>Q357*H357</f>
        <v>0</v>
      </c>
      <c r="S357" s="235">
        <v>0</v>
      </c>
      <c r="T357" s="236">
        <f>S357*H357</f>
        <v>0</v>
      </c>
      <c r="U357" s="38"/>
      <c r="V357" s="38"/>
      <c r="W357" s="38"/>
      <c r="X357" s="38"/>
      <c r="Y357" s="38"/>
      <c r="Z357" s="38"/>
      <c r="AA357" s="38"/>
      <c r="AB357" s="38"/>
      <c r="AC357" s="38"/>
      <c r="AD357" s="38"/>
      <c r="AE357" s="38"/>
      <c r="AR357" s="237" t="s">
        <v>157</v>
      </c>
      <c r="AT357" s="237" t="s">
        <v>152</v>
      </c>
      <c r="AU357" s="237" t="s">
        <v>88</v>
      </c>
      <c r="AY357" s="17" t="s">
        <v>150</v>
      </c>
      <c r="BE357" s="238">
        <f>IF(N357="základní",J357,0)</f>
        <v>0</v>
      </c>
      <c r="BF357" s="238">
        <f>IF(N357="snížená",J357,0)</f>
        <v>0</v>
      </c>
      <c r="BG357" s="238">
        <f>IF(N357="zákl. přenesená",J357,0)</f>
        <v>0</v>
      </c>
      <c r="BH357" s="238">
        <f>IF(N357="sníž. přenesená",J357,0)</f>
        <v>0</v>
      </c>
      <c r="BI357" s="238">
        <f>IF(N357="nulová",J357,0)</f>
        <v>0</v>
      </c>
      <c r="BJ357" s="17" t="s">
        <v>14</v>
      </c>
      <c r="BK357" s="238">
        <f>ROUND(I357*H357,2)</f>
        <v>0</v>
      </c>
      <c r="BL357" s="17" t="s">
        <v>157</v>
      </c>
      <c r="BM357" s="237" t="s">
        <v>576</v>
      </c>
    </row>
    <row r="358" s="2" customFormat="1">
      <c r="A358" s="38"/>
      <c r="B358" s="39"/>
      <c r="C358" s="40"/>
      <c r="D358" s="239" t="s">
        <v>159</v>
      </c>
      <c r="E358" s="40"/>
      <c r="F358" s="240" t="s">
        <v>577</v>
      </c>
      <c r="G358" s="40"/>
      <c r="H358" s="40"/>
      <c r="I358" s="241"/>
      <c r="J358" s="40"/>
      <c r="K358" s="40"/>
      <c r="L358" s="44"/>
      <c r="M358" s="276"/>
      <c r="N358" s="277"/>
      <c r="O358" s="278"/>
      <c r="P358" s="278"/>
      <c r="Q358" s="278"/>
      <c r="R358" s="278"/>
      <c r="S358" s="278"/>
      <c r="T358" s="279"/>
      <c r="U358" s="38"/>
      <c r="V358" s="38"/>
      <c r="W358" s="38"/>
      <c r="X358" s="38"/>
      <c r="Y358" s="38"/>
      <c r="Z358" s="38"/>
      <c r="AA358" s="38"/>
      <c r="AB358" s="38"/>
      <c r="AC358" s="38"/>
      <c r="AD358" s="38"/>
      <c r="AE358" s="38"/>
      <c r="AT358" s="17" t="s">
        <v>159</v>
      </c>
      <c r="AU358" s="17" t="s">
        <v>88</v>
      </c>
    </row>
    <row r="359" s="2" customFormat="1" ht="6.96" customHeight="1">
      <c r="A359" s="38"/>
      <c r="B359" s="66"/>
      <c r="C359" s="67"/>
      <c r="D359" s="67"/>
      <c r="E359" s="67"/>
      <c r="F359" s="67"/>
      <c r="G359" s="67"/>
      <c r="H359" s="67"/>
      <c r="I359" s="67"/>
      <c r="J359" s="67"/>
      <c r="K359" s="67"/>
      <c r="L359" s="44"/>
      <c r="M359" s="38"/>
      <c r="O359" s="38"/>
      <c r="P359" s="38"/>
      <c r="Q359" s="38"/>
      <c r="R359" s="38"/>
      <c r="S359" s="38"/>
      <c r="T359" s="38"/>
      <c r="U359" s="38"/>
      <c r="V359" s="38"/>
      <c r="W359" s="38"/>
      <c r="X359" s="38"/>
      <c r="Y359" s="38"/>
      <c r="Z359" s="38"/>
      <c r="AA359" s="38"/>
      <c r="AB359" s="38"/>
      <c r="AC359" s="38"/>
      <c r="AD359" s="38"/>
      <c r="AE359" s="38"/>
    </row>
  </sheetData>
  <sheetProtection sheet="1" autoFilter="0" formatColumns="0" formatRows="0" objects="1" scenarios="1" spinCount="100000" saltValue="ndJmp4wVlwwEcudsf3kZi6rI8fk/YzQ3fSLbuUGWRpDhjI5S/xe2x5YzU9RFxUYjulMLG3rfyv87wEqfEKbZpA==" hashValue="qGFc+YD1IKMk5tsNB8fWC83wtBoZbvH3QBVvI/CdutcB+scdwC23h6HBCGJ+N5jZks57RxGIyZprZkp7WjNHdQ==" algorithmName="SHA-512" password="CC35"/>
  <autoFilter ref="C128:K358"/>
  <mergeCells count="12">
    <mergeCell ref="E7:H7"/>
    <mergeCell ref="E9:H9"/>
    <mergeCell ref="E11:H11"/>
    <mergeCell ref="E20:H20"/>
    <mergeCell ref="E29:H29"/>
    <mergeCell ref="E85:H85"/>
    <mergeCell ref="E87:H87"/>
    <mergeCell ref="E89:H89"/>
    <mergeCell ref="E117:H11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96</v>
      </c>
      <c r="AZ2" s="280" t="s">
        <v>578</v>
      </c>
      <c r="BA2" s="280" t="s">
        <v>579</v>
      </c>
      <c r="BB2" s="280" t="s">
        <v>233</v>
      </c>
      <c r="BC2" s="280" t="s">
        <v>580</v>
      </c>
      <c r="BD2" s="280" t="s">
        <v>88</v>
      </c>
    </row>
    <row r="3" s="1" customFormat="1" ht="6.96" customHeight="1">
      <c r="B3" s="146"/>
      <c r="C3" s="147"/>
      <c r="D3" s="147"/>
      <c r="E3" s="147"/>
      <c r="F3" s="147"/>
      <c r="G3" s="147"/>
      <c r="H3" s="147"/>
      <c r="I3" s="147"/>
      <c r="J3" s="147"/>
      <c r="K3" s="147"/>
      <c r="L3" s="20"/>
      <c r="AT3" s="17" t="s">
        <v>88</v>
      </c>
      <c r="AZ3" s="280" t="s">
        <v>581</v>
      </c>
      <c r="BA3" s="280" t="s">
        <v>582</v>
      </c>
      <c r="BB3" s="280" t="s">
        <v>216</v>
      </c>
      <c r="BC3" s="280" t="s">
        <v>583</v>
      </c>
      <c r="BD3" s="280" t="s">
        <v>88</v>
      </c>
    </row>
    <row r="4" s="1" customFormat="1" ht="24.96" customHeight="1">
      <c r="B4" s="20"/>
      <c r="D4" s="148" t="s">
        <v>116</v>
      </c>
      <c r="L4" s="20"/>
      <c r="M4" s="149" t="s">
        <v>10</v>
      </c>
      <c r="AT4" s="17" t="s">
        <v>4</v>
      </c>
      <c r="AZ4" s="280" t="s">
        <v>584</v>
      </c>
      <c r="BA4" s="280" t="s">
        <v>585</v>
      </c>
      <c r="BB4" s="280" t="s">
        <v>216</v>
      </c>
      <c r="BC4" s="280" t="s">
        <v>586</v>
      </c>
      <c r="BD4" s="280" t="s">
        <v>88</v>
      </c>
    </row>
    <row r="5" s="1" customFormat="1" ht="6.96" customHeight="1">
      <c r="B5" s="20"/>
      <c r="L5" s="20"/>
      <c r="AZ5" s="280" t="s">
        <v>587</v>
      </c>
      <c r="BA5" s="280" t="s">
        <v>588</v>
      </c>
      <c r="BB5" s="280" t="s">
        <v>233</v>
      </c>
      <c r="BC5" s="280" t="s">
        <v>589</v>
      </c>
      <c r="BD5" s="280" t="s">
        <v>88</v>
      </c>
    </row>
    <row r="6" s="1" customFormat="1" ht="12" customHeight="1">
      <c r="B6" s="20"/>
      <c r="D6" s="150" t="s">
        <v>16</v>
      </c>
      <c r="L6" s="20"/>
      <c r="AZ6" s="280" t="s">
        <v>590</v>
      </c>
      <c r="BA6" s="280" t="s">
        <v>591</v>
      </c>
      <c r="BB6" s="280" t="s">
        <v>1</v>
      </c>
      <c r="BC6" s="280" t="s">
        <v>592</v>
      </c>
      <c r="BD6" s="280" t="s">
        <v>88</v>
      </c>
    </row>
    <row r="7" s="1" customFormat="1" ht="16.5" customHeight="1">
      <c r="B7" s="20"/>
      <c r="E7" s="151" t="str">
        <f>'Rekapitulace stavby'!K6</f>
        <v>Ulice Měšťanská Hodonín - stavební úpravy</v>
      </c>
      <c r="F7" s="150"/>
      <c r="G7" s="150"/>
      <c r="H7" s="150"/>
      <c r="L7" s="20"/>
      <c r="AZ7" s="280" t="s">
        <v>593</v>
      </c>
      <c r="BA7" s="280" t="s">
        <v>594</v>
      </c>
      <c r="BB7" s="280" t="s">
        <v>1</v>
      </c>
      <c r="BC7" s="280" t="s">
        <v>595</v>
      </c>
      <c r="BD7" s="280" t="s">
        <v>88</v>
      </c>
    </row>
    <row r="8" s="1" customFormat="1" ht="12" customHeight="1">
      <c r="B8" s="20"/>
      <c r="D8" s="150" t="s">
        <v>117</v>
      </c>
      <c r="L8" s="20"/>
      <c r="AZ8" s="280" t="s">
        <v>596</v>
      </c>
      <c r="BA8" s="280" t="s">
        <v>597</v>
      </c>
      <c r="BB8" s="280" t="s">
        <v>1</v>
      </c>
      <c r="BC8" s="280" t="s">
        <v>598</v>
      </c>
      <c r="BD8" s="280" t="s">
        <v>88</v>
      </c>
    </row>
    <row r="9" s="2" customFormat="1" ht="16.5" customHeight="1">
      <c r="A9" s="38"/>
      <c r="B9" s="44"/>
      <c r="C9" s="38"/>
      <c r="D9" s="38"/>
      <c r="E9" s="151" t="s">
        <v>118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599</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ROUND(J125,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ROUND((SUM(BE125:BE293)),  2)</f>
        <v>0</v>
      </c>
      <c r="G35" s="38"/>
      <c r="H35" s="38"/>
      <c r="I35" s="164">
        <v>0.20999999999999999</v>
      </c>
      <c r="J35" s="163">
        <f>ROUND(((SUM(BE125:BE293))*I35),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ROUND((SUM(BF125:BF293)),  2)</f>
        <v>0</v>
      </c>
      <c r="G36" s="38"/>
      <c r="H36" s="38"/>
      <c r="I36" s="164">
        <v>0.14999999999999999</v>
      </c>
      <c r="J36" s="163">
        <f>ROUND(((SUM(BF125:BF293))*I36),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ROUND((SUM(BG125:BG293)),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ROUND((SUM(BH125:BH293)),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ROUND((SUM(BI125:BI293)),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118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01C - Dešťová kanalizace</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J125</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J126</f>
        <v>0</v>
      </c>
      <c r="K99" s="189"/>
      <c r="L99" s="193"/>
      <c r="S99" s="9"/>
      <c r="T99" s="9"/>
      <c r="U99" s="9"/>
      <c r="V99" s="9"/>
      <c r="W99" s="9"/>
      <c r="X99" s="9"/>
      <c r="Y99" s="9"/>
      <c r="Z99" s="9"/>
      <c r="AA99" s="9"/>
      <c r="AB99" s="9"/>
      <c r="AC99" s="9"/>
      <c r="AD99" s="9"/>
      <c r="AE99" s="9"/>
    </row>
    <row r="100" s="10" customFormat="1" ht="19.92" customHeight="1">
      <c r="A100" s="10"/>
      <c r="B100" s="194"/>
      <c r="C100" s="133"/>
      <c r="D100" s="195" t="s">
        <v>127</v>
      </c>
      <c r="E100" s="196"/>
      <c r="F100" s="196"/>
      <c r="G100" s="196"/>
      <c r="H100" s="196"/>
      <c r="I100" s="196"/>
      <c r="J100" s="197">
        <f>J127</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600</v>
      </c>
      <c r="E101" s="196"/>
      <c r="F101" s="196"/>
      <c r="G101" s="196"/>
      <c r="H101" s="196"/>
      <c r="I101" s="196"/>
      <c r="J101" s="197">
        <f>J202</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131</v>
      </c>
      <c r="E102" s="196"/>
      <c r="F102" s="196"/>
      <c r="G102" s="196"/>
      <c r="H102" s="196"/>
      <c r="I102" s="196"/>
      <c r="J102" s="197">
        <f>J229</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134</v>
      </c>
      <c r="E103" s="196"/>
      <c r="F103" s="196"/>
      <c r="G103" s="196"/>
      <c r="H103" s="196"/>
      <c r="I103" s="196"/>
      <c r="J103" s="197">
        <f>J291</f>
        <v>0</v>
      </c>
      <c r="K103" s="133"/>
      <c r="L103" s="198"/>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135</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83" t="str">
        <f>E7</f>
        <v>Ulice Měšťanská Hodonín - stavební úpravy</v>
      </c>
      <c r="F113" s="32"/>
      <c r="G113" s="32"/>
      <c r="H113" s="32"/>
      <c r="I113" s="40"/>
      <c r="J113" s="40"/>
      <c r="K113" s="40"/>
      <c r="L113" s="63"/>
      <c r="S113" s="38"/>
      <c r="T113" s="38"/>
      <c r="U113" s="38"/>
      <c r="V113" s="38"/>
      <c r="W113" s="38"/>
      <c r="X113" s="38"/>
      <c r="Y113" s="38"/>
      <c r="Z113" s="38"/>
      <c r="AA113" s="38"/>
      <c r="AB113" s="38"/>
      <c r="AC113" s="38"/>
      <c r="AD113" s="38"/>
      <c r="AE113" s="38"/>
    </row>
    <row r="114" s="1" customFormat="1" ht="12" customHeight="1">
      <c r="B114" s="21"/>
      <c r="C114" s="32" t="s">
        <v>117</v>
      </c>
      <c r="D114" s="22"/>
      <c r="E114" s="22"/>
      <c r="F114" s="22"/>
      <c r="G114" s="22"/>
      <c r="H114" s="22"/>
      <c r="I114" s="22"/>
      <c r="J114" s="22"/>
      <c r="K114" s="22"/>
      <c r="L114" s="20"/>
    </row>
    <row r="115" s="2" customFormat="1" ht="16.5" customHeight="1">
      <c r="A115" s="38"/>
      <c r="B115" s="39"/>
      <c r="C115" s="40"/>
      <c r="D115" s="40"/>
      <c r="E115" s="183" t="s">
        <v>118</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119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E11</f>
        <v>SO 01C - Dešťová kanalizace</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F14</f>
        <v>ulice Měšťanská</v>
      </c>
      <c r="G119" s="40"/>
      <c r="H119" s="40"/>
      <c r="I119" s="32" t="s">
        <v>22</v>
      </c>
      <c r="J119" s="79" t="str">
        <f>IF(J14="","",J14)</f>
        <v>17. 12. 2020</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E17</f>
        <v>Město Hodonín,Masarykovo náměstí 53/1,Hodonín69501</v>
      </c>
      <c r="G121" s="40"/>
      <c r="H121" s="40"/>
      <c r="I121" s="32" t="s">
        <v>30</v>
      </c>
      <c r="J121" s="36" t="str">
        <f>E23</f>
        <v>APC SILNICE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IF(E20="","",E20)</f>
        <v>Vyplň údaj</v>
      </c>
      <c r="G122" s="40"/>
      <c r="H122" s="40"/>
      <c r="I122" s="32" t="s">
        <v>35</v>
      </c>
      <c r="J122" s="36" t="str">
        <f>E26</f>
        <v>TMI Building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9"/>
      <c r="B124" s="200"/>
      <c r="C124" s="201" t="s">
        <v>136</v>
      </c>
      <c r="D124" s="202" t="s">
        <v>65</v>
      </c>
      <c r="E124" s="202" t="s">
        <v>61</v>
      </c>
      <c r="F124" s="202" t="s">
        <v>62</v>
      </c>
      <c r="G124" s="202" t="s">
        <v>137</v>
      </c>
      <c r="H124" s="202" t="s">
        <v>138</v>
      </c>
      <c r="I124" s="202" t="s">
        <v>139</v>
      </c>
      <c r="J124" s="202" t="s">
        <v>123</v>
      </c>
      <c r="K124" s="203" t="s">
        <v>140</v>
      </c>
      <c r="L124" s="204"/>
      <c r="M124" s="100" t="s">
        <v>1</v>
      </c>
      <c r="N124" s="101" t="s">
        <v>44</v>
      </c>
      <c r="O124" s="101" t="s">
        <v>141</v>
      </c>
      <c r="P124" s="101" t="s">
        <v>142</v>
      </c>
      <c r="Q124" s="101" t="s">
        <v>143</v>
      </c>
      <c r="R124" s="101" t="s">
        <v>144</v>
      </c>
      <c r="S124" s="101" t="s">
        <v>145</v>
      </c>
      <c r="T124" s="102" t="s">
        <v>146</v>
      </c>
      <c r="U124" s="199"/>
      <c r="V124" s="199"/>
      <c r="W124" s="199"/>
      <c r="X124" s="199"/>
      <c r="Y124" s="199"/>
      <c r="Z124" s="199"/>
      <c r="AA124" s="199"/>
      <c r="AB124" s="199"/>
      <c r="AC124" s="199"/>
      <c r="AD124" s="199"/>
      <c r="AE124" s="199"/>
    </row>
    <row r="125" s="2" customFormat="1" ht="22.8" customHeight="1">
      <c r="A125" s="38"/>
      <c r="B125" s="39"/>
      <c r="C125" s="107" t="s">
        <v>147</v>
      </c>
      <c r="D125" s="40"/>
      <c r="E125" s="40"/>
      <c r="F125" s="40"/>
      <c r="G125" s="40"/>
      <c r="H125" s="40"/>
      <c r="I125" s="40"/>
      <c r="J125" s="205">
        <f>BK125</f>
        <v>0</v>
      </c>
      <c r="K125" s="40"/>
      <c r="L125" s="44"/>
      <c r="M125" s="103"/>
      <c r="N125" s="206"/>
      <c r="O125" s="104"/>
      <c r="P125" s="207">
        <f>P126</f>
        <v>0</v>
      </c>
      <c r="Q125" s="104"/>
      <c r="R125" s="207">
        <f>R126</f>
        <v>1473.0810993499999</v>
      </c>
      <c r="S125" s="104"/>
      <c r="T125" s="208">
        <f>T126</f>
        <v>0</v>
      </c>
      <c r="U125" s="38"/>
      <c r="V125" s="38"/>
      <c r="W125" s="38"/>
      <c r="X125" s="38"/>
      <c r="Y125" s="38"/>
      <c r="Z125" s="38"/>
      <c r="AA125" s="38"/>
      <c r="AB125" s="38"/>
      <c r="AC125" s="38"/>
      <c r="AD125" s="38"/>
      <c r="AE125" s="38"/>
      <c r="AT125" s="17" t="s">
        <v>79</v>
      </c>
      <c r="AU125" s="17" t="s">
        <v>125</v>
      </c>
      <c r="BK125" s="209">
        <f>BK126</f>
        <v>0</v>
      </c>
    </row>
    <row r="126" s="12" customFormat="1" ht="25.92" customHeight="1">
      <c r="A126" s="12"/>
      <c r="B126" s="210"/>
      <c r="C126" s="211"/>
      <c r="D126" s="212" t="s">
        <v>79</v>
      </c>
      <c r="E126" s="213" t="s">
        <v>148</v>
      </c>
      <c r="F126" s="213" t="s">
        <v>149</v>
      </c>
      <c r="G126" s="211"/>
      <c r="H126" s="211"/>
      <c r="I126" s="214"/>
      <c r="J126" s="215">
        <f>BK126</f>
        <v>0</v>
      </c>
      <c r="K126" s="211"/>
      <c r="L126" s="216"/>
      <c r="M126" s="217"/>
      <c r="N126" s="218"/>
      <c r="O126" s="218"/>
      <c r="P126" s="219">
        <f>P127+P202+P229+P291</f>
        <v>0</v>
      </c>
      <c r="Q126" s="218"/>
      <c r="R126" s="219">
        <f>R127+R202+R229+R291</f>
        <v>1473.0810993499999</v>
      </c>
      <c r="S126" s="218"/>
      <c r="T126" s="220">
        <f>T127+T202+T229+T291</f>
        <v>0</v>
      </c>
      <c r="U126" s="12"/>
      <c r="V126" s="12"/>
      <c r="W126" s="12"/>
      <c r="X126" s="12"/>
      <c r="Y126" s="12"/>
      <c r="Z126" s="12"/>
      <c r="AA126" s="12"/>
      <c r="AB126" s="12"/>
      <c r="AC126" s="12"/>
      <c r="AD126" s="12"/>
      <c r="AE126" s="12"/>
      <c r="AR126" s="221" t="s">
        <v>14</v>
      </c>
      <c r="AT126" s="222" t="s">
        <v>79</v>
      </c>
      <c r="AU126" s="222" t="s">
        <v>80</v>
      </c>
      <c r="AY126" s="221" t="s">
        <v>150</v>
      </c>
      <c r="BK126" s="223">
        <f>BK127+BK202+BK229+BK291</f>
        <v>0</v>
      </c>
    </row>
    <row r="127" s="12" customFormat="1" ht="22.8" customHeight="1">
      <c r="A127" s="12"/>
      <c r="B127" s="210"/>
      <c r="C127" s="211"/>
      <c r="D127" s="212" t="s">
        <v>79</v>
      </c>
      <c r="E127" s="224" t="s">
        <v>14</v>
      </c>
      <c r="F127" s="224" t="s">
        <v>151</v>
      </c>
      <c r="G127" s="211"/>
      <c r="H127" s="211"/>
      <c r="I127" s="214"/>
      <c r="J127" s="225">
        <f>BK127</f>
        <v>0</v>
      </c>
      <c r="K127" s="211"/>
      <c r="L127" s="216"/>
      <c r="M127" s="217"/>
      <c r="N127" s="218"/>
      <c r="O127" s="218"/>
      <c r="P127" s="219">
        <f>SUM(P128:P201)</f>
        <v>0</v>
      </c>
      <c r="Q127" s="218"/>
      <c r="R127" s="219">
        <f>SUM(R128:R201)</f>
        <v>1296.0709999999999</v>
      </c>
      <c r="S127" s="218"/>
      <c r="T127" s="220">
        <f>SUM(T128:T201)</f>
        <v>0</v>
      </c>
      <c r="U127" s="12"/>
      <c r="V127" s="12"/>
      <c r="W127" s="12"/>
      <c r="X127" s="12"/>
      <c r="Y127" s="12"/>
      <c r="Z127" s="12"/>
      <c r="AA127" s="12"/>
      <c r="AB127" s="12"/>
      <c r="AC127" s="12"/>
      <c r="AD127" s="12"/>
      <c r="AE127" s="12"/>
      <c r="AR127" s="221" t="s">
        <v>14</v>
      </c>
      <c r="AT127" s="222" t="s">
        <v>79</v>
      </c>
      <c r="AU127" s="222" t="s">
        <v>14</v>
      </c>
      <c r="AY127" s="221" t="s">
        <v>150</v>
      </c>
      <c r="BK127" s="223">
        <f>SUM(BK128:BK201)</f>
        <v>0</v>
      </c>
    </row>
    <row r="128" s="2" customFormat="1">
      <c r="A128" s="38"/>
      <c r="B128" s="39"/>
      <c r="C128" s="226" t="s">
        <v>14</v>
      </c>
      <c r="D128" s="226" t="s">
        <v>152</v>
      </c>
      <c r="E128" s="227" t="s">
        <v>601</v>
      </c>
      <c r="F128" s="228" t="s">
        <v>602</v>
      </c>
      <c r="G128" s="229" t="s">
        <v>233</v>
      </c>
      <c r="H128" s="230">
        <v>565.09299999999996</v>
      </c>
      <c r="I128" s="231"/>
      <c r="J128" s="232">
        <f>ROUND(I128*H128,2)</f>
        <v>0</v>
      </c>
      <c r="K128" s="228" t="s">
        <v>156</v>
      </c>
      <c r="L128" s="44"/>
      <c r="M128" s="233" t="s">
        <v>1</v>
      </c>
      <c r="N128" s="234" t="s">
        <v>45</v>
      </c>
      <c r="O128" s="91"/>
      <c r="P128" s="235">
        <f>O128*H128</f>
        <v>0</v>
      </c>
      <c r="Q128" s="235">
        <v>0</v>
      </c>
      <c r="R128" s="235">
        <f>Q128*H128</f>
        <v>0</v>
      </c>
      <c r="S128" s="235">
        <v>0</v>
      </c>
      <c r="T128" s="236">
        <f>S128*H128</f>
        <v>0</v>
      </c>
      <c r="U128" s="38"/>
      <c r="V128" s="38"/>
      <c r="W128" s="38"/>
      <c r="X128" s="38"/>
      <c r="Y128" s="38"/>
      <c r="Z128" s="38"/>
      <c r="AA128" s="38"/>
      <c r="AB128" s="38"/>
      <c r="AC128" s="38"/>
      <c r="AD128" s="38"/>
      <c r="AE128" s="38"/>
      <c r="AR128" s="237" t="s">
        <v>157</v>
      </c>
      <c r="AT128" s="237" t="s">
        <v>152</v>
      </c>
      <c r="AU128" s="237" t="s">
        <v>88</v>
      </c>
      <c r="AY128" s="17" t="s">
        <v>150</v>
      </c>
      <c r="BE128" s="238">
        <f>IF(N128="základní",J128,0)</f>
        <v>0</v>
      </c>
      <c r="BF128" s="238">
        <f>IF(N128="snížená",J128,0)</f>
        <v>0</v>
      </c>
      <c r="BG128" s="238">
        <f>IF(N128="zákl. přenesená",J128,0)</f>
        <v>0</v>
      </c>
      <c r="BH128" s="238">
        <f>IF(N128="sníž. přenesená",J128,0)</f>
        <v>0</v>
      </c>
      <c r="BI128" s="238">
        <f>IF(N128="nulová",J128,0)</f>
        <v>0</v>
      </c>
      <c r="BJ128" s="17" t="s">
        <v>14</v>
      </c>
      <c r="BK128" s="238">
        <f>ROUND(I128*H128,2)</f>
        <v>0</v>
      </c>
      <c r="BL128" s="17" t="s">
        <v>157</v>
      </c>
      <c r="BM128" s="237" t="s">
        <v>603</v>
      </c>
    </row>
    <row r="129" s="2" customFormat="1">
      <c r="A129" s="38"/>
      <c r="B129" s="39"/>
      <c r="C129" s="40"/>
      <c r="D129" s="239" t="s">
        <v>159</v>
      </c>
      <c r="E129" s="40"/>
      <c r="F129" s="240" t="s">
        <v>604</v>
      </c>
      <c r="G129" s="40"/>
      <c r="H129" s="40"/>
      <c r="I129" s="241"/>
      <c r="J129" s="40"/>
      <c r="K129" s="40"/>
      <c r="L129" s="44"/>
      <c r="M129" s="242"/>
      <c r="N129" s="243"/>
      <c r="O129" s="91"/>
      <c r="P129" s="91"/>
      <c r="Q129" s="91"/>
      <c r="R129" s="91"/>
      <c r="S129" s="91"/>
      <c r="T129" s="92"/>
      <c r="U129" s="38"/>
      <c r="V129" s="38"/>
      <c r="W129" s="38"/>
      <c r="X129" s="38"/>
      <c r="Y129" s="38"/>
      <c r="Z129" s="38"/>
      <c r="AA129" s="38"/>
      <c r="AB129" s="38"/>
      <c r="AC129" s="38"/>
      <c r="AD129" s="38"/>
      <c r="AE129" s="38"/>
      <c r="AT129" s="17" t="s">
        <v>159</v>
      </c>
      <c r="AU129" s="17" t="s">
        <v>88</v>
      </c>
    </row>
    <row r="130" s="13" customFormat="1">
      <c r="A130" s="13"/>
      <c r="B130" s="244"/>
      <c r="C130" s="245"/>
      <c r="D130" s="239" t="s">
        <v>161</v>
      </c>
      <c r="E130" s="246" t="s">
        <v>1</v>
      </c>
      <c r="F130" s="247" t="s">
        <v>605</v>
      </c>
      <c r="G130" s="245"/>
      <c r="H130" s="248">
        <v>47.396999999999998</v>
      </c>
      <c r="I130" s="249"/>
      <c r="J130" s="245"/>
      <c r="K130" s="245"/>
      <c r="L130" s="250"/>
      <c r="M130" s="251"/>
      <c r="N130" s="252"/>
      <c r="O130" s="252"/>
      <c r="P130" s="252"/>
      <c r="Q130" s="252"/>
      <c r="R130" s="252"/>
      <c r="S130" s="252"/>
      <c r="T130" s="253"/>
      <c r="U130" s="13"/>
      <c r="V130" s="13"/>
      <c r="W130" s="13"/>
      <c r="X130" s="13"/>
      <c r="Y130" s="13"/>
      <c r="Z130" s="13"/>
      <c r="AA130" s="13"/>
      <c r="AB130" s="13"/>
      <c r="AC130" s="13"/>
      <c r="AD130" s="13"/>
      <c r="AE130" s="13"/>
      <c r="AT130" s="254" t="s">
        <v>161</v>
      </c>
      <c r="AU130" s="254" t="s">
        <v>88</v>
      </c>
      <c r="AV130" s="13" t="s">
        <v>88</v>
      </c>
      <c r="AW130" s="13" t="s">
        <v>34</v>
      </c>
      <c r="AX130" s="13" t="s">
        <v>80</v>
      </c>
      <c r="AY130" s="254" t="s">
        <v>150</v>
      </c>
    </row>
    <row r="131" s="13" customFormat="1">
      <c r="A131" s="13"/>
      <c r="B131" s="244"/>
      <c r="C131" s="245"/>
      <c r="D131" s="239" t="s">
        <v>161</v>
      </c>
      <c r="E131" s="246" t="s">
        <v>1</v>
      </c>
      <c r="F131" s="247" t="s">
        <v>606</v>
      </c>
      <c r="G131" s="245"/>
      <c r="H131" s="248">
        <v>38.456000000000003</v>
      </c>
      <c r="I131" s="249"/>
      <c r="J131" s="245"/>
      <c r="K131" s="245"/>
      <c r="L131" s="250"/>
      <c r="M131" s="251"/>
      <c r="N131" s="252"/>
      <c r="O131" s="252"/>
      <c r="P131" s="252"/>
      <c r="Q131" s="252"/>
      <c r="R131" s="252"/>
      <c r="S131" s="252"/>
      <c r="T131" s="253"/>
      <c r="U131" s="13"/>
      <c r="V131" s="13"/>
      <c r="W131" s="13"/>
      <c r="X131" s="13"/>
      <c r="Y131" s="13"/>
      <c r="Z131" s="13"/>
      <c r="AA131" s="13"/>
      <c r="AB131" s="13"/>
      <c r="AC131" s="13"/>
      <c r="AD131" s="13"/>
      <c r="AE131" s="13"/>
      <c r="AT131" s="254" t="s">
        <v>161</v>
      </c>
      <c r="AU131" s="254" t="s">
        <v>88</v>
      </c>
      <c r="AV131" s="13" t="s">
        <v>88</v>
      </c>
      <c r="AW131" s="13" t="s">
        <v>34</v>
      </c>
      <c r="AX131" s="13" t="s">
        <v>80</v>
      </c>
      <c r="AY131" s="254" t="s">
        <v>150</v>
      </c>
    </row>
    <row r="132" s="13" customFormat="1">
      <c r="A132" s="13"/>
      <c r="B132" s="244"/>
      <c r="C132" s="245"/>
      <c r="D132" s="239" t="s">
        <v>161</v>
      </c>
      <c r="E132" s="246" t="s">
        <v>1</v>
      </c>
      <c r="F132" s="247" t="s">
        <v>607</v>
      </c>
      <c r="G132" s="245"/>
      <c r="H132" s="248">
        <v>49.875999999999998</v>
      </c>
      <c r="I132" s="249"/>
      <c r="J132" s="245"/>
      <c r="K132" s="245"/>
      <c r="L132" s="250"/>
      <c r="M132" s="251"/>
      <c r="N132" s="252"/>
      <c r="O132" s="252"/>
      <c r="P132" s="252"/>
      <c r="Q132" s="252"/>
      <c r="R132" s="252"/>
      <c r="S132" s="252"/>
      <c r="T132" s="253"/>
      <c r="U132" s="13"/>
      <c r="V132" s="13"/>
      <c r="W132" s="13"/>
      <c r="X132" s="13"/>
      <c r="Y132" s="13"/>
      <c r="Z132" s="13"/>
      <c r="AA132" s="13"/>
      <c r="AB132" s="13"/>
      <c r="AC132" s="13"/>
      <c r="AD132" s="13"/>
      <c r="AE132" s="13"/>
      <c r="AT132" s="254" t="s">
        <v>161</v>
      </c>
      <c r="AU132" s="254" t="s">
        <v>88</v>
      </c>
      <c r="AV132" s="13" t="s">
        <v>88</v>
      </c>
      <c r="AW132" s="13" t="s">
        <v>34</v>
      </c>
      <c r="AX132" s="13" t="s">
        <v>80</v>
      </c>
      <c r="AY132" s="254" t="s">
        <v>150</v>
      </c>
    </row>
    <row r="133" s="13" customFormat="1">
      <c r="A133" s="13"/>
      <c r="B133" s="244"/>
      <c r="C133" s="245"/>
      <c r="D133" s="239" t="s">
        <v>161</v>
      </c>
      <c r="E133" s="246" t="s">
        <v>1</v>
      </c>
      <c r="F133" s="247" t="s">
        <v>608</v>
      </c>
      <c r="G133" s="245"/>
      <c r="H133" s="248">
        <v>36.055999999999997</v>
      </c>
      <c r="I133" s="249"/>
      <c r="J133" s="245"/>
      <c r="K133" s="245"/>
      <c r="L133" s="250"/>
      <c r="M133" s="251"/>
      <c r="N133" s="252"/>
      <c r="O133" s="252"/>
      <c r="P133" s="252"/>
      <c r="Q133" s="252"/>
      <c r="R133" s="252"/>
      <c r="S133" s="252"/>
      <c r="T133" s="253"/>
      <c r="U133" s="13"/>
      <c r="V133" s="13"/>
      <c r="W133" s="13"/>
      <c r="X133" s="13"/>
      <c r="Y133" s="13"/>
      <c r="Z133" s="13"/>
      <c r="AA133" s="13"/>
      <c r="AB133" s="13"/>
      <c r="AC133" s="13"/>
      <c r="AD133" s="13"/>
      <c r="AE133" s="13"/>
      <c r="AT133" s="254" t="s">
        <v>161</v>
      </c>
      <c r="AU133" s="254" t="s">
        <v>88</v>
      </c>
      <c r="AV133" s="13" t="s">
        <v>88</v>
      </c>
      <c r="AW133" s="13" t="s">
        <v>34</v>
      </c>
      <c r="AX133" s="13" t="s">
        <v>80</v>
      </c>
      <c r="AY133" s="254" t="s">
        <v>150</v>
      </c>
    </row>
    <row r="134" s="13" customFormat="1">
      <c r="A134" s="13"/>
      <c r="B134" s="244"/>
      <c r="C134" s="245"/>
      <c r="D134" s="239" t="s">
        <v>161</v>
      </c>
      <c r="E134" s="246" t="s">
        <v>1</v>
      </c>
      <c r="F134" s="247" t="s">
        <v>609</v>
      </c>
      <c r="G134" s="245"/>
      <c r="H134" s="248">
        <v>37.828000000000003</v>
      </c>
      <c r="I134" s="249"/>
      <c r="J134" s="245"/>
      <c r="K134" s="245"/>
      <c r="L134" s="250"/>
      <c r="M134" s="251"/>
      <c r="N134" s="252"/>
      <c r="O134" s="252"/>
      <c r="P134" s="252"/>
      <c r="Q134" s="252"/>
      <c r="R134" s="252"/>
      <c r="S134" s="252"/>
      <c r="T134" s="253"/>
      <c r="U134" s="13"/>
      <c r="V134" s="13"/>
      <c r="W134" s="13"/>
      <c r="X134" s="13"/>
      <c r="Y134" s="13"/>
      <c r="Z134" s="13"/>
      <c r="AA134" s="13"/>
      <c r="AB134" s="13"/>
      <c r="AC134" s="13"/>
      <c r="AD134" s="13"/>
      <c r="AE134" s="13"/>
      <c r="AT134" s="254" t="s">
        <v>161</v>
      </c>
      <c r="AU134" s="254" t="s">
        <v>88</v>
      </c>
      <c r="AV134" s="13" t="s">
        <v>88</v>
      </c>
      <c r="AW134" s="13" t="s">
        <v>34</v>
      </c>
      <c r="AX134" s="13" t="s">
        <v>80</v>
      </c>
      <c r="AY134" s="254" t="s">
        <v>150</v>
      </c>
    </row>
    <row r="135" s="13" customFormat="1">
      <c r="A135" s="13"/>
      <c r="B135" s="244"/>
      <c r="C135" s="245"/>
      <c r="D135" s="239" t="s">
        <v>161</v>
      </c>
      <c r="E135" s="246" t="s">
        <v>1</v>
      </c>
      <c r="F135" s="247" t="s">
        <v>610</v>
      </c>
      <c r="G135" s="245"/>
      <c r="H135" s="248">
        <v>45.381999999999998</v>
      </c>
      <c r="I135" s="249"/>
      <c r="J135" s="245"/>
      <c r="K135" s="245"/>
      <c r="L135" s="250"/>
      <c r="M135" s="251"/>
      <c r="N135" s="252"/>
      <c r="O135" s="252"/>
      <c r="P135" s="252"/>
      <c r="Q135" s="252"/>
      <c r="R135" s="252"/>
      <c r="S135" s="252"/>
      <c r="T135" s="253"/>
      <c r="U135" s="13"/>
      <c r="V135" s="13"/>
      <c r="W135" s="13"/>
      <c r="X135" s="13"/>
      <c r="Y135" s="13"/>
      <c r="Z135" s="13"/>
      <c r="AA135" s="13"/>
      <c r="AB135" s="13"/>
      <c r="AC135" s="13"/>
      <c r="AD135" s="13"/>
      <c r="AE135" s="13"/>
      <c r="AT135" s="254" t="s">
        <v>161</v>
      </c>
      <c r="AU135" s="254" t="s">
        <v>88</v>
      </c>
      <c r="AV135" s="13" t="s">
        <v>88</v>
      </c>
      <c r="AW135" s="13" t="s">
        <v>34</v>
      </c>
      <c r="AX135" s="13" t="s">
        <v>80</v>
      </c>
      <c r="AY135" s="254" t="s">
        <v>150</v>
      </c>
    </row>
    <row r="136" s="13" customFormat="1">
      <c r="A136" s="13"/>
      <c r="B136" s="244"/>
      <c r="C136" s="245"/>
      <c r="D136" s="239" t="s">
        <v>161</v>
      </c>
      <c r="E136" s="246" t="s">
        <v>1</v>
      </c>
      <c r="F136" s="247" t="s">
        <v>611</v>
      </c>
      <c r="G136" s="245"/>
      <c r="H136" s="248">
        <v>29.923999999999999</v>
      </c>
      <c r="I136" s="249"/>
      <c r="J136" s="245"/>
      <c r="K136" s="245"/>
      <c r="L136" s="250"/>
      <c r="M136" s="251"/>
      <c r="N136" s="252"/>
      <c r="O136" s="252"/>
      <c r="P136" s="252"/>
      <c r="Q136" s="252"/>
      <c r="R136" s="252"/>
      <c r="S136" s="252"/>
      <c r="T136" s="253"/>
      <c r="U136" s="13"/>
      <c r="V136" s="13"/>
      <c r="W136" s="13"/>
      <c r="X136" s="13"/>
      <c r="Y136" s="13"/>
      <c r="Z136" s="13"/>
      <c r="AA136" s="13"/>
      <c r="AB136" s="13"/>
      <c r="AC136" s="13"/>
      <c r="AD136" s="13"/>
      <c r="AE136" s="13"/>
      <c r="AT136" s="254" t="s">
        <v>161</v>
      </c>
      <c r="AU136" s="254" t="s">
        <v>88</v>
      </c>
      <c r="AV136" s="13" t="s">
        <v>88</v>
      </c>
      <c r="AW136" s="13" t="s">
        <v>34</v>
      </c>
      <c r="AX136" s="13" t="s">
        <v>80</v>
      </c>
      <c r="AY136" s="254" t="s">
        <v>150</v>
      </c>
    </row>
    <row r="137" s="13" customFormat="1">
      <c r="A137" s="13"/>
      <c r="B137" s="244"/>
      <c r="C137" s="245"/>
      <c r="D137" s="239" t="s">
        <v>161</v>
      </c>
      <c r="E137" s="246" t="s">
        <v>1</v>
      </c>
      <c r="F137" s="247" t="s">
        <v>612</v>
      </c>
      <c r="G137" s="245"/>
      <c r="H137" s="248">
        <v>29.923999999999999</v>
      </c>
      <c r="I137" s="249"/>
      <c r="J137" s="245"/>
      <c r="K137" s="245"/>
      <c r="L137" s="250"/>
      <c r="M137" s="251"/>
      <c r="N137" s="252"/>
      <c r="O137" s="252"/>
      <c r="P137" s="252"/>
      <c r="Q137" s="252"/>
      <c r="R137" s="252"/>
      <c r="S137" s="252"/>
      <c r="T137" s="253"/>
      <c r="U137" s="13"/>
      <c r="V137" s="13"/>
      <c r="W137" s="13"/>
      <c r="X137" s="13"/>
      <c r="Y137" s="13"/>
      <c r="Z137" s="13"/>
      <c r="AA137" s="13"/>
      <c r="AB137" s="13"/>
      <c r="AC137" s="13"/>
      <c r="AD137" s="13"/>
      <c r="AE137" s="13"/>
      <c r="AT137" s="254" t="s">
        <v>161</v>
      </c>
      <c r="AU137" s="254" t="s">
        <v>88</v>
      </c>
      <c r="AV137" s="13" t="s">
        <v>88</v>
      </c>
      <c r="AW137" s="13" t="s">
        <v>34</v>
      </c>
      <c r="AX137" s="13" t="s">
        <v>80</v>
      </c>
      <c r="AY137" s="254" t="s">
        <v>150</v>
      </c>
    </row>
    <row r="138" s="13" customFormat="1">
      <c r="A138" s="13"/>
      <c r="B138" s="244"/>
      <c r="C138" s="245"/>
      <c r="D138" s="239" t="s">
        <v>161</v>
      </c>
      <c r="E138" s="246" t="s">
        <v>1</v>
      </c>
      <c r="F138" s="247" t="s">
        <v>613</v>
      </c>
      <c r="G138" s="245"/>
      <c r="H138" s="248">
        <v>29.331</v>
      </c>
      <c r="I138" s="249"/>
      <c r="J138" s="245"/>
      <c r="K138" s="245"/>
      <c r="L138" s="250"/>
      <c r="M138" s="251"/>
      <c r="N138" s="252"/>
      <c r="O138" s="252"/>
      <c r="P138" s="252"/>
      <c r="Q138" s="252"/>
      <c r="R138" s="252"/>
      <c r="S138" s="252"/>
      <c r="T138" s="253"/>
      <c r="U138" s="13"/>
      <c r="V138" s="13"/>
      <c r="W138" s="13"/>
      <c r="X138" s="13"/>
      <c r="Y138" s="13"/>
      <c r="Z138" s="13"/>
      <c r="AA138" s="13"/>
      <c r="AB138" s="13"/>
      <c r="AC138" s="13"/>
      <c r="AD138" s="13"/>
      <c r="AE138" s="13"/>
      <c r="AT138" s="254" t="s">
        <v>161</v>
      </c>
      <c r="AU138" s="254" t="s">
        <v>88</v>
      </c>
      <c r="AV138" s="13" t="s">
        <v>88</v>
      </c>
      <c r="AW138" s="13" t="s">
        <v>34</v>
      </c>
      <c r="AX138" s="13" t="s">
        <v>80</v>
      </c>
      <c r="AY138" s="254" t="s">
        <v>150</v>
      </c>
    </row>
    <row r="139" s="13" customFormat="1">
      <c r="A139" s="13"/>
      <c r="B139" s="244"/>
      <c r="C139" s="245"/>
      <c r="D139" s="239" t="s">
        <v>161</v>
      </c>
      <c r="E139" s="246" t="s">
        <v>1</v>
      </c>
      <c r="F139" s="247" t="s">
        <v>614</v>
      </c>
      <c r="G139" s="245"/>
      <c r="H139" s="248">
        <v>67.284000000000006</v>
      </c>
      <c r="I139" s="249"/>
      <c r="J139" s="245"/>
      <c r="K139" s="245"/>
      <c r="L139" s="250"/>
      <c r="M139" s="251"/>
      <c r="N139" s="252"/>
      <c r="O139" s="252"/>
      <c r="P139" s="252"/>
      <c r="Q139" s="252"/>
      <c r="R139" s="252"/>
      <c r="S139" s="252"/>
      <c r="T139" s="253"/>
      <c r="U139" s="13"/>
      <c r="V139" s="13"/>
      <c r="W139" s="13"/>
      <c r="X139" s="13"/>
      <c r="Y139" s="13"/>
      <c r="Z139" s="13"/>
      <c r="AA139" s="13"/>
      <c r="AB139" s="13"/>
      <c r="AC139" s="13"/>
      <c r="AD139" s="13"/>
      <c r="AE139" s="13"/>
      <c r="AT139" s="254" t="s">
        <v>161</v>
      </c>
      <c r="AU139" s="254" t="s">
        <v>88</v>
      </c>
      <c r="AV139" s="13" t="s">
        <v>88</v>
      </c>
      <c r="AW139" s="13" t="s">
        <v>34</v>
      </c>
      <c r="AX139" s="13" t="s">
        <v>80</v>
      </c>
      <c r="AY139" s="254" t="s">
        <v>150</v>
      </c>
    </row>
    <row r="140" s="13" customFormat="1">
      <c r="A140" s="13"/>
      <c r="B140" s="244"/>
      <c r="C140" s="245"/>
      <c r="D140" s="239" t="s">
        <v>161</v>
      </c>
      <c r="E140" s="246" t="s">
        <v>1</v>
      </c>
      <c r="F140" s="247" t="s">
        <v>615</v>
      </c>
      <c r="G140" s="245"/>
      <c r="H140" s="248">
        <v>8.3480000000000008</v>
      </c>
      <c r="I140" s="249"/>
      <c r="J140" s="245"/>
      <c r="K140" s="245"/>
      <c r="L140" s="250"/>
      <c r="M140" s="251"/>
      <c r="N140" s="252"/>
      <c r="O140" s="252"/>
      <c r="P140" s="252"/>
      <c r="Q140" s="252"/>
      <c r="R140" s="252"/>
      <c r="S140" s="252"/>
      <c r="T140" s="253"/>
      <c r="U140" s="13"/>
      <c r="V140" s="13"/>
      <c r="W140" s="13"/>
      <c r="X140" s="13"/>
      <c r="Y140" s="13"/>
      <c r="Z140" s="13"/>
      <c r="AA140" s="13"/>
      <c r="AB140" s="13"/>
      <c r="AC140" s="13"/>
      <c r="AD140" s="13"/>
      <c r="AE140" s="13"/>
      <c r="AT140" s="254" t="s">
        <v>161</v>
      </c>
      <c r="AU140" s="254" t="s">
        <v>88</v>
      </c>
      <c r="AV140" s="13" t="s">
        <v>88</v>
      </c>
      <c r="AW140" s="13" t="s">
        <v>34</v>
      </c>
      <c r="AX140" s="13" t="s">
        <v>80</v>
      </c>
      <c r="AY140" s="254" t="s">
        <v>150</v>
      </c>
    </row>
    <row r="141" s="13" customFormat="1">
      <c r="A141" s="13"/>
      <c r="B141" s="244"/>
      <c r="C141" s="245"/>
      <c r="D141" s="239" t="s">
        <v>161</v>
      </c>
      <c r="E141" s="246" t="s">
        <v>1</v>
      </c>
      <c r="F141" s="247" t="s">
        <v>616</v>
      </c>
      <c r="G141" s="245"/>
      <c r="H141" s="248">
        <v>30.664000000000001</v>
      </c>
      <c r="I141" s="249"/>
      <c r="J141" s="245"/>
      <c r="K141" s="245"/>
      <c r="L141" s="250"/>
      <c r="M141" s="251"/>
      <c r="N141" s="252"/>
      <c r="O141" s="252"/>
      <c r="P141" s="252"/>
      <c r="Q141" s="252"/>
      <c r="R141" s="252"/>
      <c r="S141" s="252"/>
      <c r="T141" s="253"/>
      <c r="U141" s="13"/>
      <c r="V141" s="13"/>
      <c r="W141" s="13"/>
      <c r="X141" s="13"/>
      <c r="Y141" s="13"/>
      <c r="Z141" s="13"/>
      <c r="AA141" s="13"/>
      <c r="AB141" s="13"/>
      <c r="AC141" s="13"/>
      <c r="AD141" s="13"/>
      <c r="AE141" s="13"/>
      <c r="AT141" s="254" t="s">
        <v>161</v>
      </c>
      <c r="AU141" s="254" t="s">
        <v>88</v>
      </c>
      <c r="AV141" s="13" t="s">
        <v>88</v>
      </c>
      <c r="AW141" s="13" t="s">
        <v>34</v>
      </c>
      <c r="AX141" s="13" t="s">
        <v>80</v>
      </c>
      <c r="AY141" s="254" t="s">
        <v>150</v>
      </c>
    </row>
    <row r="142" s="13" customFormat="1">
      <c r="A142" s="13"/>
      <c r="B142" s="244"/>
      <c r="C142" s="245"/>
      <c r="D142" s="239" t="s">
        <v>161</v>
      </c>
      <c r="E142" s="246" t="s">
        <v>1</v>
      </c>
      <c r="F142" s="247" t="s">
        <v>617</v>
      </c>
      <c r="G142" s="245"/>
      <c r="H142" s="248">
        <v>114.62300000000001</v>
      </c>
      <c r="I142" s="249"/>
      <c r="J142" s="245"/>
      <c r="K142" s="245"/>
      <c r="L142" s="250"/>
      <c r="M142" s="251"/>
      <c r="N142" s="252"/>
      <c r="O142" s="252"/>
      <c r="P142" s="252"/>
      <c r="Q142" s="252"/>
      <c r="R142" s="252"/>
      <c r="S142" s="252"/>
      <c r="T142" s="253"/>
      <c r="U142" s="13"/>
      <c r="V142" s="13"/>
      <c r="W142" s="13"/>
      <c r="X142" s="13"/>
      <c r="Y142" s="13"/>
      <c r="Z142" s="13"/>
      <c r="AA142" s="13"/>
      <c r="AB142" s="13"/>
      <c r="AC142" s="13"/>
      <c r="AD142" s="13"/>
      <c r="AE142" s="13"/>
      <c r="AT142" s="254" t="s">
        <v>161</v>
      </c>
      <c r="AU142" s="254" t="s">
        <v>88</v>
      </c>
      <c r="AV142" s="13" t="s">
        <v>88</v>
      </c>
      <c r="AW142" s="13" t="s">
        <v>34</v>
      </c>
      <c r="AX142" s="13" t="s">
        <v>80</v>
      </c>
      <c r="AY142" s="254" t="s">
        <v>150</v>
      </c>
    </row>
    <row r="143" s="14" customFormat="1">
      <c r="A143" s="14"/>
      <c r="B143" s="255"/>
      <c r="C143" s="256"/>
      <c r="D143" s="239" t="s">
        <v>161</v>
      </c>
      <c r="E143" s="257" t="s">
        <v>578</v>
      </c>
      <c r="F143" s="258" t="s">
        <v>212</v>
      </c>
      <c r="G143" s="256"/>
      <c r="H143" s="259">
        <v>565.09299999999996</v>
      </c>
      <c r="I143" s="260"/>
      <c r="J143" s="256"/>
      <c r="K143" s="256"/>
      <c r="L143" s="261"/>
      <c r="M143" s="262"/>
      <c r="N143" s="263"/>
      <c r="O143" s="263"/>
      <c r="P143" s="263"/>
      <c r="Q143" s="263"/>
      <c r="R143" s="263"/>
      <c r="S143" s="263"/>
      <c r="T143" s="264"/>
      <c r="U143" s="14"/>
      <c r="V143" s="14"/>
      <c r="W143" s="14"/>
      <c r="X143" s="14"/>
      <c r="Y143" s="14"/>
      <c r="Z143" s="14"/>
      <c r="AA143" s="14"/>
      <c r="AB143" s="14"/>
      <c r="AC143" s="14"/>
      <c r="AD143" s="14"/>
      <c r="AE143" s="14"/>
      <c r="AT143" s="265" t="s">
        <v>161</v>
      </c>
      <c r="AU143" s="265" t="s">
        <v>88</v>
      </c>
      <c r="AV143" s="14" t="s">
        <v>157</v>
      </c>
      <c r="AW143" s="14" t="s">
        <v>34</v>
      </c>
      <c r="AX143" s="14" t="s">
        <v>14</v>
      </c>
      <c r="AY143" s="265" t="s">
        <v>150</v>
      </c>
    </row>
    <row r="144" s="2" customFormat="1">
      <c r="A144" s="38"/>
      <c r="B144" s="39"/>
      <c r="C144" s="226" t="s">
        <v>88</v>
      </c>
      <c r="D144" s="226" t="s">
        <v>152</v>
      </c>
      <c r="E144" s="227" t="s">
        <v>243</v>
      </c>
      <c r="F144" s="228" t="s">
        <v>244</v>
      </c>
      <c r="G144" s="229" t="s">
        <v>233</v>
      </c>
      <c r="H144" s="230">
        <v>565.09299999999996</v>
      </c>
      <c r="I144" s="231"/>
      <c r="J144" s="232">
        <f>ROUND(I144*H144,2)</f>
        <v>0</v>
      </c>
      <c r="K144" s="228" t="s">
        <v>156</v>
      </c>
      <c r="L144" s="44"/>
      <c r="M144" s="233" t="s">
        <v>1</v>
      </c>
      <c r="N144" s="234" t="s">
        <v>45</v>
      </c>
      <c r="O144" s="91"/>
      <c r="P144" s="235">
        <f>O144*H144</f>
        <v>0</v>
      </c>
      <c r="Q144" s="235">
        <v>0</v>
      </c>
      <c r="R144" s="235">
        <f>Q144*H144</f>
        <v>0</v>
      </c>
      <c r="S144" s="235">
        <v>0</v>
      </c>
      <c r="T144" s="236">
        <f>S144*H144</f>
        <v>0</v>
      </c>
      <c r="U144" s="38"/>
      <c r="V144" s="38"/>
      <c r="W144" s="38"/>
      <c r="X144" s="38"/>
      <c r="Y144" s="38"/>
      <c r="Z144" s="38"/>
      <c r="AA144" s="38"/>
      <c r="AB144" s="38"/>
      <c r="AC144" s="38"/>
      <c r="AD144" s="38"/>
      <c r="AE144" s="38"/>
      <c r="AR144" s="237" t="s">
        <v>157</v>
      </c>
      <c r="AT144" s="237" t="s">
        <v>152</v>
      </c>
      <c r="AU144" s="237" t="s">
        <v>88</v>
      </c>
      <c r="AY144" s="17" t="s">
        <v>150</v>
      </c>
      <c r="BE144" s="238">
        <f>IF(N144="základní",J144,0)</f>
        <v>0</v>
      </c>
      <c r="BF144" s="238">
        <f>IF(N144="snížená",J144,0)</f>
        <v>0</v>
      </c>
      <c r="BG144" s="238">
        <f>IF(N144="zákl. přenesená",J144,0)</f>
        <v>0</v>
      </c>
      <c r="BH144" s="238">
        <f>IF(N144="sníž. přenesená",J144,0)</f>
        <v>0</v>
      </c>
      <c r="BI144" s="238">
        <f>IF(N144="nulová",J144,0)</f>
        <v>0</v>
      </c>
      <c r="BJ144" s="17" t="s">
        <v>14</v>
      </c>
      <c r="BK144" s="238">
        <f>ROUND(I144*H144,2)</f>
        <v>0</v>
      </c>
      <c r="BL144" s="17" t="s">
        <v>157</v>
      </c>
      <c r="BM144" s="237" t="s">
        <v>618</v>
      </c>
    </row>
    <row r="145" s="2" customFormat="1">
      <c r="A145" s="38"/>
      <c r="B145" s="39"/>
      <c r="C145" s="40"/>
      <c r="D145" s="239" t="s">
        <v>159</v>
      </c>
      <c r="E145" s="40"/>
      <c r="F145" s="240" t="s">
        <v>246</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159</v>
      </c>
      <c r="AU145" s="17" t="s">
        <v>88</v>
      </c>
    </row>
    <row r="146" s="13" customFormat="1">
      <c r="A146" s="13"/>
      <c r="B146" s="244"/>
      <c r="C146" s="245"/>
      <c r="D146" s="239" t="s">
        <v>161</v>
      </c>
      <c r="E146" s="246" t="s">
        <v>1</v>
      </c>
      <c r="F146" s="247" t="s">
        <v>578</v>
      </c>
      <c r="G146" s="245"/>
      <c r="H146" s="248">
        <v>565.09299999999996</v>
      </c>
      <c r="I146" s="249"/>
      <c r="J146" s="245"/>
      <c r="K146" s="245"/>
      <c r="L146" s="250"/>
      <c r="M146" s="251"/>
      <c r="N146" s="252"/>
      <c r="O146" s="252"/>
      <c r="P146" s="252"/>
      <c r="Q146" s="252"/>
      <c r="R146" s="252"/>
      <c r="S146" s="252"/>
      <c r="T146" s="253"/>
      <c r="U146" s="13"/>
      <c r="V146" s="13"/>
      <c r="W146" s="13"/>
      <c r="X146" s="13"/>
      <c r="Y146" s="13"/>
      <c r="Z146" s="13"/>
      <c r="AA146" s="13"/>
      <c r="AB146" s="13"/>
      <c r="AC146" s="13"/>
      <c r="AD146" s="13"/>
      <c r="AE146" s="13"/>
      <c r="AT146" s="254" t="s">
        <v>161</v>
      </c>
      <c r="AU146" s="254" t="s">
        <v>88</v>
      </c>
      <c r="AV146" s="13" t="s">
        <v>88</v>
      </c>
      <c r="AW146" s="13" t="s">
        <v>34</v>
      </c>
      <c r="AX146" s="13" t="s">
        <v>14</v>
      </c>
      <c r="AY146" s="254" t="s">
        <v>150</v>
      </c>
    </row>
    <row r="147" s="2" customFormat="1" ht="66.75" customHeight="1">
      <c r="A147" s="38"/>
      <c r="B147" s="39"/>
      <c r="C147" s="226" t="s">
        <v>167</v>
      </c>
      <c r="D147" s="226" t="s">
        <v>152</v>
      </c>
      <c r="E147" s="227" t="s">
        <v>249</v>
      </c>
      <c r="F147" s="228" t="s">
        <v>619</v>
      </c>
      <c r="G147" s="229" t="s">
        <v>233</v>
      </c>
      <c r="H147" s="230">
        <v>5650.9300000000003</v>
      </c>
      <c r="I147" s="231"/>
      <c r="J147" s="232">
        <f>ROUND(I147*H147,2)</f>
        <v>0</v>
      </c>
      <c r="K147" s="228" t="s">
        <v>156</v>
      </c>
      <c r="L147" s="44"/>
      <c r="M147" s="233" t="s">
        <v>1</v>
      </c>
      <c r="N147" s="234" t="s">
        <v>45</v>
      </c>
      <c r="O147" s="91"/>
      <c r="P147" s="235">
        <f>O147*H147</f>
        <v>0</v>
      </c>
      <c r="Q147" s="235">
        <v>0</v>
      </c>
      <c r="R147" s="235">
        <f>Q147*H147</f>
        <v>0</v>
      </c>
      <c r="S147" s="235">
        <v>0</v>
      </c>
      <c r="T147" s="236">
        <f>S147*H147</f>
        <v>0</v>
      </c>
      <c r="U147" s="38"/>
      <c r="V147" s="38"/>
      <c r="W147" s="38"/>
      <c r="X147" s="38"/>
      <c r="Y147" s="38"/>
      <c r="Z147" s="38"/>
      <c r="AA147" s="38"/>
      <c r="AB147" s="38"/>
      <c r="AC147" s="38"/>
      <c r="AD147" s="38"/>
      <c r="AE147" s="38"/>
      <c r="AR147" s="237" t="s">
        <v>157</v>
      </c>
      <c r="AT147" s="237" t="s">
        <v>152</v>
      </c>
      <c r="AU147" s="237" t="s">
        <v>88</v>
      </c>
      <c r="AY147" s="17" t="s">
        <v>150</v>
      </c>
      <c r="BE147" s="238">
        <f>IF(N147="základní",J147,0)</f>
        <v>0</v>
      </c>
      <c r="BF147" s="238">
        <f>IF(N147="snížená",J147,0)</f>
        <v>0</v>
      </c>
      <c r="BG147" s="238">
        <f>IF(N147="zákl. přenesená",J147,0)</f>
        <v>0</v>
      </c>
      <c r="BH147" s="238">
        <f>IF(N147="sníž. přenesená",J147,0)</f>
        <v>0</v>
      </c>
      <c r="BI147" s="238">
        <f>IF(N147="nulová",J147,0)</f>
        <v>0</v>
      </c>
      <c r="BJ147" s="17" t="s">
        <v>14</v>
      </c>
      <c r="BK147" s="238">
        <f>ROUND(I147*H147,2)</f>
        <v>0</v>
      </c>
      <c r="BL147" s="17" t="s">
        <v>157</v>
      </c>
      <c r="BM147" s="237" t="s">
        <v>620</v>
      </c>
    </row>
    <row r="148" s="2" customFormat="1">
      <c r="A148" s="38"/>
      <c r="B148" s="39"/>
      <c r="C148" s="40"/>
      <c r="D148" s="239" t="s">
        <v>159</v>
      </c>
      <c r="E148" s="40"/>
      <c r="F148" s="240" t="s">
        <v>246</v>
      </c>
      <c r="G148" s="40"/>
      <c r="H148" s="40"/>
      <c r="I148" s="241"/>
      <c r="J148" s="40"/>
      <c r="K148" s="40"/>
      <c r="L148" s="44"/>
      <c r="M148" s="242"/>
      <c r="N148" s="243"/>
      <c r="O148" s="91"/>
      <c r="P148" s="91"/>
      <c r="Q148" s="91"/>
      <c r="R148" s="91"/>
      <c r="S148" s="91"/>
      <c r="T148" s="92"/>
      <c r="U148" s="38"/>
      <c r="V148" s="38"/>
      <c r="W148" s="38"/>
      <c r="X148" s="38"/>
      <c r="Y148" s="38"/>
      <c r="Z148" s="38"/>
      <c r="AA148" s="38"/>
      <c r="AB148" s="38"/>
      <c r="AC148" s="38"/>
      <c r="AD148" s="38"/>
      <c r="AE148" s="38"/>
      <c r="AT148" s="17" t="s">
        <v>159</v>
      </c>
      <c r="AU148" s="17" t="s">
        <v>88</v>
      </c>
    </row>
    <row r="149" s="13" customFormat="1">
      <c r="A149" s="13"/>
      <c r="B149" s="244"/>
      <c r="C149" s="245"/>
      <c r="D149" s="239" t="s">
        <v>161</v>
      </c>
      <c r="E149" s="246" t="s">
        <v>1</v>
      </c>
      <c r="F149" s="247" t="s">
        <v>621</v>
      </c>
      <c r="G149" s="245"/>
      <c r="H149" s="248">
        <v>5650.9300000000003</v>
      </c>
      <c r="I149" s="249"/>
      <c r="J149" s="245"/>
      <c r="K149" s="245"/>
      <c r="L149" s="250"/>
      <c r="M149" s="251"/>
      <c r="N149" s="252"/>
      <c r="O149" s="252"/>
      <c r="P149" s="252"/>
      <c r="Q149" s="252"/>
      <c r="R149" s="252"/>
      <c r="S149" s="252"/>
      <c r="T149" s="253"/>
      <c r="U149" s="13"/>
      <c r="V149" s="13"/>
      <c r="W149" s="13"/>
      <c r="X149" s="13"/>
      <c r="Y149" s="13"/>
      <c r="Z149" s="13"/>
      <c r="AA149" s="13"/>
      <c r="AB149" s="13"/>
      <c r="AC149" s="13"/>
      <c r="AD149" s="13"/>
      <c r="AE149" s="13"/>
      <c r="AT149" s="254" t="s">
        <v>161</v>
      </c>
      <c r="AU149" s="254" t="s">
        <v>88</v>
      </c>
      <c r="AV149" s="13" t="s">
        <v>88</v>
      </c>
      <c r="AW149" s="13" t="s">
        <v>34</v>
      </c>
      <c r="AX149" s="13" t="s">
        <v>14</v>
      </c>
      <c r="AY149" s="254" t="s">
        <v>150</v>
      </c>
    </row>
    <row r="150" s="2" customFormat="1" ht="44.25" customHeight="1">
      <c r="A150" s="38"/>
      <c r="B150" s="39"/>
      <c r="C150" s="226" t="s">
        <v>157</v>
      </c>
      <c r="D150" s="226" t="s">
        <v>152</v>
      </c>
      <c r="E150" s="227" t="s">
        <v>622</v>
      </c>
      <c r="F150" s="228" t="s">
        <v>558</v>
      </c>
      <c r="G150" s="229" t="s">
        <v>269</v>
      </c>
      <c r="H150" s="230">
        <v>904.149</v>
      </c>
      <c r="I150" s="231"/>
      <c r="J150" s="232">
        <f>ROUND(I150*H150,2)</f>
        <v>0</v>
      </c>
      <c r="K150" s="228" t="s">
        <v>156</v>
      </c>
      <c r="L150" s="44"/>
      <c r="M150" s="233" t="s">
        <v>1</v>
      </c>
      <c r="N150" s="234" t="s">
        <v>45</v>
      </c>
      <c r="O150" s="91"/>
      <c r="P150" s="235">
        <f>O150*H150</f>
        <v>0</v>
      </c>
      <c r="Q150" s="235">
        <v>0</v>
      </c>
      <c r="R150" s="235">
        <f>Q150*H150</f>
        <v>0</v>
      </c>
      <c r="S150" s="235">
        <v>0</v>
      </c>
      <c r="T150" s="236">
        <f>S150*H150</f>
        <v>0</v>
      </c>
      <c r="U150" s="38"/>
      <c r="V150" s="38"/>
      <c r="W150" s="38"/>
      <c r="X150" s="38"/>
      <c r="Y150" s="38"/>
      <c r="Z150" s="38"/>
      <c r="AA150" s="38"/>
      <c r="AB150" s="38"/>
      <c r="AC150" s="38"/>
      <c r="AD150" s="38"/>
      <c r="AE150" s="38"/>
      <c r="AR150" s="237" t="s">
        <v>157</v>
      </c>
      <c r="AT150" s="237" t="s">
        <v>152</v>
      </c>
      <c r="AU150" s="237" t="s">
        <v>88</v>
      </c>
      <c r="AY150" s="17" t="s">
        <v>150</v>
      </c>
      <c r="BE150" s="238">
        <f>IF(N150="základní",J150,0)</f>
        <v>0</v>
      </c>
      <c r="BF150" s="238">
        <f>IF(N150="snížená",J150,0)</f>
        <v>0</v>
      </c>
      <c r="BG150" s="238">
        <f>IF(N150="zákl. přenesená",J150,0)</f>
        <v>0</v>
      </c>
      <c r="BH150" s="238">
        <f>IF(N150="sníž. přenesená",J150,0)</f>
        <v>0</v>
      </c>
      <c r="BI150" s="238">
        <f>IF(N150="nulová",J150,0)</f>
        <v>0</v>
      </c>
      <c r="BJ150" s="17" t="s">
        <v>14</v>
      </c>
      <c r="BK150" s="238">
        <f>ROUND(I150*H150,2)</f>
        <v>0</v>
      </c>
      <c r="BL150" s="17" t="s">
        <v>157</v>
      </c>
      <c r="BM150" s="237" t="s">
        <v>623</v>
      </c>
    </row>
    <row r="151" s="2" customFormat="1">
      <c r="A151" s="38"/>
      <c r="B151" s="39"/>
      <c r="C151" s="40"/>
      <c r="D151" s="239" t="s">
        <v>159</v>
      </c>
      <c r="E151" s="40"/>
      <c r="F151" s="240" t="s">
        <v>554</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159</v>
      </c>
      <c r="AU151" s="17" t="s">
        <v>88</v>
      </c>
    </row>
    <row r="152" s="13" customFormat="1">
      <c r="A152" s="13"/>
      <c r="B152" s="244"/>
      <c r="C152" s="245"/>
      <c r="D152" s="239" t="s">
        <v>161</v>
      </c>
      <c r="E152" s="246" t="s">
        <v>1</v>
      </c>
      <c r="F152" s="247" t="s">
        <v>624</v>
      </c>
      <c r="G152" s="245"/>
      <c r="H152" s="248">
        <v>904.149</v>
      </c>
      <c r="I152" s="249"/>
      <c r="J152" s="245"/>
      <c r="K152" s="245"/>
      <c r="L152" s="250"/>
      <c r="M152" s="251"/>
      <c r="N152" s="252"/>
      <c r="O152" s="252"/>
      <c r="P152" s="252"/>
      <c r="Q152" s="252"/>
      <c r="R152" s="252"/>
      <c r="S152" s="252"/>
      <c r="T152" s="253"/>
      <c r="U152" s="13"/>
      <c r="V152" s="13"/>
      <c r="W152" s="13"/>
      <c r="X152" s="13"/>
      <c r="Y152" s="13"/>
      <c r="Z152" s="13"/>
      <c r="AA152" s="13"/>
      <c r="AB152" s="13"/>
      <c r="AC152" s="13"/>
      <c r="AD152" s="13"/>
      <c r="AE152" s="13"/>
      <c r="AT152" s="254" t="s">
        <v>161</v>
      </c>
      <c r="AU152" s="254" t="s">
        <v>88</v>
      </c>
      <c r="AV152" s="13" t="s">
        <v>88</v>
      </c>
      <c r="AW152" s="13" t="s">
        <v>34</v>
      </c>
      <c r="AX152" s="13" t="s">
        <v>14</v>
      </c>
      <c r="AY152" s="254" t="s">
        <v>150</v>
      </c>
    </row>
    <row r="153" s="2" customFormat="1" ht="21.75" customHeight="1">
      <c r="A153" s="38"/>
      <c r="B153" s="39"/>
      <c r="C153" s="226" t="s">
        <v>177</v>
      </c>
      <c r="D153" s="226" t="s">
        <v>152</v>
      </c>
      <c r="E153" s="227" t="s">
        <v>625</v>
      </c>
      <c r="F153" s="228" t="s">
        <v>626</v>
      </c>
      <c r="G153" s="229" t="s">
        <v>233</v>
      </c>
      <c r="H153" s="230">
        <v>511.93000000000001</v>
      </c>
      <c r="I153" s="231"/>
      <c r="J153" s="232">
        <f>ROUND(I153*H153,2)</f>
        <v>0</v>
      </c>
      <c r="K153" s="228" t="s">
        <v>1</v>
      </c>
      <c r="L153" s="44"/>
      <c r="M153" s="233" t="s">
        <v>1</v>
      </c>
      <c r="N153" s="234" t="s">
        <v>45</v>
      </c>
      <c r="O153" s="91"/>
      <c r="P153" s="235">
        <f>O153*H153</f>
        <v>0</v>
      </c>
      <c r="Q153" s="235">
        <v>0</v>
      </c>
      <c r="R153" s="235">
        <f>Q153*H153</f>
        <v>0</v>
      </c>
      <c r="S153" s="235">
        <v>0</v>
      </c>
      <c r="T153" s="236">
        <f>S153*H153</f>
        <v>0</v>
      </c>
      <c r="U153" s="38"/>
      <c r="V153" s="38"/>
      <c r="W153" s="38"/>
      <c r="X153" s="38"/>
      <c r="Y153" s="38"/>
      <c r="Z153" s="38"/>
      <c r="AA153" s="38"/>
      <c r="AB153" s="38"/>
      <c r="AC153" s="38"/>
      <c r="AD153" s="38"/>
      <c r="AE153" s="38"/>
      <c r="AR153" s="237" t="s">
        <v>157</v>
      </c>
      <c r="AT153" s="237" t="s">
        <v>152</v>
      </c>
      <c r="AU153" s="237" t="s">
        <v>88</v>
      </c>
      <c r="AY153" s="17" t="s">
        <v>150</v>
      </c>
      <c r="BE153" s="238">
        <f>IF(N153="základní",J153,0)</f>
        <v>0</v>
      </c>
      <c r="BF153" s="238">
        <f>IF(N153="snížená",J153,0)</f>
        <v>0</v>
      </c>
      <c r="BG153" s="238">
        <f>IF(N153="zákl. přenesená",J153,0)</f>
        <v>0</v>
      </c>
      <c r="BH153" s="238">
        <f>IF(N153="sníž. přenesená",J153,0)</f>
        <v>0</v>
      </c>
      <c r="BI153" s="238">
        <f>IF(N153="nulová",J153,0)</f>
        <v>0</v>
      </c>
      <c r="BJ153" s="17" t="s">
        <v>14</v>
      </c>
      <c r="BK153" s="238">
        <f>ROUND(I153*H153,2)</f>
        <v>0</v>
      </c>
      <c r="BL153" s="17" t="s">
        <v>157</v>
      </c>
      <c r="BM153" s="237" t="s">
        <v>627</v>
      </c>
    </row>
    <row r="154" s="13" customFormat="1">
      <c r="A154" s="13"/>
      <c r="B154" s="244"/>
      <c r="C154" s="245"/>
      <c r="D154" s="239" t="s">
        <v>161</v>
      </c>
      <c r="E154" s="246" t="s">
        <v>1</v>
      </c>
      <c r="F154" s="247" t="s">
        <v>628</v>
      </c>
      <c r="G154" s="245"/>
      <c r="H154" s="248">
        <v>65.527000000000001</v>
      </c>
      <c r="I154" s="249"/>
      <c r="J154" s="245"/>
      <c r="K154" s="245"/>
      <c r="L154" s="250"/>
      <c r="M154" s="251"/>
      <c r="N154" s="252"/>
      <c r="O154" s="252"/>
      <c r="P154" s="252"/>
      <c r="Q154" s="252"/>
      <c r="R154" s="252"/>
      <c r="S154" s="252"/>
      <c r="T154" s="253"/>
      <c r="U154" s="13"/>
      <c r="V154" s="13"/>
      <c r="W154" s="13"/>
      <c r="X154" s="13"/>
      <c r="Y154" s="13"/>
      <c r="Z154" s="13"/>
      <c r="AA154" s="13"/>
      <c r="AB154" s="13"/>
      <c r="AC154" s="13"/>
      <c r="AD154" s="13"/>
      <c r="AE154" s="13"/>
      <c r="AT154" s="254" t="s">
        <v>161</v>
      </c>
      <c r="AU154" s="254" t="s">
        <v>88</v>
      </c>
      <c r="AV154" s="13" t="s">
        <v>88</v>
      </c>
      <c r="AW154" s="13" t="s">
        <v>34</v>
      </c>
      <c r="AX154" s="13" t="s">
        <v>80</v>
      </c>
      <c r="AY154" s="254" t="s">
        <v>150</v>
      </c>
    </row>
    <row r="155" s="13" customFormat="1">
      <c r="A155" s="13"/>
      <c r="B155" s="244"/>
      <c r="C155" s="245"/>
      <c r="D155" s="239" t="s">
        <v>161</v>
      </c>
      <c r="E155" s="246" t="s">
        <v>1</v>
      </c>
      <c r="F155" s="247" t="s">
        <v>629</v>
      </c>
      <c r="G155" s="245"/>
      <c r="H155" s="248">
        <v>53.085999999999999</v>
      </c>
      <c r="I155" s="249"/>
      <c r="J155" s="245"/>
      <c r="K155" s="245"/>
      <c r="L155" s="250"/>
      <c r="M155" s="251"/>
      <c r="N155" s="252"/>
      <c r="O155" s="252"/>
      <c r="P155" s="252"/>
      <c r="Q155" s="252"/>
      <c r="R155" s="252"/>
      <c r="S155" s="252"/>
      <c r="T155" s="253"/>
      <c r="U155" s="13"/>
      <c r="V155" s="13"/>
      <c r="W155" s="13"/>
      <c r="X155" s="13"/>
      <c r="Y155" s="13"/>
      <c r="Z155" s="13"/>
      <c r="AA155" s="13"/>
      <c r="AB155" s="13"/>
      <c r="AC155" s="13"/>
      <c r="AD155" s="13"/>
      <c r="AE155" s="13"/>
      <c r="AT155" s="254" t="s">
        <v>161</v>
      </c>
      <c r="AU155" s="254" t="s">
        <v>88</v>
      </c>
      <c r="AV155" s="13" t="s">
        <v>88</v>
      </c>
      <c r="AW155" s="13" t="s">
        <v>34</v>
      </c>
      <c r="AX155" s="13" t="s">
        <v>80</v>
      </c>
      <c r="AY155" s="254" t="s">
        <v>150</v>
      </c>
    </row>
    <row r="156" s="13" customFormat="1">
      <c r="A156" s="13"/>
      <c r="B156" s="244"/>
      <c r="C156" s="245"/>
      <c r="D156" s="239" t="s">
        <v>161</v>
      </c>
      <c r="E156" s="246" t="s">
        <v>1</v>
      </c>
      <c r="F156" s="247" t="s">
        <v>630</v>
      </c>
      <c r="G156" s="245"/>
      <c r="H156" s="248">
        <v>68.748000000000005</v>
      </c>
      <c r="I156" s="249"/>
      <c r="J156" s="245"/>
      <c r="K156" s="245"/>
      <c r="L156" s="250"/>
      <c r="M156" s="251"/>
      <c r="N156" s="252"/>
      <c r="O156" s="252"/>
      <c r="P156" s="252"/>
      <c r="Q156" s="252"/>
      <c r="R156" s="252"/>
      <c r="S156" s="252"/>
      <c r="T156" s="253"/>
      <c r="U156" s="13"/>
      <c r="V156" s="13"/>
      <c r="W156" s="13"/>
      <c r="X156" s="13"/>
      <c r="Y156" s="13"/>
      <c r="Z156" s="13"/>
      <c r="AA156" s="13"/>
      <c r="AB156" s="13"/>
      <c r="AC156" s="13"/>
      <c r="AD156" s="13"/>
      <c r="AE156" s="13"/>
      <c r="AT156" s="254" t="s">
        <v>161</v>
      </c>
      <c r="AU156" s="254" t="s">
        <v>88</v>
      </c>
      <c r="AV156" s="13" t="s">
        <v>88</v>
      </c>
      <c r="AW156" s="13" t="s">
        <v>34</v>
      </c>
      <c r="AX156" s="13" t="s">
        <v>80</v>
      </c>
      <c r="AY156" s="254" t="s">
        <v>150</v>
      </c>
    </row>
    <row r="157" s="13" customFormat="1">
      <c r="A157" s="13"/>
      <c r="B157" s="244"/>
      <c r="C157" s="245"/>
      <c r="D157" s="239" t="s">
        <v>161</v>
      </c>
      <c r="E157" s="246" t="s">
        <v>1</v>
      </c>
      <c r="F157" s="247" t="s">
        <v>631</v>
      </c>
      <c r="G157" s="245"/>
      <c r="H157" s="248">
        <v>51.539999999999999</v>
      </c>
      <c r="I157" s="249"/>
      <c r="J157" s="245"/>
      <c r="K157" s="245"/>
      <c r="L157" s="250"/>
      <c r="M157" s="251"/>
      <c r="N157" s="252"/>
      <c r="O157" s="252"/>
      <c r="P157" s="252"/>
      <c r="Q157" s="252"/>
      <c r="R157" s="252"/>
      <c r="S157" s="252"/>
      <c r="T157" s="253"/>
      <c r="U157" s="13"/>
      <c r="V157" s="13"/>
      <c r="W157" s="13"/>
      <c r="X157" s="13"/>
      <c r="Y157" s="13"/>
      <c r="Z157" s="13"/>
      <c r="AA157" s="13"/>
      <c r="AB157" s="13"/>
      <c r="AC157" s="13"/>
      <c r="AD157" s="13"/>
      <c r="AE157" s="13"/>
      <c r="AT157" s="254" t="s">
        <v>161</v>
      </c>
      <c r="AU157" s="254" t="s">
        <v>88</v>
      </c>
      <c r="AV157" s="13" t="s">
        <v>88</v>
      </c>
      <c r="AW157" s="13" t="s">
        <v>34</v>
      </c>
      <c r="AX157" s="13" t="s">
        <v>80</v>
      </c>
      <c r="AY157" s="254" t="s">
        <v>150</v>
      </c>
    </row>
    <row r="158" s="13" customFormat="1">
      <c r="A158" s="13"/>
      <c r="B158" s="244"/>
      <c r="C158" s="245"/>
      <c r="D158" s="239" t="s">
        <v>161</v>
      </c>
      <c r="E158" s="246" t="s">
        <v>1</v>
      </c>
      <c r="F158" s="247" t="s">
        <v>632</v>
      </c>
      <c r="G158" s="245"/>
      <c r="H158" s="248">
        <v>51.548000000000002</v>
      </c>
      <c r="I158" s="249"/>
      <c r="J158" s="245"/>
      <c r="K158" s="245"/>
      <c r="L158" s="250"/>
      <c r="M158" s="251"/>
      <c r="N158" s="252"/>
      <c r="O158" s="252"/>
      <c r="P158" s="252"/>
      <c r="Q158" s="252"/>
      <c r="R158" s="252"/>
      <c r="S158" s="252"/>
      <c r="T158" s="253"/>
      <c r="U158" s="13"/>
      <c r="V158" s="13"/>
      <c r="W158" s="13"/>
      <c r="X158" s="13"/>
      <c r="Y158" s="13"/>
      <c r="Z158" s="13"/>
      <c r="AA158" s="13"/>
      <c r="AB158" s="13"/>
      <c r="AC158" s="13"/>
      <c r="AD158" s="13"/>
      <c r="AE158" s="13"/>
      <c r="AT158" s="254" t="s">
        <v>161</v>
      </c>
      <c r="AU158" s="254" t="s">
        <v>88</v>
      </c>
      <c r="AV158" s="13" t="s">
        <v>88</v>
      </c>
      <c r="AW158" s="13" t="s">
        <v>34</v>
      </c>
      <c r="AX158" s="13" t="s">
        <v>80</v>
      </c>
      <c r="AY158" s="254" t="s">
        <v>150</v>
      </c>
    </row>
    <row r="159" s="13" customFormat="1">
      <c r="A159" s="13"/>
      <c r="B159" s="244"/>
      <c r="C159" s="245"/>
      <c r="D159" s="239" t="s">
        <v>161</v>
      </c>
      <c r="E159" s="246" t="s">
        <v>1</v>
      </c>
      <c r="F159" s="247" t="s">
        <v>633</v>
      </c>
      <c r="G159" s="245"/>
      <c r="H159" s="248">
        <v>62.835999999999999</v>
      </c>
      <c r="I159" s="249"/>
      <c r="J159" s="245"/>
      <c r="K159" s="245"/>
      <c r="L159" s="250"/>
      <c r="M159" s="251"/>
      <c r="N159" s="252"/>
      <c r="O159" s="252"/>
      <c r="P159" s="252"/>
      <c r="Q159" s="252"/>
      <c r="R159" s="252"/>
      <c r="S159" s="252"/>
      <c r="T159" s="253"/>
      <c r="U159" s="13"/>
      <c r="V159" s="13"/>
      <c r="W159" s="13"/>
      <c r="X159" s="13"/>
      <c r="Y159" s="13"/>
      <c r="Z159" s="13"/>
      <c r="AA159" s="13"/>
      <c r="AB159" s="13"/>
      <c r="AC159" s="13"/>
      <c r="AD159" s="13"/>
      <c r="AE159" s="13"/>
      <c r="AT159" s="254" t="s">
        <v>161</v>
      </c>
      <c r="AU159" s="254" t="s">
        <v>88</v>
      </c>
      <c r="AV159" s="13" t="s">
        <v>88</v>
      </c>
      <c r="AW159" s="13" t="s">
        <v>34</v>
      </c>
      <c r="AX159" s="13" t="s">
        <v>80</v>
      </c>
      <c r="AY159" s="254" t="s">
        <v>150</v>
      </c>
    </row>
    <row r="160" s="13" customFormat="1">
      <c r="A160" s="13"/>
      <c r="B160" s="244"/>
      <c r="C160" s="245"/>
      <c r="D160" s="239" t="s">
        <v>161</v>
      </c>
      <c r="E160" s="246" t="s">
        <v>1</v>
      </c>
      <c r="F160" s="247" t="s">
        <v>634</v>
      </c>
      <c r="G160" s="245"/>
      <c r="H160" s="248">
        <v>40.557000000000002</v>
      </c>
      <c r="I160" s="249"/>
      <c r="J160" s="245"/>
      <c r="K160" s="245"/>
      <c r="L160" s="250"/>
      <c r="M160" s="251"/>
      <c r="N160" s="252"/>
      <c r="O160" s="252"/>
      <c r="P160" s="252"/>
      <c r="Q160" s="252"/>
      <c r="R160" s="252"/>
      <c r="S160" s="252"/>
      <c r="T160" s="253"/>
      <c r="U160" s="13"/>
      <c r="V160" s="13"/>
      <c r="W160" s="13"/>
      <c r="X160" s="13"/>
      <c r="Y160" s="13"/>
      <c r="Z160" s="13"/>
      <c r="AA160" s="13"/>
      <c r="AB160" s="13"/>
      <c r="AC160" s="13"/>
      <c r="AD160" s="13"/>
      <c r="AE160" s="13"/>
      <c r="AT160" s="254" t="s">
        <v>161</v>
      </c>
      <c r="AU160" s="254" t="s">
        <v>88</v>
      </c>
      <c r="AV160" s="13" t="s">
        <v>88</v>
      </c>
      <c r="AW160" s="13" t="s">
        <v>34</v>
      </c>
      <c r="AX160" s="13" t="s">
        <v>80</v>
      </c>
      <c r="AY160" s="254" t="s">
        <v>150</v>
      </c>
    </row>
    <row r="161" s="13" customFormat="1">
      <c r="A161" s="13"/>
      <c r="B161" s="244"/>
      <c r="C161" s="245"/>
      <c r="D161" s="239" t="s">
        <v>161</v>
      </c>
      <c r="E161" s="246" t="s">
        <v>1</v>
      </c>
      <c r="F161" s="247" t="s">
        <v>635</v>
      </c>
      <c r="G161" s="245"/>
      <c r="H161" s="248">
        <v>40.557000000000002</v>
      </c>
      <c r="I161" s="249"/>
      <c r="J161" s="245"/>
      <c r="K161" s="245"/>
      <c r="L161" s="250"/>
      <c r="M161" s="251"/>
      <c r="N161" s="252"/>
      <c r="O161" s="252"/>
      <c r="P161" s="252"/>
      <c r="Q161" s="252"/>
      <c r="R161" s="252"/>
      <c r="S161" s="252"/>
      <c r="T161" s="253"/>
      <c r="U161" s="13"/>
      <c r="V161" s="13"/>
      <c r="W161" s="13"/>
      <c r="X161" s="13"/>
      <c r="Y161" s="13"/>
      <c r="Z161" s="13"/>
      <c r="AA161" s="13"/>
      <c r="AB161" s="13"/>
      <c r="AC161" s="13"/>
      <c r="AD161" s="13"/>
      <c r="AE161" s="13"/>
      <c r="AT161" s="254" t="s">
        <v>161</v>
      </c>
      <c r="AU161" s="254" t="s">
        <v>88</v>
      </c>
      <c r="AV161" s="13" t="s">
        <v>88</v>
      </c>
      <c r="AW161" s="13" t="s">
        <v>34</v>
      </c>
      <c r="AX161" s="13" t="s">
        <v>80</v>
      </c>
      <c r="AY161" s="254" t="s">
        <v>150</v>
      </c>
    </row>
    <row r="162" s="13" customFormat="1">
      <c r="A162" s="13"/>
      <c r="B162" s="244"/>
      <c r="C162" s="245"/>
      <c r="D162" s="239" t="s">
        <v>161</v>
      </c>
      <c r="E162" s="246" t="s">
        <v>1</v>
      </c>
      <c r="F162" s="247" t="s">
        <v>636</v>
      </c>
      <c r="G162" s="245"/>
      <c r="H162" s="248">
        <v>39.807000000000002</v>
      </c>
      <c r="I162" s="249"/>
      <c r="J162" s="245"/>
      <c r="K162" s="245"/>
      <c r="L162" s="250"/>
      <c r="M162" s="251"/>
      <c r="N162" s="252"/>
      <c r="O162" s="252"/>
      <c r="P162" s="252"/>
      <c r="Q162" s="252"/>
      <c r="R162" s="252"/>
      <c r="S162" s="252"/>
      <c r="T162" s="253"/>
      <c r="U162" s="13"/>
      <c r="V162" s="13"/>
      <c r="W162" s="13"/>
      <c r="X162" s="13"/>
      <c r="Y162" s="13"/>
      <c r="Z162" s="13"/>
      <c r="AA162" s="13"/>
      <c r="AB162" s="13"/>
      <c r="AC162" s="13"/>
      <c r="AD162" s="13"/>
      <c r="AE162" s="13"/>
      <c r="AT162" s="254" t="s">
        <v>161</v>
      </c>
      <c r="AU162" s="254" t="s">
        <v>88</v>
      </c>
      <c r="AV162" s="13" t="s">
        <v>88</v>
      </c>
      <c r="AW162" s="13" t="s">
        <v>34</v>
      </c>
      <c r="AX162" s="13" t="s">
        <v>80</v>
      </c>
      <c r="AY162" s="254" t="s">
        <v>150</v>
      </c>
    </row>
    <row r="163" s="13" customFormat="1">
      <c r="A163" s="13"/>
      <c r="B163" s="244"/>
      <c r="C163" s="245"/>
      <c r="D163" s="239" t="s">
        <v>161</v>
      </c>
      <c r="E163" s="246" t="s">
        <v>1</v>
      </c>
      <c r="F163" s="247" t="s">
        <v>637</v>
      </c>
      <c r="G163" s="245"/>
      <c r="H163" s="248">
        <v>91.814999999999998</v>
      </c>
      <c r="I163" s="249"/>
      <c r="J163" s="245"/>
      <c r="K163" s="245"/>
      <c r="L163" s="250"/>
      <c r="M163" s="251"/>
      <c r="N163" s="252"/>
      <c r="O163" s="252"/>
      <c r="P163" s="252"/>
      <c r="Q163" s="252"/>
      <c r="R163" s="252"/>
      <c r="S163" s="252"/>
      <c r="T163" s="253"/>
      <c r="U163" s="13"/>
      <c r="V163" s="13"/>
      <c r="W163" s="13"/>
      <c r="X163" s="13"/>
      <c r="Y163" s="13"/>
      <c r="Z163" s="13"/>
      <c r="AA163" s="13"/>
      <c r="AB163" s="13"/>
      <c r="AC163" s="13"/>
      <c r="AD163" s="13"/>
      <c r="AE163" s="13"/>
      <c r="AT163" s="254" t="s">
        <v>161</v>
      </c>
      <c r="AU163" s="254" t="s">
        <v>88</v>
      </c>
      <c r="AV163" s="13" t="s">
        <v>88</v>
      </c>
      <c r="AW163" s="13" t="s">
        <v>34</v>
      </c>
      <c r="AX163" s="13" t="s">
        <v>80</v>
      </c>
      <c r="AY163" s="254" t="s">
        <v>150</v>
      </c>
    </row>
    <row r="164" s="13" customFormat="1">
      <c r="A164" s="13"/>
      <c r="B164" s="244"/>
      <c r="C164" s="245"/>
      <c r="D164" s="239" t="s">
        <v>161</v>
      </c>
      <c r="E164" s="246" t="s">
        <v>1</v>
      </c>
      <c r="F164" s="247" t="s">
        <v>638</v>
      </c>
      <c r="G164" s="245"/>
      <c r="H164" s="248">
        <v>11.631</v>
      </c>
      <c r="I164" s="249"/>
      <c r="J164" s="245"/>
      <c r="K164" s="245"/>
      <c r="L164" s="250"/>
      <c r="M164" s="251"/>
      <c r="N164" s="252"/>
      <c r="O164" s="252"/>
      <c r="P164" s="252"/>
      <c r="Q164" s="252"/>
      <c r="R164" s="252"/>
      <c r="S164" s="252"/>
      <c r="T164" s="253"/>
      <c r="U164" s="13"/>
      <c r="V164" s="13"/>
      <c r="W164" s="13"/>
      <c r="X164" s="13"/>
      <c r="Y164" s="13"/>
      <c r="Z164" s="13"/>
      <c r="AA164" s="13"/>
      <c r="AB164" s="13"/>
      <c r="AC164" s="13"/>
      <c r="AD164" s="13"/>
      <c r="AE164" s="13"/>
      <c r="AT164" s="254" t="s">
        <v>161</v>
      </c>
      <c r="AU164" s="254" t="s">
        <v>88</v>
      </c>
      <c r="AV164" s="13" t="s">
        <v>88</v>
      </c>
      <c r="AW164" s="13" t="s">
        <v>34</v>
      </c>
      <c r="AX164" s="13" t="s">
        <v>80</v>
      </c>
      <c r="AY164" s="254" t="s">
        <v>150</v>
      </c>
    </row>
    <row r="165" s="13" customFormat="1">
      <c r="A165" s="13"/>
      <c r="B165" s="244"/>
      <c r="C165" s="245"/>
      <c r="D165" s="239" t="s">
        <v>161</v>
      </c>
      <c r="E165" s="246" t="s">
        <v>1</v>
      </c>
      <c r="F165" s="247" t="s">
        <v>639</v>
      </c>
      <c r="G165" s="245"/>
      <c r="H165" s="248">
        <v>41.784999999999997</v>
      </c>
      <c r="I165" s="249"/>
      <c r="J165" s="245"/>
      <c r="K165" s="245"/>
      <c r="L165" s="250"/>
      <c r="M165" s="251"/>
      <c r="N165" s="252"/>
      <c r="O165" s="252"/>
      <c r="P165" s="252"/>
      <c r="Q165" s="252"/>
      <c r="R165" s="252"/>
      <c r="S165" s="252"/>
      <c r="T165" s="253"/>
      <c r="U165" s="13"/>
      <c r="V165" s="13"/>
      <c r="W165" s="13"/>
      <c r="X165" s="13"/>
      <c r="Y165" s="13"/>
      <c r="Z165" s="13"/>
      <c r="AA165" s="13"/>
      <c r="AB165" s="13"/>
      <c r="AC165" s="13"/>
      <c r="AD165" s="13"/>
      <c r="AE165" s="13"/>
      <c r="AT165" s="254" t="s">
        <v>161</v>
      </c>
      <c r="AU165" s="254" t="s">
        <v>88</v>
      </c>
      <c r="AV165" s="13" t="s">
        <v>88</v>
      </c>
      <c r="AW165" s="13" t="s">
        <v>34</v>
      </c>
      <c r="AX165" s="13" t="s">
        <v>80</v>
      </c>
      <c r="AY165" s="254" t="s">
        <v>150</v>
      </c>
    </row>
    <row r="166" s="13" customFormat="1">
      <c r="A166" s="13"/>
      <c r="B166" s="244"/>
      <c r="C166" s="245"/>
      <c r="D166" s="239" t="s">
        <v>161</v>
      </c>
      <c r="E166" s="246" t="s">
        <v>1</v>
      </c>
      <c r="F166" s="247" t="s">
        <v>640</v>
      </c>
      <c r="G166" s="245"/>
      <c r="H166" s="248">
        <v>166.38800000000001</v>
      </c>
      <c r="I166" s="249"/>
      <c r="J166" s="245"/>
      <c r="K166" s="245"/>
      <c r="L166" s="250"/>
      <c r="M166" s="251"/>
      <c r="N166" s="252"/>
      <c r="O166" s="252"/>
      <c r="P166" s="252"/>
      <c r="Q166" s="252"/>
      <c r="R166" s="252"/>
      <c r="S166" s="252"/>
      <c r="T166" s="253"/>
      <c r="U166" s="13"/>
      <c r="V166" s="13"/>
      <c r="W166" s="13"/>
      <c r="X166" s="13"/>
      <c r="Y166" s="13"/>
      <c r="Z166" s="13"/>
      <c r="AA166" s="13"/>
      <c r="AB166" s="13"/>
      <c r="AC166" s="13"/>
      <c r="AD166" s="13"/>
      <c r="AE166" s="13"/>
      <c r="AT166" s="254" t="s">
        <v>161</v>
      </c>
      <c r="AU166" s="254" t="s">
        <v>88</v>
      </c>
      <c r="AV166" s="13" t="s">
        <v>88</v>
      </c>
      <c r="AW166" s="13" t="s">
        <v>34</v>
      </c>
      <c r="AX166" s="13" t="s">
        <v>80</v>
      </c>
      <c r="AY166" s="254" t="s">
        <v>150</v>
      </c>
    </row>
    <row r="167" s="13" customFormat="1">
      <c r="A167" s="13"/>
      <c r="B167" s="244"/>
      <c r="C167" s="245"/>
      <c r="D167" s="239" t="s">
        <v>161</v>
      </c>
      <c r="E167" s="246" t="s">
        <v>1</v>
      </c>
      <c r="F167" s="247" t="s">
        <v>641</v>
      </c>
      <c r="G167" s="245"/>
      <c r="H167" s="248">
        <v>-33.012999999999998</v>
      </c>
      <c r="I167" s="249"/>
      <c r="J167" s="245"/>
      <c r="K167" s="245"/>
      <c r="L167" s="250"/>
      <c r="M167" s="251"/>
      <c r="N167" s="252"/>
      <c r="O167" s="252"/>
      <c r="P167" s="252"/>
      <c r="Q167" s="252"/>
      <c r="R167" s="252"/>
      <c r="S167" s="252"/>
      <c r="T167" s="253"/>
      <c r="U167" s="13"/>
      <c r="V167" s="13"/>
      <c r="W167" s="13"/>
      <c r="X167" s="13"/>
      <c r="Y167" s="13"/>
      <c r="Z167" s="13"/>
      <c r="AA167" s="13"/>
      <c r="AB167" s="13"/>
      <c r="AC167" s="13"/>
      <c r="AD167" s="13"/>
      <c r="AE167" s="13"/>
      <c r="AT167" s="254" t="s">
        <v>161</v>
      </c>
      <c r="AU167" s="254" t="s">
        <v>88</v>
      </c>
      <c r="AV167" s="13" t="s">
        <v>88</v>
      </c>
      <c r="AW167" s="13" t="s">
        <v>34</v>
      </c>
      <c r="AX167" s="13" t="s">
        <v>80</v>
      </c>
      <c r="AY167" s="254" t="s">
        <v>150</v>
      </c>
    </row>
    <row r="168" s="13" customFormat="1">
      <c r="A168" s="13"/>
      <c r="B168" s="244"/>
      <c r="C168" s="245"/>
      <c r="D168" s="239" t="s">
        <v>161</v>
      </c>
      <c r="E168" s="246" t="s">
        <v>1</v>
      </c>
      <c r="F168" s="247" t="s">
        <v>642</v>
      </c>
      <c r="G168" s="245"/>
      <c r="H168" s="248">
        <v>-19.844999999999999</v>
      </c>
      <c r="I168" s="249"/>
      <c r="J168" s="245"/>
      <c r="K168" s="245"/>
      <c r="L168" s="250"/>
      <c r="M168" s="251"/>
      <c r="N168" s="252"/>
      <c r="O168" s="252"/>
      <c r="P168" s="252"/>
      <c r="Q168" s="252"/>
      <c r="R168" s="252"/>
      <c r="S168" s="252"/>
      <c r="T168" s="253"/>
      <c r="U168" s="13"/>
      <c r="V168" s="13"/>
      <c r="W168" s="13"/>
      <c r="X168" s="13"/>
      <c r="Y168" s="13"/>
      <c r="Z168" s="13"/>
      <c r="AA168" s="13"/>
      <c r="AB168" s="13"/>
      <c r="AC168" s="13"/>
      <c r="AD168" s="13"/>
      <c r="AE168" s="13"/>
      <c r="AT168" s="254" t="s">
        <v>161</v>
      </c>
      <c r="AU168" s="254" t="s">
        <v>88</v>
      </c>
      <c r="AV168" s="13" t="s">
        <v>88</v>
      </c>
      <c r="AW168" s="13" t="s">
        <v>34</v>
      </c>
      <c r="AX168" s="13" t="s">
        <v>80</v>
      </c>
      <c r="AY168" s="254" t="s">
        <v>150</v>
      </c>
    </row>
    <row r="169" s="13" customFormat="1">
      <c r="A169" s="13"/>
      <c r="B169" s="244"/>
      <c r="C169" s="245"/>
      <c r="D169" s="239" t="s">
        <v>161</v>
      </c>
      <c r="E169" s="246" t="s">
        <v>1</v>
      </c>
      <c r="F169" s="247" t="s">
        <v>643</v>
      </c>
      <c r="G169" s="245"/>
      <c r="H169" s="248">
        <v>-16.335000000000001</v>
      </c>
      <c r="I169" s="249"/>
      <c r="J169" s="245"/>
      <c r="K169" s="245"/>
      <c r="L169" s="250"/>
      <c r="M169" s="251"/>
      <c r="N169" s="252"/>
      <c r="O169" s="252"/>
      <c r="P169" s="252"/>
      <c r="Q169" s="252"/>
      <c r="R169" s="252"/>
      <c r="S169" s="252"/>
      <c r="T169" s="253"/>
      <c r="U169" s="13"/>
      <c r="V169" s="13"/>
      <c r="W169" s="13"/>
      <c r="X169" s="13"/>
      <c r="Y169" s="13"/>
      <c r="Z169" s="13"/>
      <c r="AA169" s="13"/>
      <c r="AB169" s="13"/>
      <c r="AC169" s="13"/>
      <c r="AD169" s="13"/>
      <c r="AE169" s="13"/>
      <c r="AT169" s="254" t="s">
        <v>161</v>
      </c>
      <c r="AU169" s="254" t="s">
        <v>88</v>
      </c>
      <c r="AV169" s="13" t="s">
        <v>88</v>
      </c>
      <c r="AW169" s="13" t="s">
        <v>34</v>
      </c>
      <c r="AX169" s="13" t="s">
        <v>80</v>
      </c>
      <c r="AY169" s="254" t="s">
        <v>150</v>
      </c>
    </row>
    <row r="170" s="13" customFormat="1">
      <c r="A170" s="13"/>
      <c r="B170" s="244"/>
      <c r="C170" s="245"/>
      <c r="D170" s="239" t="s">
        <v>161</v>
      </c>
      <c r="E170" s="246" t="s">
        <v>1</v>
      </c>
      <c r="F170" s="247" t="s">
        <v>644</v>
      </c>
      <c r="G170" s="245"/>
      <c r="H170" s="248">
        <v>-22.085999999999999</v>
      </c>
      <c r="I170" s="249"/>
      <c r="J170" s="245"/>
      <c r="K170" s="245"/>
      <c r="L170" s="250"/>
      <c r="M170" s="251"/>
      <c r="N170" s="252"/>
      <c r="O170" s="252"/>
      <c r="P170" s="252"/>
      <c r="Q170" s="252"/>
      <c r="R170" s="252"/>
      <c r="S170" s="252"/>
      <c r="T170" s="253"/>
      <c r="U170" s="13"/>
      <c r="V170" s="13"/>
      <c r="W170" s="13"/>
      <c r="X170" s="13"/>
      <c r="Y170" s="13"/>
      <c r="Z170" s="13"/>
      <c r="AA170" s="13"/>
      <c r="AB170" s="13"/>
      <c r="AC170" s="13"/>
      <c r="AD170" s="13"/>
      <c r="AE170" s="13"/>
      <c r="AT170" s="254" t="s">
        <v>161</v>
      </c>
      <c r="AU170" s="254" t="s">
        <v>88</v>
      </c>
      <c r="AV170" s="13" t="s">
        <v>88</v>
      </c>
      <c r="AW170" s="13" t="s">
        <v>34</v>
      </c>
      <c r="AX170" s="13" t="s">
        <v>80</v>
      </c>
      <c r="AY170" s="254" t="s">
        <v>150</v>
      </c>
    </row>
    <row r="171" s="13" customFormat="1">
      <c r="A171" s="13"/>
      <c r="B171" s="244"/>
      <c r="C171" s="245"/>
      <c r="D171" s="239" t="s">
        <v>161</v>
      </c>
      <c r="E171" s="246" t="s">
        <v>1</v>
      </c>
      <c r="F171" s="247" t="s">
        <v>645</v>
      </c>
      <c r="G171" s="245"/>
      <c r="H171" s="248">
        <v>-19.908000000000001</v>
      </c>
      <c r="I171" s="249"/>
      <c r="J171" s="245"/>
      <c r="K171" s="245"/>
      <c r="L171" s="250"/>
      <c r="M171" s="251"/>
      <c r="N171" s="252"/>
      <c r="O171" s="252"/>
      <c r="P171" s="252"/>
      <c r="Q171" s="252"/>
      <c r="R171" s="252"/>
      <c r="S171" s="252"/>
      <c r="T171" s="253"/>
      <c r="U171" s="13"/>
      <c r="V171" s="13"/>
      <c r="W171" s="13"/>
      <c r="X171" s="13"/>
      <c r="Y171" s="13"/>
      <c r="Z171" s="13"/>
      <c r="AA171" s="13"/>
      <c r="AB171" s="13"/>
      <c r="AC171" s="13"/>
      <c r="AD171" s="13"/>
      <c r="AE171" s="13"/>
      <c r="AT171" s="254" t="s">
        <v>161</v>
      </c>
      <c r="AU171" s="254" t="s">
        <v>88</v>
      </c>
      <c r="AV171" s="13" t="s">
        <v>88</v>
      </c>
      <c r="AW171" s="13" t="s">
        <v>34</v>
      </c>
      <c r="AX171" s="13" t="s">
        <v>80</v>
      </c>
      <c r="AY171" s="254" t="s">
        <v>150</v>
      </c>
    </row>
    <row r="172" s="13" customFormat="1">
      <c r="A172" s="13"/>
      <c r="B172" s="244"/>
      <c r="C172" s="245"/>
      <c r="D172" s="239" t="s">
        <v>161</v>
      </c>
      <c r="E172" s="246" t="s">
        <v>1</v>
      </c>
      <c r="F172" s="247" t="s">
        <v>646</v>
      </c>
      <c r="G172" s="245"/>
      <c r="H172" s="248">
        <v>-14.868</v>
      </c>
      <c r="I172" s="249"/>
      <c r="J172" s="245"/>
      <c r="K172" s="245"/>
      <c r="L172" s="250"/>
      <c r="M172" s="251"/>
      <c r="N172" s="252"/>
      <c r="O172" s="252"/>
      <c r="P172" s="252"/>
      <c r="Q172" s="252"/>
      <c r="R172" s="252"/>
      <c r="S172" s="252"/>
      <c r="T172" s="253"/>
      <c r="U172" s="13"/>
      <c r="V172" s="13"/>
      <c r="W172" s="13"/>
      <c r="X172" s="13"/>
      <c r="Y172" s="13"/>
      <c r="Z172" s="13"/>
      <c r="AA172" s="13"/>
      <c r="AB172" s="13"/>
      <c r="AC172" s="13"/>
      <c r="AD172" s="13"/>
      <c r="AE172" s="13"/>
      <c r="AT172" s="254" t="s">
        <v>161</v>
      </c>
      <c r="AU172" s="254" t="s">
        <v>88</v>
      </c>
      <c r="AV172" s="13" t="s">
        <v>88</v>
      </c>
      <c r="AW172" s="13" t="s">
        <v>34</v>
      </c>
      <c r="AX172" s="13" t="s">
        <v>80</v>
      </c>
      <c r="AY172" s="254" t="s">
        <v>150</v>
      </c>
    </row>
    <row r="173" s="13" customFormat="1">
      <c r="A173" s="13"/>
      <c r="B173" s="244"/>
      <c r="C173" s="245"/>
      <c r="D173" s="239" t="s">
        <v>161</v>
      </c>
      <c r="E173" s="246" t="s">
        <v>1</v>
      </c>
      <c r="F173" s="247" t="s">
        <v>647</v>
      </c>
      <c r="G173" s="245"/>
      <c r="H173" s="248">
        <v>-20.041</v>
      </c>
      <c r="I173" s="249"/>
      <c r="J173" s="245"/>
      <c r="K173" s="245"/>
      <c r="L173" s="250"/>
      <c r="M173" s="251"/>
      <c r="N173" s="252"/>
      <c r="O173" s="252"/>
      <c r="P173" s="252"/>
      <c r="Q173" s="252"/>
      <c r="R173" s="252"/>
      <c r="S173" s="252"/>
      <c r="T173" s="253"/>
      <c r="U173" s="13"/>
      <c r="V173" s="13"/>
      <c r="W173" s="13"/>
      <c r="X173" s="13"/>
      <c r="Y173" s="13"/>
      <c r="Z173" s="13"/>
      <c r="AA173" s="13"/>
      <c r="AB173" s="13"/>
      <c r="AC173" s="13"/>
      <c r="AD173" s="13"/>
      <c r="AE173" s="13"/>
      <c r="AT173" s="254" t="s">
        <v>161</v>
      </c>
      <c r="AU173" s="254" t="s">
        <v>88</v>
      </c>
      <c r="AV173" s="13" t="s">
        <v>88</v>
      </c>
      <c r="AW173" s="13" t="s">
        <v>34</v>
      </c>
      <c r="AX173" s="13" t="s">
        <v>80</v>
      </c>
      <c r="AY173" s="254" t="s">
        <v>150</v>
      </c>
    </row>
    <row r="174" s="13" customFormat="1">
      <c r="A174" s="13"/>
      <c r="B174" s="244"/>
      <c r="C174" s="245"/>
      <c r="D174" s="239" t="s">
        <v>161</v>
      </c>
      <c r="E174" s="246" t="s">
        <v>1</v>
      </c>
      <c r="F174" s="247" t="s">
        <v>648</v>
      </c>
      <c r="G174" s="245"/>
      <c r="H174" s="248">
        <v>-11.246</v>
      </c>
      <c r="I174" s="249"/>
      <c r="J174" s="245"/>
      <c r="K174" s="245"/>
      <c r="L174" s="250"/>
      <c r="M174" s="251"/>
      <c r="N174" s="252"/>
      <c r="O174" s="252"/>
      <c r="P174" s="252"/>
      <c r="Q174" s="252"/>
      <c r="R174" s="252"/>
      <c r="S174" s="252"/>
      <c r="T174" s="253"/>
      <c r="U174" s="13"/>
      <c r="V174" s="13"/>
      <c r="W174" s="13"/>
      <c r="X174" s="13"/>
      <c r="Y174" s="13"/>
      <c r="Z174" s="13"/>
      <c r="AA174" s="13"/>
      <c r="AB174" s="13"/>
      <c r="AC174" s="13"/>
      <c r="AD174" s="13"/>
      <c r="AE174" s="13"/>
      <c r="AT174" s="254" t="s">
        <v>161</v>
      </c>
      <c r="AU174" s="254" t="s">
        <v>88</v>
      </c>
      <c r="AV174" s="13" t="s">
        <v>88</v>
      </c>
      <c r="AW174" s="13" t="s">
        <v>34</v>
      </c>
      <c r="AX174" s="13" t="s">
        <v>80</v>
      </c>
      <c r="AY174" s="254" t="s">
        <v>150</v>
      </c>
    </row>
    <row r="175" s="13" customFormat="1">
      <c r="A175" s="13"/>
      <c r="B175" s="244"/>
      <c r="C175" s="245"/>
      <c r="D175" s="239" t="s">
        <v>161</v>
      </c>
      <c r="E175" s="246" t="s">
        <v>1</v>
      </c>
      <c r="F175" s="247" t="s">
        <v>649</v>
      </c>
      <c r="G175" s="245"/>
      <c r="H175" s="248">
        <v>-11.246</v>
      </c>
      <c r="I175" s="249"/>
      <c r="J175" s="245"/>
      <c r="K175" s="245"/>
      <c r="L175" s="250"/>
      <c r="M175" s="251"/>
      <c r="N175" s="252"/>
      <c r="O175" s="252"/>
      <c r="P175" s="252"/>
      <c r="Q175" s="252"/>
      <c r="R175" s="252"/>
      <c r="S175" s="252"/>
      <c r="T175" s="253"/>
      <c r="U175" s="13"/>
      <c r="V175" s="13"/>
      <c r="W175" s="13"/>
      <c r="X175" s="13"/>
      <c r="Y175" s="13"/>
      <c r="Z175" s="13"/>
      <c r="AA175" s="13"/>
      <c r="AB175" s="13"/>
      <c r="AC175" s="13"/>
      <c r="AD175" s="13"/>
      <c r="AE175" s="13"/>
      <c r="AT175" s="254" t="s">
        <v>161</v>
      </c>
      <c r="AU175" s="254" t="s">
        <v>88</v>
      </c>
      <c r="AV175" s="13" t="s">
        <v>88</v>
      </c>
      <c r="AW175" s="13" t="s">
        <v>34</v>
      </c>
      <c r="AX175" s="13" t="s">
        <v>80</v>
      </c>
      <c r="AY175" s="254" t="s">
        <v>150</v>
      </c>
    </row>
    <row r="176" s="13" customFormat="1">
      <c r="A176" s="13"/>
      <c r="B176" s="244"/>
      <c r="C176" s="245"/>
      <c r="D176" s="239" t="s">
        <v>161</v>
      </c>
      <c r="E176" s="246" t="s">
        <v>1</v>
      </c>
      <c r="F176" s="247" t="s">
        <v>650</v>
      </c>
      <c r="G176" s="245"/>
      <c r="H176" s="248">
        <v>-11.018000000000001</v>
      </c>
      <c r="I176" s="249"/>
      <c r="J176" s="245"/>
      <c r="K176" s="245"/>
      <c r="L176" s="250"/>
      <c r="M176" s="251"/>
      <c r="N176" s="252"/>
      <c r="O176" s="252"/>
      <c r="P176" s="252"/>
      <c r="Q176" s="252"/>
      <c r="R176" s="252"/>
      <c r="S176" s="252"/>
      <c r="T176" s="253"/>
      <c r="U176" s="13"/>
      <c r="V176" s="13"/>
      <c r="W176" s="13"/>
      <c r="X176" s="13"/>
      <c r="Y176" s="13"/>
      <c r="Z176" s="13"/>
      <c r="AA176" s="13"/>
      <c r="AB176" s="13"/>
      <c r="AC176" s="13"/>
      <c r="AD176" s="13"/>
      <c r="AE176" s="13"/>
      <c r="AT176" s="254" t="s">
        <v>161</v>
      </c>
      <c r="AU176" s="254" t="s">
        <v>88</v>
      </c>
      <c r="AV176" s="13" t="s">
        <v>88</v>
      </c>
      <c r="AW176" s="13" t="s">
        <v>34</v>
      </c>
      <c r="AX176" s="13" t="s">
        <v>80</v>
      </c>
      <c r="AY176" s="254" t="s">
        <v>150</v>
      </c>
    </row>
    <row r="177" s="13" customFormat="1">
      <c r="A177" s="13"/>
      <c r="B177" s="244"/>
      <c r="C177" s="245"/>
      <c r="D177" s="239" t="s">
        <v>161</v>
      </c>
      <c r="E177" s="246" t="s">
        <v>1</v>
      </c>
      <c r="F177" s="247" t="s">
        <v>651</v>
      </c>
      <c r="G177" s="245"/>
      <c r="H177" s="248">
        <v>-29.164000000000001</v>
      </c>
      <c r="I177" s="249"/>
      <c r="J177" s="245"/>
      <c r="K177" s="245"/>
      <c r="L177" s="250"/>
      <c r="M177" s="251"/>
      <c r="N177" s="252"/>
      <c r="O177" s="252"/>
      <c r="P177" s="252"/>
      <c r="Q177" s="252"/>
      <c r="R177" s="252"/>
      <c r="S177" s="252"/>
      <c r="T177" s="253"/>
      <c r="U177" s="13"/>
      <c r="V177" s="13"/>
      <c r="W177" s="13"/>
      <c r="X177" s="13"/>
      <c r="Y177" s="13"/>
      <c r="Z177" s="13"/>
      <c r="AA177" s="13"/>
      <c r="AB177" s="13"/>
      <c r="AC177" s="13"/>
      <c r="AD177" s="13"/>
      <c r="AE177" s="13"/>
      <c r="AT177" s="254" t="s">
        <v>161</v>
      </c>
      <c r="AU177" s="254" t="s">
        <v>88</v>
      </c>
      <c r="AV177" s="13" t="s">
        <v>88</v>
      </c>
      <c r="AW177" s="13" t="s">
        <v>34</v>
      </c>
      <c r="AX177" s="13" t="s">
        <v>80</v>
      </c>
      <c r="AY177" s="254" t="s">
        <v>150</v>
      </c>
    </row>
    <row r="178" s="13" customFormat="1">
      <c r="A178" s="13"/>
      <c r="B178" s="244"/>
      <c r="C178" s="245"/>
      <c r="D178" s="239" t="s">
        <v>161</v>
      </c>
      <c r="E178" s="246" t="s">
        <v>1</v>
      </c>
      <c r="F178" s="247" t="s">
        <v>652</v>
      </c>
      <c r="G178" s="245"/>
      <c r="H178" s="248">
        <v>-4.2210000000000001</v>
      </c>
      <c r="I178" s="249"/>
      <c r="J178" s="245"/>
      <c r="K178" s="245"/>
      <c r="L178" s="250"/>
      <c r="M178" s="251"/>
      <c r="N178" s="252"/>
      <c r="O178" s="252"/>
      <c r="P178" s="252"/>
      <c r="Q178" s="252"/>
      <c r="R178" s="252"/>
      <c r="S178" s="252"/>
      <c r="T178" s="253"/>
      <c r="U178" s="13"/>
      <c r="V178" s="13"/>
      <c r="W178" s="13"/>
      <c r="X178" s="13"/>
      <c r="Y178" s="13"/>
      <c r="Z178" s="13"/>
      <c r="AA178" s="13"/>
      <c r="AB178" s="13"/>
      <c r="AC178" s="13"/>
      <c r="AD178" s="13"/>
      <c r="AE178" s="13"/>
      <c r="AT178" s="254" t="s">
        <v>161</v>
      </c>
      <c r="AU178" s="254" t="s">
        <v>88</v>
      </c>
      <c r="AV178" s="13" t="s">
        <v>88</v>
      </c>
      <c r="AW178" s="13" t="s">
        <v>34</v>
      </c>
      <c r="AX178" s="13" t="s">
        <v>80</v>
      </c>
      <c r="AY178" s="254" t="s">
        <v>150</v>
      </c>
    </row>
    <row r="179" s="13" customFormat="1">
      <c r="A179" s="13"/>
      <c r="B179" s="244"/>
      <c r="C179" s="245"/>
      <c r="D179" s="239" t="s">
        <v>161</v>
      </c>
      <c r="E179" s="246" t="s">
        <v>1</v>
      </c>
      <c r="F179" s="247" t="s">
        <v>653</v>
      </c>
      <c r="G179" s="245"/>
      <c r="H179" s="248">
        <v>-12.170999999999999</v>
      </c>
      <c r="I179" s="249"/>
      <c r="J179" s="245"/>
      <c r="K179" s="245"/>
      <c r="L179" s="250"/>
      <c r="M179" s="251"/>
      <c r="N179" s="252"/>
      <c r="O179" s="252"/>
      <c r="P179" s="252"/>
      <c r="Q179" s="252"/>
      <c r="R179" s="252"/>
      <c r="S179" s="252"/>
      <c r="T179" s="253"/>
      <c r="U179" s="13"/>
      <c r="V179" s="13"/>
      <c r="W179" s="13"/>
      <c r="X179" s="13"/>
      <c r="Y179" s="13"/>
      <c r="Z179" s="13"/>
      <c r="AA179" s="13"/>
      <c r="AB179" s="13"/>
      <c r="AC179" s="13"/>
      <c r="AD179" s="13"/>
      <c r="AE179" s="13"/>
      <c r="AT179" s="254" t="s">
        <v>161</v>
      </c>
      <c r="AU179" s="254" t="s">
        <v>88</v>
      </c>
      <c r="AV179" s="13" t="s">
        <v>88</v>
      </c>
      <c r="AW179" s="13" t="s">
        <v>34</v>
      </c>
      <c r="AX179" s="13" t="s">
        <v>80</v>
      </c>
      <c r="AY179" s="254" t="s">
        <v>150</v>
      </c>
    </row>
    <row r="180" s="13" customFormat="1">
      <c r="A180" s="13"/>
      <c r="B180" s="244"/>
      <c r="C180" s="245"/>
      <c r="D180" s="239" t="s">
        <v>161</v>
      </c>
      <c r="E180" s="246" t="s">
        <v>1</v>
      </c>
      <c r="F180" s="247" t="s">
        <v>654</v>
      </c>
      <c r="G180" s="245"/>
      <c r="H180" s="248">
        <v>-39.933</v>
      </c>
      <c r="I180" s="249"/>
      <c r="J180" s="245"/>
      <c r="K180" s="245"/>
      <c r="L180" s="250"/>
      <c r="M180" s="251"/>
      <c r="N180" s="252"/>
      <c r="O180" s="252"/>
      <c r="P180" s="252"/>
      <c r="Q180" s="252"/>
      <c r="R180" s="252"/>
      <c r="S180" s="252"/>
      <c r="T180" s="253"/>
      <c r="U180" s="13"/>
      <c r="V180" s="13"/>
      <c r="W180" s="13"/>
      <c r="X180" s="13"/>
      <c r="Y180" s="13"/>
      <c r="Z180" s="13"/>
      <c r="AA180" s="13"/>
      <c r="AB180" s="13"/>
      <c r="AC180" s="13"/>
      <c r="AD180" s="13"/>
      <c r="AE180" s="13"/>
      <c r="AT180" s="254" t="s">
        <v>161</v>
      </c>
      <c r="AU180" s="254" t="s">
        <v>88</v>
      </c>
      <c r="AV180" s="13" t="s">
        <v>88</v>
      </c>
      <c r="AW180" s="13" t="s">
        <v>34</v>
      </c>
      <c r="AX180" s="13" t="s">
        <v>80</v>
      </c>
      <c r="AY180" s="254" t="s">
        <v>150</v>
      </c>
    </row>
    <row r="181" s="13" customFormat="1">
      <c r="A181" s="13"/>
      <c r="B181" s="244"/>
      <c r="C181" s="245"/>
      <c r="D181" s="239" t="s">
        <v>161</v>
      </c>
      <c r="E181" s="246" t="s">
        <v>1</v>
      </c>
      <c r="F181" s="247" t="s">
        <v>655</v>
      </c>
      <c r="G181" s="245"/>
      <c r="H181" s="248">
        <v>-8.8000000000000007</v>
      </c>
      <c r="I181" s="249"/>
      <c r="J181" s="245"/>
      <c r="K181" s="245"/>
      <c r="L181" s="250"/>
      <c r="M181" s="251"/>
      <c r="N181" s="252"/>
      <c r="O181" s="252"/>
      <c r="P181" s="252"/>
      <c r="Q181" s="252"/>
      <c r="R181" s="252"/>
      <c r="S181" s="252"/>
      <c r="T181" s="253"/>
      <c r="U181" s="13"/>
      <c r="V181" s="13"/>
      <c r="W181" s="13"/>
      <c r="X181" s="13"/>
      <c r="Y181" s="13"/>
      <c r="Z181" s="13"/>
      <c r="AA181" s="13"/>
      <c r="AB181" s="13"/>
      <c r="AC181" s="13"/>
      <c r="AD181" s="13"/>
      <c r="AE181" s="13"/>
      <c r="AT181" s="254" t="s">
        <v>161</v>
      </c>
      <c r="AU181" s="254" t="s">
        <v>88</v>
      </c>
      <c r="AV181" s="13" t="s">
        <v>88</v>
      </c>
      <c r="AW181" s="13" t="s">
        <v>34</v>
      </c>
      <c r="AX181" s="13" t="s">
        <v>80</v>
      </c>
      <c r="AY181" s="254" t="s">
        <v>150</v>
      </c>
    </row>
    <row r="182" s="14" customFormat="1">
      <c r="A182" s="14"/>
      <c r="B182" s="255"/>
      <c r="C182" s="256"/>
      <c r="D182" s="239" t="s">
        <v>161</v>
      </c>
      <c r="E182" s="257" t="s">
        <v>593</v>
      </c>
      <c r="F182" s="258" t="s">
        <v>212</v>
      </c>
      <c r="G182" s="256"/>
      <c r="H182" s="259">
        <v>511.93000000000001</v>
      </c>
      <c r="I182" s="260"/>
      <c r="J182" s="256"/>
      <c r="K182" s="256"/>
      <c r="L182" s="261"/>
      <c r="M182" s="262"/>
      <c r="N182" s="263"/>
      <c r="O182" s="263"/>
      <c r="P182" s="263"/>
      <c r="Q182" s="263"/>
      <c r="R182" s="263"/>
      <c r="S182" s="263"/>
      <c r="T182" s="264"/>
      <c r="U182" s="14"/>
      <c r="V182" s="14"/>
      <c r="W182" s="14"/>
      <c r="X182" s="14"/>
      <c r="Y182" s="14"/>
      <c r="Z182" s="14"/>
      <c r="AA182" s="14"/>
      <c r="AB182" s="14"/>
      <c r="AC182" s="14"/>
      <c r="AD182" s="14"/>
      <c r="AE182" s="14"/>
      <c r="AT182" s="265" t="s">
        <v>161</v>
      </c>
      <c r="AU182" s="265" t="s">
        <v>88</v>
      </c>
      <c r="AV182" s="14" t="s">
        <v>157</v>
      </c>
      <c r="AW182" s="14" t="s">
        <v>34</v>
      </c>
      <c r="AX182" s="14" t="s">
        <v>14</v>
      </c>
      <c r="AY182" s="265" t="s">
        <v>150</v>
      </c>
    </row>
    <row r="183" s="2" customFormat="1" ht="16.5" customHeight="1">
      <c r="A183" s="38"/>
      <c r="B183" s="39"/>
      <c r="C183" s="266" t="s">
        <v>184</v>
      </c>
      <c r="D183" s="266" t="s">
        <v>266</v>
      </c>
      <c r="E183" s="267" t="s">
        <v>656</v>
      </c>
      <c r="F183" s="268" t="s">
        <v>657</v>
      </c>
      <c r="G183" s="269" t="s">
        <v>269</v>
      </c>
      <c r="H183" s="270">
        <v>957.30899999999997</v>
      </c>
      <c r="I183" s="271"/>
      <c r="J183" s="272">
        <f>ROUND(I183*H183,2)</f>
        <v>0</v>
      </c>
      <c r="K183" s="268" t="s">
        <v>1</v>
      </c>
      <c r="L183" s="273"/>
      <c r="M183" s="274" t="s">
        <v>1</v>
      </c>
      <c r="N183" s="275" t="s">
        <v>45</v>
      </c>
      <c r="O183" s="91"/>
      <c r="P183" s="235">
        <f>O183*H183</f>
        <v>0</v>
      </c>
      <c r="Q183" s="235">
        <v>1</v>
      </c>
      <c r="R183" s="235">
        <f>Q183*H183</f>
        <v>957.30899999999997</v>
      </c>
      <c r="S183" s="235">
        <v>0</v>
      </c>
      <c r="T183" s="236">
        <f>S183*H183</f>
        <v>0</v>
      </c>
      <c r="U183" s="38"/>
      <c r="V183" s="38"/>
      <c r="W183" s="38"/>
      <c r="X183" s="38"/>
      <c r="Y183" s="38"/>
      <c r="Z183" s="38"/>
      <c r="AA183" s="38"/>
      <c r="AB183" s="38"/>
      <c r="AC183" s="38"/>
      <c r="AD183" s="38"/>
      <c r="AE183" s="38"/>
      <c r="AR183" s="237" t="s">
        <v>194</v>
      </c>
      <c r="AT183" s="237" t="s">
        <v>266</v>
      </c>
      <c r="AU183" s="237" t="s">
        <v>88</v>
      </c>
      <c r="AY183" s="17" t="s">
        <v>150</v>
      </c>
      <c r="BE183" s="238">
        <f>IF(N183="základní",J183,0)</f>
        <v>0</v>
      </c>
      <c r="BF183" s="238">
        <f>IF(N183="snížená",J183,0)</f>
        <v>0</v>
      </c>
      <c r="BG183" s="238">
        <f>IF(N183="zákl. přenesená",J183,0)</f>
        <v>0</v>
      </c>
      <c r="BH183" s="238">
        <f>IF(N183="sníž. přenesená",J183,0)</f>
        <v>0</v>
      </c>
      <c r="BI183" s="238">
        <f>IF(N183="nulová",J183,0)</f>
        <v>0</v>
      </c>
      <c r="BJ183" s="17" t="s">
        <v>14</v>
      </c>
      <c r="BK183" s="238">
        <f>ROUND(I183*H183,2)</f>
        <v>0</v>
      </c>
      <c r="BL183" s="17" t="s">
        <v>157</v>
      </c>
      <c r="BM183" s="237" t="s">
        <v>658</v>
      </c>
    </row>
    <row r="184" s="13" customFormat="1">
      <c r="A184" s="13"/>
      <c r="B184" s="244"/>
      <c r="C184" s="245"/>
      <c r="D184" s="239" t="s">
        <v>161</v>
      </c>
      <c r="E184" s="246" t="s">
        <v>1</v>
      </c>
      <c r="F184" s="247" t="s">
        <v>659</v>
      </c>
      <c r="G184" s="245"/>
      <c r="H184" s="248">
        <v>957.30899999999997</v>
      </c>
      <c r="I184" s="249"/>
      <c r="J184" s="245"/>
      <c r="K184" s="245"/>
      <c r="L184" s="250"/>
      <c r="M184" s="251"/>
      <c r="N184" s="252"/>
      <c r="O184" s="252"/>
      <c r="P184" s="252"/>
      <c r="Q184" s="252"/>
      <c r="R184" s="252"/>
      <c r="S184" s="252"/>
      <c r="T184" s="253"/>
      <c r="U184" s="13"/>
      <c r="V184" s="13"/>
      <c r="W184" s="13"/>
      <c r="X184" s="13"/>
      <c r="Y184" s="13"/>
      <c r="Z184" s="13"/>
      <c r="AA184" s="13"/>
      <c r="AB184" s="13"/>
      <c r="AC184" s="13"/>
      <c r="AD184" s="13"/>
      <c r="AE184" s="13"/>
      <c r="AT184" s="254" t="s">
        <v>161</v>
      </c>
      <c r="AU184" s="254" t="s">
        <v>88</v>
      </c>
      <c r="AV184" s="13" t="s">
        <v>88</v>
      </c>
      <c r="AW184" s="13" t="s">
        <v>34</v>
      </c>
      <c r="AX184" s="13" t="s">
        <v>14</v>
      </c>
      <c r="AY184" s="254" t="s">
        <v>150</v>
      </c>
    </row>
    <row r="185" s="2" customFormat="1" ht="16.5" customHeight="1">
      <c r="A185" s="38"/>
      <c r="B185" s="39"/>
      <c r="C185" s="226" t="s">
        <v>189</v>
      </c>
      <c r="D185" s="226" t="s">
        <v>152</v>
      </c>
      <c r="E185" s="227" t="s">
        <v>660</v>
      </c>
      <c r="F185" s="228" t="s">
        <v>661</v>
      </c>
      <c r="G185" s="229" t="s">
        <v>233</v>
      </c>
      <c r="H185" s="230">
        <v>181.15600000000001</v>
      </c>
      <c r="I185" s="231"/>
      <c r="J185" s="232">
        <f>ROUND(I185*H185,2)</f>
        <v>0</v>
      </c>
      <c r="K185" s="228" t="s">
        <v>1</v>
      </c>
      <c r="L185" s="44"/>
      <c r="M185" s="233" t="s">
        <v>1</v>
      </c>
      <c r="N185" s="234" t="s">
        <v>45</v>
      </c>
      <c r="O185" s="91"/>
      <c r="P185" s="235">
        <f>O185*H185</f>
        <v>0</v>
      </c>
      <c r="Q185" s="235">
        <v>0</v>
      </c>
      <c r="R185" s="235">
        <f>Q185*H185</f>
        <v>0</v>
      </c>
      <c r="S185" s="235">
        <v>0</v>
      </c>
      <c r="T185" s="236">
        <f>S185*H185</f>
        <v>0</v>
      </c>
      <c r="U185" s="38"/>
      <c r="V185" s="38"/>
      <c r="W185" s="38"/>
      <c r="X185" s="38"/>
      <c r="Y185" s="38"/>
      <c r="Z185" s="38"/>
      <c r="AA185" s="38"/>
      <c r="AB185" s="38"/>
      <c r="AC185" s="38"/>
      <c r="AD185" s="38"/>
      <c r="AE185" s="38"/>
      <c r="AR185" s="237" t="s">
        <v>157</v>
      </c>
      <c r="AT185" s="237" t="s">
        <v>152</v>
      </c>
      <c r="AU185" s="237" t="s">
        <v>88</v>
      </c>
      <c r="AY185" s="17" t="s">
        <v>150</v>
      </c>
      <c r="BE185" s="238">
        <f>IF(N185="základní",J185,0)</f>
        <v>0</v>
      </c>
      <c r="BF185" s="238">
        <f>IF(N185="snížená",J185,0)</f>
        <v>0</v>
      </c>
      <c r="BG185" s="238">
        <f>IF(N185="zákl. přenesená",J185,0)</f>
        <v>0</v>
      </c>
      <c r="BH185" s="238">
        <f>IF(N185="sníž. přenesená",J185,0)</f>
        <v>0</v>
      </c>
      <c r="BI185" s="238">
        <f>IF(N185="nulová",J185,0)</f>
        <v>0</v>
      </c>
      <c r="BJ185" s="17" t="s">
        <v>14</v>
      </c>
      <c r="BK185" s="238">
        <f>ROUND(I185*H185,2)</f>
        <v>0</v>
      </c>
      <c r="BL185" s="17" t="s">
        <v>157</v>
      </c>
      <c r="BM185" s="237" t="s">
        <v>662</v>
      </c>
    </row>
    <row r="186" s="13" customFormat="1">
      <c r="A186" s="13"/>
      <c r="B186" s="244"/>
      <c r="C186" s="245"/>
      <c r="D186" s="239" t="s">
        <v>161</v>
      </c>
      <c r="E186" s="246" t="s">
        <v>1</v>
      </c>
      <c r="F186" s="247" t="s">
        <v>663</v>
      </c>
      <c r="G186" s="245"/>
      <c r="H186" s="248">
        <v>14.946</v>
      </c>
      <c r="I186" s="249"/>
      <c r="J186" s="245"/>
      <c r="K186" s="245"/>
      <c r="L186" s="250"/>
      <c r="M186" s="251"/>
      <c r="N186" s="252"/>
      <c r="O186" s="252"/>
      <c r="P186" s="252"/>
      <c r="Q186" s="252"/>
      <c r="R186" s="252"/>
      <c r="S186" s="252"/>
      <c r="T186" s="253"/>
      <c r="U186" s="13"/>
      <c r="V186" s="13"/>
      <c r="W186" s="13"/>
      <c r="X186" s="13"/>
      <c r="Y186" s="13"/>
      <c r="Z186" s="13"/>
      <c r="AA186" s="13"/>
      <c r="AB186" s="13"/>
      <c r="AC186" s="13"/>
      <c r="AD186" s="13"/>
      <c r="AE186" s="13"/>
      <c r="AT186" s="254" t="s">
        <v>161</v>
      </c>
      <c r="AU186" s="254" t="s">
        <v>88</v>
      </c>
      <c r="AV186" s="13" t="s">
        <v>88</v>
      </c>
      <c r="AW186" s="13" t="s">
        <v>34</v>
      </c>
      <c r="AX186" s="13" t="s">
        <v>80</v>
      </c>
      <c r="AY186" s="254" t="s">
        <v>150</v>
      </c>
    </row>
    <row r="187" s="13" customFormat="1">
      <c r="A187" s="13"/>
      <c r="B187" s="244"/>
      <c r="C187" s="245"/>
      <c r="D187" s="239" t="s">
        <v>161</v>
      </c>
      <c r="E187" s="246" t="s">
        <v>1</v>
      </c>
      <c r="F187" s="247" t="s">
        <v>664</v>
      </c>
      <c r="G187" s="245"/>
      <c r="H187" s="248">
        <v>12.212999999999999</v>
      </c>
      <c r="I187" s="249"/>
      <c r="J187" s="245"/>
      <c r="K187" s="245"/>
      <c r="L187" s="250"/>
      <c r="M187" s="251"/>
      <c r="N187" s="252"/>
      <c r="O187" s="252"/>
      <c r="P187" s="252"/>
      <c r="Q187" s="252"/>
      <c r="R187" s="252"/>
      <c r="S187" s="252"/>
      <c r="T187" s="253"/>
      <c r="U187" s="13"/>
      <c r="V187" s="13"/>
      <c r="W187" s="13"/>
      <c r="X187" s="13"/>
      <c r="Y187" s="13"/>
      <c r="Z187" s="13"/>
      <c r="AA187" s="13"/>
      <c r="AB187" s="13"/>
      <c r="AC187" s="13"/>
      <c r="AD187" s="13"/>
      <c r="AE187" s="13"/>
      <c r="AT187" s="254" t="s">
        <v>161</v>
      </c>
      <c r="AU187" s="254" t="s">
        <v>88</v>
      </c>
      <c r="AV187" s="13" t="s">
        <v>88</v>
      </c>
      <c r="AW187" s="13" t="s">
        <v>34</v>
      </c>
      <c r="AX187" s="13" t="s">
        <v>80</v>
      </c>
      <c r="AY187" s="254" t="s">
        <v>150</v>
      </c>
    </row>
    <row r="188" s="13" customFormat="1">
      <c r="A188" s="13"/>
      <c r="B188" s="244"/>
      <c r="C188" s="245"/>
      <c r="D188" s="239" t="s">
        <v>161</v>
      </c>
      <c r="E188" s="246" t="s">
        <v>1</v>
      </c>
      <c r="F188" s="247" t="s">
        <v>665</v>
      </c>
      <c r="G188" s="245"/>
      <c r="H188" s="248">
        <v>16.236000000000001</v>
      </c>
      <c r="I188" s="249"/>
      <c r="J188" s="245"/>
      <c r="K188" s="245"/>
      <c r="L188" s="250"/>
      <c r="M188" s="251"/>
      <c r="N188" s="252"/>
      <c r="O188" s="252"/>
      <c r="P188" s="252"/>
      <c r="Q188" s="252"/>
      <c r="R188" s="252"/>
      <c r="S188" s="252"/>
      <c r="T188" s="253"/>
      <c r="U188" s="13"/>
      <c r="V188" s="13"/>
      <c r="W188" s="13"/>
      <c r="X188" s="13"/>
      <c r="Y188" s="13"/>
      <c r="Z188" s="13"/>
      <c r="AA188" s="13"/>
      <c r="AB188" s="13"/>
      <c r="AC188" s="13"/>
      <c r="AD188" s="13"/>
      <c r="AE188" s="13"/>
      <c r="AT188" s="254" t="s">
        <v>161</v>
      </c>
      <c r="AU188" s="254" t="s">
        <v>88</v>
      </c>
      <c r="AV188" s="13" t="s">
        <v>88</v>
      </c>
      <c r="AW188" s="13" t="s">
        <v>34</v>
      </c>
      <c r="AX188" s="13" t="s">
        <v>80</v>
      </c>
      <c r="AY188" s="254" t="s">
        <v>150</v>
      </c>
    </row>
    <row r="189" s="13" customFormat="1">
      <c r="A189" s="13"/>
      <c r="B189" s="244"/>
      <c r="C189" s="245"/>
      <c r="D189" s="239" t="s">
        <v>161</v>
      </c>
      <c r="E189" s="246" t="s">
        <v>1</v>
      </c>
      <c r="F189" s="247" t="s">
        <v>666</v>
      </c>
      <c r="G189" s="245"/>
      <c r="H189" s="248">
        <v>14.17</v>
      </c>
      <c r="I189" s="249"/>
      <c r="J189" s="245"/>
      <c r="K189" s="245"/>
      <c r="L189" s="250"/>
      <c r="M189" s="251"/>
      <c r="N189" s="252"/>
      <c r="O189" s="252"/>
      <c r="P189" s="252"/>
      <c r="Q189" s="252"/>
      <c r="R189" s="252"/>
      <c r="S189" s="252"/>
      <c r="T189" s="253"/>
      <c r="U189" s="13"/>
      <c r="V189" s="13"/>
      <c r="W189" s="13"/>
      <c r="X189" s="13"/>
      <c r="Y189" s="13"/>
      <c r="Z189" s="13"/>
      <c r="AA189" s="13"/>
      <c r="AB189" s="13"/>
      <c r="AC189" s="13"/>
      <c r="AD189" s="13"/>
      <c r="AE189" s="13"/>
      <c r="AT189" s="254" t="s">
        <v>161</v>
      </c>
      <c r="AU189" s="254" t="s">
        <v>88</v>
      </c>
      <c r="AV189" s="13" t="s">
        <v>88</v>
      </c>
      <c r="AW189" s="13" t="s">
        <v>34</v>
      </c>
      <c r="AX189" s="13" t="s">
        <v>80</v>
      </c>
      <c r="AY189" s="254" t="s">
        <v>150</v>
      </c>
    </row>
    <row r="190" s="13" customFormat="1">
      <c r="A190" s="13"/>
      <c r="B190" s="244"/>
      <c r="C190" s="245"/>
      <c r="D190" s="239" t="s">
        <v>161</v>
      </c>
      <c r="E190" s="246" t="s">
        <v>1</v>
      </c>
      <c r="F190" s="247" t="s">
        <v>667</v>
      </c>
      <c r="G190" s="245"/>
      <c r="H190" s="248">
        <v>11.239000000000001</v>
      </c>
      <c r="I190" s="249"/>
      <c r="J190" s="245"/>
      <c r="K190" s="245"/>
      <c r="L190" s="250"/>
      <c r="M190" s="251"/>
      <c r="N190" s="252"/>
      <c r="O190" s="252"/>
      <c r="P190" s="252"/>
      <c r="Q190" s="252"/>
      <c r="R190" s="252"/>
      <c r="S190" s="252"/>
      <c r="T190" s="253"/>
      <c r="U190" s="13"/>
      <c r="V190" s="13"/>
      <c r="W190" s="13"/>
      <c r="X190" s="13"/>
      <c r="Y190" s="13"/>
      <c r="Z190" s="13"/>
      <c r="AA190" s="13"/>
      <c r="AB190" s="13"/>
      <c r="AC190" s="13"/>
      <c r="AD190" s="13"/>
      <c r="AE190" s="13"/>
      <c r="AT190" s="254" t="s">
        <v>161</v>
      </c>
      <c r="AU190" s="254" t="s">
        <v>88</v>
      </c>
      <c r="AV190" s="13" t="s">
        <v>88</v>
      </c>
      <c r="AW190" s="13" t="s">
        <v>34</v>
      </c>
      <c r="AX190" s="13" t="s">
        <v>80</v>
      </c>
      <c r="AY190" s="254" t="s">
        <v>150</v>
      </c>
    </row>
    <row r="191" s="13" customFormat="1">
      <c r="A191" s="13"/>
      <c r="B191" s="244"/>
      <c r="C191" s="245"/>
      <c r="D191" s="239" t="s">
        <v>161</v>
      </c>
      <c r="E191" s="246" t="s">
        <v>1</v>
      </c>
      <c r="F191" s="247" t="s">
        <v>668</v>
      </c>
      <c r="G191" s="245"/>
      <c r="H191" s="248">
        <v>14.833</v>
      </c>
      <c r="I191" s="249"/>
      <c r="J191" s="245"/>
      <c r="K191" s="245"/>
      <c r="L191" s="250"/>
      <c r="M191" s="251"/>
      <c r="N191" s="252"/>
      <c r="O191" s="252"/>
      <c r="P191" s="252"/>
      <c r="Q191" s="252"/>
      <c r="R191" s="252"/>
      <c r="S191" s="252"/>
      <c r="T191" s="253"/>
      <c r="U191" s="13"/>
      <c r="V191" s="13"/>
      <c r="W191" s="13"/>
      <c r="X191" s="13"/>
      <c r="Y191" s="13"/>
      <c r="Z191" s="13"/>
      <c r="AA191" s="13"/>
      <c r="AB191" s="13"/>
      <c r="AC191" s="13"/>
      <c r="AD191" s="13"/>
      <c r="AE191" s="13"/>
      <c r="AT191" s="254" t="s">
        <v>161</v>
      </c>
      <c r="AU191" s="254" t="s">
        <v>88</v>
      </c>
      <c r="AV191" s="13" t="s">
        <v>88</v>
      </c>
      <c r="AW191" s="13" t="s">
        <v>34</v>
      </c>
      <c r="AX191" s="13" t="s">
        <v>80</v>
      </c>
      <c r="AY191" s="254" t="s">
        <v>150</v>
      </c>
    </row>
    <row r="192" s="13" customFormat="1">
      <c r="A192" s="13"/>
      <c r="B192" s="244"/>
      <c r="C192" s="245"/>
      <c r="D192" s="239" t="s">
        <v>161</v>
      </c>
      <c r="E192" s="246" t="s">
        <v>1</v>
      </c>
      <c r="F192" s="247" t="s">
        <v>669</v>
      </c>
      <c r="G192" s="245"/>
      <c r="H192" s="248">
        <v>8.5790000000000006</v>
      </c>
      <c r="I192" s="249"/>
      <c r="J192" s="245"/>
      <c r="K192" s="245"/>
      <c r="L192" s="250"/>
      <c r="M192" s="251"/>
      <c r="N192" s="252"/>
      <c r="O192" s="252"/>
      <c r="P192" s="252"/>
      <c r="Q192" s="252"/>
      <c r="R192" s="252"/>
      <c r="S192" s="252"/>
      <c r="T192" s="253"/>
      <c r="U192" s="13"/>
      <c r="V192" s="13"/>
      <c r="W192" s="13"/>
      <c r="X192" s="13"/>
      <c r="Y192" s="13"/>
      <c r="Z192" s="13"/>
      <c r="AA192" s="13"/>
      <c r="AB192" s="13"/>
      <c r="AC192" s="13"/>
      <c r="AD192" s="13"/>
      <c r="AE192" s="13"/>
      <c r="AT192" s="254" t="s">
        <v>161</v>
      </c>
      <c r="AU192" s="254" t="s">
        <v>88</v>
      </c>
      <c r="AV192" s="13" t="s">
        <v>88</v>
      </c>
      <c r="AW192" s="13" t="s">
        <v>34</v>
      </c>
      <c r="AX192" s="13" t="s">
        <v>80</v>
      </c>
      <c r="AY192" s="254" t="s">
        <v>150</v>
      </c>
    </row>
    <row r="193" s="13" customFormat="1">
      <c r="A193" s="13"/>
      <c r="B193" s="244"/>
      <c r="C193" s="245"/>
      <c r="D193" s="239" t="s">
        <v>161</v>
      </c>
      <c r="E193" s="246" t="s">
        <v>1</v>
      </c>
      <c r="F193" s="247" t="s">
        <v>670</v>
      </c>
      <c r="G193" s="245"/>
      <c r="H193" s="248">
        <v>8.5790000000000006</v>
      </c>
      <c r="I193" s="249"/>
      <c r="J193" s="245"/>
      <c r="K193" s="245"/>
      <c r="L193" s="250"/>
      <c r="M193" s="251"/>
      <c r="N193" s="252"/>
      <c r="O193" s="252"/>
      <c r="P193" s="252"/>
      <c r="Q193" s="252"/>
      <c r="R193" s="252"/>
      <c r="S193" s="252"/>
      <c r="T193" s="253"/>
      <c r="U193" s="13"/>
      <c r="V193" s="13"/>
      <c r="W193" s="13"/>
      <c r="X193" s="13"/>
      <c r="Y193" s="13"/>
      <c r="Z193" s="13"/>
      <c r="AA193" s="13"/>
      <c r="AB193" s="13"/>
      <c r="AC193" s="13"/>
      <c r="AD193" s="13"/>
      <c r="AE193" s="13"/>
      <c r="AT193" s="254" t="s">
        <v>161</v>
      </c>
      <c r="AU193" s="254" t="s">
        <v>88</v>
      </c>
      <c r="AV193" s="13" t="s">
        <v>88</v>
      </c>
      <c r="AW193" s="13" t="s">
        <v>34</v>
      </c>
      <c r="AX193" s="13" t="s">
        <v>80</v>
      </c>
      <c r="AY193" s="254" t="s">
        <v>150</v>
      </c>
    </row>
    <row r="194" s="13" customFormat="1">
      <c r="A194" s="13"/>
      <c r="B194" s="244"/>
      <c r="C194" s="245"/>
      <c r="D194" s="239" t="s">
        <v>161</v>
      </c>
      <c r="E194" s="246" t="s">
        <v>1</v>
      </c>
      <c r="F194" s="247" t="s">
        <v>671</v>
      </c>
      <c r="G194" s="245"/>
      <c r="H194" s="248">
        <v>8.423</v>
      </c>
      <c r="I194" s="249"/>
      <c r="J194" s="245"/>
      <c r="K194" s="245"/>
      <c r="L194" s="250"/>
      <c r="M194" s="251"/>
      <c r="N194" s="252"/>
      <c r="O194" s="252"/>
      <c r="P194" s="252"/>
      <c r="Q194" s="252"/>
      <c r="R194" s="252"/>
      <c r="S194" s="252"/>
      <c r="T194" s="253"/>
      <c r="U194" s="13"/>
      <c r="V194" s="13"/>
      <c r="W194" s="13"/>
      <c r="X194" s="13"/>
      <c r="Y194" s="13"/>
      <c r="Z194" s="13"/>
      <c r="AA194" s="13"/>
      <c r="AB194" s="13"/>
      <c r="AC194" s="13"/>
      <c r="AD194" s="13"/>
      <c r="AE194" s="13"/>
      <c r="AT194" s="254" t="s">
        <v>161</v>
      </c>
      <c r="AU194" s="254" t="s">
        <v>88</v>
      </c>
      <c r="AV194" s="13" t="s">
        <v>88</v>
      </c>
      <c r="AW194" s="13" t="s">
        <v>34</v>
      </c>
      <c r="AX194" s="13" t="s">
        <v>80</v>
      </c>
      <c r="AY194" s="254" t="s">
        <v>150</v>
      </c>
    </row>
    <row r="195" s="13" customFormat="1">
      <c r="A195" s="13"/>
      <c r="B195" s="244"/>
      <c r="C195" s="245"/>
      <c r="D195" s="239" t="s">
        <v>161</v>
      </c>
      <c r="E195" s="246" t="s">
        <v>1</v>
      </c>
      <c r="F195" s="247" t="s">
        <v>672</v>
      </c>
      <c r="G195" s="245"/>
      <c r="H195" s="248">
        <v>21.321000000000002</v>
      </c>
      <c r="I195" s="249"/>
      <c r="J195" s="245"/>
      <c r="K195" s="245"/>
      <c r="L195" s="250"/>
      <c r="M195" s="251"/>
      <c r="N195" s="252"/>
      <c r="O195" s="252"/>
      <c r="P195" s="252"/>
      <c r="Q195" s="252"/>
      <c r="R195" s="252"/>
      <c r="S195" s="252"/>
      <c r="T195" s="253"/>
      <c r="U195" s="13"/>
      <c r="V195" s="13"/>
      <c r="W195" s="13"/>
      <c r="X195" s="13"/>
      <c r="Y195" s="13"/>
      <c r="Z195" s="13"/>
      <c r="AA195" s="13"/>
      <c r="AB195" s="13"/>
      <c r="AC195" s="13"/>
      <c r="AD195" s="13"/>
      <c r="AE195" s="13"/>
      <c r="AT195" s="254" t="s">
        <v>161</v>
      </c>
      <c r="AU195" s="254" t="s">
        <v>88</v>
      </c>
      <c r="AV195" s="13" t="s">
        <v>88</v>
      </c>
      <c r="AW195" s="13" t="s">
        <v>34</v>
      </c>
      <c r="AX195" s="13" t="s">
        <v>80</v>
      </c>
      <c r="AY195" s="254" t="s">
        <v>150</v>
      </c>
    </row>
    <row r="196" s="13" customFormat="1">
      <c r="A196" s="13"/>
      <c r="B196" s="244"/>
      <c r="C196" s="245"/>
      <c r="D196" s="239" t="s">
        <v>161</v>
      </c>
      <c r="E196" s="246" t="s">
        <v>1</v>
      </c>
      <c r="F196" s="247" t="s">
        <v>673</v>
      </c>
      <c r="G196" s="245"/>
      <c r="H196" s="248">
        <v>3.004</v>
      </c>
      <c r="I196" s="249"/>
      <c r="J196" s="245"/>
      <c r="K196" s="245"/>
      <c r="L196" s="250"/>
      <c r="M196" s="251"/>
      <c r="N196" s="252"/>
      <c r="O196" s="252"/>
      <c r="P196" s="252"/>
      <c r="Q196" s="252"/>
      <c r="R196" s="252"/>
      <c r="S196" s="252"/>
      <c r="T196" s="253"/>
      <c r="U196" s="13"/>
      <c r="V196" s="13"/>
      <c r="W196" s="13"/>
      <c r="X196" s="13"/>
      <c r="Y196" s="13"/>
      <c r="Z196" s="13"/>
      <c r="AA196" s="13"/>
      <c r="AB196" s="13"/>
      <c r="AC196" s="13"/>
      <c r="AD196" s="13"/>
      <c r="AE196" s="13"/>
      <c r="AT196" s="254" t="s">
        <v>161</v>
      </c>
      <c r="AU196" s="254" t="s">
        <v>88</v>
      </c>
      <c r="AV196" s="13" t="s">
        <v>88</v>
      </c>
      <c r="AW196" s="13" t="s">
        <v>34</v>
      </c>
      <c r="AX196" s="13" t="s">
        <v>80</v>
      </c>
      <c r="AY196" s="254" t="s">
        <v>150</v>
      </c>
    </row>
    <row r="197" s="13" customFormat="1">
      <c r="A197" s="13"/>
      <c r="B197" s="244"/>
      <c r="C197" s="245"/>
      <c r="D197" s="239" t="s">
        <v>161</v>
      </c>
      <c r="E197" s="246" t="s">
        <v>1</v>
      </c>
      <c r="F197" s="247" t="s">
        <v>674</v>
      </c>
      <c r="G197" s="245"/>
      <c r="H197" s="248">
        <v>9.1669999999999998</v>
      </c>
      <c r="I197" s="249"/>
      <c r="J197" s="245"/>
      <c r="K197" s="245"/>
      <c r="L197" s="250"/>
      <c r="M197" s="251"/>
      <c r="N197" s="252"/>
      <c r="O197" s="252"/>
      <c r="P197" s="252"/>
      <c r="Q197" s="252"/>
      <c r="R197" s="252"/>
      <c r="S197" s="252"/>
      <c r="T197" s="253"/>
      <c r="U197" s="13"/>
      <c r="V197" s="13"/>
      <c r="W197" s="13"/>
      <c r="X197" s="13"/>
      <c r="Y197" s="13"/>
      <c r="Z197" s="13"/>
      <c r="AA197" s="13"/>
      <c r="AB197" s="13"/>
      <c r="AC197" s="13"/>
      <c r="AD197" s="13"/>
      <c r="AE197" s="13"/>
      <c r="AT197" s="254" t="s">
        <v>161</v>
      </c>
      <c r="AU197" s="254" t="s">
        <v>88</v>
      </c>
      <c r="AV197" s="13" t="s">
        <v>88</v>
      </c>
      <c r="AW197" s="13" t="s">
        <v>34</v>
      </c>
      <c r="AX197" s="13" t="s">
        <v>80</v>
      </c>
      <c r="AY197" s="254" t="s">
        <v>150</v>
      </c>
    </row>
    <row r="198" s="13" customFormat="1">
      <c r="A198" s="13"/>
      <c r="B198" s="244"/>
      <c r="C198" s="245"/>
      <c r="D198" s="239" t="s">
        <v>161</v>
      </c>
      <c r="E198" s="246" t="s">
        <v>1</v>
      </c>
      <c r="F198" s="247" t="s">
        <v>675</v>
      </c>
      <c r="G198" s="245"/>
      <c r="H198" s="248">
        <v>38.445999999999998</v>
      </c>
      <c r="I198" s="249"/>
      <c r="J198" s="245"/>
      <c r="K198" s="245"/>
      <c r="L198" s="250"/>
      <c r="M198" s="251"/>
      <c r="N198" s="252"/>
      <c r="O198" s="252"/>
      <c r="P198" s="252"/>
      <c r="Q198" s="252"/>
      <c r="R198" s="252"/>
      <c r="S198" s="252"/>
      <c r="T198" s="253"/>
      <c r="U198" s="13"/>
      <c r="V198" s="13"/>
      <c r="W198" s="13"/>
      <c r="X198" s="13"/>
      <c r="Y198" s="13"/>
      <c r="Z198" s="13"/>
      <c r="AA198" s="13"/>
      <c r="AB198" s="13"/>
      <c r="AC198" s="13"/>
      <c r="AD198" s="13"/>
      <c r="AE198" s="13"/>
      <c r="AT198" s="254" t="s">
        <v>161</v>
      </c>
      <c r="AU198" s="254" t="s">
        <v>88</v>
      </c>
      <c r="AV198" s="13" t="s">
        <v>88</v>
      </c>
      <c r="AW198" s="13" t="s">
        <v>34</v>
      </c>
      <c r="AX198" s="13" t="s">
        <v>80</v>
      </c>
      <c r="AY198" s="254" t="s">
        <v>150</v>
      </c>
    </row>
    <row r="199" s="14" customFormat="1">
      <c r="A199" s="14"/>
      <c r="B199" s="255"/>
      <c r="C199" s="256"/>
      <c r="D199" s="239" t="s">
        <v>161</v>
      </c>
      <c r="E199" s="257" t="s">
        <v>590</v>
      </c>
      <c r="F199" s="258" t="s">
        <v>212</v>
      </c>
      <c r="G199" s="256"/>
      <c r="H199" s="259">
        <v>181.15600000000001</v>
      </c>
      <c r="I199" s="260"/>
      <c r="J199" s="256"/>
      <c r="K199" s="256"/>
      <c r="L199" s="261"/>
      <c r="M199" s="262"/>
      <c r="N199" s="263"/>
      <c r="O199" s="263"/>
      <c r="P199" s="263"/>
      <c r="Q199" s="263"/>
      <c r="R199" s="263"/>
      <c r="S199" s="263"/>
      <c r="T199" s="264"/>
      <c r="U199" s="14"/>
      <c r="V199" s="14"/>
      <c r="W199" s="14"/>
      <c r="X199" s="14"/>
      <c r="Y199" s="14"/>
      <c r="Z199" s="14"/>
      <c r="AA199" s="14"/>
      <c r="AB199" s="14"/>
      <c r="AC199" s="14"/>
      <c r="AD199" s="14"/>
      <c r="AE199" s="14"/>
      <c r="AT199" s="265" t="s">
        <v>161</v>
      </c>
      <c r="AU199" s="265" t="s">
        <v>88</v>
      </c>
      <c r="AV199" s="14" t="s">
        <v>157</v>
      </c>
      <c r="AW199" s="14" t="s">
        <v>34</v>
      </c>
      <c r="AX199" s="14" t="s">
        <v>14</v>
      </c>
      <c r="AY199" s="265" t="s">
        <v>150</v>
      </c>
    </row>
    <row r="200" s="2" customFormat="1" ht="16.5" customHeight="1">
      <c r="A200" s="38"/>
      <c r="B200" s="39"/>
      <c r="C200" s="266" t="s">
        <v>194</v>
      </c>
      <c r="D200" s="266" t="s">
        <v>266</v>
      </c>
      <c r="E200" s="267" t="s">
        <v>676</v>
      </c>
      <c r="F200" s="268" t="s">
        <v>677</v>
      </c>
      <c r="G200" s="269" t="s">
        <v>269</v>
      </c>
      <c r="H200" s="270">
        <v>338.762</v>
      </c>
      <c r="I200" s="271"/>
      <c r="J200" s="272">
        <f>ROUND(I200*H200,2)</f>
        <v>0</v>
      </c>
      <c r="K200" s="268" t="s">
        <v>1</v>
      </c>
      <c r="L200" s="273"/>
      <c r="M200" s="274" t="s">
        <v>1</v>
      </c>
      <c r="N200" s="275" t="s">
        <v>45</v>
      </c>
      <c r="O200" s="91"/>
      <c r="P200" s="235">
        <f>O200*H200</f>
        <v>0</v>
      </c>
      <c r="Q200" s="235">
        <v>1</v>
      </c>
      <c r="R200" s="235">
        <f>Q200*H200</f>
        <v>338.762</v>
      </c>
      <c r="S200" s="235">
        <v>0</v>
      </c>
      <c r="T200" s="236">
        <f>S200*H200</f>
        <v>0</v>
      </c>
      <c r="U200" s="38"/>
      <c r="V200" s="38"/>
      <c r="W200" s="38"/>
      <c r="X200" s="38"/>
      <c r="Y200" s="38"/>
      <c r="Z200" s="38"/>
      <c r="AA200" s="38"/>
      <c r="AB200" s="38"/>
      <c r="AC200" s="38"/>
      <c r="AD200" s="38"/>
      <c r="AE200" s="38"/>
      <c r="AR200" s="237" t="s">
        <v>194</v>
      </c>
      <c r="AT200" s="237" t="s">
        <v>266</v>
      </c>
      <c r="AU200" s="237" t="s">
        <v>88</v>
      </c>
      <c r="AY200" s="17" t="s">
        <v>150</v>
      </c>
      <c r="BE200" s="238">
        <f>IF(N200="základní",J200,0)</f>
        <v>0</v>
      </c>
      <c r="BF200" s="238">
        <f>IF(N200="snížená",J200,0)</f>
        <v>0</v>
      </c>
      <c r="BG200" s="238">
        <f>IF(N200="zákl. přenesená",J200,0)</f>
        <v>0</v>
      </c>
      <c r="BH200" s="238">
        <f>IF(N200="sníž. přenesená",J200,0)</f>
        <v>0</v>
      </c>
      <c r="BI200" s="238">
        <f>IF(N200="nulová",J200,0)</f>
        <v>0</v>
      </c>
      <c r="BJ200" s="17" t="s">
        <v>14</v>
      </c>
      <c r="BK200" s="238">
        <f>ROUND(I200*H200,2)</f>
        <v>0</v>
      </c>
      <c r="BL200" s="17" t="s">
        <v>157</v>
      </c>
      <c r="BM200" s="237" t="s">
        <v>678</v>
      </c>
    </row>
    <row r="201" s="13" customFormat="1">
      <c r="A201" s="13"/>
      <c r="B201" s="244"/>
      <c r="C201" s="245"/>
      <c r="D201" s="239" t="s">
        <v>161</v>
      </c>
      <c r="E201" s="246" t="s">
        <v>1</v>
      </c>
      <c r="F201" s="247" t="s">
        <v>679</v>
      </c>
      <c r="G201" s="245"/>
      <c r="H201" s="248">
        <v>338.762</v>
      </c>
      <c r="I201" s="249"/>
      <c r="J201" s="245"/>
      <c r="K201" s="245"/>
      <c r="L201" s="250"/>
      <c r="M201" s="251"/>
      <c r="N201" s="252"/>
      <c r="O201" s="252"/>
      <c r="P201" s="252"/>
      <c r="Q201" s="252"/>
      <c r="R201" s="252"/>
      <c r="S201" s="252"/>
      <c r="T201" s="253"/>
      <c r="U201" s="13"/>
      <c r="V201" s="13"/>
      <c r="W201" s="13"/>
      <c r="X201" s="13"/>
      <c r="Y201" s="13"/>
      <c r="Z201" s="13"/>
      <c r="AA201" s="13"/>
      <c r="AB201" s="13"/>
      <c r="AC201" s="13"/>
      <c r="AD201" s="13"/>
      <c r="AE201" s="13"/>
      <c r="AT201" s="254" t="s">
        <v>161</v>
      </c>
      <c r="AU201" s="254" t="s">
        <v>88</v>
      </c>
      <c r="AV201" s="13" t="s">
        <v>88</v>
      </c>
      <c r="AW201" s="13" t="s">
        <v>34</v>
      </c>
      <c r="AX201" s="13" t="s">
        <v>14</v>
      </c>
      <c r="AY201" s="254" t="s">
        <v>150</v>
      </c>
    </row>
    <row r="202" s="12" customFormat="1" ht="22.8" customHeight="1">
      <c r="A202" s="12"/>
      <c r="B202" s="210"/>
      <c r="C202" s="211"/>
      <c r="D202" s="212" t="s">
        <v>79</v>
      </c>
      <c r="E202" s="224" t="s">
        <v>157</v>
      </c>
      <c r="F202" s="224" t="s">
        <v>680</v>
      </c>
      <c r="G202" s="211"/>
      <c r="H202" s="211"/>
      <c r="I202" s="214"/>
      <c r="J202" s="225">
        <f>BK202</f>
        <v>0</v>
      </c>
      <c r="K202" s="211"/>
      <c r="L202" s="216"/>
      <c r="M202" s="217"/>
      <c r="N202" s="218"/>
      <c r="O202" s="218"/>
      <c r="P202" s="219">
        <f>SUM(P203:P228)</f>
        <v>0</v>
      </c>
      <c r="Q202" s="218"/>
      <c r="R202" s="219">
        <f>SUM(R203:R228)</f>
        <v>65.059190009999995</v>
      </c>
      <c r="S202" s="218"/>
      <c r="T202" s="220">
        <f>SUM(T203:T228)</f>
        <v>0</v>
      </c>
      <c r="U202" s="12"/>
      <c r="V202" s="12"/>
      <c r="W202" s="12"/>
      <c r="X202" s="12"/>
      <c r="Y202" s="12"/>
      <c r="Z202" s="12"/>
      <c r="AA202" s="12"/>
      <c r="AB202" s="12"/>
      <c r="AC202" s="12"/>
      <c r="AD202" s="12"/>
      <c r="AE202" s="12"/>
      <c r="AR202" s="221" t="s">
        <v>14</v>
      </c>
      <c r="AT202" s="222" t="s">
        <v>79</v>
      </c>
      <c r="AU202" s="222" t="s">
        <v>14</v>
      </c>
      <c r="AY202" s="221" t="s">
        <v>150</v>
      </c>
      <c r="BK202" s="223">
        <f>SUM(BK203:BK228)</f>
        <v>0</v>
      </c>
    </row>
    <row r="203" s="2" customFormat="1" ht="21.75" customHeight="1">
      <c r="A203" s="38"/>
      <c r="B203" s="39"/>
      <c r="C203" s="226" t="s">
        <v>199</v>
      </c>
      <c r="D203" s="226" t="s">
        <v>152</v>
      </c>
      <c r="E203" s="227" t="s">
        <v>681</v>
      </c>
      <c r="F203" s="228" t="s">
        <v>682</v>
      </c>
      <c r="G203" s="229" t="s">
        <v>233</v>
      </c>
      <c r="H203" s="230">
        <v>33.012999999999998</v>
      </c>
      <c r="I203" s="231"/>
      <c r="J203" s="232">
        <f>ROUND(I203*H203,2)</f>
        <v>0</v>
      </c>
      <c r="K203" s="228" t="s">
        <v>1</v>
      </c>
      <c r="L203" s="44"/>
      <c r="M203" s="233" t="s">
        <v>1</v>
      </c>
      <c r="N203" s="234" t="s">
        <v>45</v>
      </c>
      <c r="O203" s="91"/>
      <c r="P203" s="235">
        <f>O203*H203</f>
        <v>0</v>
      </c>
      <c r="Q203" s="235">
        <v>1.8907700000000001</v>
      </c>
      <c r="R203" s="235">
        <f>Q203*H203</f>
        <v>62.419990009999999</v>
      </c>
      <c r="S203" s="235">
        <v>0</v>
      </c>
      <c r="T203" s="236">
        <f>S203*H203</f>
        <v>0</v>
      </c>
      <c r="U203" s="38"/>
      <c r="V203" s="38"/>
      <c r="W203" s="38"/>
      <c r="X203" s="38"/>
      <c r="Y203" s="38"/>
      <c r="Z203" s="38"/>
      <c r="AA203" s="38"/>
      <c r="AB203" s="38"/>
      <c r="AC203" s="38"/>
      <c r="AD203" s="38"/>
      <c r="AE203" s="38"/>
      <c r="AR203" s="237" t="s">
        <v>157</v>
      </c>
      <c r="AT203" s="237" t="s">
        <v>152</v>
      </c>
      <c r="AU203" s="237" t="s">
        <v>88</v>
      </c>
      <c r="AY203" s="17" t="s">
        <v>150</v>
      </c>
      <c r="BE203" s="238">
        <f>IF(N203="základní",J203,0)</f>
        <v>0</v>
      </c>
      <c r="BF203" s="238">
        <f>IF(N203="snížená",J203,0)</f>
        <v>0</v>
      </c>
      <c r="BG203" s="238">
        <f>IF(N203="zákl. přenesená",J203,0)</f>
        <v>0</v>
      </c>
      <c r="BH203" s="238">
        <f>IF(N203="sníž. přenesená",J203,0)</f>
        <v>0</v>
      </c>
      <c r="BI203" s="238">
        <f>IF(N203="nulová",J203,0)</f>
        <v>0</v>
      </c>
      <c r="BJ203" s="17" t="s">
        <v>14</v>
      </c>
      <c r="BK203" s="238">
        <f>ROUND(I203*H203,2)</f>
        <v>0</v>
      </c>
      <c r="BL203" s="17" t="s">
        <v>157</v>
      </c>
      <c r="BM203" s="237" t="s">
        <v>683</v>
      </c>
    </row>
    <row r="204" s="13" customFormat="1">
      <c r="A204" s="13"/>
      <c r="B204" s="244"/>
      <c r="C204" s="245"/>
      <c r="D204" s="239" t="s">
        <v>161</v>
      </c>
      <c r="E204" s="246" t="s">
        <v>1</v>
      </c>
      <c r="F204" s="247" t="s">
        <v>684</v>
      </c>
      <c r="G204" s="245"/>
      <c r="H204" s="248">
        <v>2.5899999999999999</v>
      </c>
      <c r="I204" s="249"/>
      <c r="J204" s="245"/>
      <c r="K204" s="245"/>
      <c r="L204" s="250"/>
      <c r="M204" s="251"/>
      <c r="N204" s="252"/>
      <c r="O204" s="252"/>
      <c r="P204" s="252"/>
      <c r="Q204" s="252"/>
      <c r="R204" s="252"/>
      <c r="S204" s="252"/>
      <c r="T204" s="253"/>
      <c r="U204" s="13"/>
      <c r="V204" s="13"/>
      <c r="W204" s="13"/>
      <c r="X204" s="13"/>
      <c r="Y204" s="13"/>
      <c r="Z204" s="13"/>
      <c r="AA204" s="13"/>
      <c r="AB204" s="13"/>
      <c r="AC204" s="13"/>
      <c r="AD204" s="13"/>
      <c r="AE204" s="13"/>
      <c r="AT204" s="254" t="s">
        <v>161</v>
      </c>
      <c r="AU204" s="254" t="s">
        <v>88</v>
      </c>
      <c r="AV204" s="13" t="s">
        <v>88</v>
      </c>
      <c r="AW204" s="13" t="s">
        <v>34</v>
      </c>
      <c r="AX204" s="13" t="s">
        <v>80</v>
      </c>
      <c r="AY204" s="254" t="s">
        <v>150</v>
      </c>
    </row>
    <row r="205" s="13" customFormat="1">
      <c r="A205" s="13"/>
      <c r="B205" s="244"/>
      <c r="C205" s="245"/>
      <c r="D205" s="239" t="s">
        <v>161</v>
      </c>
      <c r="E205" s="246" t="s">
        <v>1</v>
      </c>
      <c r="F205" s="247" t="s">
        <v>685</v>
      </c>
      <c r="G205" s="245"/>
      <c r="H205" s="248">
        <v>2.0899999999999999</v>
      </c>
      <c r="I205" s="249"/>
      <c r="J205" s="245"/>
      <c r="K205" s="245"/>
      <c r="L205" s="250"/>
      <c r="M205" s="251"/>
      <c r="N205" s="252"/>
      <c r="O205" s="252"/>
      <c r="P205" s="252"/>
      <c r="Q205" s="252"/>
      <c r="R205" s="252"/>
      <c r="S205" s="252"/>
      <c r="T205" s="253"/>
      <c r="U205" s="13"/>
      <c r="V205" s="13"/>
      <c r="W205" s="13"/>
      <c r="X205" s="13"/>
      <c r="Y205" s="13"/>
      <c r="Z205" s="13"/>
      <c r="AA205" s="13"/>
      <c r="AB205" s="13"/>
      <c r="AC205" s="13"/>
      <c r="AD205" s="13"/>
      <c r="AE205" s="13"/>
      <c r="AT205" s="254" t="s">
        <v>161</v>
      </c>
      <c r="AU205" s="254" t="s">
        <v>88</v>
      </c>
      <c r="AV205" s="13" t="s">
        <v>88</v>
      </c>
      <c r="AW205" s="13" t="s">
        <v>34</v>
      </c>
      <c r="AX205" s="13" t="s">
        <v>80</v>
      </c>
      <c r="AY205" s="254" t="s">
        <v>150</v>
      </c>
    </row>
    <row r="206" s="13" customFormat="1">
      <c r="A206" s="13"/>
      <c r="B206" s="244"/>
      <c r="C206" s="245"/>
      <c r="D206" s="239" t="s">
        <v>161</v>
      </c>
      <c r="E206" s="246" t="s">
        <v>1</v>
      </c>
      <c r="F206" s="247" t="s">
        <v>686</v>
      </c>
      <c r="G206" s="245"/>
      <c r="H206" s="248">
        <v>2.6960000000000002</v>
      </c>
      <c r="I206" s="249"/>
      <c r="J206" s="245"/>
      <c r="K206" s="245"/>
      <c r="L206" s="250"/>
      <c r="M206" s="251"/>
      <c r="N206" s="252"/>
      <c r="O206" s="252"/>
      <c r="P206" s="252"/>
      <c r="Q206" s="252"/>
      <c r="R206" s="252"/>
      <c r="S206" s="252"/>
      <c r="T206" s="253"/>
      <c r="U206" s="13"/>
      <c r="V206" s="13"/>
      <c r="W206" s="13"/>
      <c r="X206" s="13"/>
      <c r="Y206" s="13"/>
      <c r="Z206" s="13"/>
      <c r="AA206" s="13"/>
      <c r="AB206" s="13"/>
      <c r="AC206" s="13"/>
      <c r="AD206" s="13"/>
      <c r="AE206" s="13"/>
      <c r="AT206" s="254" t="s">
        <v>161</v>
      </c>
      <c r="AU206" s="254" t="s">
        <v>88</v>
      </c>
      <c r="AV206" s="13" t="s">
        <v>88</v>
      </c>
      <c r="AW206" s="13" t="s">
        <v>34</v>
      </c>
      <c r="AX206" s="13" t="s">
        <v>80</v>
      </c>
      <c r="AY206" s="254" t="s">
        <v>150</v>
      </c>
    </row>
    <row r="207" s="13" customFormat="1">
      <c r="A207" s="13"/>
      <c r="B207" s="244"/>
      <c r="C207" s="245"/>
      <c r="D207" s="239" t="s">
        <v>161</v>
      </c>
      <c r="E207" s="246" t="s">
        <v>1</v>
      </c>
      <c r="F207" s="247" t="s">
        <v>687</v>
      </c>
      <c r="G207" s="245"/>
      <c r="H207" s="248">
        <v>2.2120000000000002</v>
      </c>
      <c r="I207" s="249"/>
      <c r="J207" s="245"/>
      <c r="K207" s="245"/>
      <c r="L207" s="250"/>
      <c r="M207" s="251"/>
      <c r="N207" s="252"/>
      <c r="O207" s="252"/>
      <c r="P207" s="252"/>
      <c r="Q207" s="252"/>
      <c r="R207" s="252"/>
      <c r="S207" s="252"/>
      <c r="T207" s="253"/>
      <c r="U207" s="13"/>
      <c r="V207" s="13"/>
      <c r="W207" s="13"/>
      <c r="X207" s="13"/>
      <c r="Y207" s="13"/>
      <c r="Z207" s="13"/>
      <c r="AA207" s="13"/>
      <c r="AB207" s="13"/>
      <c r="AC207" s="13"/>
      <c r="AD207" s="13"/>
      <c r="AE207" s="13"/>
      <c r="AT207" s="254" t="s">
        <v>161</v>
      </c>
      <c r="AU207" s="254" t="s">
        <v>88</v>
      </c>
      <c r="AV207" s="13" t="s">
        <v>88</v>
      </c>
      <c r="AW207" s="13" t="s">
        <v>34</v>
      </c>
      <c r="AX207" s="13" t="s">
        <v>80</v>
      </c>
      <c r="AY207" s="254" t="s">
        <v>150</v>
      </c>
    </row>
    <row r="208" s="13" customFormat="1">
      <c r="A208" s="13"/>
      <c r="B208" s="244"/>
      <c r="C208" s="245"/>
      <c r="D208" s="239" t="s">
        <v>161</v>
      </c>
      <c r="E208" s="246" t="s">
        <v>1</v>
      </c>
      <c r="F208" s="247" t="s">
        <v>688</v>
      </c>
      <c r="G208" s="245"/>
      <c r="H208" s="248">
        <v>1.96</v>
      </c>
      <c r="I208" s="249"/>
      <c r="J208" s="245"/>
      <c r="K208" s="245"/>
      <c r="L208" s="250"/>
      <c r="M208" s="251"/>
      <c r="N208" s="252"/>
      <c r="O208" s="252"/>
      <c r="P208" s="252"/>
      <c r="Q208" s="252"/>
      <c r="R208" s="252"/>
      <c r="S208" s="252"/>
      <c r="T208" s="253"/>
      <c r="U208" s="13"/>
      <c r="V208" s="13"/>
      <c r="W208" s="13"/>
      <c r="X208" s="13"/>
      <c r="Y208" s="13"/>
      <c r="Z208" s="13"/>
      <c r="AA208" s="13"/>
      <c r="AB208" s="13"/>
      <c r="AC208" s="13"/>
      <c r="AD208" s="13"/>
      <c r="AE208" s="13"/>
      <c r="AT208" s="254" t="s">
        <v>161</v>
      </c>
      <c r="AU208" s="254" t="s">
        <v>88</v>
      </c>
      <c r="AV208" s="13" t="s">
        <v>88</v>
      </c>
      <c r="AW208" s="13" t="s">
        <v>34</v>
      </c>
      <c r="AX208" s="13" t="s">
        <v>80</v>
      </c>
      <c r="AY208" s="254" t="s">
        <v>150</v>
      </c>
    </row>
    <row r="209" s="13" customFormat="1">
      <c r="A209" s="13"/>
      <c r="B209" s="244"/>
      <c r="C209" s="245"/>
      <c r="D209" s="239" t="s">
        <v>161</v>
      </c>
      <c r="E209" s="246" t="s">
        <v>1</v>
      </c>
      <c r="F209" s="247" t="s">
        <v>689</v>
      </c>
      <c r="G209" s="245"/>
      <c r="H209" s="248">
        <v>2.4940000000000002</v>
      </c>
      <c r="I209" s="249"/>
      <c r="J209" s="245"/>
      <c r="K209" s="245"/>
      <c r="L209" s="250"/>
      <c r="M209" s="251"/>
      <c r="N209" s="252"/>
      <c r="O209" s="252"/>
      <c r="P209" s="252"/>
      <c r="Q209" s="252"/>
      <c r="R209" s="252"/>
      <c r="S209" s="252"/>
      <c r="T209" s="253"/>
      <c r="U209" s="13"/>
      <c r="V209" s="13"/>
      <c r="W209" s="13"/>
      <c r="X209" s="13"/>
      <c r="Y209" s="13"/>
      <c r="Z209" s="13"/>
      <c r="AA209" s="13"/>
      <c r="AB209" s="13"/>
      <c r="AC209" s="13"/>
      <c r="AD209" s="13"/>
      <c r="AE209" s="13"/>
      <c r="AT209" s="254" t="s">
        <v>161</v>
      </c>
      <c r="AU209" s="254" t="s">
        <v>88</v>
      </c>
      <c r="AV209" s="13" t="s">
        <v>88</v>
      </c>
      <c r="AW209" s="13" t="s">
        <v>34</v>
      </c>
      <c r="AX209" s="13" t="s">
        <v>80</v>
      </c>
      <c r="AY209" s="254" t="s">
        <v>150</v>
      </c>
    </row>
    <row r="210" s="13" customFormat="1">
      <c r="A210" s="13"/>
      <c r="B210" s="244"/>
      <c r="C210" s="245"/>
      <c r="D210" s="239" t="s">
        <v>161</v>
      </c>
      <c r="E210" s="246" t="s">
        <v>1</v>
      </c>
      <c r="F210" s="247" t="s">
        <v>690</v>
      </c>
      <c r="G210" s="245"/>
      <c r="H210" s="248">
        <v>1.5189999999999999</v>
      </c>
      <c r="I210" s="249"/>
      <c r="J210" s="245"/>
      <c r="K210" s="245"/>
      <c r="L210" s="250"/>
      <c r="M210" s="251"/>
      <c r="N210" s="252"/>
      <c r="O210" s="252"/>
      <c r="P210" s="252"/>
      <c r="Q210" s="252"/>
      <c r="R210" s="252"/>
      <c r="S210" s="252"/>
      <c r="T210" s="253"/>
      <c r="U210" s="13"/>
      <c r="V210" s="13"/>
      <c r="W210" s="13"/>
      <c r="X210" s="13"/>
      <c r="Y210" s="13"/>
      <c r="Z210" s="13"/>
      <c r="AA210" s="13"/>
      <c r="AB210" s="13"/>
      <c r="AC210" s="13"/>
      <c r="AD210" s="13"/>
      <c r="AE210" s="13"/>
      <c r="AT210" s="254" t="s">
        <v>161</v>
      </c>
      <c r="AU210" s="254" t="s">
        <v>88</v>
      </c>
      <c r="AV210" s="13" t="s">
        <v>88</v>
      </c>
      <c r="AW210" s="13" t="s">
        <v>34</v>
      </c>
      <c r="AX210" s="13" t="s">
        <v>80</v>
      </c>
      <c r="AY210" s="254" t="s">
        <v>150</v>
      </c>
    </row>
    <row r="211" s="13" customFormat="1">
      <c r="A211" s="13"/>
      <c r="B211" s="244"/>
      <c r="C211" s="245"/>
      <c r="D211" s="239" t="s">
        <v>161</v>
      </c>
      <c r="E211" s="246" t="s">
        <v>1</v>
      </c>
      <c r="F211" s="247" t="s">
        <v>691</v>
      </c>
      <c r="G211" s="245"/>
      <c r="H211" s="248">
        <v>1.5189999999999999</v>
      </c>
      <c r="I211" s="249"/>
      <c r="J211" s="245"/>
      <c r="K211" s="245"/>
      <c r="L211" s="250"/>
      <c r="M211" s="251"/>
      <c r="N211" s="252"/>
      <c r="O211" s="252"/>
      <c r="P211" s="252"/>
      <c r="Q211" s="252"/>
      <c r="R211" s="252"/>
      <c r="S211" s="252"/>
      <c r="T211" s="253"/>
      <c r="U211" s="13"/>
      <c r="V211" s="13"/>
      <c r="W211" s="13"/>
      <c r="X211" s="13"/>
      <c r="Y211" s="13"/>
      <c r="Z211" s="13"/>
      <c r="AA211" s="13"/>
      <c r="AB211" s="13"/>
      <c r="AC211" s="13"/>
      <c r="AD211" s="13"/>
      <c r="AE211" s="13"/>
      <c r="AT211" s="254" t="s">
        <v>161</v>
      </c>
      <c r="AU211" s="254" t="s">
        <v>88</v>
      </c>
      <c r="AV211" s="13" t="s">
        <v>88</v>
      </c>
      <c r="AW211" s="13" t="s">
        <v>34</v>
      </c>
      <c r="AX211" s="13" t="s">
        <v>80</v>
      </c>
      <c r="AY211" s="254" t="s">
        <v>150</v>
      </c>
    </row>
    <row r="212" s="13" customFormat="1">
      <c r="A212" s="13"/>
      <c r="B212" s="244"/>
      <c r="C212" s="245"/>
      <c r="D212" s="239" t="s">
        <v>161</v>
      </c>
      <c r="E212" s="246" t="s">
        <v>1</v>
      </c>
      <c r="F212" s="247" t="s">
        <v>692</v>
      </c>
      <c r="G212" s="245"/>
      <c r="H212" s="248">
        <v>1.4970000000000001</v>
      </c>
      <c r="I212" s="249"/>
      <c r="J212" s="245"/>
      <c r="K212" s="245"/>
      <c r="L212" s="250"/>
      <c r="M212" s="251"/>
      <c r="N212" s="252"/>
      <c r="O212" s="252"/>
      <c r="P212" s="252"/>
      <c r="Q212" s="252"/>
      <c r="R212" s="252"/>
      <c r="S212" s="252"/>
      <c r="T212" s="253"/>
      <c r="U212" s="13"/>
      <c r="V212" s="13"/>
      <c r="W212" s="13"/>
      <c r="X212" s="13"/>
      <c r="Y212" s="13"/>
      <c r="Z212" s="13"/>
      <c r="AA212" s="13"/>
      <c r="AB212" s="13"/>
      <c r="AC212" s="13"/>
      <c r="AD212" s="13"/>
      <c r="AE212" s="13"/>
      <c r="AT212" s="254" t="s">
        <v>161</v>
      </c>
      <c r="AU212" s="254" t="s">
        <v>88</v>
      </c>
      <c r="AV212" s="13" t="s">
        <v>88</v>
      </c>
      <c r="AW212" s="13" t="s">
        <v>34</v>
      </c>
      <c r="AX212" s="13" t="s">
        <v>80</v>
      </c>
      <c r="AY212" s="254" t="s">
        <v>150</v>
      </c>
    </row>
    <row r="213" s="13" customFormat="1">
      <c r="A213" s="13"/>
      <c r="B213" s="244"/>
      <c r="C213" s="245"/>
      <c r="D213" s="239" t="s">
        <v>161</v>
      </c>
      <c r="E213" s="246" t="s">
        <v>1</v>
      </c>
      <c r="F213" s="247" t="s">
        <v>693</v>
      </c>
      <c r="G213" s="245"/>
      <c r="H213" s="248">
        <v>3.504</v>
      </c>
      <c r="I213" s="249"/>
      <c r="J213" s="245"/>
      <c r="K213" s="245"/>
      <c r="L213" s="250"/>
      <c r="M213" s="251"/>
      <c r="N213" s="252"/>
      <c r="O213" s="252"/>
      <c r="P213" s="252"/>
      <c r="Q213" s="252"/>
      <c r="R213" s="252"/>
      <c r="S213" s="252"/>
      <c r="T213" s="253"/>
      <c r="U213" s="13"/>
      <c r="V213" s="13"/>
      <c r="W213" s="13"/>
      <c r="X213" s="13"/>
      <c r="Y213" s="13"/>
      <c r="Z213" s="13"/>
      <c r="AA213" s="13"/>
      <c r="AB213" s="13"/>
      <c r="AC213" s="13"/>
      <c r="AD213" s="13"/>
      <c r="AE213" s="13"/>
      <c r="AT213" s="254" t="s">
        <v>161</v>
      </c>
      <c r="AU213" s="254" t="s">
        <v>88</v>
      </c>
      <c r="AV213" s="13" t="s">
        <v>88</v>
      </c>
      <c r="AW213" s="13" t="s">
        <v>34</v>
      </c>
      <c r="AX213" s="13" t="s">
        <v>80</v>
      </c>
      <c r="AY213" s="254" t="s">
        <v>150</v>
      </c>
    </row>
    <row r="214" s="13" customFormat="1">
      <c r="A214" s="13"/>
      <c r="B214" s="244"/>
      <c r="C214" s="245"/>
      <c r="D214" s="239" t="s">
        <v>161</v>
      </c>
      <c r="E214" s="246" t="s">
        <v>1</v>
      </c>
      <c r="F214" s="247" t="s">
        <v>694</v>
      </c>
      <c r="G214" s="245"/>
      <c r="H214" s="248">
        <v>0.46899999999999997</v>
      </c>
      <c r="I214" s="249"/>
      <c r="J214" s="245"/>
      <c r="K214" s="245"/>
      <c r="L214" s="250"/>
      <c r="M214" s="251"/>
      <c r="N214" s="252"/>
      <c r="O214" s="252"/>
      <c r="P214" s="252"/>
      <c r="Q214" s="252"/>
      <c r="R214" s="252"/>
      <c r="S214" s="252"/>
      <c r="T214" s="253"/>
      <c r="U214" s="13"/>
      <c r="V214" s="13"/>
      <c r="W214" s="13"/>
      <c r="X214" s="13"/>
      <c r="Y214" s="13"/>
      <c r="Z214" s="13"/>
      <c r="AA214" s="13"/>
      <c r="AB214" s="13"/>
      <c r="AC214" s="13"/>
      <c r="AD214" s="13"/>
      <c r="AE214" s="13"/>
      <c r="AT214" s="254" t="s">
        <v>161</v>
      </c>
      <c r="AU214" s="254" t="s">
        <v>88</v>
      </c>
      <c r="AV214" s="13" t="s">
        <v>88</v>
      </c>
      <c r="AW214" s="13" t="s">
        <v>34</v>
      </c>
      <c r="AX214" s="13" t="s">
        <v>80</v>
      </c>
      <c r="AY214" s="254" t="s">
        <v>150</v>
      </c>
    </row>
    <row r="215" s="13" customFormat="1">
      <c r="A215" s="13"/>
      <c r="B215" s="244"/>
      <c r="C215" s="245"/>
      <c r="D215" s="239" t="s">
        <v>161</v>
      </c>
      <c r="E215" s="246" t="s">
        <v>1</v>
      </c>
      <c r="F215" s="247" t="s">
        <v>695</v>
      </c>
      <c r="G215" s="245"/>
      <c r="H215" s="248">
        <v>1.589</v>
      </c>
      <c r="I215" s="249"/>
      <c r="J215" s="245"/>
      <c r="K215" s="245"/>
      <c r="L215" s="250"/>
      <c r="M215" s="251"/>
      <c r="N215" s="252"/>
      <c r="O215" s="252"/>
      <c r="P215" s="252"/>
      <c r="Q215" s="252"/>
      <c r="R215" s="252"/>
      <c r="S215" s="252"/>
      <c r="T215" s="253"/>
      <c r="U215" s="13"/>
      <c r="V215" s="13"/>
      <c r="W215" s="13"/>
      <c r="X215" s="13"/>
      <c r="Y215" s="13"/>
      <c r="Z215" s="13"/>
      <c r="AA215" s="13"/>
      <c r="AB215" s="13"/>
      <c r="AC215" s="13"/>
      <c r="AD215" s="13"/>
      <c r="AE215" s="13"/>
      <c r="AT215" s="254" t="s">
        <v>161</v>
      </c>
      <c r="AU215" s="254" t="s">
        <v>88</v>
      </c>
      <c r="AV215" s="13" t="s">
        <v>88</v>
      </c>
      <c r="AW215" s="13" t="s">
        <v>34</v>
      </c>
      <c r="AX215" s="13" t="s">
        <v>80</v>
      </c>
      <c r="AY215" s="254" t="s">
        <v>150</v>
      </c>
    </row>
    <row r="216" s="13" customFormat="1">
      <c r="A216" s="13"/>
      <c r="B216" s="244"/>
      <c r="C216" s="245"/>
      <c r="D216" s="239" t="s">
        <v>161</v>
      </c>
      <c r="E216" s="246" t="s">
        <v>1</v>
      </c>
      <c r="F216" s="247" t="s">
        <v>696</v>
      </c>
      <c r="G216" s="245"/>
      <c r="H216" s="248">
        <v>8.8740000000000006</v>
      </c>
      <c r="I216" s="249"/>
      <c r="J216" s="245"/>
      <c r="K216" s="245"/>
      <c r="L216" s="250"/>
      <c r="M216" s="251"/>
      <c r="N216" s="252"/>
      <c r="O216" s="252"/>
      <c r="P216" s="252"/>
      <c r="Q216" s="252"/>
      <c r="R216" s="252"/>
      <c r="S216" s="252"/>
      <c r="T216" s="253"/>
      <c r="U216" s="13"/>
      <c r="V216" s="13"/>
      <c r="W216" s="13"/>
      <c r="X216" s="13"/>
      <c r="Y216" s="13"/>
      <c r="Z216" s="13"/>
      <c r="AA216" s="13"/>
      <c r="AB216" s="13"/>
      <c r="AC216" s="13"/>
      <c r="AD216" s="13"/>
      <c r="AE216" s="13"/>
      <c r="AT216" s="254" t="s">
        <v>161</v>
      </c>
      <c r="AU216" s="254" t="s">
        <v>88</v>
      </c>
      <c r="AV216" s="13" t="s">
        <v>88</v>
      </c>
      <c r="AW216" s="13" t="s">
        <v>34</v>
      </c>
      <c r="AX216" s="13" t="s">
        <v>80</v>
      </c>
      <c r="AY216" s="254" t="s">
        <v>150</v>
      </c>
    </row>
    <row r="217" s="14" customFormat="1">
      <c r="A217" s="14"/>
      <c r="B217" s="255"/>
      <c r="C217" s="256"/>
      <c r="D217" s="239" t="s">
        <v>161</v>
      </c>
      <c r="E217" s="257" t="s">
        <v>596</v>
      </c>
      <c r="F217" s="258" t="s">
        <v>212</v>
      </c>
      <c r="G217" s="256"/>
      <c r="H217" s="259">
        <v>33.012999999999998</v>
      </c>
      <c r="I217" s="260"/>
      <c r="J217" s="256"/>
      <c r="K217" s="256"/>
      <c r="L217" s="261"/>
      <c r="M217" s="262"/>
      <c r="N217" s="263"/>
      <c r="O217" s="263"/>
      <c r="P217" s="263"/>
      <c r="Q217" s="263"/>
      <c r="R217" s="263"/>
      <c r="S217" s="263"/>
      <c r="T217" s="264"/>
      <c r="U217" s="14"/>
      <c r="V217" s="14"/>
      <c r="W217" s="14"/>
      <c r="X217" s="14"/>
      <c r="Y217" s="14"/>
      <c r="Z217" s="14"/>
      <c r="AA217" s="14"/>
      <c r="AB217" s="14"/>
      <c r="AC217" s="14"/>
      <c r="AD217" s="14"/>
      <c r="AE217" s="14"/>
      <c r="AT217" s="265" t="s">
        <v>161</v>
      </c>
      <c r="AU217" s="265" t="s">
        <v>88</v>
      </c>
      <c r="AV217" s="14" t="s">
        <v>157</v>
      </c>
      <c r="AW217" s="14" t="s">
        <v>34</v>
      </c>
      <c r="AX217" s="14" t="s">
        <v>14</v>
      </c>
      <c r="AY217" s="265" t="s">
        <v>150</v>
      </c>
    </row>
    <row r="218" s="2" customFormat="1">
      <c r="A218" s="38"/>
      <c r="B218" s="39"/>
      <c r="C218" s="226" t="s">
        <v>204</v>
      </c>
      <c r="D218" s="226" t="s">
        <v>152</v>
      </c>
      <c r="E218" s="227" t="s">
        <v>697</v>
      </c>
      <c r="F218" s="228" t="s">
        <v>698</v>
      </c>
      <c r="G218" s="229" t="s">
        <v>323</v>
      </c>
      <c r="H218" s="230">
        <v>32</v>
      </c>
      <c r="I218" s="231"/>
      <c r="J218" s="232">
        <f>ROUND(I218*H218,2)</f>
        <v>0</v>
      </c>
      <c r="K218" s="228" t="s">
        <v>156</v>
      </c>
      <c r="L218" s="44"/>
      <c r="M218" s="233" t="s">
        <v>1</v>
      </c>
      <c r="N218" s="234" t="s">
        <v>45</v>
      </c>
      <c r="O218" s="91"/>
      <c r="P218" s="235">
        <f>O218*H218</f>
        <v>0</v>
      </c>
      <c r="Q218" s="235">
        <v>0.0066</v>
      </c>
      <c r="R218" s="235">
        <f>Q218*H218</f>
        <v>0.2112</v>
      </c>
      <c r="S218" s="235">
        <v>0</v>
      </c>
      <c r="T218" s="236">
        <f>S218*H218</f>
        <v>0</v>
      </c>
      <c r="U218" s="38"/>
      <c r="V218" s="38"/>
      <c r="W218" s="38"/>
      <c r="X218" s="38"/>
      <c r="Y218" s="38"/>
      <c r="Z218" s="38"/>
      <c r="AA218" s="38"/>
      <c r="AB218" s="38"/>
      <c r="AC218" s="38"/>
      <c r="AD218" s="38"/>
      <c r="AE218" s="38"/>
      <c r="AR218" s="237" t="s">
        <v>157</v>
      </c>
      <c r="AT218" s="237" t="s">
        <v>152</v>
      </c>
      <c r="AU218" s="237" t="s">
        <v>88</v>
      </c>
      <c r="AY218" s="17" t="s">
        <v>150</v>
      </c>
      <c r="BE218" s="238">
        <f>IF(N218="základní",J218,0)</f>
        <v>0</v>
      </c>
      <c r="BF218" s="238">
        <f>IF(N218="snížená",J218,0)</f>
        <v>0</v>
      </c>
      <c r="BG218" s="238">
        <f>IF(N218="zákl. přenesená",J218,0)</f>
        <v>0</v>
      </c>
      <c r="BH218" s="238">
        <f>IF(N218="sníž. přenesená",J218,0)</f>
        <v>0</v>
      </c>
      <c r="BI218" s="238">
        <f>IF(N218="nulová",J218,0)</f>
        <v>0</v>
      </c>
      <c r="BJ218" s="17" t="s">
        <v>14</v>
      </c>
      <c r="BK218" s="238">
        <f>ROUND(I218*H218,2)</f>
        <v>0</v>
      </c>
      <c r="BL218" s="17" t="s">
        <v>157</v>
      </c>
      <c r="BM218" s="237" t="s">
        <v>699</v>
      </c>
    </row>
    <row r="219" s="2" customFormat="1">
      <c r="A219" s="38"/>
      <c r="B219" s="39"/>
      <c r="C219" s="40"/>
      <c r="D219" s="239" t="s">
        <v>159</v>
      </c>
      <c r="E219" s="40"/>
      <c r="F219" s="240" t="s">
        <v>700</v>
      </c>
      <c r="G219" s="40"/>
      <c r="H219" s="40"/>
      <c r="I219" s="241"/>
      <c r="J219" s="40"/>
      <c r="K219" s="40"/>
      <c r="L219" s="44"/>
      <c r="M219" s="242"/>
      <c r="N219" s="243"/>
      <c r="O219" s="91"/>
      <c r="P219" s="91"/>
      <c r="Q219" s="91"/>
      <c r="R219" s="91"/>
      <c r="S219" s="91"/>
      <c r="T219" s="92"/>
      <c r="U219" s="38"/>
      <c r="V219" s="38"/>
      <c r="W219" s="38"/>
      <c r="X219" s="38"/>
      <c r="Y219" s="38"/>
      <c r="Z219" s="38"/>
      <c r="AA219" s="38"/>
      <c r="AB219" s="38"/>
      <c r="AC219" s="38"/>
      <c r="AD219" s="38"/>
      <c r="AE219" s="38"/>
      <c r="AT219" s="17" t="s">
        <v>159</v>
      </c>
      <c r="AU219" s="17" t="s">
        <v>88</v>
      </c>
    </row>
    <row r="220" s="2" customFormat="1">
      <c r="A220" s="38"/>
      <c r="B220" s="39"/>
      <c r="C220" s="266" t="s">
        <v>213</v>
      </c>
      <c r="D220" s="266" t="s">
        <v>266</v>
      </c>
      <c r="E220" s="267" t="s">
        <v>701</v>
      </c>
      <c r="F220" s="268" t="s">
        <v>702</v>
      </c>
      <c r="G220" s="269" t="s">
        <v>323</v>
      </c>
      <c r="H220" s="270">
        <v>3</v>
      </c>
      <c r="I220" s="271"/>
      <c r="J220" s="272">
        <f>ROUND(I220*H220,2)</f>
        <v>0</v>
      </c>
      <c r="K220" s="268" t="s">
        <v>156</v>
      </c>
      <c r="L220" s="273"/>
      <c r="M220" s="274" t="s">
        <v>1</v>
      </c>
      <c r="N220" s="275" t="s">
        <v>45</v>
      </c>
      <c r="O220" s="91"/>
      <c r="P220" s="235">
        <f>O220*H220</f>
        <v>0</v>
      </c>
      <c r="Q220" s="235">
        <v>0.040000000000000001</v>
      </c>
      <c r="R220" s="235">
        <f>Q220*H220</f>
        <v>0.12</v>
      </c>
      <c r="S220" s="235">
        <v>0</v>
      </c>
      <c r="T220" s="236">
        <f>S220*H220</f>
        <v>0</v>
      </c>
      <c r="U220" s="38"/>
      <c r="V220" s="38"/>
      <c r="W220" s="38"/>
      <c r="X220" s="38"/>
      <c r="Y220" s="38"/>
      <c r="Z220" s="38"/>
      <c r="AA220" s="38"/>
      <c r="AB220" s="38"/>
      <c r="AC220" s="38"/>
      <c r="AD220" s="38"/>
      <c r="AE220" s="38"/>
      <c r="AR220" s="237" t="s">
        <v>194</v>
      </c>
      <c r="AT220" s="237" t="s">
        <v>266</v>
      </c>
      <c r="AU220" s="237" t="s">
        <v>88</v>
      </c>
      <c r="AY220" s="17" t="s">
        <v>150</v>
      </c>
      <c r="BE220" s="238">
        <f>IF(N220="základní",J220,0)</f>
        <v>0</v>
      </c>
      <c r="BF220" s="238">
        <f>IF(N220="snížená",J220,0)</f>
        <v>0</v>
      </c>
      <c r="BG220" s="238">
        <f>IF(N220="zákl. přenesená",J220,0)</f>
        <v>0</v>
      </c>
      <c r="BH220" s="238">
        <f>IF(N220="sníž. přenesená",J220,0)</f>
        <v>0</v>
      </c>
      <c r="BI220" s="238">
        <f>IF(N220="nulová",J220,0)</f>
        <v>0</v>
      </c>
      <c r="BJ220" s="17" t="s">
        <v>14</v>
      </c>
      <c r="BK220" s="238">
        <f>ROUND(I220*H220,2)</f>
        <v>0</v>
      </c>
      <c r="BL220" s="17" t="s">
        <v>157</v>
      </c>
      <c r="BM220" s="237" t="s">
        <v>703</v>
      </c>
    </row>
    <row r="221" s="2" customFormat="1">
      <c r="A221" s="38"/>
      <c r="B221" s="39"/>
      <c r="C221" s="266" t="s">
        <v>220</v>
      </c>
      <c r="D221" s="266" t="s">
        <v>266</v>
      </c>
      <c r="E221" s="267" t="s">
        <v>704</v>
      </c>
      <c r="F221" s="268" t="s">
        <v>705</v>
      </c>
      <c r="G221" s="269" t="s">
        <v>323</v>
      </c>
      <c r="H221" s="270">
        <v>6</v>
      </c>
      <c r="I221" s="271"/>
      <c r="J221" s="272">
        <f>ROUND(I221*H221,2)</f>
        <v>0</v>
      </c>
      <c r="K221" s="268" t="s">
        <v>156</v>
      </c>
      <c r="L221" s="273"/>
      <c r="M221" s="274" t="s">
        <v>1</v>
      </c>
      <c r="N221" s="275" t="s">
        <v>45</v>
      </c>
      <c r="O221" s="91"/>
      <c r="P221" s="235">
        <f>O221*H221</f>
        <v>0</v>
      </c>
      <c r="Q221" s="235">
        <v>0.050999999999999997</v>
      </c>
      <c r="R221" s="235">
        <f>Q221*H221</f>
        <v>0.30599999999999999</v>
      </c>
      <c r="S221" s="235">
        <v>0</v>
      </c>
      <c r="T221" s="236">
        <f>S221*H221</f>
        <v>0</v>
      </c>
      <c r="U221" s="38"/>
      <c r="V221" s="38"/>
      <c r="W221" s="38"/>
      <c r="X221" s="38"/>
      <c r="Y221" s="38"/>
      <c r="Z221" s="38"/>
      <c r="AA221" s="38"/>
      <c r="AB221" s="38"/>
      <c r="AC221" s="38"/>
      <c r="AD221" s="38"/>
      <c r="AE221" s="38"/>
      <c r="AR221" s="237" t="s">
        <v>194</v>
      </c>
      <c r="AT221" s="237" t="s">
        <v>266</v>
      </c>
      <c r="AU221" s="237" t="s">
        <v>88</v>
      </c>
      <c r="AY221" s="17" t="s">
        <v>150</v>
      </c>
      <c r="BE221" s="238">
        <f>IF(N221="základní",J221,0)</f>
        <v>0</v>
      </c>
      <c r="BF221" s="238">
        <f>IF(N221="snížená",J221,0)</f>
        <v>0</v>
      </c>
      <c r="BG221" s="238">
        <f>IF(N221="zákl. přenesená",J221,0)</f>
        <v>0</v>
      </c>
      <c r="BH221" s="238">
        <f>IF(N221="sníž. přenesená",J221,0)</f>
        <v>0</v>
      </c>
      <c r="BI221" s="238">
        <f>IF(N221="nulová",J221,0)</f>
        <v>0</v>
      </c>
      <c r="BJ221" s="17" t="s">
        <v>14</v>
      </c>
      <c r="BK221" s="238">
        <f>ROUND(I221*H221,2)</f>
        <v>0</v>
      </c>
      <c r="BL221" s="17" t="s">
        <v>157</v>
      </c>
      <c r="BM221" s="237" t="s">
        <v>706</v>
      </c>
    </row>
    <row r="222" s="2" customFormat="1">
      <c r="A222" s="38"/>
      <c r="B222" s="39"/>
      <c r="C222" s="266" t="s">
        <v>225</v>
      </c>
      <c r="D222" s="266" t="s">
        <v>266</v>
      </c>
      <c r="E222" s="267" t="s">
        <v>707</v>
      </c>
      <c r="F222" s="268" t="s">
        <v>708</v>
      </c>
      <c r="G222" s="269" t="s">
        <v>323</v>
      </c>
      <c r="H222" s="270">
        <v>23</v>
      </c>
      <c r="I222" s="271"/>
      <c r="J222" s="272">
        <f>ROUND(I222*H222,2)</f>
        <v>0</v>
      </c>
      <c r="K222" s="268" t="s">
        <v>156</v>
      </c>
      <c r="L222" s="273"/>
      <c r="M222" s="274" t="s">
        <v>1</v>
      </c>
      <c r="N222" s="275" t="s">
        <v>45</v>
      </c>
      <c r="O222" s="91"/>
      <c r="P222" s="235">
        <f>O222*H222</f>
        <v>0</v>
      </c>
      <c r="Q222" s="235">
        <v>0.068000000000000005</v>
      </c>
      <c r="R222" s="235">
        <f>Q222*H222</f>
        <v>1.5640000000000001</v>
      </c>
      <c r="S222" s="235">
        <v>0</v>
      </c>
      <c r="T222" s="236">
        <f>S222*H222</f>
        <v>0</v>
      </c>
      <c r="U222" s="38"/>
      <c r="V222" s="38"/>
      <c r="W222" s="38"/>
      <c r="X222" s="38"/>
      <c r="Y222" s="38"/>
      <c r="Z222" s="38"/>
      <c r="AA222" s="38"/>
      <c r="AB222" s="38"/>
      <c r="AC222" s="38"/>
      <c r="AD222" s="38"/>
      <c r="AE222" s="38"/>
      <c r="AR222" s="237" t="s">
        <v>194</v>
      </c>
      <c r="AT222" s="237" t="s">
        <v>266</v>
      </c>
      <c r="AU222" s="237" t="s">
        <v>88</v>
      </c>
      <c r="AY222" s="17" t="s">
        <v>150</v>
      </c>
      <c r="BE222" s="238">
        <f>IF(N222="základní",J222,0)</f>
        <v>0</v>
      </c>
      <c r="BF222" s="238">
        <f>IF(N222="snížená",J222,0)</f>
        <v>0</v>
      </c>
      <c r="BG222" s="238">
        <f>IF(N222="zákl. přenesená",J222,0)</f>
        <v>0</v>
      </c>
      <c r="BH222" s="238">
        <f>IF(N222="sníž. přenesená",J222,0)</f>
        <v>0</v>
      </c>
      <c r="BI222" s="238">
        <f>IF(N222="nulová",J222,0)</f>
        <v>0</v>
      </c>
      <c r="BJ222" s="17" t="s">
        <v>14</v>
      </c>
      <c r="BK222" s="238">
        <f>ROUND(I222*H222,2)</f>
        <v>0</v>
      </c>
      <c r="BL222" s="17" t="s">
        <v>157</v>
      </c>
      <c r="BM222" s="237" t="s">
        <v>709</v>
      </c>
    </row>
    <row r="223" s="2" customFormat="1" ht="33" customHeight="1">
      <c r="A223" s="38"/>
      <c r="B223" s="39"/>
      <c r="C223" s="226" t="s">
        <v>230</v>
      </c>
      <c r="D223" s="226" t="s">
        <v>152</v>
      </c>
      <c r="E223" s="227" t="s">
        <v>710</v>
      </c>
      <c r="F223" s="228" t="s">
        <v>711</v>
      </c>
      <c r="G223" s="229" t="s">
        <v>323</v>
      </c>
      <c r="H223" s="230">
        <v>5</v>
      </c>
      <c r="I223" s="231"/>
      <c r="J223" s="232">
        <f>ROUND(I223*H223,2)</f>
        <v>0</v>
      </c>
      <c r="K223" s="228" t="s">
        <v>156</v>
      </c>
      <c r="L223" s="44"/>
      <c r="M223" s="233" t="s">
        <v>1</v>
      </c>
      <c r="N223" s="234" t="s">
        <v>45</v>
      </c>
      <c r="O223" s="91"/>
      <c r="P223" s="235">
        <f>O223*H223</f>
        <v>0</v>
      </c>
      <c r="Q223" s="235">
        <v>0.0066</v>
      </c>
      <c r="R223" s="235">
        <f>Q223*H223</f>
        <v>0.033000000000000002</v>
      </c>
      <c r="S223" s="235">
        <v>0</v>
      </c>
      <c r="T223" s="236">
        <f>S223*H223</f>
        <v>0</v>
      </c>
      <c r="U223" s="38"/>
      <c r="V223" s="38"/>
      <c r="W223" s="38"/>
      <c r="X223" s="38"/>
      <c r="Y223" s="38"/>
      <c r="Z223" s="38"/>
      <c r="AA223" s="38"/>
      <c r="AB223" s="38"/>
      <c r="AC223" s="38"/>
      <c r="AD223" s="38"/>
      <c r="AE223" s="38"/>
      <c r="AR223" s="237" t="s">
        <v>157</v>
      </c>
      <c r="AT223" s="237" t="s">
        <v>152</v>
      </c>
      <c r="AU223" s="237" t="s">
        <v>88</v>
      </c>
      <c r="AY223" s="17" t="s">
        <v>150</v>
      </c>
      <c r="BE223" s="238">
        <f>IF(N223="základní",J223,0)</f>
        <v>0</v>
      </c>
      <c r="BF223" s="238">
        <f>IF(N223="snížená",J223,0)</f>
        <v>0</v>
      </c>
      <c r="BG223" s="238">
        <f>IF(N223="zákl. přenesená",J223,0)</f>
        <v>0</v>
      </c>
      <c r="BH223" s="238">
        <f>IF(N223="sníž. přenesená",J223,0)</f>
        <v>0</v>
      </c>
      <c r="BI223" s="238">
        <f>IF(N223="nulová",J223,0)</f>
        <v>0</v>
      </c>
      <c r="BJ223" s="17" t="s">
        <v>14</v>
      </c>
      <c r="BK223" s="238">
        <f>ROUND(I223*H223,2)</f>
        <v>0</v>
      </c>
      <c r="BL223" s="17" t="s">
        <v>157</v>
      </c>
      <c r="BM223" s="237" t="s">
        <v>712</v>
      </c>
    </row>
    <row r="224" s="2" customFormat="1">
      <c r="A224" s="38"/>
      <c r="B224" s="39"/>
      <c r="C224" s="40"/>
      <c r="D224" s="239" t="s">
        <v>159</v>
      </c>
      <c r="E224" s="40"/>
      <c r="F224" s="240" t="s">
        <v>700</v>
      </c>
      <c r="G224" s="40"/>
      <c r="H224" s="40"/>
      <c r="I224" s="241"/>
      <c r="J224" s="40"/>
      <c r="K224" s="40"/>
      <c r="L224" s="44"/>
      <c r="M224" s="242"/>
      <c r="N224" s="243"/>
      <c r="O224" s="91"/>
      <c r="P224" s="91"/>
      <c r="Q224" s="91"/>
      <c r="R224" s="91"/>
      <c r="S224" s="91"/>
      <c r="T224" s="92"/>
      <c r="U224" s="38"/>
      <c r="V224" s="38"/>
      <c r="W224" s="38"/>
      <c r="X224" s="38"/>
      <c r="Y224" s="38"/>
      <c r="Z224" s="38"/>
      <c r="AA224" s="38"/>
      <c r="AB224" s="38"/>
      <c r="AC224" s="38"/>
      <c r="AD224" s="38"/>
      <c r="AE224" s="38"/>
      <c r="AT224" s="17" t="s">
        <v>159</v>
      </c>
      <c r="AU224" s="17" t="s">
        <v>88</v>
      </c>
    </row>
    <row r="225" s="2" customFormat="1">
      <c r="A225" s="38"/>
      <c r="B225" s="39"/>
      <c r="C225" s="266" t="s">
        <v>8</v>
      </c>
      <c r="D225" s="266" t="s">
        <v>266</v>
      </c>
      <c r="E225" s="267" t="s">
        <v>713</v>
      </c>
      <c r="F225" s="268" t="s">
        <v>714</v>
      </c>
      <c r="G225" s="269" t="s">
        <v>323</v>
      </c>
      <c r="H225" s="270">
        <v>5</v>
      </c>
      <c r="I225" s="271"/>
      <c r="J225" s="272">
        <f>ROUND(I225*H225,2)</f>
        <v>0</v>
      </c>
      <c r="K225" s="268" t="s">
        <v>156</v>
      </c>
      <c r="L225" s="273"/>
      <c r="M225" s="274" t="s">
        <v>1</v>
      </c>
      <c r="N225" s="275" t="s">
        <v>45</v>
      </c>
      <c r="O225" s="91"/>
      <c r="P225" s="235">
        <f>O225*H225</f>
        <v>0</v>
      </c>
      <c r="Q225" s="235">
        <v>0.081000000000000003</v>
      </c>
      <c r="R225" s="235">
        <f>Q225*H225</f>
        <v>0.40500000000000003</v>
      </c>
      <c r="S225" s="235">
        <v>0</v>
      </c>
      <c r="T225" s="236">
        <f>S225*H225</f>
        <v>0</v>
      </c>
      <c r="U225" s="38"/>
      <c r="V225" s="38"/>
      <c r="W225" s="38"/>
      <c r="X225" s="38"/>
      <c r="Y225" s="38"/>
      <c r="Z225" s="38"/>
      <c r="AA225" s="38"/>
      <c r="AB225" s="38"/>
      <c r="AC225" s="38"/>
      <c r="AD225" s="38"/>
      <c r="AE225" s="38"/>
      <c r="AR225" s="237" t="s">
        <v>194</v>
      </c>
      <c r="AT225" s="237" t="s">
        <v>266</v>
      </c>
      <c r="AU225" s="237" t="s">
        <v>88</v>
      </c>
      <c r="AY225" s="17" t="s">
        <v>150</v>
      </c>
      <c r="BE225" s="238">
        <f>IF(N225="základní",J225,0)</f>
        <v>0</v>
      </c>
      <c r="BF225" s="238">
        <f>IF(N225="snížená",J225,0)</f>
        <v>0</v>
      </c>
      <c r="BG225" s="238">
        <f>IF(N225="zákl. přenesená",J225,0)</f>
        <v>0</v>
      </c>
      <c r="BH225" s="238">
        <f>IF(N225="sníž. přenesená",J225,0)</f>
        <v>0</v>
      </c>
      <c r="BI225" s="238">
        <f>IF(N225="nulová",J225,0)</f>
        <v>0</v>
      </c>
      <c r="BJ225" s="17" t="s">
        <v>14</v>
      </c>
      <c r="BK225" s="238">
        <f>ROUND(I225*H225,2)</f>
        <v>0</v>
      </c>
      <c r="BL225" s="17" t="s">
        <v>157</v>
      </c>
      <c r="BM225" s="237" t="s">
        <v>715</v>
      </c>
    </row>
    <row r="226" s="2" customFormat="1">
      <c r="A226" s="38"/>
      <c r="B226" s="39"/>
      <c r="C226" s="226" t="s">
        <v>242</v>
      </c>
      <c r="D226" s="226" t="s">
        <v>152</v>
      </c>
      <c r="E226" s="227" t="s">
        <v>716</v>
      </c>
      <c r="F226" s="228" t="s">
        <v>717</v>
      </c>
      <c r="G226" s="229" t="s">
        <v>233</v>
      </c>
      <c r="H226" s="230">
        <v>8.8000000000000007</v>
      </c>
      <c r="I226" s="231"/>
      <c r="J226" s="232">
        <f>ROUND(I226*H226,2)</f>
        <v>0</v>
      </c>
      <c r="K226" s="228" t="s">
        <v>156</v>
      </c>
      <c r="L226" s="44"/>
      <c r="M226" s="233" t="s">
        <v>1</v>
      </c>
      <c r="N226" s="234" t="s">
        <v>45</v>
      </c>
      <c r="O226" s="91"/>
      <c r="P226" s="235">
        <f>O226*H226</f>
        <v>0</v>
      </c>
      <c r="Q226" s="235">
        <v>0</v>
      </c>
      <c r="R226" s="235">
        <f>Q226*H226</f>
        <v>0</v>
      </c>
      <c r="S226" s="235">
        <v>0</v>
      </c>
      <c r="T226" s="236">
        <f>S226*H226</f>
        <v>0</v>
      </c>
      <c r="U226" s="38"/>
      <c r="V226" s="38"/>
      <c r="W226" s="38"/>
      <c r="X226" s="38"/>
      <c r="Y226" s="38"/>
      <c r="Z226" s="38"/>
      <c r="AA226" s="38"/>
      <c r="AB226" s="38"/>
      <c r="AC226" s="38"/>
      <c r="AD226" s="38"/>
      <c r="AE226" s="38"/>
      <c r="AR226" s="237" t="s">
        <v>157</v>
      </c>
      <c r="AT226" s="237" t="s">
        <v>152</v>
      </c>
      <c r="AU226" s="237" t="s">
        <v>88</v>
      </c>
      <c r="AY226" s="17" t="s">
        <v>150</v>
      </c>
      <c r="BE226" s="238">
        <f>IF(N226="základní",J226,0)</f>
        <v>0</v>
      </c>
      <c r="BF226" s="238">
        <f>IF(N226="snížená",J226,0)</f>
        <v>0</v>
      </c>
      <c r="BG226" s="238">
        <f>IF(N226="zákl. přenesená",J226,0)</f>
        <v>0</v>
      </c>
      <c r="BH226" s="238">
        <f>IF(N226="sníž. přenesená",J226,0)</f>
        <v>0</v>
      </c>
      <c r="BI226" s="238">
        <f>IF(N226="nulová",J226,0)</f>
        <v>0</v>
      </c>
      <c r="BJ226" s="17" t="s">
        <v>14</v>
      </c>
      <c r="BK226" s="238">
        <f>ROUND(I226*H226,2)</f>
        <v>0</v>
      </c>
      <c r="BL226" s="17" t="s">
        <v>157</v>
      </c>
      <c r="BM226" s="237" t="s">
        <v>718</v>
      </c>
    </row>
    <row r="227" s="2" customFormat="1">
      <c r="A227" s="38"/>
      <c r="B227" s="39"/>
      <c r="C227" s="40"/>
      <c r="D227" s="239" t="s">
        <v>159</v>
      </c>
      <c r="E227" s="40"/>
      <c r="F227" s="240" t="s">
        <v>719</v>
      </c>
      <c r="G227" s="40"/>
      <c r="H227" s="40"/>
      <c r="I227" s="241"/>
      <c r="J227" s="40"/>
      <c r="K227" s="40"/>
      <c r="L227" s="44"/>
      <c r="M227" s="242"/>
      <c r="N227" s="243"/>
      <c r="O227" s="91"/>
      <c r="P227" s="91"/>
      <c r="Q227" s="91"/>
      <c r="R227" s="91"/>
      <c r="S227" s="91"/>
      <c r="T227" s="92"/>
      <c r="U227" s="38"/>
      <c r="V227" s="38"/>
      <c r="W227" s="38"/>
      <c r="X227" s="38"/>
      <c r="Y227" s="38"/>
      <c r="Z227" s="38"/>
      <c r="AA227" s="38"/>
      <c r="AB227" s="38"/>
      <c r="AC227" s="38"/>
      <c r="AD227" s="38"/>
      <c r="AE227" s="38"/>
      <c r="AT227" s="17" t="s">
        <v>159</v>
      </c>
      <c r="AU227" s="17" t="s">
        <v>88</v>
      </c>
    </row>
    <row r="228" s="13" customFormat="1">
      <c r="A228" s="13"/>
      <c r="B228" s="244"/>
      <c r="C228" s="245"/>
      <c r="D228" s="239" t="s">
        <v>161</v>
      </c>
      <c r="E228" s="246" t="s">
        <v>587</v>
      </c>
      <c r="F228" s="247" t="s">
        <v>720</v>
      </c>
      <c r="G228" s="245"/>
      <c r="H228" s="248">
        <v>8.8000000000000007</v>
      </c>
      <c r="I228" s="249"/>
      <c r="J228" s="245"/>
      <c r="K228" s="245"/>
      <c r="L228" s="250"/>
      <c r="M228" s="251"/>
      <c r="N228" s="252"/>
      <c r="O228" s="252"/>
      <c r="P228" s="252"/>
      <c r="Q228" s="252"/>
      <c r="R228" s="252"/>
      <c r="S228" s="252"/>
      <c r="T228" s="253"/>
      <c r="U228" s="13"/>
      <c r="V228" s="13"/>
      <c r="W228" s="13"/>
      <c r="X228" s="13"/>
      <c r="Y228" s="13"/>
      <c r="Z228" s="13"/>
      <c r="AA228" s="13"/>
      <c r="AB228" s="13"/>
      <c r="AC228" s="13"/>
      <c r="AD228" s="13"/>
      <c r="AE228" s="13"/>
      <c r="AT228" s="254" t="s">
        <v>161</v>
      </c>
      <c r="AU228" s="254" t="s">
        <v>88</v>
      </c>
      <c r="AV228" s="13" t="s">
        <v>88</v>
      </c>
      <c r="AW228" s="13" t="s">
        <v>34</v>
      </c>
      <c r="AX228" s="13" t="s">
        <v>14</v>
      </c>
      <c r="AY228" s="254" t="s">
        <v>150</v>
      </c>
    </row>
    <row r="229" s="12" customFormat="1" ht="22.8" customHeight="1">
      <c r="A229" s="12"/>
      <c r="B229" s="210"/>
      <c r="C229" s="211"/>
      <c r="D229" s="212" t="s">
        <v>79</v>
      </c>
      <c r="E229" s="224" t="s">
        <v>194</v>
      </c>
      <c r="F229" s="224" t="s">
        <v>397</v>
      </c>
      <c r="G229" s="211"/>
      <c r="H229" s="211"/>
      <c r="I229" s="214"/>
      <c r="J229" s="225">
        <f>BK229</f>
        <v>0</v>
      </c>
      <c r="K229" s="211"/>
      <c r="L229" s="216"/>
      <c r="M229" s="217"/>
      <c r="N229" s="218"/>
      <c r="O229" s="218"/>
      <c r="P229" s="219">
        <f>SUM(P230:P290)</f>
        <v>0</v>
      </c>
      <c r="Q229" s="218"/>
      <c r="R229" s="219">
        <f>SUM(R230:R290)</f>
        <v>111.95090934</v>
      </c>
      <c r="S229" s="218"/>
      <c r="T229" s="220">
        <f>SUM(T230:T290)</f>
        <v>0</v>
      </c>
      <c r="U229" s="12"/>
      <c r="V229" s="12"/>
      <c r="W229" s="12"/>
      <c r="X229" s="12"/>
      <c r="Y229" s="12"/>
      <c r="Z229" s="12"/>
      <c r="AA229" s="12"/>
      <c r="AB229" s="12"/>
      <c r="AC229" s="12"/>
      <c r="AD229" s="12"/>
      <c r="AE229" s="12"/>
      <c r="AR229" s="221" t="s">
        <v>14</v>
      </c>
      <c r="AT229" s="222" t="s">
        <v>79</v>
      </c>
      <c r="AU229" s="222" t="s">
        <v>14</v>
      </c>
      <c r="AY229" s="221" t="s">
        <v>150</v>
      </c>
      <c r="BK229" s="223">
        <f>SUM(BK230:BK290)</f>
        <v>0</v>
      </c>
    </row>
    <row r="230" s="2" customFormat="1" ht="33" customHeight="1">
      <c r="A230" s="38"/>
      <c r="B230" s="39"/>
      <c r="C230" s="226" t="s">
        <v>248</v>
      </c>
      <c r="D230" s="226" t="s">
        <v>152</v>
      </c>
      <c r="E230" s="227" t="s">
        <v>721</v>
      </c>
      <c r="F230" s="228" t="s">
        <v>722</v>
      </c>
      <c r="G230" s="229" t="s">
        <v>216</v>
      </c>
      <c r="H230" s="230">
        <v>73.950000000000003</v>
      </c>
      <c r="I230" s="231"/>
      <c r="J230" s="232">
        <f>ROUND(I230*H230,2)</f>
        <v>0</v>
      </c>
      <c r="K230" s="228" t="s">
        <v>156</v>
      </c>
      <c r="L230" s="44"/>
      <c r="M230" s="233" t="s">
        <v>1</v>
      </c>
      <c r="N230" s="234" t="s">
        <v>45</v>
      </c>
      <c r="O230" s="91"/>
      <c r="P230" s="235">
        <f>O230*H230</f>
        <v>0</v>
      </c>
      <c r="Q230" s="235">
        <v>1.0000000000000001E-05</v>
      </c>
      <c r="R230" s="235">
        <f>Q230*H230</f>
        <v>0.00073950000000000014</v>
      </c>
      <c r="S230" s="235">
        <v>0</v>
      </c>
      <c r="T230" s="236">
        <f>S230*H230</f>
        <v>0</v>
      </c>
      <c r="U230" s="38"/>
      <c r="V230" s="38"/>
      <c r="W230" s="38"/>
      <c r="X230" s="38"/>
      <c r="Y230" s="38"/>
      <c r="Z230" s="38"/>
      <c r="AA230" s="38"/>
      <c r="AB230" s="38"/>
      <c r="AC230" s="38"/>
      <c r="AD230" s="38"/>
      <c r="AE230" s="38"/>
      <c r="AR230" s="237" t="s">
        <v>157</v>
      </c>
      <c r="AT230" s="237" t="s">
        <v>152</v>
      </c>
      <c r="AU230" s="237" t="s">
        <v>88</v>
      </c>
      <c r="AY230" s="17" t="s">
        <v>150</v>
      </c>
      <c r="BE230" s="238">
        <f>IF(N230="základní",J230,0)</f>
        <v>0</v>
      </c>
      <c r="BF230" s="238">
        <f>IF(N230="snížená",J230,0)</f>
        <v>0</v>
      </c>
      <c r="BG230" s="238">
        <f>IF(N230="zákl. přenesená",J230,0)</f>
        <v>0</v>
      </c>
      <c r="BH230" s="238">
        <f>IF(N230="sníž. přenesená",J230,0)</f>
        <v>0</v>
      </c>
      <c r="BI230" s="238">
        <f>IF(N230="nulová",J230,0)</f>
        <v>0</v>
      </c>
      <c r="BJ230" s="17" t="s">
        <v>14</v>
      </c>
      <c r="BK230" s="238">
        <f>ROUND(I230*H230,2)</f>
        <v>0</v>
      </c>
      <c r="BL230" s="17" t="s">
        <v>157</v>
      </c>
      <c r="BM230" s="237" t="s">
        <v>723</v>
      </c>
    </row>
    <row r="231" s="2" customFormat="1">
      <c r="A231" s="38"/>
      <c r="B231" s="39"/>
      <c r="C231" s="40"/>
      <c r="D231" s="239" t="s">
        <v>159</v>
      </c>
      <c r="E231" s="40"/>
      <c r="F231" s="240" t="s">
        <v>724</v>
      </c>
      <c r="G231" s="40"/>
      <c r="H231" s="40"/>
      <c r="I231" s="241"/>
      <c r="J231" s="40"/>
      <c r="K231" s="40"/>
      <c r="L231" s="44"/>
      <c r="M231" s="242"/>
      <c r="N231" s="243"/>
      <c r="O231" s="91"/>
      <c r="P231" s="91"/>
      <c r="Q231" s="91"/>
      <c r="R231" s="91"/>
      <c r="S231" s="91"/>
      <c r="T231" s="92"/>
      <c r="U231" s="38"/>
      <c r="V231" s="38"/>
      <c r="W231" s="38"/>
      <c r="X231" s="38"/>
      <c r="Y231" s="38"/>
      <c r="Z231" s="38"/>
      <c r="AA231" s="38"/>
      <c r="AB231" s="38"/>
      <c r="AC231" s="38"/>
      <c r="AD231" s="38"/>
      <c r="AE231" s="38"/>
      <c r="AT231" s="17" t="s">
        <v>159</v>
      </c>
      <c r="AU231" s="17" t="s">
        <v>88</v>
      </c>
    </row>
    <row r="232" s="13" customFormat="1">
      <c r="A232" s="13"/>
      <c r="B232" s="244"/>
      <c r="C232" s="245"/>
      <c r="D232" s="239" t="s">
        <v>161</v>
      </c>
      <c r="E232" s="246" t="s">
        <v>1</v>
      </c>
      <c r="F232" s="247" t="s">
        <v>725</v>
      </c>
      <c r="G232" s="245"/>
      <c r="H232" s="248">
        <v>50.75</v>
      </c>
      <c r="I232" s="249"/>
      <c r="J232" s="245"/>
      <c r="K232" s="245"/>
      <c r="L232" s="250"/>
      <c r="M232" s="251"/>
      <c r="N232" s="252"/>
      <c r="O232" s="252"/>
      <c r="P232" s="252"/>
      <c r="Q232" s="252"/>
      <c r="R232" s="252"/>
      <c r="S232" s="252"/>
      <c r="T232" s="253"/>
      <c r="U232" s="13"/>
      <c r="V232" s="13"/>
      <c r="W232" s="13"/>
      <c r="X232" s="13"/>
      <c r="Y232" s="13"/>
      <c r="Z232" s="13"/>
      <c r="AA232" s="13"/>
      <c r="AB232" s="13"/>
      <c r="AC232" s="13"/>
      <c r="AD232" s="13"/>
      <c r="AE232" s="13"/>
      <c r="AT232" s="254" t="s">
        <v>161</v>
      </c>
      <c r="AU232" s="254" t="s">
        <v>88</v>
      </c>
      <c r="AV232" s="13" t="s">
        <v>88</v>
      </c>
      <c r="AW232" s="13" t="s">
        <v>34</v>
      </c>
      <c r="AX232" s="13" t="s">
        <v>80</v>
      </c>
      <c r="AY232" s="254" t="s">
        <v>150</v>
      </c>
    </row>
    <row r="233" s="13" customFormat="1">
      <c r="A233" s="13"/>
      <c r="B233" s="244"/>
      <c r="C233" s="245"/>
      <c r="D233" s="239" t="s">
        <v>161</v>
      </c>
      <c r="E233" s="246" t="s">
        <v>1</v>
      </c>
      <c r="F233" s="247" t="s">
        <v>726</v>
      </c>
      <c r="G233" s="245"/>
      <c r="H233" s="248">
        <v>23.199999999999999</v>
      </c>
      <c r="I233" s="249"/>
      <c r="J233" s="245"/>
      <c r="K233" s="245"/>
      <c r="L233" s="250"/>
      <c r="M233" s="251"/>
      <c r="N233" s="252"/>
      <c r="O233" s="252"/>
      <c r="P233" s="252"/>
      <c r="Q233" s="252"/>
      <c r="R233" s="252"/>
      <c r="S233" s="252"/>
      <c r="T233" s="253"/>
      <c r="U233" s="13"/>
      <c r="V233" s="13"/>
      <c r="W233" s="13"/>
      <c r="X233" s="13"/>
      <c r="Y233" s="13"/>
      <c r="Z233" s="13"/>
      <c r="AA233" s="13"/>
      <c r="AB233" s="13"/>
      <c r="AC233" s="13"/>
      <c r="AD233" s="13"/>
      <c r="AE233" s="13"/>
      <c r="AT233" s="254" t="s">
        <v>161</v>
      </c>
      <c r="AU233" s="254" t="s">
        <v>88</v>
      </c>
      <c r="AV233" s="13" t="s">
        <v>88</v>
      </c>
      <c r="AW233" s="13" t="s">
        <v>34</v>
      </c>
      <c r="AX233" s="13" t="s">
        <v>80</v>
      </c>
      <c r="AY233" s="254" t="s">
        <v>150</v>
      </c>
    </row>
    <row r="234" s="15" customFormat="1">
      <c r="A234" s="15"/>
      <c r="B234" s="281"/>
      <c r="C234" s="282"/>
      <c r="D234" s="239" t="s">
        <v>161</v>
      </c>
      <c r="E234" s="283" t="s">
        <v>1</v>
      </c>
      <c r="F234" s="284" t="s">
        <v>727</v>
      </c>
      <c r="G234" s="282"/>
      <c r="H234" s="283" t="s">
        <v>1</v>
      </c>
      <c r="I234" s="285"/>
      <c r="J234" s="282"/>
      <c r="K234" s="282"/>
      <c r="L234" s="286"/>
      <c r="M234" s="287"/>
      <c r="N234" s="288"/>
      <c r="O234" s="288"/>
      <c r="P234" s="288"/>
      <c r="Q234" s="288"/>
      <c r="R234" s="288"/>
      <c r="S234" s="288"/>
      <c r="T234" s="289"/>
      <c r="U234" s="15"/>
      <c r="V234" s="15"/>
      <c r="W234" s="15"/>
      <c r="X234" s="15"/>
      <c r="Y234" s="15"/>
      <c r="Z234" s="15"/>
      <c r="AA234" s="15"/>
      <c r="AB234" s="15"/>
      <c r="AC234" s="15"/>
      <c r="AD234" s="15"/>
      <c r="AE234" s="15"/>
      <c r="AT234" s="290" t="s">
        <v>161</v>
      </c>
      <c r="AU234" s="290" t="s">
        <v>88</v>
      </c>
      <c r="AV234" s="15" t="s">
        <v>14</v>
      </c>
      <c r="AW234" s="15" t="s">
        <v>34</v>
      </c>
      <c r="AX234" s="15" t="s">
        <v>80</v>
      </c>
      <c r="AY234" s="290" t="s">
        <v>150</v>
      </c>
    </row>
    <row r="235" s="14" customFormat="1">
      <c r="A235" s="14"/>
      <c r="B235" s="255"/>
      <c r="C235" s="256"/>
      <c r="D235" s="239" t="s">
        <v>161</v>
      </c>
      <c r="E235" s="257" t="s">
        <v>581</v>
      </c>
      <c r="F235" s="258" t="s">
        <v>212</v>
      </c>
      <c r="G235" s="256"/>
      <c r="H235" s="259">
        <v>73.950000000000003</v>
      </c>
      <c r="I235" s="260"/>
      <c r="J235" s="256"/>
      <c r="K235" s="256"/>
      <c r="L235" s="261"/>
      <c r="M235" s="262"/>
      <c r="N235" s="263"/>
      <c r="O235" s="263"/>
      <c r="P235" s="263"/>
      <c r="Q235" s="263"/>
      <c r="R235" s="263"/>
      <c r="S235" s="263"/>
      <c r="T235" s="264"/>
      <c r="U235" s="14"/>
      <c r="V235" s="14"/>
      <c r="W235" s="14"/>
      <c r="X235" s="14"/>
      <c r="Y235" s="14"/>
      <c r="Z235" s="14"/>
      <c r="AA235" s="14"/>
      <c r="AB235" s="14"/>
      <c r="AC235" s="14"/>
      <c r="AD235" s="14"/>
      <c r="AE235" s="14"/>
      <c r="AT235" s="265" t="s">
        <v>161</v>
      </c>
      <c r="AU235" s="265" t="s">
        <v>88</v>
      </c>
      <c r="AV235" s="14" t="s">
        <v>157</v>
      </c>
      <c r="AW235" s="14" t="s">
        <v>34</v>
      </c>
      <c r="AX235" s="14" t="s">
        <v>14</v>
      </c>
      <c r="AY235" s="265" t="s">
        <v>150</v>
      </c>
    </row>
    <row r="236" s="2" customFormat="1">
      <c r="A236" s="38"/>
      <c r="B236" s="39"/>
      <c r="C236" s="266" t="s">
        <v>253</v>
      </c>
      <c r="D236" s="266" t="s">
        <v>266</v>
      </c>
      <c r="E236" s="267" t="s">
        <v>728</v>
      </c>
      <c r="F236" s="268" t="s">
        <v>729</v>
      </c>
      <c r="G236" s="269" t="s">
        <v>216</v>
      </c>
      <c r="H236" s="270">
        <v>75.058999999999998</v>
      </c>
      <c r="I236" s="271"/>
      <c r="J236" s="272">
        <f>ROUND(I236*H236,2)</f>
        <v>0</v>
      </c>
      <c r="K236" s="268" t="s">
        <v>156</v>
      </c>
      <c r="L236" s="273"/>
      <c r="M236" s="274" t="s">
        <v>1</v>
      </c>
      <c r="N236" s="275" t="s">
        <v>45</v>
      </c>
      <c r="O236" s="91"/>
      <c r="P236" s="235">
        <f>O236*H236</f>
        <v>0</v>
      </c>
      <c r="Q236" s="235">
        <v>0.0029099999999999998</v>
      </c>
      <c r="R236" s="235">
        <f>Q236*H236</f>
        <v>0.21842168999999997</v>
      </c>
      <c r="S236" s="235">
        <v>0</v>
      </c>
      <c r="T236" s="236">
        <f>S236*H236</f>
        <v>0</v>
      </c>
      <c r="U236" s="38"/>
      <c r="V236" s="38"/>
      <c r="W236" s="38"/>
      <c r="X236" s="38"/>
      <c r="Y236" s="38"/>
      <c r="Z236" s="38"/>
      <c r="AA236" s="38"/>
      <c r="AB236" s="38"/>
      <c r="AC236" s="38"/>
      <c r="AD236" s="38"/>
      <c r="AE236" s="38"/>
      <c r="AR236" s="237" t="s">
        <v>194</v>
      </c>
      <c r="AT236" s="237" t="s">
        <v>266</v>
      </c>
      <c r="AU236" s="237" t="s">
        <v>88</v>
      </c>
      <c r="AY236" s="17" t="s">
        <v>150</v>
      </c>
      <c r="BE236" s="238">
        <f>IF(N236="základní",J236,0)</f>
        <v>0</v>
      </c>
      <c r="BF236" s="238">
        <f>IF(N236="snížená",J236,0)</f>
        <v>0</v>
      </c>
      <c r="BG236" s="238">
        <f>IF(N236="zákl. přenesená",J236,0)</f>
        <v>0</v>
      </c>
      <c r="BH236" s="238">
        <f>IF(N236="sníž. přenesená",J236,0)</f>
        <v>0</v>
      </c>
      <c r="BI236" s="238">
        <f>IF(N236="nulová",J236,0)</f>
        <v>0</v>
      </c>
      <c r="BJ236" s="17" t="s">
        <v>14</v>
      </c>
      <c r="BK236" s="238">
        <f>ROUND(I236*H236,2)</f>
        <v>0</v>
      </c>
      <c r="BL236" s="17" t="s">
        <v>157</v>
      </c>
      <c r="BM236" s="237" t="s">
        <v>730</v>
      </c>
    </row>
    <row r="237" s="13" customFormat="1">
      <c r="A237" s="13"/>
      <c r="B237" s="244"/>
      <c r="C237" s="245"/>
      <c r="D237" s="239" t="s">
        <v>161</v>
      </c>
      <c r="E237" s="246" t="s">
        <v>1</v>
      </c>
      <c r="F237" s="247" t="s">
        <v>581</v>
      </c>
      <c r="G237" s="245"/>
      <c r="H237" s="248">
        <v>73.950000000000003</v>
      </c>
      <c r="I237" s="249"/>
      <c r="J237" s="245"/>
      <c r="K237" s="245"/>
      <c r="L237" s="250"/>
      <c r="M237" s="251"/>
      <c r="N237" s="252"/>
      <c r="O237" s="252"/>
      <c r="P237" s="252"/>
      <c r="Q237" s="252"/>
      <c r="R237" s="252"/>
      <c r="S237" s="252"/>
      <c r="T237" s="253"/>
      <c r="U237" s="13"/>
      <c r="V237" s="13"/>
      <c r="W237" s="13"/>
      <c r="X237" s="13"/>
      <c r="Y237" s="13"/>
      <c r="Z237" s="13"/>
      <c r="AA237" s="13"/>
      <c r="AB237" s="13"/>
      <c r="AC237" s="13"/>
      <c r="AD237" s="13"/>
      <c r="AE237" s="13"/>
      <c r="AT237" s="254" t="s">
        <v>161</v>
      </c>
      <c r="AU237" s="254" t="s">
        <v>88</v>
      </c>
      <c r="AV237" s="13" t="s">
        <v>88</v>
      </c>
      <c r="AW237" s="13" t="s">
        <v>34</v>
      </c>
      <c r="AX237" s="13" t="s">
        <v>14</v>
      </c>
      <c r="AY237" s="254" t="s">
        <v>150</v>
      </c>
    </row>
    <row r="238" s="13" customFormat="1">
      <c r="A238" s="13"/>
      <c r="B238" s="244"/>
      <c r="C238" s="245"/>
      <c r="D238" s="239" t="s">
        <v>161</v>
      </c>
      <c r="E238" s="245"/>
      <c r="F238" s="247" t="s">
        <v>731</v>
      </c>
      <c r="G238" s="245"/>
      <c r="H238" s="248">
        <v>75.058999999999998</v>
      </c>
      <c r="I238" s="249"/>
      <c r="J238" s="245"/>
      <c r="K238" s="245"/>
      <c r="L238" s="250"/>
      <c r="M238" s="251"/>
      <c r="N238" s="252"/>
      <c r="O238" s="252"/>
      <c r="P238" s="252"/>
      <c r="Q238" s="252"/>
      <c r="R238" s="252"/>
      <c r="S238" s="252"/>
      <c r="T238" s="253"/>
      <c r="U238" s="13"/>
      <c r="V238" s="13"/>
      <c r="W238" s="13"/>
      <c r="X238" s="13"/>
      <c r="Y238" s="13"/>
      <c r="Z238" s="13"/>
      <c r="AA238" s="13"/>
      <c r="AB238" s="13"/>
      <c r="AC238" s="13"/>
      <c r="AD238" s="13"/>
      <c r="AE238" s="13"/>
      <c r="AT238" s="254" t="s">
        <v>161</v>
      </c>
      <c r="AU238" s="254" t="s">
        <v>88</v>
      </c>
      <c r="AV238" s="13" t="s">
        <v>88</v>
      </c>
      <c r="AW238" s="13" t="s">
        <v>4</v>
      </c>
      <c r="AX238" s="13" t="s">
        <v>14</v>
      </c>
      <c r="AY238" s="254" t="s">
        <v>150</v>
      </c>
    </row>
    <row r="239" s="2" customFormat="1">
      <c r="A239" s="38"/>
      <c r="B239" s="39"/>
      <c r="C239" s="226" t="s">
        <v>259</v>
      </c>
      <c r="D239" s="226" t="s">
        <v>152</v>
      </c>
      <c r="E239" s="227" t="s">
        <v>732</v>
      </c>
      <c r="F239" s="228" t="s">
        <v>585</v>
      </c>
      <c r="G239" s="229" t="s">
        <v>216</v>
      </c>
      <c r="H239" s="230">
        <v>138.40000000000001</v>
      </c>
      <c r="I239" s="231"/>
      <c r="J239" s="232">
        <f>ROUND(I239*H239,2)</f>
        <v>0</v>
      </c>
      <c r="K239" s="228" t="s">
        <v>1</v>
      </c>
      <c r="L239" s="44"/>
      <c r="M239" s="233" t="s">
        <v>1</v>
      </c>
      <c r="N239" s="234" t="s">
        <v>45</v>
      </c>
      <c r="O239" s="91"/>
      <c r="P239" s="235">
        <f>O239*H239</f>
        <v>0</v>
      </c>
      <c r="Q239" s="235">
        <v>3.0000000000000001E-05</v>
      </c>
      <c r="R239" s="235">
        <f>Q239*H239</f>
        <v>0.0041520000000000003</v>
      </c>
      <c r="S239" s="235">
        <v>0</v>
      </c>
      <c r="T239" s="236">
        <f>S239*H239</f>
        <v>0</v>
      </c>
      <c r="U239" s="38"/>
      <c r="V239" s="38"/>
      <c r="W239" s="38"/>
      <c r="X239" s="38"/>
      <c r="Y239" s="38"/>
      <c r="Z239" s="38"/>
      <c r="AA239" s="38"/>
      <c r="AB239" s="38"/>
      <c r="AC239" s="38"/>
      <c r="AD239" s="38"/>
      <c r="AE239" s="38"/>
      <c r="AR239" s="237" t="s">
        <v>157</v>
      </c>
      <c r="AT239" s="237" t="s">
        <v>152</v>
      </c>
      <c r="AU239" s="237" t="s">
        <v>88</v>
      </c>
      <c r="AY239" s="17" t="s">
        <v>150</v>
      </c>
      <c r="BE239" s="238">
        <f>IF(N239="základní",J239,0)</f>
        <v>0</v>
      </c>
      <c r="BF239" s="238">
        <f>IF(N239="snížená",J239,0)</f>
        <v>0</v>
      </c>
      <c r="BG239" s="238">
        <f>IF(N239="zákl. přenesená",J239,0)</f>
        <v>0</v>
      </c>
      <c r="BH239" s="238">
        <f>IF(N239="sníž. přenesená",J239,0)</f>
        <v>0</v>
      </c>
      <c r="BI239" s="238">
        <f>IF(N239="nulová",J239,0)</f>
        <v>0</v>
      </c>
      <c r="BJ239" s="17" t="s">
        <v>14</v>
      </c>
      <c r="BK239" s="238">
        <f>ROUND(I239*H239,2)</f>
        <v>0</v>
      </c>
      <c r="BL239" s="17" t="s">
        <v>157</v>
      </c>
      <c r="BM239" s="237" t="s">
        <v>733</v>
      </c>
    </row>
    <row r="240" s="2" customFormat="1">
      <c r="A240" s="38"/>
      <c r="B240" s="39"/>
      <c r="C240" s="40"/>
      <c r="D240" s="239" t="s">
        <v>159</v>
      </c>
      <c r="E240" s="40"/>
      <c r="F240" s="240" t="s">
        <v>724</v>
      </c>
      <c r="G240" s="40"/>
      <c r="H240" s="40"/>
      <c r="I240" s="241"/>
      <c r="J240" s="40"/>
      <c r="K240" s="40"/>
      <c r="L240" s="44"/>
      <c r="M240" s="242"/>
      <c r="N240" s="243"/>
      <c r="O240" s="91"/>
      <c r="P240" s="91"/>
      <c r="Q240" s="91"/>
      <c r="R240" s="91"/>
      <c r="S240" s="91"/>
      <c r="T240" s="92"/>
      <c r="U240" s="38"/>
      <c r="V240" s="38"/>
      <c r="W240" s="38"/>
      <c r="X240" s="38"/>
      <c r="Y240" s="38"/>
      <c r="Z240" s="38"/>
      <c r="AA240" s="38"/>
      <c r="AB240" s="38"/>
      <c r="AC240" s="38"/>
      <c r="AD240" s="38"/>
      <c r="AE240" s="38"/>
      <c r="AT240" s="17" t="s">
        <v>159</v>
      </c>
      <c r="AU240" s="17" t="s">
        <v>88</v>
      </c>
    </row>
    <row r="241" s="13" customFormat="1">
      <c r="A241" s="13"/>
      <c r="B241" s="244"/>
      <c r="C241" s="245"/>
      <c r="D241" s="239" t="s">
        <v>161</v>
      </c>
      <c r="E241" s="246" t="s">
        <v>584</v>
      </c>
      <c r="F241" s="247" t="s">
        <v>734</v>
      </c>
      <c r="G241" s="245"/>
      <c r="H241" s="248">
        <v>138.40000000000001</v>
      </c>
      <c r="I241" s="249"/>
      <c r="J241" s="245"/>
      <c r="K241" s="245"/>
      <c r="L241" s="250"/>
      <c r="M241" s="251"/>
      <c r="N241" s="252"/>
      <c r="O241" s="252"/>
      <c r="P241" s="252"/>
      <c r="Q241" s="252"/>
      <c r="R241" s="252"/>
      <c r="S241" s="252"/>
      <c r="T241" s="253"/>
      <c r="U241" s="13"/>
      <c r="V241" s="13"/>
      <c r="W241" s="13"/>
      <c r="X241" s="13"/>
      <c r="Y241" s="13"/>
      <c r="Z241" s="13"/>
      <c r="AA241" s="13"/>
      <c r="AB241" s="13"/>
      <c r="AC241" s="13"/>
      <c r="AD241" s="13"/>
      <c r="AE241" s="13"/>
      <c r="AT241" s="254" t="s">
        <v>161</v>
      </c>
      <c r="AU241" s="254" t="s">
        <v>88</v>
      </c>
      <c r="AV241" s="13" t="s">
        <v>88</v>
      </c>
      <c r="AW241" s="13" t="s">
        <v>34</v>
      </c>
      <c r="AX241" s="13" t="s">
        <v>14</v>
      </c>
      <c r="AY241" s="254" t="s">
        <v>150</v>
      </c>
    </row>
    <row r="242" s="2" customFormat="1">
      <c r="A242" s="38"/>
      <c r="B242" s="39"/>
      <c r="C242" s="266" t="s">
        <v>265</v>
      </c>
      <c r="D242" s="266" t="s">
        <v>266</v>
      </c>
      <c r="E242" s="267" t="s">
        <v>735</v>
      </c>
      <c r="F242" s="268" t="s">
        <v>736</v>
      </c>
      <c r="G242" s="269" t="s">
        <v>737</v>
      </c>
      <c r="H242" s="270">
        <v>9.1349999999999998</v>
      </c>
      <c r="I242" s="271"/>
      <c r="J242" s="272">
        <f>ROUND(I242*H242,2)</f>
        <v>0</v>
      </c>
      <c r="K242" s="268" t="s">
        <v>1</v>
      </c>
      <c r="L242" s="273"/>
      <c r="M242" s="274" t="s">
        <v>1</v>
      </c>
      <c r="N242" s="275" t="s">
        <v>45</v>
      </c>
      <c r="O242" s="91"/>
      <c r="P242" s="235">
        <f>O242*H242</f>
        <v>0</v>
      </c>
      <c r="Q242" s="235">
        <v>0.0031099999999999999</v>
      </c>
      <c r="R242" s="235">
        <f>Q242*H242</f>
        <v>0.028409849999999997</v>
      </c>
      <c r="S242" s="235">
        <v>0</v>
      </c>
      <c r="T242" s="236">
        <f>S242*H242</f>
        <v>0</v>
      </c>
      <c r="U242" s="38"/>
      <c r="V242" s="38"/>
      <c r="W242" s="38"/>
      <c r="X242" s="38"/>
      <c r="Y242" s="38"/>
      <c r="Z242" s="38"/>
      <c r="AA242" s="38"/>
      <c r="AB242" s="38"/>
      <c r="AC242" s="38"/>
      <c r="AD242" s="38"/>
      <c r="AE242" s="38"/>
      <c r="AR242" s="237" t="s">
        <v>194</v>
      </c>
      <c r="AT242" s="237" t="s">
        <v>266</v>
      </c>
      <c r="AU242" s="237" t="s">
        <v>88</v>
      </c>
      <c r="AY242" s="17" t="s">
        <v>150</v>
      </c>
      <c r="BE242" s="238">
        <f>IF(N242="základní",J242,0)</f>
        <v>0</v>
      </c>
      <c r="BF242" s="238">
        <f>IF(N242="snížená",J242,0)</f>
        <v>0</v>
      </c>
      <c r="BG242" s="238">
        <f>IF(N242="zákl. přenesená",J242,0)</f>
        <v>0</v>
      </c>
      <c r="BH242" s="238">
        <f>IF(N242="sníž. přenesená",J242,0)</f>
        <v>0</v>
      </c>
      <c r="BI242" s="238">
        <f>IF(N242="nulová",J242,0)</f>
        <v>0</v>
      </c>
      <c r="BJ242" s="17" t="s">
        <v>14</v>
      </c>
      <c r="BK242" s="238">
        <f>ROUND(I242*H242,2)</f>
        <v>0</v>
      </c>
      <c r="BL242" s="17" t="s">
        <v>157</v>
      </c>
      <c r="BM242" s="237" t="s">
        <v>738</v>
      </c>
    </row>
    <row r="243" s="13" customFormat="1">
      <c r="A243" s="13"/>
      <c r="B243" s="244"/>
      <c r="C243" s="245"/>
      <c r="D243" s="239" t="s">
        <v>161</v>
      </c>
      <c r="E243" s="246" t="s">
        <v>1</v>
      </c>
      <c r="F243" s="247" t="s">
        <v>199</v>
      </c>
      <c r="G243" s="245"/>
      <c r="H243" s="248">
        <v>9</v>
      </c>
      <c r="I243" s="249"/>
      <c r="J243" s="245"/>
      <c r="K243" s="245"/>
      <c r="L243" s="250"/>
      <c r="M243" s="251"/>
      <c r="N243" s="252"/>
      <c r="O243" s="252"/>
      <c r="P243" s="252"/>
      <c r="Q243" s="252"/>
      <c r="R243" s="252"/>
      <c r="S243" s="252"/>
      <c r="T243" s="253"/>
      <c r="U243" s="13"/>
      <c r="V243" s="13"/>
      <c r="W243" s="13"/>
      <c r="X243" s="13"/>
      <c r="Y243" s="13"/>
      <c r="Z243" s="13"/>
      <c r="AA243" s="13"/>
      <c r="AB243" s="13"/>
      <c r="AC243" s="13"/>
      <c r="AD243" s="13"/>
      <c r="AE243" s="13"/>
      <c r="AT243" s="254" t="s">
        <v>161</v>
      </c>
      <c r="AU243" s="254" t="s">
        <v>88</v>
      </c>
      <c r="AV243" s="13" t="s">
        <v>88</v>
      </c>
      <c r="AW243" s="13" t="s">
        <v>34</v>
      </c>
      <c r="AX243" s="13" t="s">
        <v>14</v>
      </c>
      <c r="AY243" s="254" t="s">
        <v>150</v>
      </c>
    </row>
    <row r="244" s="13" customFormat="1">
      <c r="A244" s="13"/>
      <c r="B244" s="244"/>
      <c r="C244" s="245"/>
      <c r="D244" s="239" t="s">
        <v>161</v>
      </c>
      <c r="E244" s="245"/>
      <c r="F244" s="247" t="s">
        <v>739</v>
      </c>
      <c r="G244" s="245"/>
      <c r="H244" s="248">
        <v>9.1349999999999998</v>
      </c>
      <c r="I244" s="249"/>
      <c r="J244" s="245"/>
      <c r="K244" s="245"/>
      <c r="L244" s="250"/>
      <c r="M244" s="251"/>
      <c r="N244" s="252"/>
      <c r="O244" s="252"/>
      <c r="P244" s="252"/>
      <c r="Q244" s="252"/>
      <c r="R244" s="252"/>
      <c r="S244" s="252"/>
      <c r="T244" s="253"/>
      <c r="U244" s="13"/>
      <c r="V244" s="13"/>
      <c r="W244" s="13"/>
      <c r="X244" s="13"/>
      <c r="Y244" s="13"/>
      <c r="Z244" s="13"/>
      <c r="AA244" s="13"/>
      <c r="AB244" s="13"/>
      <c r="AC244" s="13"/>
      <c r="AD244" s="13"/>
      <c r="AE244" s="13"/>
      <c r="AT244" s="254" t="s">
        <v>161</v>
      </c>
      <c r="AU244" s="254" t="s">
        <v>88</v>
      </c>
      <c r="AV244" s="13" t="s">
        <v>88</v>
      </c>
      <c r="AW244" s="13" t="s">
        <v>4</v>
      </c>
      <c r="AX244" s="13" t="s">
        <v>14</v>
      </c>
      <c r="AY244" s="254" t="s">
        <v>150</v>
      </c>
    </row>
    <row r="245" s="2" customFormat="1">
      <c r="A245" s="38"/>
      <c r="B245" s="39"/>
      <c r="C245" s="266" t="s">
        <v>7</v>
      </c>
      <c r="D245" s="266" t="s">
        <v>266</v>
      </c>
      <c r="E245" s="267" t="s">
        <v>740</v>
      </c>
      <c r="F245" s="268" t="s">
        <v>741</v>
      </c>
      <c r="G245" s="269" t="s">
        <v>737</v>
      </c>
      <c r="H245" s="270">
        <v>22.329999999999998</v>
      </c>
      <c r="I245" s="271"/>
      <c r="J245" s="272">
        <f>ROUND(I245*H245,2)</f>
        <v>0</v>
      </c>
      <c r="K245" s="268" t="s">
        <v>1</v>
      </c>
      <c r="L245" s="273"/>
      <c r="M245" s="274" t="s">
        <v>1</v>
      </c>
      <c r="N245" s="275" t="s">
        <v>45</v>
      </c>
      <c r="O245" s="91"/>
      <c r="P245" s="235">
        <f>O245*H245</f>
        <v>0</v>
      </c>
      <c r="Q245" s="235">
        <v>0.0031099999999999999</v>
      </c>
      <c r="R245" s="235">
        <f>Q245*H245</f>
        <v>0.069446299999999989</v>
      </c>
      <c r="S245" s="235">
        <v>0</v>
      </c>
      <c r="T245" s="236">
        <f>S245*H245</f>
        <v>0</v>
      </c>
      <c r="U245" s="38"/>
      <c r="V245" s="38"/>
      <c r="W245" s="38"/>
      <c r="X245" s="38"/>
      <c r="Y245" s="38"/>
      <c r="Z245" s="38"/>
      <c r="AA245" s="38"/>
      <c r="AB245" s="38"/>
      <c r="AC245" s="38"/>
      <c r="AD245" s="38"/>
      <c r="AE245" s="38"/>
      <c r="AR245" s="237" t="s">
        <v>194</v>
      </c>
      <c r="AT245" s="237" t="s">
        <v>266</v>
      </c>
      <c r="AU245" s="237" t="s">
        <v>88</v>
      </c>
      <c r="AY245" s="17" t="s">
        <v>150</v>
      </c>
      <c r="BE245" s="238">
        <f>IF(N245="základní",J245,0)</f>
        <v>0</v>
      </c>
      <c r="BF245" s="238">
        <f>IF(N245="snížená",J245,0)</f>
        <v>0</v>
      </c>
      <c r="BG245" s="238">
        <f>IF(N245="zákl. přenesená",J245,0)</f>
        <v>0</v>
      </c>
      <c r="BH245" s="238">
        <f>IF(N245="sníž. přenesená",J245,0)</f>
        <v>0</v>
      </c>
      <c r="BI245" s="238">
        <f>IF(N245="nulová",J245,0)</f>
        <v>0</v>
      </c>
      <c r="BJ245" s="17" t="s">
        <v>14</v>
      </c>
      <c r="BK245" s="238">
        <f>ROUND(I245*H245,2)</f>
        <v>0</v>
      </c>
      <c r="BL245" s="17" t="s">
        <v>157</v>
      </c>
      <c r="BM245" s="237" t="s">
        <v>742</v>
      </c>
    </row>
    <row r="246" s="13" customFormat="1">
      <c r="A246" s="13"/>
      <c r="B246" s="244"/>
      <c r="C246" s="245"/>
      <c r="D246" s="239" t="s">
        <v>161</v>
      </c>
      <c r="E246" s="246" t="s">
        <v>1</v>
      </c>
      <c r="F246" s="247" t="s">
        <v>277</v>
      </c>
      <c r="G246" s="245"/>
      <c r="H246" s="248">
        <v>22</v>
      </c>
      <c r="I246" s="249"/>
      <c r="J246" s="245"/>
      <c r="K246" s="245"/>
      <c r="L246" s="250"/>
      <c r="M246" s="251"/>
      <c r="N246" s="252"/>
      <c r="O246" s="252"/>
      <c r="P246" s="252"/>
      <c r="Q246" s="252"/>
      <c r="R246" s="252"/>
      <c r="S246" s="252"/>
      <c r="T246" s="253"/>
      <c r="U246" s="13"/>
      <c r="V246" s="13"/>
      <c r="W246" s="13"/>
      <c r="X246" s="13"/>
      <c r="Y246" s="13"/>
      <c r="Z246" s="13"/>
      <c r="AA246" s="13"/>
      <c r="AB246" s="13"/>
      <c r="AC246" s="13"/>
      <c r="AD246" s="13"/>
      <c r="AE246" s="13"/>
      <c r="AT246" s="254" t="s">
        <v>161</v>
      </c>
      <c r="AU246" s="254" t="s">
        <v>88</v>
      </c>
      <c r="AV246" s="13" t="s">
        <v>88</v>
      </c>
      <c r="AW246" s="13" t="s">
        <v>34</v>
      </c>
      <c r="AX246" s="13" t="s">
        <v>14</v>
      </c>
      <c r="AY246" s="254" t="s">
        <v>150</v>
      </c>
    </row>
    <row r="247" s="13" customFormat="1">
      <c r="A247" s="13"/>
      <c r="B247" s="244"/>
      <c r="C247" s="245"/>
      <c r="D247" s="239" t="s">
        <v>161</v>
      </c>
      <c r="E247" s="245"/>
      <c r="F247" s="247" t="s">
        <v>743</v>
      </c>
      <c r="G247" s="245"/>
      <c r="H247" s="248">
        <v>22.329999999999998</v>
      </c>
      <c r="I247" s="249"/>
      <c r="J247" s="245"/>
      <c r="K247" s="245"/>
      <c r="L247" s="250"/>
      <c r="M247" s="251"/>
      <c r="N247" s="252"/>
      <c r="O247" s="252"/>
      <c r="P247" s="252"/>
      <c r="Q247" s="252"/>
      <c r="R247" s="252"/>
      <c r="S247" s="252"/>
      <c r="T247" s="253"/>
      <c r="U247" s="13"/>
      <c r="V247" s="13"/>
      <c r="W247" s="13"/>
      <c r="X247" s="13"/>
      <c r="Y247" s="13"/>
      <c r="Z247" s="13"/>
      <c r="AA247" s="13"/>
      <c r="AB247" s="13"/>
      <c r="AC247" s="13"/>
      <c r="AD247" s="13"/>
      <c r="AE247" s="13"/>
      <c r="AT247" s="254" t="s">
        <v>161</v>
      </c>
      <c r="AU247" s="254" t="s">
        <v>88</v>
      </c>
      <c r="AV247" s="13" t="s">
        <v>88</v>
      </c>
      <c r="AW247" s="13" t="s">
        <v>4</v>
      </c>
      <c r="AX247" s="13" t="s">
        <v>14</v>
      </c>
      <c r="AY247" s="254" t="s">
        <v>150</v>
      </c>
    </row>
    <row r="248" s="2" customFormat="1" ht="21.75" customHeight="1">
      <c r="A248" s="38"/>
      <c r="B248" s="39"/>
      <c r="C248" s="226" t="s">
        <v>277</v>
      </c>
      <c r="D248" s="226" t="s">
        <v>152</v>
      </c>
      <c r="E248" s="227" t="s">
        <v>744</v>
      </c>
      <c r="F248" s="228" t="s">
        <v>745</v>
      </c>
      <c r="G248" s="229" t="s">
        <v>216</v>
      </c>
      <c r="H248" s="230">
        <v>73.950000000000003</v>
      </c>
      <c r="I248" s="231"/>
      <c r="J248" s="232">
        <f>ROUND(I248*H248,2)</f>
        <v>0</v>
      </c>
      <c r="K248" s="228" t="s">
        <v>156</v>
      </c>
      <c r="L248" s="44"/>
      <c r="M248" s="233" t="s">
        <v>1</v>
      </c>
      <c r="N248" s="234" t="s">
        <v>45</v>
      </c>
      <c r="O248" s="91"/>
      <c r="P248" s="235">
        <f>O248*H248</f>
        <v>0</v>
      </c>
      <c r="Q248" s="235">
        <v>0</v>
      </c>
      <c r="R248" s="235">
        <f>Q248*H248</f>
        <v>0</v>
      </c>
      <c r="S248" s="235">
        <v>0</v>
      </c>
      <c r="T248" s="236">
        <f>S248*H248</f>
        <v>0</v>
      </c>
      <c r="U248" s="38"/>
      <c r="V248" s="38"/>
      <c r="W248" s="38"/>
      <c r="X248" s="38"/>
      <c r="Y248" s="38"/>
      <c r="Z248" s="38"/>
      <c r="AA248" s="38"/>
      <c r="AB248" s="38"/>
      <c r="AC248" s="38"/>
      <c r="AD248" s="38"/>
      <c r="AE248" s="38"/>
      <c r="AR248" s="237" t="s">
        <v>157</v>
      </c>
      <c r="AT248" s="237" t="s">
        <v>152</v>
      </c>
      <c r="AU248" s="237" t="s">
        <v>88</v>
      </c>
      <c r="AY248" s="17" t="s">
        <v>150</v>
      </c>
      <c r="BE248" s="238">
        <f>IF(N248="základní",J248,0)</f>
        <v>0</v>
      </c>
      <c r="BF248" s="238">
        <f>IF(N248="snížená",J248,0)</f>
        <v>0</v>
      </c>
      <c r="BG248" s="238">
        <f>IF(N248="zákl. přenesená",J248,0)</f>
        <v>0</v>
      </c>
      <c r="BH248" s="238">
        <f>IF(N248="sníž. přenesená",J248,0)</f>
        <v>0</v>
      </c>
      <c r="BI248" s="238">
        <f>IF(N248="nulová",J248,0)</f>
        <v>0</v>
      </c>
      <c r="BJ248" s="17" t="s">
        <v>14</v>
      </c>
      <c r="BK248" s="238">
        <f>ROUND(I248*H248,2)</f>
        <v>0</v>
      </c>
      <c r="BL248" s="17" t="s">
        <v>157</v>
      </c>
      <c r="BM248" s="237" t="s">
        <v>746</v>
      </c>
    </row>
    <row r="249" s="2" customFormat="1">
      <c r="A249" s="38"/>
      <c r="B249" s="39"/>
      <c r="C249" s="40"/>
      <c r="D249" s="239" t="s">
        <v>159</v>
      </c>
      <c r="E249" s="40"/>
      <c r="F249" s="240" t="s">
        <v>747</v>
      </c>
      <c r="G249" s="40"/>
      <c r="H249" s="40"/>
      <c r="I249" s="241"/>
      <c r="J249" s="40"/>
      <c r="K249" s="40"/>
      <c r="L249" s="44"/>
      <c r="M249" s="242"/>
      <c r="N249" s="243"/>
      <c r="O249" s="91"/>
      <c r="P249" s="91"/>
      <c r="Q249" s="91"/>
      <c r="R249" s="91"/>
      <c r="S249" s="91"/>
      <c r="T249" s="92"/>
      <c r="U249" s="38"/>
      <c r="V249" s="38"/>
      <c r="W249" s="38"/>
      <c r="X249" s="38"/>
      <c r="Y249" s="38"/>
      <c r="Z249" s="38"/>
      <c r="AA249" s="38"/>
      <c r="AB249" s="38"/>
      <c r="AC249" s="38"/>
      <c r="AD249" s="38"/>
      <c r="AE249" s="38"/>
      <c r="AT249" s="17" t="s">
        <v>159</v>
      </c>
      <c r="AU249" s="17" t="s">
        <v>88</v>
      </c>
    </row>
    <row r="250" s="13" customFormat="1">
      <c r="A250" s="13"/>
      <c r="B250" s="244"/>
      <c r="C250" s="245"/>
      <c r="D250" s="239" t="s">
        <v>161</v>
      </c>
      <c r="E250" s="246" t="s">
        <v>1</v>
      </c>
      <c r="F250" s="247" t="s">
        <v>581</v>
      </c>
      <c r="G250" s="245"/>
      <c r="H250" s="248">
        <v>73.950000000000003</v>
      </c>
      <c r="I250" s="249"/>
      <c r="J250" s="245"/>
      <c r="K250" s="245"/>
      <c r="L250" s="250"/>
      <c r="M250" s="251"/>
      <c r="N250" s="252"/>
      <c r="O250" s="252"/>
      <c r="P250" s="252"/>
      <c r="Q250" s="252"/>
      <c r="R250" s="252"/>
      <c r="S250" s="252"/>
      <c r="T250" s="253"/>
      <c r="U250" s="13"/>
      <c r="V250" s="13"/>
      <c r="W250" s="13"/>
      <c r="X250" s="13"/>
      <c r="Y250" s="13"/>
      <c r="Z250" s="13"/>
      <c r="AA250" s="13"/>
      <c r="AB250" s="13"/>
      <c r="AC250" s="13"/>
      <c r="AD250" s="13"/>
      <c r="AE250" s="13"/>
      <c r="AT250" s="254" t="s">
        <v>161</v>
      </c>
      <c r="AU250" s="254" t="s">
        <v>88</v>
      </c>
      <c r="AV250" s="13" t="s">
        <v>88</v>
      </c>
      <c r="AW250" s="13" t="s">
        <v>34</v>
      </c>
      <c r="AX250" s="13" t="s">
        <v>14</v>
      </c>
      <c r="AY250" s="254" t="s">
        <v>150</v>
      </c>
    </row>
    <row r="251" s="2" customFormat="1">
      <c r="A251" s="38"/>
      <c r="B251" s="39"/>
      <c r="C251" s="226" t="s">
        <v>282</v>
      </c>
      <c r="D251" s="226" t="s">
        <v>152</v>
      </c>
      <c r="E251" s="227" t="s">
        <v>748</v>
      </c>
      <c r="F251" s="228" t="s">
        <v>749</v>
      </c>
      <c r="G251" s="229" t="s">
        <v>323</v>
      </c>
      <c r="H251" s="230">
        <v>28</v>
      </c>
      <c r="I251" s="231"/>
      <c r="J251" s="232">
        <f>ROUND(I251*H251,2)</f>
        <v>0</v>
      </c>
      <c r="K251" s="228" t="s">
        <v>156</v>
      </c>
      <c r="L251" s="44"/>
      <c r="M251" s="233" t="s">
        <v>1</v>
      </c>
      <c r="N251" s="234" t="s">
        <v>45</v>
      </c>
      <c r="O251" s="91"/>
      <c r="P251" s="235">
        <f>O251*H251</f>
        <v>0</v>
      </c>
      <c r="Q251" s="235">
        <v>0.45937</v>
      </c>
      <c r="R251" s="235">
        <f>Q251*H251</f>
        <v>12.862360000000001</v>
      </c>
      <c r="S251" s="235">
        <v>0</v>
      </c>
      <c r="T251" s="236">
        <f>S251*H251</f>
        <v>0</v>
      </c>
      <c r="U251" s="38"/>
      <c r="V251" s="38"/>
      <c r="W251" s="38"/>
      <c r="X251" s="38"/>
      <c r="Y251" s="38"/>
      <c r="Z251" s="38"/>
      <c r="AA251" s="38"/>
      <c r="AB251" s="38"/>
      <c r="AC251" s="38"/>
      <c r="AD251" s="38"/>
      <c r="AE251" s="38"/>
      <c r="AR251" s="237" t="s">
        <v>157</v>
      </c>
      <c r="AT251" s="237" t="s">
        <v>152</v>
      </c>
      <c r="AU251" s="237" t="s">
        <v>88</v>
      </c>
      <c r="AY251" s="17" t="s">
        <v>150</v>
      </c>
      <c r="BE251" s="238">
        <f>IF(N251="základní",J251,0)</f>
        <v>0</v>
      </c>
      <c r="BF251" s="238">
        <f>IF(N251="snížená",J251,0)</f>
        <v>0</v>
      </c>
      <c r="BG251" s="238">
        <f>IF(N251="zákl. přenesená",J251,0)</f>
        <v>0</v>
      </c>
      <c r="BH251" s="238">
        <f>IF(N251="sníž. přenesená",J251,0)</f>
        <v>0</v>
      </c>
      <c r="BI251" s="238">
        <f>IF(N251="nulová",J251,0)</f>
        <v>0</v>
      </c>
      <c r="BJ251" s="17" t="s">
        <v>14</v>
      </c>
      <c r="BK251" s="238">
        <f>ROUND(I251*H251,2)</f>
        <v>0</v>
      </c>
      <c r="BL251" s="17" t="s">
        <v>157</v>
      </c>
      <c r="BM251" s="237" t="s">
        <v>750</v>
      </c>
    </row>
    <row r="252" s="2" customFormat="1">
      <c r="A252" s="38"/>
      <c r="B252" s="39"/>
      <c r="C252" s="40"/>
      <c r="D252" s="239" t="s">
        <v>159</v>
      </c>
      <c r="E252" s="40"/>
      <c r="F252" s="240" t="s">
        <v>747</v>
      </c>
      <c r="G252" s="40"/>
      <c r="H252" s="40"/>
      <c r="I252" s="241"/>
      <c r="J252" s="40"/>
      <c r="K252" s="40"/>
      <c r="L252" s="44"/>
      <c r="M252" s="242"/>
      <c r="N252" s="243"/>
      <c r="O252" s="91"/>
      <c r="P252" s="91"/>
      <c r="Q252" s="91"/>
      <c r="R252" s="91"/>
      <c r="S252" s="91"/>
      <c r="T252" s="92"/>
      <c r="U252" s="38"/>
      <c r="V252" s="38"/>
      <c r="W252" s="38"/>
      <c r="X252" s="38"/>
      <c r="Y252" s="38"/>
      <c r="Z252" s="38"/>
      <c r="AA252" s="38"/>
      <c r="AB252" s="38"/>
      <c r="AC252" s="38"/>
      <c r="AD252" s="38"/>
      <c r="AE252" s="38"/>
      <c r="AT252" s="17" t="s">
        <v>159</v>
      </c>
      <c r="AU252" s="17" t="s">
        <v>88</v>
      </c>
    </row>
    <row r="253" s="2" customFormat="1" ht="16.5" customHeight="1">
      <c r="A253" s="38"/>
      <c r="B253" s="39"/>
      <c r="C253" s="226" t="s">
        <v>289</v>
      </c>
      <c r="D253" s="226" t="s">
        <v>152</v>
      </c>
      <c r="E253" s="227" t="s">
        <v>751</v>
      </c>
      <c r="F253" s="228" t="s">
        <v>752</v>
      </c>
      <c r="G253" s="229" t="s">
        <v>216</v>
      </c>
      <c r="H253" s="230">
        <v>138.40000000000001</v>
      </c>
      <c r="I253" s="231"/>
      <c r="J253" s="232">
        <f>ROUND(I253*H253,2)</f>
        <v>0</v>
      </c>
      <c r="K253" s="228" t="s">
        <v>156</v>
      </c>
      <c r="L253" s="44"/>
      <c r="M253" s="233" t="s">
        <v>1</v>
      </c>
      <c r="N253" s="234" t="s">
        <v>45</v>
      </c>
      <c r="O253" s="91"/>
      <c r="P253" s="235">
        <f>O253*H253</f>
        <v>0</v>
      </c>
      <c r="Q253" s="235">
        <v>0</v>
      </c>
      <c r="R253" s="235">
        <f>Q253*H253</f>
        <v>0</v>
      </c>
      <c r="S253" s="235">
        <v>0</v>
      </c>
      <c r="T253" s="236">
        <f>S253*H253</f>
        <v>0</v>
      </c>
      <c r="U253" s="38"/>
      <c r="V253" s="38"/>
      <c r="W253" s="38"/>
      <c r="X253" s="38"/>
      <c r="Y253" s="38"/>
      <c r="Z253" s="38"/>
      <c r="AA253" s="38"/>
      <c r="AB253" s="38"/>
      <c r="AC253" s="38"/>
      <c r="AD253" s="38"/>
      <c r="AE253" s="38"/>
      <c r="AR253" s="237" t="s">
        <v>157</v>
      </c>
      <c r="AT253" s="237" t="s">
        <v>152</v>
      </c>
      <c r="AU253" s="237" t="s">
        <v>88</v>
      </c>
      <c r="AY253" s="17" t="s">
        <v>150</v>
      </c>
      <c r="BE253" s="238">
        <f>IF(N253="základní",J253,0)</f>
        <v>0</v>
      </c>
      <c r="BF253" s="238">
        <f>IF(N253="snížená",J253,0)</f>
        <v>0</v>
      </c>
      <c r="BG253" s="238">
        <f>IF(N253="zákl. přenesená",J253,0)</f>
        <v>0</v>
      </c>
      <c r="BH253" s="238">
        <f>IF(N253="sníž. přenesená",J253,0)</f>
        <v>0</v>
      </c>
      <c r="BI253" s="238">
        <f>IF(N253="nulová",J253,0)</f>
        <v>0</v>
      </c>
      <c r="BJ253" s="17" t="s">
        <v>14</v>
      </c>
      <c r="BK253" s="238">
        <f>ROUND(I253*H253,2)</f>
        <v>0</v>
      </c>
      <c r="BL253" s="17" t="s">
        <v>157</v>
      </c>
      <c r="BM253" s="237" t="s">
        <v>753</v>
      </c>
    </row>
    <row r="254" s="2" customFormat="1">
      <c r="A254" s="38"/>
      <c r="B254" s="39"/>
      <c r="C254" s="40"/>
      <c r="D254" s="239" t="s">
        <v>159</v>
      </c>
      <c r="E254" s="40"/>
      <c r="F254" s="240" t="s">
        <v>747</v>
      </c>
      <c r="G254" s="40"/>
      <c r="H254" s="40"/>
      <c r="I254" s="241"/>
      <c r="J254" s="40"/>
      <c r="K254" s="40"/>
      <c r="L254" s="44"/>
      <c r="M254" s="242"/>
      <c r="N254" s="243"/>
      <c r="O254" s="91"/>
      <c r="P254" s="91"/>
      <c r="Q254" s="91"/>
      <c r="R254" s="91"/>
      <c r="S254" s="91"/>
      <c r="T254" s="92"/>
      <c r="U254" s="38"/>
      <c r="V254" s="38"/>
      <c r="W254" s="38"/>
      <c r="X254" s="38"/>
      <c r="Y254" s="38"/>
      <c r="Z254" s="38"/>
      <c r="AA254" s="38"/>
      <c r="AB254" s="38"/>
      <c r="AC254" s="38"/>
      <c r="AD254" s="38"/>
      <c r="AE254" s="38"/>
      <c r="AT254" s="17" t="s">
        <v>159</v>
      </c>
      <c r="AU254" s="17" t="s">
        <v>88</v>
      </c>
    </row>
    <row r="255" s="13" customFormat="1">
      <c r="A255" s="13"/>
      <c r="B255" s="244"/>
      <c r="C255" s="245"/>
      <c r="D255" s="239" t="s">
        <v>161</v>
      </c>
      <c r="E255" s="246" t="s">
        <v>1</v>
      </c>
      <c r="F255" s="247" t="s">
        <v>584</v>
      </c>
      <c r="G255" s="245"/>
      <c r="H255" s="248">
        <v>138.40000000000001</v>
      </c>
      <c r="I255" s="249"/>
      <c r="J255" s="245"/>
      <c r="K255" s="245"/>
      <c r="L255" s="250"/>
      <c r="M255" s="251"/>
      <c r="N255" s="252"/>
      <c r="O255" s="252"/>
      <c r="P255" s="252"/>
      <c r="Q255" s="252"/>
      <c r="R255" s="252"/>
      <c r="S255" s="252"/>
      <c r="T255" s="253"/>
      <c r="U255" s="13"/>
      <c r="V255" s="13"/>
      <c r="W255" s="13"/>
      <c r="X255" s="13"/>
      <c r="Y255" s="13"/>
      <c r="Z255" s="13"/>
      <c r="AA255" s="13"/>
      <c r="AB255" s="13"/>
      <c r="AC255" s="13"/>
      <c r="AD255" s="13"/>
      <c r="AE255" s="13"/>
      <c r="AT255" s="254" t="s">
        <v>161</v>
      </c>
      <c r="AU255" s="254" t="s">
        <v>88</v>
      </c>
      <c r="AV255" s="13" t="s">
        <v>88</v>
      </c>
      <c r="AW255" s="13" t="s">
        <v>34</v>
      </c>
      <c r="AX255" s="13" t="s">
        <v>14</v>
      </c>
      <c r="AY255" s="254" t="s">
        <v>150</v>
      </c>
    </row>
    <row r="256" s="2" customFormat="1" ht="33" customHeight="1">
      <c r="A256" s="38"/>
      <c r="B256" s="39"/>
      <c r="C256" s="226" t="s">
        <v>295</v>
      </c>
      <c r="D256" s="226" t="s">
        <v>152</v>
      </c>
      <c r="E256" s="227" t="s">
        <v>754</v>
      </c>
      <c r="F256" s="228" t="s">
        <v>755</v>
      </c>
      <c r="G256" s="229" t="s">
        <v>323</v>
      </c>
      <c r="H256" s="230">
        <v>24</v>
      </c>
      <c r="I256" s="231"/>
      <c r="J256" s="232">
        <f>ROUND(I256*H256,2)</f>
        <v>0</v>
      </c>
      <c r="K256" s="228" t="s">
        <v>156</v>
      </c>
      <c r="L256" s="44"/>
      <c r="M256" s="233" t="s">
        <v>1</v>
      </c>
      <c r="N256" s="234" t="s">
        <v>45</v>
      </c>
      <c r="O256" s="91"/>
      <c r="P256" s="235">
        <f>O256*H256</f>
        <v>0</v>
      </c>
      <c r="Q256" s="235">
        <v>0.47094000000000003</v>
      </c>
      <c r="R256" s="235">
        <f>Q256*H256</f>
        <v>11.30256</v>
      </c>
      <c r="S256" s="235">
        <v>0</v>
      </c>
      <c r="T256" s="236">
        <f>S256*H256</f>
        <v>0</v>
      </c>
      <c r="U256" s="38"/>
      <c r="V256" s="38"/>
      <c r="W256" s="38"/>
      <c r="X256" s="38"/>
      <c r="Y256" s="38"/>
      <c r="Z256" s="38"/>
      <c r="AA256" s="38"/>
      <c r="AB256" s="38"/>
      <c r="AC256" s="38"/>
      <c r="AD256" s="38"/>
      <c r="AE256" s="38"/>
      <c r="AR256" s="237" t="s">
        <v>157</v>
      </c>
      <c r="AT256" s="237" t="s">
        <v>152</v>
      </c>
      <c r="AU256" s="237" t="s">
        <v>88</v>
      </c>
      <c r="AY256" s="17" t="s">
        <v>150</v>
      </c>
      <c r="BE256" s="238">
        <f>IF(N256="základní",J256,0)</f>
        <v>0</v>
      </c>
      <c r="BF256" s="238">
        <f>IF(N256="snížená",J256,0)</f>
        <v>0</v>
      </c>
      <c r="BG256" s="238">
        <f>IF(N256="zákl. přenesená",J256,0)</f>
        <v>0</v>
      </c>
      <c r="BH256" s="238">
        <f>IF(N256="sníž. přenesená",J256,0)</f>
        <v>0</v>
      </c>
      <c r="BI256" s="238">
        <f>IF(N256="nulová",J256,0)</f>
        <v>0</v>
      </c>
      <c r="BJ256" s="17" t="s">
        <v>14</v>
      </c>
      <c r="BK256" s="238">
        <f>ROUND(I256*H256,2)</f>
        <v>0</v>
      </c>
      <c r="BL256" s="17" t="s">
        <v>157</v>
      </c>
      <c r="BM256" s="237" t="s">
        <v>756</v>
      </c>
    </row>
    <row r="257" s="2" customFormat="1">
      <c r="A257" s="38"/>
      <c r="B257" s="39"/>
      <c r="C257" s="40"/>
      <c r="D257" s="239" t="s">
        <v>159</v>
      </c>
      <c r="E257" s="40"/>
      <c r="F257" s="240" t="s">
        <v>747</v>
      </c>
      <c r="G257" s="40"/>
      <c r="H257" s="40"/>
      <c r="I257" s="241"/>
      <c r="J257" s="40"/>
      <c r="K257" s="40"/>
      <c r="L257" s="44"/>
      <c r="M257" s="242"/>
      <c r="N257" s="243"/>
      <c r="O257" s="91"/>
      <c r="P257" s="91"/>
      <c r="Q257" s="91"/>
      <c r="R257" s="91"/>
      <c r="S257" s="91"/>
      <c r="T257" s="92"/>
      <c r="U257" s="38"/>
      <c r="V257" s="38"/>
      <c r="W257" s="38"/>
      <c r="X257" s="38"/>
      <c r="Y257" s="38"/>
      <c r="Z257" s="38"/>
      <c r="AA257" s="38"/>
      <c r="AB257" s="38"/>
      <c r="AC257" s="38"/>
      <c r="AD257" s="38"/>
      <c r="AE257" s="38"/>
      <c r="AT257" s="17" t="s">
        <v>159</v>
      </c>
      <c r="AU257" s="17" t="s">
        <v>88</v>
      </c>
    </row>
    <row r="258" s="2" customFormat="1">
      <c r="A258" s="38"/>
      <c r="B258" s="39"/>
      <c r="C258" s="226" t="s">
        <v>301</v>
      </c>
      <c r="D258" s="226" t="s">
        <v>152</v>
      </c>
      <c r="E258" s="227" t="s">
        <v>757</v>
      </c>
      <c r="F258" s="228" t="s">
        <v>758</v>
      </c>
      <c r="G258" s="229" t="s">
        <v>323</v>
      </c>
      <c r="H258" s="230">
        <v>34</v>
      </c>
      <c r="I258" s="231"/>
      <c r="J258" s="232">
        <f>ROUND(I258*H258,2)</f>
        <v>0</v>
      </c>
      <c r="K258" s="228" t="s">
        <v>156</v>
      </c>
      <c r="L258" s="44"/>
      <c r="M258" s="233" t="s">
        <v>1</v>
      </c>
      <c r="N258" s="234" t="s">
        <v>45</v>
      </c>
      <c r="O258" s="91"/>
      <c r="P258" s="235">
        <f>O258*H258</f>
        <v>0</v>
      </c>
      <c r="Q258" s="235">
        <v>0.010189999999999999</v>
      </c>
      <c r="R258" s="235">
        <f>Q258*H258</f>
        <v>0.34645999999999999</v>
      </c>
      <c r="S258" s="235">
        <v>0</v>
      </c>
      <c r="T258" s="236">
        <f>S258*H258</f>
        <v>0</v>
      </c>
      <c r="U258" s="38"/>
      <c r="V258" s="38"/>
      <c r="W258" s="38"/>
      <c r="X258" s="38"/>
      <c r="Y258" s="38"/>
      <c r="Z258" s="38"/>
      <c r="AA258" s="38"/>
      <c r="AB258" s="38"/>
      <c r="AC258" s="38"/>
      <c r="AD258" s="38"/>
      <c r="AE258" s="38"/>
      <c r="AR258" s="237" t="s">
        <v>157</v>
      </c>
      <c r="AT258" s="237" t="s">
        <v>152</v>
      </c>
      <c r="AU258" s="237" t="s">
        <v>88</v>
      </c>
      <c r="AY258" s="17" t="s">
        <v>150</v>
      </c>
      <c r="BE258" s="238">
        <f>IF(N258="základní",J258,0)</f>
        <v>0</v>
      </c>
      <c r="BF258" s="238">
        <f>IF(N258="snížená",J258,0)</f>
        <v>0</v>
      </c>
      <c r="BG258" s="238">
        <f>IF(N258="zákl. přenesená",J258,0)</f>
        <v>0</v>
      </c>
      <c r="BH258" s="238">
        <f>IF(N258="sníž. přenesená",J258,0)</f>
        <v>0</v>
      </c>
      <c r="BI258" s="238">
        <f>IF(N258="nulová",J258,0)</f>
        <v>0</v>
      </c>
      <c r="BJ258" s="17" t="s">
        <v>14</v>
      </c>
      <c r="BK258" s="238">
        <f>ROUND(I258*H258,2)</f>
        <v>0</v>
      </c>
      <c r="BL258" s="17" t="s">
        <v>157</v>
      </c>
      <c r="BM258" s="237" t="s">
        <v>759</v>
      </c>
    </row>
    <row r="259" s="2" customFormat="1">
      <c r="A259" s="38"/>
      <c r="B259" s="39"/>
      <c r="C259" s="40"/>
      <c r="D259" s="239" t="s">
        <v>159</v>
      </c>
      <c r="E259" s="40"/>
      <c r="F259" s="240" t="s">
        <v>760</v>
      </c>
      <c r="G259" s="40"/>
      <c r="H259" s="40"/>
      <c r="I259" s="241"/>
      <c r="J259" s="40"/>
      <c r="K259" s="40"/>
      <c r="L259" s="44"/>
      <c r="M259" s="242"/>
      <c r="N259" s="243"/>
      <c r="O259" s="91"/>
      <c r="P259" s="91"/>
      <c r="Q259" s="91"/>
      <c r="R259" s="91"/>
      <c r="S259" s="91"/>
      <c r="T259" s="92"/>
      <c r="U259" s="38"/>
      <c r="V259" s="38"/>
      <c r="W259" s="38"/>
      <c r="X259" s="38"/>
      <c r="Y259" s="38"/>
      <c r="Z259" s="38"/>
      <c r="AA259" s="38"/>
      <c r="AB259" s="38"/>
      <c r="AC259" s="38"/>
      <c r="AD259" s="38"/>
      <c r="AE259" s="38"/>
      <c r="AT259" s="17" t="s">
        <v>159</v>
      </c>
      <c r="AU259" s="17" t="s">
        <v>88</v>
      </c>
    </row>
    <row r="260" s="2" customFormat="1" ht="21.75" customHeight="1">
      <c r="A260" s="38"/>
      <c r="B260" s="39"/>
      <c r="C260" s="266" t="s">
        <v>307</v>
      </c>
      <c r="D260" s="266" t="s">
        <v>266</v>
      </c>
      <c r="E260" s="267" t="s">
        <v>761</v>
      </c>
      <c r="F260" s="268" t="s">
        <v>762</v>
      </c>
      <c r="G260" s="269" t="s">
        <v>323</v>
      </c>
      <c r="H260" s="270">
        <v>12</v>
      </c>
      <c r="I260" s="271"/>
      <c r="J260" s="272">
        <f>ROUND(I260*H260,2)</f>
        <v>0</v>
      </c>
      <c r="K260" s="268" t="s">
        <v>156</v>
      </c>
      <c r="L260" s="273"/>
      <c r="M260" s="274" t="s">
        <v>1</v>
      </c>
      <c r="N260" s="275" t="s">
        <v>45</v>
      </c>
      <c r="O260" s="91"/>
      <c r="P260" s="235">
        <f>O260*H260</f>
        <v>0</v>
      </c>
      <c r="Q260" s="235">
        <v>0.254</v>
      </c>
      <c r="R260" s="235">
        <f>Q260*H260</f>
        <v>3.048</v>
      </c>
      <c r="S260" s="235">
        <v>0</v>
      </c>
      <c r="T260" s="236">
        <f>S260*H260</f>
        <v>0</v>
      </c>
      <c r="U260" s="38"/>
      <c r="V260" s="38"/>
      <c r="W260" s="38"/>
      <c r="X260" s="38"/>
      <c r="Y260" s="38"/>
      <c r="Z260" s="38"/>
      <c r="AA260" s="38"/>
      <c r="AB260" s="38"/>
      <c r="AC260" s="38"/>
      <c r="AD260" s="38"/>
      <c r="AE260" s="38"/>
      <c r="AR260" s="237" t="s">
        <v>194</v>
      </c>
      <c r="AT260" s="237" t="s">
        <v>266</v>
      </c>
      <c r="AU260" s="237" t="s">
        <v>88</v>
      </c>
      <c r="AY260" s="17" t="s">
        <v>150</v>
      </c>
      <c r="BE260" s="238">
        <f>IF(N260="základní",J260,0)</f>
        <v>0</v>
      </c>
      <c r="BF260" s="238">
        <f>IF(N260="snížená",J260,0)</f>
        <v>0</v>
      </c>
      <c r="BG260" s="238">
        <f>IF(N260="zákl. přenesená",J260,0)</f>
        <v>0</v>
      </c>
      <c r="BH260" s="238">
        <f>IF(N260="sníž. přenesená",J260,0)</f>
        <v>0</v>
      </c>
      <c r="BI260" s="238">
        <f>IF(N260="nulová",J260,0)</f>
        <v>0</v>
      </c>
      <c r="BJ260" s="17" t="s">
        <v>14</v>
      </c>
      <c r="BK260" s="238">
        <f>ROUND(I260*H260,2)</f>
        <v>0</v>
      </c>
      <c r="BL260" s="17" t="s">
        <v>157</v>
      </c>
      <c r="BM260" s="237" t="s">
        <v>763</v>
      </c>
    </row>
    <row r="261" s="2" customFormat="1" ht="21.75" customHeight="1">
      <c r="A261" s="38"/>
      <c r="B261" s="39"/>
      <c r="C261" s="266" t="s">
        <v>314</v>
      </c>
      <c r="D261" s="266" t="s">
        <v>266</v>
      </c>
      <c r="E261" s="267" t="s">
        <v>764</v>
      </c>
      <c r="F261" s="268" t="s">
        <v>765</v>
      </c>
      <c r="G261" s="269" t="s">
        <v>323</v>
      </c>
      <c r="H261" s="270">
        <v>22</v>
      </c>
      <c r="I261" s="271"/>
      <c r="J261" s="272">
        <f>ROUND(I261*H261,2)</f>
        <v>0</v>
      </c>
      <c r="K261" s="268" t="s">
        <v>156</v>
      </c>
      <c r="L261" s="273"/>
      <c r="M261" s="274" t="s">
        <v>1</v>
      </c>
      <c r="N261" s="275" t="s">
        <v>45</v>
      </c>
      <c r="O261" s="91"/>
      <c r="P261" s="235">
        <f>O261*H261</f>
        <v>0</v>
      </c>
      <c r="Q261" s="235">
        <v>0.50600000000000001</v>
      </c>
      <c r="R261" s="235">
        <f>Q261*H261</f>
        <v>11.132</v>
      </c>
      <c r="S261" s="235">
        <v>0</v>
      </c>
      <c r="T261" s="236">
        <f>S261*H261</f>
        <v>0</v>
      </c>
      <c r="U261" s="38"/>
      <c r="V261" s="38"/>
      <c r="W261" s="38"/>
      <c r="X261" s="38"/>
      <c r="Y261" s="38"/>
      <c r="Z261" s="38"/>
      <c r="AA261" s="38"/>
      <c r="AB261" s="38"/>
      <c r="AC261" s="38"/>
      <c r="AD261" s="38"/>
      <c r="AE261" s="38"/>
      <c r="AR261" s="237" t="s">
        <v>194</v>
      </c>
      <c r="AT261" s="237" t="s">
        <v>266</v>
      </c>
      <c r="AU261" s="237" t="s">
        <v>88</v>
      </c>
      <c r="AY261" s="17" t="s">
        <v>150</v>
      </c>
      <c r="BE261" s="238">
        <f>IF(N261="základní",J261,0)</f>
        <v>0</v>
      </c>
      <c r="BF261" s="238">
        <f>IF(N261="snížená",J261,0)</f>
        <v>0</v>
      </c>
      <c r="BG261" s="238">
        <f>IF(N261="zákl. přenesená",J261,0)</f>
        <v>0</v>
      </c>
      <c r="BH261" s="238">
        <f>IF(N261="sníž. přenesená",J261,0)</f>
        <v>0</v>
      </c>
      <c r="BI261" s="238">
        <f>IF(N261="nulová",J261,0)</f>
        <v>0</v>
      </c>
      <c r="BJ261" s="17" t="s">
        <v>14</v>
      </c>
      <c r="BK261" s="238">
        <f>ROUND(I261*H261,2)</f>
        <v>0</v>
      </c>
      <c r="BL261" s="17" t="s">
        <v>157</v>
      </c>
      <c r="BM261" s="237" t="s">
        <v>766</v>
      </c>
    </row>
    <row r="262" s="2" customFormat="1">
      <c r="A262" s="38"/>
      <c r="B262" s="39"/>
      <c r="C262" s="226" t="s">
        <v>320</v>
      </c>
      <c r="D262" s="226" t="s">
        <v>152</v>
      </c>
      <c r="E262" s="227" t="s">
        <v>767</v>
      </c>
      <c r="F262" s="228" t="s">
        <v>768</v>
      </c>
      <c r="G262" s="229" t="s">
        <v>323</v>
      </c>
      <c r="H262" s="230">
        <v>22</v>
      </c>
      <c r="I262" s="231"/>
      <c r="J262" s="232">
        <f>ROUND(I262*H262,2)</f>
        <v>0</v>
      </c>
      <c r="K262" s="228" t="s">
        <v>156</v>
      </c>
      <c r="L262" s="44"/>
      <c r="M262" s="233" t="s">
        <v>1</v>
      </c>
      <c r="N262" s="234" t="s">
        <v>45</v>
      </c>
      <c r="O262" s="91"/>
      <c r="P262" s="235">
        <f>O262*H262</f>
        <v>0</v>
      </c>
      <c r="Q262" s="235">
        <v>0.01248</v>
      </c>
      <c r="R262" s="235">
        <f>Q262*H262</f>
        <v>0.27455999999999997</v>
      </c>
      <c r="S262" s="235">
        <v>0</v>
      </c>
      <c r="T262" s="236">
        <f>S262*H262</f>
        <v>0</v>
      </c>
      <c r="U262" s="38"/>
      <c r="V262" s="38"/>
      <c r="W262" s="38"/>
      <c r="X262" s="38"/>
      <c r="Y262" s="38"/>
      <c r="Z262" s="38"/>
      <c r="AA262" s="38"/>
      <c r="AB262" s="38"/>
      <c r="AC262" s="38"/>
      <c r="AD262" s="38"/>
      <c r="AE262" s="38"/>
      <c r="AR262" s="237" t="s">
        <v>157</v>
      </c>
      <c r="AT262" s="237" t="s">
        <v>152</v>
      </c>
      <c r="AU262" s="237" t="s">
        <v>88</v>
      </c>
      <c r="AY262" s="17" t="s">
        <v>150</v>
      </c>
      <c r="BE262" s="238">
        <f>IF(N262="základní",J262,0)</f>
        <v>0</v>
      </c>
      <c r="BF262" s="238">
        <f>IF(N262="snížená",J262,0)</f>
        <v>0</v>
      </c>
      <c r="BG262" s="238">
        <f>IF(N262="zákl. přenesená",J262,0)</f>
        <v>0</v>
      </c>
      <c r="BH262" s="238">
        <f>IF(N262="sníž. přenesená",J262,0)</f>
        <v>0</v>
      </c>
      <c r="BI262" s="238">
        <f>IF(N262="nulová",J262,0)</f>
        <v>0</v>
      </c>
      <c r="BJ262" s="17" t="s">
        <v>14</v>
      </c>
      <c r="BK262" s="238">
        <f>ROUND(I262*H262,2)</f>
        <v>0</v>
      </c>
      <c r="BL262" s="17" t="s">
        <v>157</v>
      </c>
      <c r="BM262" s="237" t="s">
        <v>769</v>
      </c>
    </row>
    <row r="263" s="2" customFormat="1">
      <c r="A263" s="38"/>
      <c r="B263" s="39"/>
      <c r="C263" s="40"/>
      <c r="D263" s="239" t="s">
        <v>159</v>
      </c>
      <c r="E263" s="40"/>
      <c r="F263" s="240" t="s">
        <v>760</v>
      </c>
      <c r="G263" s="40"/>
      <c r="H263" s="40"/>
      <c r="I263" s="241"/>
      <c r="J263" s="40"/>
      <c r="K263" s="40"/>
      <c r="L263" s="44"/>
      <c r="M263" s="242"/>
      <c r="N263" s="243"/>
      <c r="O263" s="91"/>
      <c r="P263" s="91"/>
      <c r="Q263" s="91"/>
      <c r="R263" s="91"/>
      <c r="S263" s="91"/>
      <c r="T263" s="92"/>
      <c r="U263" s="38"/>
      <c r="V263" s="38"/>
      <c r="W263" s="38"/>
      <c r="X263" s="38"/>
      <c r="Y263" s="38"/>
      <c r="Z263" s="38"/>
      <c r="AA263" s="38"/>
      <c r="AB263" s="38"/>
      <c r="AC263" s="38"/>
      <c r="AD263" s="38"/>
      <c r="AE263" s="38"/>
      <c r="AT263" s="17" t="s">
        <v>159</v>
      </c>
      <c r="AU263" s="17" t="s">
        <v>88</v>
      </c>
    </row>
    <row r="264" s="2" customFormat="1" ht="16.5" customHeight="1">
      <c r="A264" s="38"/>
      <c r="B264" s="39"/>
      <c r="C264" s="266" t="s">
        <v>327</v>
      </c>
      <c r="D264" s="266" t="s">
        <v>266</v>
      </c>
      <c r="E264" s="267" t="s">
        <v>770</v>
      </c>
      <c r="F264" s="268" t="s">
        <v>771</v>
      </c>
      <c r="G264" s="269" t="s">
        <v>323</v>
      </c>
      <c r="H264" s="270">
        <v>22</v>
      </c>
      <c r="I264" s="271"/>
      <c r="J264" s="272">
        <f>ROUND(I264*H264,2)</f>
        <v>0</v>
      </c>
      <c r="K264" s="268" t="s">
        <v>1</v>
      </c>
      <c r="L264" s="273"/>
      <c r="M264" s="274" t="s">
        <v>1</v>
      </c>
      <c r="N264" s="275" t="s">
        <v>45</v>
      </c>
      <c r="O264" s="91"/>
      <c r="P264" s="235">
        <f>O264*H264</f>
        <v>0</v>
      </c>
      <c r="Q264" s="235">
        <v>0.58499999999999996</v>
      </c>
      <c r="R264" s="235">
        <f>Q264*H264</f>
        <v>12.869999999999999</v>
      </c>
      <c r="S264" s="235">
        <v>0</v>
      </c>
      <c r="T264" s="236">
        <f>S264*H264</f>
        <v>0</v>
      </c>
      <c r="U264" s="38"/>
      <c r="V264" s="38"/>
      <c r="W264" s="38"/>
      <c r="X264" s="38"/>
      <c r="Y264" s="38"/>
      <c r="Z264" s="38"/>
      <c r="AA264" s="38"/>
      <c r="AB264" s="38"/>
      <c r="AC264" s="38"/>
      <c r="AD264" s="38"/>
      <c r="AE264" s="38"/>
      <c r="AR264" s="237" t="s">
        <v>194</v>
      </c>
      <c r="AT264" s="237" t="s">
        <v>266</v>
      </c>
      <c r="AU264" s="237" t="s">
        <v>88</v>
      </c>
      <c r="AY264" s="17" t="s">
        <v>150</v>
      </c>
      <c r="BE264" s="238">
        <f>IF(N264="základní",J264,0)</f>
        <v>0</v>
      </c>
      <c r="BF264" s="238">
        <f>IF(N264="snížená",J264,0)</f>
        <v>0</v>
      </c>
      <c r="BG264" s="238">
        <f>IF(N264="zákl. přenesená",J264,0)</f>
        <v>0</v>
      </c>
      <c r="BH264" s="238">
        <f>IF(N264="sníž. přenesená",J264,0)</f>
        <v>0</v>
      </c>
      <c r="BI264" s="238">
        <f>IF(N264="nulová",J264,0)</f>
        <v>0</v>
      </c>
      <c r="BJ264" s="17" t="s">
        <v>14</v>
      </c>
      <c r="BK264" s="238">
        <f>ROUND(I264*H264,2)</f>
        <v>0</v>
      </c>
      <c r="BL264" s="17" t="s">
        <v>157</v>
      </c>
      <c r="BM264" s="237" t="s">
        <v>772</v>
      </c>
    </row>
    <row r="265" s="2" customFormat="1">
      <c r="A265" s="38"/>
      <c r="B265" s="39"/>
      <c r="C265" s="226" t="s">
        <v>332</v>
      </c>
      <c r="D265" s="226" t="s">
        <v>152</v>
      </c>
      <c r="E265" s="227" t="s">
        <v>773</v>
      </c>
      <c r="F265" s="228" t="s">
        <v>774</v>
      </c>
      <c r="G265" s="229" t="s">
        <v>323</v>
      </c>
      <c r="H265" s="230">
        <v>22</v>
      </c>
      <c r="I265" s="231"/>
      <c r="J265" s="232">
        <f>ROUND(I265*H265,2)</f>
        <v>0</v>
      </c>
      <c r="K265" s="228" t="s">
        <v>156</v>
      </c>
      <c r="L265" s="44"/>
      <c r="M265" s="233" t="s">
        <v>1</v>
      </c>
      <c r="N265" s="234" t="s">
        <v>45</v>
      </c>
      <c r="O265" s="91"/>
      <c r="P265" s="235">
        <f>O265*H265</f>
        <v>0</v>
      </c>
      <c r="Q265" s="235">
        <v>0.028539999999999999</v>
      </c>
      <c r="R265" s="235">
        <f>Q265*H265</f>
        <v>0.62787999999999999</v>
      </c>
      <c r="S265" s="235">
        <v>0</v>
      </c>
      <c r="T265" s="236">
        <f>S265*H265</f>
        <v>0</v>
      </c>
      <c r="U265" s="38"/>
      <c r="V265" s="38"/>
      <c r="W265" s="38"/>
      <c r="X265" s="38"/>
      <c r="Y265" s="38"/>
      <c r="Z265" s="38"/>
      <c r="AA265" s="38"/>
      <c r="AB265" s="38"/>
      <c r="AC265" s="38"/>
      <c r="AD265" s="38"/>
      <c r="AE265" s="38"/>
      <c r="AR265" s="237" t="s">
        <v>157</v>
      </c>
      <c r="AT265" s="237" t="s">
        <v>152</v>
      </c>
      <c r="AU265" s="237" t="s">
        <v>88</v>
      </c>
      <c r="AY265" s="17" t="s">
        <v>150</v>
      </c>
      <c r="BE265" s="238">
        <f>IF(N265="základní",J265,0)</f>
        <v>0</v>
      </c>
      <c r="BF265" s="238">
        <f>IF(N265="snížená",J265,0)</f>
        <v>0</v>
      </c>
      <c r="BG265" s="238">
        <f>IF(N265="zákl. přenesená",J265,0)</f>
        <v>0</v>
      </c>
      <c r="BH265" s="238">
        <f>IF(N265="sníž. přenesená",J265,0)</f>
        <v>0</v>
      </c>
      <c r="BI265" s="238">
        <f>IF(N265="nulová",J265,0)</f>
        <v>0</v>
      </c>
      <c r="BJ265" s="17" t="s">
        <v>14</v>
      </c>
      <c r="BK265" s="238">
        <f>ROUND(I265*H265,2)</f>
        <v>0</v>
      </c>
      <c r="BL265" s="17" t="s">
        <v>157</v>
      </c>
      <c r="BM265" s="237" t="s">
        <v>775</v>
      </c>
    </row>
    <row r="266" s="2" customFormat="1">
      <c r="A266" s="38"/>
      <c r="B266" s="39"/>
      <c r="C266" s="40"/>
      <c r="D266" s="239" t="s">
        <v>159</v>
      </c>
      <c r="E266" s="40"/>
      <c r="F266" s="240" t="s">
        <v>760</v>
      </c>
      <c r="G266" s="40"/>
      <c r="H266" s="40"/>
      <c r="I266" s="241"/>
      <c r="J266" s="40"/>
      <c r="K266" s="40"/>
      <c r="L266" s="44"/>
      <c r="M266" s="242"/>
      <c r="N266" s="243"/>
      <c r="O266" s="91"/>
      <c r="P266" s="91"/>
      <c r="Q266" s="91"/>
      <c r="R266" s="91"/>
      <c r="S266" s="91"/>
      <c r="T266" s="92"/>
      <c r="U266" s="38"/>
      <c r="V266" s="38"/>
      <c r="W266" s="38"/>
      <c r="X266" s="38"/>
      <c r="Y266" s="38"/>
      <c r="Z266" s="38"/>
      <c r="AA266" s="38"/>
      <c r="AB266" s="38"/>
      <c r="AC266" s="38"/>
      <c r="AD266" s="38"/>
      <c r="AE266" s="38"/>
      <c r="AT266" s="17" t="s">
        <v>159</v>
      </c>
      <c r="AU266" s="17" t="s">
        <v>88</v>
      </c>
    </row>
    <row r="267" s="2" customFormat="1">
      <c r="A267" s="38"/>
      <c r="B267" s="39"/>
      <c r="C267" s="266" t="s">
        <v>337</v>
      </c>
      <c r="D267" s="266" t="s">
        <v>266</v>
      </c>
      <c r="E267" s="267" t="s">
        <v>776</v>
      </c>
      <c r="F267" s="268" t="s">
        <v>777</v>
      </c>
      <c r="G267" s="269" t="s">
        <v>323</v>
      </c>
      <c r="H267" s="270">
        <v>10</v>
      </c>
      <c r="I267" s="271"/>
      <c r="J267" s="272">
        <f>ROUND(I267*H267,2)</f>
        <v>0</v>
      </c>
      <c r="K267" s="268" t="s">
        <v>1</v>
      </c>
      <c r="L267" s="273"/>
      <c r="M267" s="274" t="s">
        <v>1</v>
      </c>
      <c r="N267" s="275" t="s">
        <v>45</v>
      </c>
      <c r="O267" s="91"/>
      <c r="P267" s="235">
        <f>O267*H267</f>
        <v>0</v>
      </c>
      <c r="Q267" s="235">
        <v>2.1000000000000001</v>
      </c>
      <c r="R267" s="235">
        <f>Q267*H267</f>
        <v>21</v>
      </c>
      <c r="S267" s="235">
        <v>0</v>
      </c>
      <c r="T267" s="236">
        <f>S267*H267</f>
        <v>0</v>
      </c>
      <c r="U267" s="38"/>
      <c r="V267" s="38"/>
      <c r="W267" s="38"/>
      <c r="X267" s="38"/>
      <c r="Y267" s="38"/>
      <c r="Z267" s="38"/>
      <c r="AA267" s="38"/>
      <c r="AB267" s="38"/>
      <c r="AC267" s="38"/>
      <c r="AD267" s="38"/>
      <c r="AE267" s="38"/>
      <c r="AR267" s="237" t="s">
        <v>194</v>
      </c>
      <c r="AT267" s="237" t="s">
        <v>266</v>
      </c>
      <c r="AU267" s="237" t="s">
        <v>88</v>
      </c>
      <c r="AY267" s="17" t="s">
        <v>150</v>
      </c>
      <c r="BE267" s="238">
        <f>IF(N267="základní",J267,0)</f>
        <v>0</v>
      </c>
      <c r="BF267" s="238">
        <f>IF(N267="snížená",J267,0)</f>
        <v>0</v>
      </c>
      <c r="BG267" s="238">
        <f>IF(N267="zákl. přenesená",J267,0)</f>
        <v>0</v>
      </c>
      <c r="BH267" s="238">
        <f>IF(N267="sníž. přenesená",J267,0)</f>
        <v>0</v>
      </c>
      <c r="BI267" s="238">
        <f>IF(N267="nulová",J267,0)</f>
        <v>0</v>
      </c>
      <c r="BJ267" s="17" t="s">
        <v>14</v>
      </c>
      <c r="BK267" s="238">
        <f>ROUND(I267*H267,2)</f>
        <v>0</v>
      </c>
      <c r="BL267" s="17" t="s">
        <v>157</v>
      </c>
      <c r="BM267" s="237" t="s">
        <v>778</v>
      </c>
    </row>
    <row r="268" s="2" customFormat="1">
      <c r="A268" s="38"/>
      <c r="B268" s="39"/>
      <c r="C268" s="266" t="s">
        <v>343</v>
      </c>
      <c r="D268" s="266" t="s">
        <v>266</v>
      </c>
      <c r="E268" s="267" t="s">
        <v>779</v>
      </c>
      <c r="F268" s="268" t="s">
        <v>780</v>
      </c>
      <c r="G268" s="269" t="s">
        <v>323</v>
      </c>
      <c r="H268" s="270">
        <v>12</v>
      </c>
      <c r="I268" s="271"/>
      <c r="J268" s="272">
        <f>ROUND(I268*H268,2)</f>
        <v>0</v>
      </c>
      <c r="K268" s="268" t="s">
        <v>1</v>
      </c>
      <c r="L268" s="273"/>
      <c r="M268" s="274" t="s">
        <v>1</v>
      </c>
      <c r="N268" s="275" t="s">
        <v>45</v>
      </c>
      <c r="O268" s="91"/>
      <c r="P268" s="235">
        <f>O268*H268</f>
        <v>0</v>
      </c>
      <c r="Q268" s="235">
        <v>2.1000000000000001</v>
      </c>
      <c r="R268" s="235">
        <f>Q268*H268</f>
        <v>25.200000000000003</v>
      </c>
      <c r="S268" s="235">
        <v>0</v>
      </c>
      <c r="T268" s="236">
        <f>S268*H268</f>
        <v>0</v>
      </c>
      <c r="U268" s="38"/>
      <c r="V268" s="38"/>
      <c r="W268" s="38"/>
      <c r="X268" s="38"/>
      <c r="Y268" s="38"/>
      <c r="Z268" s="38"/>
      <c r="AA268" s="38"/>
      <c r="AB268" s="38"/>
      <c r="AC268" s="38"/>
      <c r="AD268" s="38"/>
      <c r="AE268" s="38"/>
      <c r="AR268" s="237" t="s">
        <v>194</v>
      </c>
      <c r="AT268" s="237" t="s">
        <v>266</v>
      </c>
      <c r="AU268" s="237" t="s">
        <v>88</v>
      </c>
      <c r="AY268" s="17" t="s">
        <v>150</v>
      </c>
      <c r="BE268" s="238">
        <f>IF(N268="základní",J268,0)</f>
        <v>0</v>
      </c>
      <c r="BF268" s="238">
        <f>IF(N268="snížená",J268,0)</f>
        <v>0</v>
      </c>
      <c r="BG268" s="238">
        <f>IF(N268="zákl. přenesená",J268,0)</f>
        <v>0</v>
      </c>
      <c r="BH268" s="238">
        <f>IF(N268="sníž. přenesená",J268,0)</f>
        <v>0</v>
      </c>
      <c r="BI268" s="238">
        <f>IF(N268="nulová",J268,0)</f>
        <v>0</v>
      </c>
      <c r="BJ268" s="17" t="s">
        <v>14</v>
      </c>
      <c r="BK268" s="238">
        <f>ROUND(I268*H268,2)</f>
        <v>0</v>
      </c>
      <c r="BL268" s="17" t="s">
        <v>157</v>
      </c>
      <c r="BM268" s="237" t="s">
        <v>781</v>
      </c>
    </row>
    <row r="269" s="2" customFormat="1">
      <c r="A269" s="38"/>
      <c r="B269" s="39"/>
      <c r="C269" s="226" t="s">
        <v>348</v>
      </c>
      <c r="D269" s="226" t="s">
        <v>152</v>
      </c>
      <c r="E269" s="227" t="s">
        <v>782</v>
      </c>
      <c r="F269" s="228" t="s">
        <v>783</v>
      </c>
      <c r="G269" s="229" t="s">
        <v>323</v>
      </c>
      <c r="H269" s="230">
        <v>26</v>
      </c>
      <c r="I269" s="231"/>
      <c r="J269" s="232">
        <f>ROUND(I269*H269,2)</f>
        <v>0</v>
      </c>
      <c r="K269" s="228" t="s">
        <v>156</v>
      </c>
      <c r="L269" s="44"/>
      <c r="M269" s="233" t="s">
        <v>1</v>
      </c>
      <c r="N269" s="234" t="s">
        <v>45</v>
      </c>
      <c r="O269" s="91"/>
      <c r="P269" s="235">
        <f>O269*H269</f>
        <v>0</v>
      </c>
      <c r="Q269" s="235">
        <v>0.14494000000000001</v>
      </c>
      <c r="R269" s="235">
        <f>Q269*H269</f>
        <v>3.7684400000000005</v>
      </c>
      <c r="S269" s="235">
        <v>0</v>
      </c>
      <c r="T269" s="236">
        <f>S269*H269</f>
        <v>0</v>
      </c>
      <c r="U269" s="38"/>
      <c r="V269" s="38"/>
      <c r="W269" s="38"/>
      <c r="X269" s="38"/>
      <c r="Y269" s="38"/>
      <c r="Z269" s="38"/>
      <c r="AA269" s="38"/>
      <c r="AB269" s="38"/>
      <c r="AC269" s="38"/>
      <c r="AD269" s="38"/>
      <c r="AE269" s="38"/>
      <c r="AR269" s="237" t="s">
        <v>157</v>
      </c>
      <c r="AT269" s="237" t="s">
        <v>152</v>
      </c>
      <c r="AU269" s="237" t="s">
        <v>88</v>
      </c>
      <c r="AY269" s="17" t="s">
        <v>150</v>
      </c>
      <c r="BE269" s="238">
        <f>IF(N269="základní",J269,0)</f>
        <v>0</v>
      </c>
      <c r="BF269" s="238">
        <f>IF(N269="snížená",J269,0)</f>
        <v>0</v>
      </c>
      <c r="BG269" s="238">
        <f>IF(N269="zákl. přenesená",J269,0)</f>
        <v>0</v>
      </c>
      <c r="BH269" s="238">
        <f>IF(N269="sníž. přenesená",J269,0)</f>
        <v>0</v>
      </c>
      <c r="BI269" s="238">
        <f>IF(N269="nulová",J269,0)</f>
        <v>0</v>
      </c>
      <c r="BJ269" s="17" t="s">
        <v>14</v>
      </c>
      <c r="BK269" s="238">
        <f>ROUND(I269*H269,2)</f>
        <v>0</v>
      </c>
      <c r="BL269" s="17" t="s">
        <v>157</v>
      </c>
      <c r="BM269" s="237" t="s">
        <v>784</v>
      </c>
    </row>
    <row r="270" s="2" customFormat="1">
      <c r="A270" s="38"/>
      <c r="B270" s="39"/>
      <c r="C270" s="40"/>
      <c r="D270" s="239" t="s">
        <v>159</v>
      </c>
      <c r="E270" s="40"/>
      <c r="F270" s="240" t="s">
        <v>785</v>
      </c>
      <c r="G270" s="40"/>
      <c r="H270" s="40"/>
      <c r="I270" s="241"/>
      <c r="J270" s="40"/>
      <c r="K270" s="40"/>
      <c r="L270" s="44"/>
      <c r="M270" s="242"/>
      <c r="N270" s="243"/>
      <c r="O270" s="91"/>
      <c r="P270" s="91"/>
      <c r="Q270" s="91"/>
      <c r="R270" s="91"/>
      <c r="S270" s="91"/>
      <c r="T270" s="92"/>
      <c r="U270" s="38"/>
      <c r="V270" s="38"/>
      <c r="W270" s="38"/>
      <c r="X270" s="38"/>
      <c r="Y270" s="38"/>
      <c r="Z270" s="38"/>
      <c r="AA270" s="38"/>
      <c r="AB270" s="38"/>
      <c r="AC270" s="38"/>
      <c r="AD270" s="38"/>
      <c r="AE270" s="38"/>
      <c r="AT270" s="17" t="s">
        <v>159</v>
      </c>
      <c r="AU270" s="17" t="s">
        <v>88</v>
      </c>
    </row>
    <row r="271" s="2" customFormat="1">
      <c r="A271" s="38"/>
      <c r="B271" s="39"/>
      <c r="C271" s="266" t="s">
        <v>353</v>
      </c>
      <c r="D271" s="266" t="s">
        <v>266</v>
      </c>
      <c r="E271" s="267" t="s">
        <v>786</v>
      </c>
      <c r="F271" s="268" t="s">
        <v>787</v>
      </c>
      <c r="G271" s="269" t="s">
        <v>323</v>
      </c>
      <c r="H271" s="270">
        <v>26</v>
      </c>
      <c r="I271" s="271"/>
      <c r="J271" s="272">
        <f>ROUND(I271*H271,2)</f>
        <v>0</v>
      </c>
      <c r="K271" s="268" t="s">
        <v>1</v>
      </c>
      <c r="L271" s="273"/>
      <c r="M271" s="274" t="s">
        <v>1</v>
      </c>
      <c r="N271" s="275" t="s">
        <v>45</v>
      </c>
      <c r="O271" s="91"/>
      <c r="P271" s="235">
        <f>O271*H271</f>
        <v>0</v>
      </c>
      <c r="Q271" s="235">
        <v>0.0040000000000000001</v>
      </c>
      <c r="R271" s="235">
        <f>Q271*H271</f>
        <v>0.10400000000000001</v>
      </c>
      <c r="S271" s="235">
        <v>0</v>
      </c>
      <c r="T271" s="236">
        <f>S271*H271</f>
        <v>0</v>
      </c>
      <c r="U271" s="38"/>
      <c r="V271" s="38"/>
      <c r="W271" s="38"/>
      <c r="X271" s="38"/>
      <c r="Y271" s="38"/>
      <c r="Z271" s="38"/>
      <c r="AA271" s="38"/>
      <c r="AB271" s="38"/>
      <c r="AC271" s="38"/>
      <c r="AD271" s="38"/>
      <c r="AE271" s="38"/>
      <c r="AR271" s="237" t="s">
        <v>194</v>
      </c>
      <c r="AT271" s="237" t="s">
        <v>266</v>
      </c>
      <c r="AU271" s="237" t="s">
        <v>88</v>
      </c>
      <c r="AY271" s="17" t="s">
        <v>150</v>
      </c>
      <c r="BE271" s="238">
        <f>IF(N271="základní",J271,0)</f>
        <v>0</v>
      </c>
      <c r="BF271" s="238">
        <f>IF(N271="snížená",J271,0)</f>
        <v>0</v>
      </c>
      <c r="BG271" s="238">
        <f>IF(N271="zákl. přenesená",J271,0)</f>
        <v>0</v>
      </c>
      <c r="BH271" s="238">
        <f>IF(N271="sníž. přenesená",J271,0)</f>
        <v>0</v>
      </c>
      <c r="BI271" s="238">
        <f>IF(N271="nulová",J271,0)</f>
        <v>0</v>
      </c>
      <c r="BJ271" s="17" t="s">
        <v>14</v>
      </c>
      <c r="BK271" s="238">
        <f>ROUND(I271*H271,2)</f>
        <v>0</v>
      </c>
      <c r="BL271" s="17" t="s">
        <v>157</v>
      </c>
      <c r="BM271" s="237" t="s">
        <v>788</v>
      </c>
    </row>
    <row r="272" s="2" customFormat="1">
      <c r="A272" s="38"/>
      <c r="B272" s="39"/>
      <c r="C272" s="226" t="s">
        <v>359</v>
      </c>
      <c r="D272" s="226" t="s">
        <v>152</v>
      </c>
      <c r="E272" s="227" t="s">
        <v>789</v>
      </c>
      <c r="F272" s="228" t="s">
        <v>790</v>
      </c>
      <c r="G272" s="229" t="s">
        <v>323</v>
      </c>
      <c r="H272" s="230">
        <v>22</v>
      </c>
      <c r="I272" s="231"/>
      <c r="J272" s="232">
        <f>ROUND(I272*H272,2)</f>
        <v>0</v>
      </c>
      <c r="K272" s="228" t="s">
        <v>156</v>
      </c>
      <c r="L272" s="44"/>
      <c r="M272" s="233" t="s">
        <v>1</v>
      </c>
      <c r="N272" s="234" t="s">
        <v>45</v>
      </c>
      <c r="O272" s="91"/>
      <c r="P272" s="235">
        <f>O272*H272</f>
        <v>0</v>
      </c>
      <c r="Q272" s="235">
        <v>0.21734000000000001</v>
      </c>
      <c r="R272" s="235">
        <f>Q272*H272</f>
        <v>4.7814800000000002</v>
      </c>
      <c r="S272" s="235">
        <v>0</v>
      </c>
      <c r="T272" s="236">
        <f>S272*H272</f>
        <v>0</v>
      </c>
      <c r="U272" s="38"/>
      <c r="V272" s="38"/>
      <c r="W272" s="38"/>
      <c r="X272" s="38"/>
      <c r="Y272" s="38"/>
      <c r="Z272" s="38"/>
      <c r="AA272" s="38"/>
      <c r="AB272" s="38"/>
      <c r="AC272" s="38"/>
      <c r="AD272" s="38"/>
      <c r="AE272" s="38"/>
      <c r="AR272" s="237" t="s">
        <v>157</v>
      </c>
      <c r="AT272" s="237" t="s">
        <v>152</v>
      </c>
      <c r="AU272" s="237" t="s">
        <v>88</v>
      </c>
      <c r="AY272" s="17" t="s">
        <v>150</v>
      </c>
      <c r="BE272" s="238">
        <f>IF(N272="základní",J272,0)</f>
        <v>0</v>
      </c>
      <c r="BF272" s="238">
        <f>IF(N272="snížená",J272,0)</f>
        <v>0</v>
      </c>
      <c r="BG272" s="238">
        <f>IF(N272="zákl. přenesená",J272,0)</f>
        <v>0</v>
      </c>
      <c r="BH272" s="238">
        <f>IF(N272="sníž. přenesená",J272,0)</f>
        <v>0</v>
      </c>
      <c r="BI272" s="238">
        <f>IF(N272="nulová",J272,0)</f>
        <v>0</v>
      </c>
      <c r="BJ272" s="17" t="s">
        <v>14</v>
      </c>
      <c r="BK272" s="238">
        <f>ROUND(I272*H272,2)</f>
        <v>0</v>
      </c>
      <c r="BL272" s="17" t="s">
        <v>157</v>
      </c>
      <c r="BM272" s="237" t="s">
        <v>791</v>
      </c>
    </row>
    <row r="273" s="2" customFormat="1">
      <c r="A273" s="38"/>
      <c r="B273" s="39"/>
      <c r="C273" s="40"/>
      <c r="D273" s="239" t="s">
        <v>159</v>
      </c>
      <c r="E273" s="40"/>
      <c r="F273" s="240" t="s">
        <v>792</v>
      </c>
      <c r="G273" s="40"/>
      <c r="H273" s="40"/>
      <c r="I273" s="241"/>
      <c r="J273" s="40"/>
      <c r="K273" s="40"/>
      <c r="L273" s="44"/>
      <c r="M273" s="242"/>
      <c r="N273" s="243"/>
      <c r="O273" s="91"/>
      <c r="P273" s="91"/>
      <c r="Q273" s="91"/>
      <c r="R273" s="91"/>
      <c r="S273" s="91"/>
      <c r="T273" s="92"/>
      <c r="U273" s="38"/>
      <c r="V273" s="38"/>
      <c r="W273" s="38"/>
      <c r="X273" s="38"/>
      <c r="Y273" s="38"/>
      <c r="Z273" s="38"/>
      <c r="AA273" s="38"/>
      <c r="AB273" s="38"/>
      <c r="AC273" s="38"/>
      <c r="AD273" s="38"/>
      <c r="AE273" s="38"/>
      <c r="AT273" s="17" t="s">
        <v>159</v>
      </c>
      <c r="AU273" s="17" t="s">
        <v>88</v>
      </c>
    </row>
    <row r="274" s="2" customFormat="1" ht="21.75" customHeight="1">
      <c r="A274" s="38"/>
      <c r="B274" s="39"/>
      <c r="C274" s="266" t="s">
        <v>365</v>
      </c>
      <c r="D274" s="266" t="s">
        <v>266</v>
      </c>
      <c r="E274" s="267" t="s">
        <v>793</v>
      </c>
      <c r="F274" s="268" t="s">
        <v>794</v>
      </c>
      <c r="G274" s="269" t="s">
        <v>323</v>
      </c>
      <c r="H274" s="270">
        <v>22</v>
      </c>
      <c r="I274" s="271"/>
      <c r="J274" s="272">
        <f>ROUND(I274*H274,2)</f>
        <v>0</v>
      </c>
      <c r="K274" s="268" t="s">
        <v>156</v>
      </c>
      <c r="L274" s="273"/>
      <c r="M274" s="274" t="s">
        <v>1</v>
      </c>
      <c r="N274" s="275" t="s">
        <v>45</v>
      </c>
      <c r="O274" s="91"/>
      <c r="P274" s="235">
        <f>O274*H274</f>
        <v>0</v>
      </c>
      <c r="Q274" s="235">
        <v>0.19600000000000001</v>
      </c>
      <c r="R274" s="235">
        <f>Q274*H274</f>
        <v>4.3120000000000003</v>
      </c>
      <c r="S274" s="235">
        <v>0</v>
      </c>
      <c r="T274" s="236">
        <f>S274*H274</f>
        <v>0</v>
      </c>
      <c r="U274" s="38"/>
      <c r="V274" s="38"/>
      <c r="W274" s="38"/>
      <c r="X274" s="38"/>
      <c r="Y274" s="38"/>
      <c r="Z274" s="38"/>
      <c r="AA274" s="38"/>
      <c r="AB274" s="38"/>
      <c r="AC274" s="38"/>
      <c r="AD274" s="38"/>
      <c r="AE274" s="38"/>
      <c r="AR274" s="237" t="s">
        <v>194</v>
      </c>
      <c r="AT274" s="237" t="s">
        <v>266</v>
      </c>
      <c r="AU274" s="237" t="s">
        <v>88</v>
      </c>
      <c r="AY274" s="17" t="s">
        <v>150</v>
      </c>
      <c r="BE274" s="238">
        <f>IF(N274="základní",J274,0)</f>
        <v>0</v>
      </c>
      <c r="BF274" s="238">
        <f>IF(N274="snížená",J274,0)</f>
        <v>0</v>
      </c>
      <c r="BG274" s="238">
        <f>IF(N274="zákl. přenesená",J274,0)</f>
        <v>0</v>
      </c>
      <c r="BH274" s="238">
        <f>IF(N274="sníž. přenesená",J274,0)</f>
        <v>0</v>
      </c>
      <c r="BI274" s="238">
        <f>IF(N274="nulová",J274,0)</f>
        <v>0</v>
      </c>
      <c r="BJ274" s="17" t="s">
        <v>14</v>
      </c>
      <c r="BK274" s="238">
        <f>ROUND(I274*H274,2)</f>
        <v>0</v>
      </c>
      <c r="BL274" s="17" t="s">
        <v>157</v>
      </c>
      <c r="BM274" s="237" t="s">
        <v>795</v>
      </c>
    </row>
    <row r="275" s="2" customFormat="1" ht="16.5" customHeight="1">
      <c r="A275" s="38"/>
      <c r="B275" s="39"/>
      <c r="C275" s="226" t="s">
        <v>370</v>
      </c>
      <c r="D275" s="226" t="s">
        <v>152</v>
      </c>
      <c r="E275" s="227" t="s">
        <v>796</v>
      </c>
      <c r="F275" s="228" t="s">
        <v>797</v>
      </c>
      <c r="G275" s="229" t="s">
        <v>798</v>
      </c>
      <c r="H275" s="230">
        <v>26</v>
      </c>
      <c r="I275" s="231"/>
      <c r="J275" s="232">
        <f>ROUND(I275*H275,2)</f>
        <v>0</v>
      </c>
      <c r="K275" s="228" t="s">
        <v>1</v>
      </c>
      <c r="L275" s="44"/>
      <c r="M275" s="233" t="s">
        <v>1</v>
      </c>
      <c r="N275" s="234" t="s">
        <v>45</v>
      </c>
      <c r="O275" s="91"/>
      <c r="P275" s="235">
        <f>O275*H275</f>
        <v>0</v>
      </c>
      <c r="Q275" s="235">
        <v>0</v>
      </c>
      <c r="R275" s="235">
        <f>Q275*H275</f>
        <v>0</v>
      </c>
      <c r="S275" s="235">
        <v>0</v>
      </c>
      <c r="T275" s="236">
        <f>S275*H275</f>
        <v>0</v>
      </c>
      <c r="U275" s="38"/>
      <c r="V275" s="38"/>
      <c r="W275" s="38"/>
      <c r="X275" s="38"/>
      <c r="Y275" s="38"/>
      <c r="Z275" s="38"/>
      <c r="AA275" s="38"/>
      <c r="AB275" s="38"/>
      <c r="AC275" s="38"/>
      <c r="AD275" s="38"/>
      <c r="AE275" s="38"/>
      <c r="AR275" s="237" t="s">
        <v>157</v>
      </c>
      <c r="AT275" s="237" t="s">
        <v>152</v>
      </c>
      <c r="AU275" s="237" t="s">
        <v>88</v>
      </c>
      <c r="AY275" s="17" t="s">
        <v>150</v>
      </c>
      <c r="BE275" s="238">
        <f>IF(N275="základní",J275,0)</f>
        <v>0</v>
      </c>
      <c r="BF275" s="238">
        <f>IF(N275="snížená",J275,0)</f>
        <v>0</v>
      </c>
      <c r="BG275" s="238">
        <f>IF(N275="zákl. přenesená",J275,0)</f>
        <v>0</v>
      </c>
      <c r="BH275" s="238">
        <f>IF(N275="sníž. přenesená",J275,0)</f>
        <v>0</v>
      </c>
      <c r="BI275" s="238">
        <f>IF(N275="nulová",J275,0)</f>
        <v>0</v>
      </c>
      <c r="BJ275" s="17" t="s">
        <v>14</v>
      </c>
      <c r="BK275" s="238">
        <f>ROUND(I275*H275,2)</f>
        <v>0</v>
      </c>
      <c r="BL275" s="17" t="s">
        <v>157</v>
      </c>
      <c r="BM275" s="237" t="s">
        <v>799</v>
      </c>
    </row>
    <row r="276" s="2" customFormat="1" ht="16.5" customHeight="1">
      <c r="A276" s="38"/>
      <c r="B276" s="39"/>
      <c r="C276" s="226" t="s">
        <v>375</v>
      </c>
      <c r="D276" s="226" t="s">
        <v>152</v>
      </c>
      <c r="E276" s="227" t="s">
        <v>800</v>
      </c>
      <c r="F276" s="228" t="s">
        <v>801</v>
      </c>
      <c r="G276" s="229" t="s">
        <v>737</v>
      </c>
      <c r="H276" s="230">
        <v>26</v>
      </c>
      <c r="I276" s="231"/>
      <c r="J276" s="232">
        <f>ROUND(I276*H276,2)</f>
        <v>0</v>
      </c>
      <c r="K276" s="228" t="s">
        <v>1</v>
      </c>
      <c r="L276" s="44"/>
      <c r="M276" s="233" t="s">
        <v>1</v>
      </c>
      <c r="N276" s="234" t="s">
        <v>45</v>
      </c>
      <c r="O276" s="91"/>
      <c r="P276" s="235">
        <f>O276*H276</f>
        <v>0</v>
      </c>
      <c r="Q276" s="235">
        <v>0</v>
      </c>
      <c r="R276" s="235">
        <f>Q276*H276</f>
        <v>0</v>
      </c>
      <c r="S276" s="235">
        <v>0</v>
      </c>
      <c r="T276" s="236">
        <f>S276*H276</f>
        <v>0</v>
      </c>
      <c r="U276" s="38"/>
      <c r="V276" s="38"/>
      <c r="W276" s="38"/>
      <c r="X276" s="38"/>
      <c r="Y276" s="38"/>
      <c r="Z276" s="38"/>
      <c r="AA276" s="38"/>
      <c r="AB276" s="38"/>
      <c r="AC276" s="38"/>
      <c r="AD276" s="38"/>
      <c r="AE276" s="38"/>
      <c r="AR276" s="237" t="s">
        <v>157</v>
      </c>
      <c r="AT276" s="237" t="s">
        <v>152</v>
      </c>
      <c r="AU276" s="237" t="s">
        <v>88</v>
      </c>
      <c r="AY276" s="17" t="s">
        <v>150</v>
      </c>
      <c r="BE276" s="238">
        <f>IF(N276="základní",J276,0)</f>
        <v>0</v>
      </c>
      <c r="BF276" s="238">
        <f>IF(N276="snížená",J276,0)</f>
        <v>0</v>
      </c>
      <c r="BG276" s="238">
        <f>IF(N276="zákl. přenesená",J276,0)</f>
        <v>0</v>
      </c>
      <c r="BH276" s="238">
        <f>IF(N276="sníž. přenesená",J276,0)</f>
        <v>0</v>
      </c>
      <c r="BI276" s="238">
        <f>IF(N276="nulová",J276,0)</f>
        <v>0</v>
      </c>
      <c r="BJ276" s="17" t="s">
        <v>14</v>
      </c>
      <c r="BK276" s="238">
        <f>ROUND(I276*H276,2)</f>
        <v>0</v>
      </c>
      <c r="BL276" s="17" t="s">
        <v>157</v>
      </c>
      <c r="BM276" s="237" t="s">
        <v>802</v>
      </c>
    </row>
    <row r="277" s="2" customFormat="1" ht="16.5" customHeight="1">
      <c r="A277" s="38"/>
      <c r="B277" s="39"/>
      <c r="C277" s="226" t="s">
        <v>381</v>
      </c>
      <c r="D277" s="226" t="s">
        <v>152</v>
      </c>
      <c r="E277" s="227" t="s">
        <v>803</v>
      </c>
      <c r="F277" s="228" t="s">
        <v>804</v>
      </c>
      <c r="G277" s="229" t="s">
        <v>737</v>
      </c>
      <c r="H277" s="230">
        <v>26</v>
      </c>
      <c r="I277" s="231"/>
      <c r="J277" s="232">
        <f>ROUND(I277*H277,2)</f>
        <v>0</v>
      </c>
      <c r="K277" s="228" t="s">
        <v>1</v>
      </c>
      <c r="L277" s="44"/>
      <c r="M277" s="233" t="s">
        <v>1</v>
      </c>
      <c r="N277" s="234" t="s">
        <v>45</v>
      </c>
      <c r="O277" s="91"/>
      <c r="P277" s="235">
        <f>O277*H277</f>
        <v>0</v>
      </c>
      <c r="Q277" s="235">
        <v>0</v>
      </c>
      <c r="R277" s="235">
        <f>Q277*H277</f>
        <v>0</v>
      </c>
      <c r="S277" s="235">
        <v>0</v>
      </c>
      <c r="T277" s="236">
        <f>S277*H277</f>
        <v>0</v>
      </c>
      <c r="U277" s="38"/>
      <c r="V277" s="38"/>
      <c r="W277" s="38"/>
      <c r="X277" s="38"/>
      <c r="Y277" s="38"/>
      <c r="Z277" s="38"/>
      <c r="AA277" s="38"/>
      <c r="AB277" s="38"/>
      <c r="AC277" s="38"/>
      <c r="AD277" s="38"/>
      <c r="AE277" s="38"/>
      <c r="AR277" s="237" t="s">
        <v>157</v>
      </c>
      <c r="AT277" s="237" t="s">
        <v>152</v>
      </c>
      <c r="AU277" s="237" t="s">
        <v>88</v>
      </c>
      <c r="AY277" s="17" t="s">
        <v>150</v>
      </c>
      <c r="BE277" s="238">
        <f>IF(N277="základní",J277,0)</f>
        <v>0</v>
      </c>
      <c r="BF277" s="238">
        <f>IF(N277="snížená",J277,0)</f>
        <v>0</v>
      </c>
      <c r="BG277" s="238">
        <f>IF(N277="zákl. přenesená",J277,0)</f>
        <v>0</v>
      </c>
      <c r="BH277" s="238">
        <f>IF(N277="sníž. přenesená",J277,0)</f>
        <v>0</v>
      </c>
      <c r="BI277" s="238">
        <f>IF(N277="nulová",J277,0)</f>
        <v>0</v>
      </c>
      <c r="BJ277" s="17" t="s">
        <v>14</v>
      </c>
      <c r="BK277" s="238">
        <f>ROUND(I277*H277,2)</f>
        <v>0</v>
      </c>
      <c r="BL277" s="17" t="s">
        <v>157</v>
      </c>
      <c r="BM277" s="237" t="s">
        <v>805</v>
      </c>
    </row>
    <row r="278" s="2" customFormat="1" ht="16.5" customHeight="1">
      <c r="A278" s="38"/>
      <c r="B278" s="39"/>
      <c r="C278" s="226" t="s">
        <v>387</v>
      </c>
      <c r="D278" s="226" t="s">
        <v>152</v>
      </c>
      <c r="E278" s="227" t="s">
        <v>806</v>
      </c>
      <c r="F278" s="228" t="s">
        <v>807</v>
      </c>
      <c r="G278" s="229" t="s">
        <v>737</v>
      </c>
      <c r="H278" s="230">
        <v>26</v>
      </c>
      <c r="I278" s="231"/>
      <c r="J278" s="232">
        <f>ROUND(I278*H278,2)</f>
        <v>0</v>
      </c>
      <c r="K278" s="228" t="s">
        <v>1</v>
      </c>
      <c r="L278" s="44"/>
      <c r="M278" s="233" t="s">
        <v>1</v>
      </c>
      <c r="N278" s="234" t="s">
        <v>45</v>
      </c>
      <c r="O278" s="91"/>
      <c r="P278" s="235">
        <f>O278*H278</f>
        <v>0</v>
      </c>
      <c r="Q278" s="235">
        <v>0</v>
      </c>
      <c r="R278" s="235">
        <f>Q278*H278</f>
        <v>0</v>
      </c>
      <c r="S278" s="235">
        <v>0</v>
      </c>
      <c r="T278" s="236">
        <f>S278*H278</f>
        <v>0</v>
      </c>
      <c r="U278" s="38"/>
      <c r="V278" s="38"/>
      <c r="W278" s="38"/>
      <c r="X278" s="38"/>
      <c r="Y278" s="38"/>
      <c r="Z278" s="38"/>
      <c r="AA278" s="38"/>
      <c r="AB278" s="38"/>
      <c r="AC278" s="38"/>
      <c r="AD278" s="38"/>
      <c r="AE278" s="38"/>
      <c r="AR278" s="237" t="s">
        <v>157</v>
      </c>
      <c r="AT278" s="237" t="s">
        <v>152</v>
      </c>
      <c r="AU278" s="237" t="s">
        <v>88</v>
      </c>
      <c r="AY278" s="17" t="s">
        <v>150</v>
      </c>
      <c r="BE278" s="238">
        <f>IF(N278="základní",J278,0)</f>
        <v>0</v>
      </c>
      <c r="BF278" s="238">
        <f>IF(N278="snížená",J278,0)</f>
        <v>0</v>
      </c>
      <c r="BG278" s="238">
        <f>IF(N278="zákl. přenesená",J278,0)</f>
        <v>0</v>
      </c>
      <c r="BH278" s="238">
        <f>IF(N278="sníž. přenesená",J278,0)</f>
        <v>0</v>
      </c>
      <c r="BI278" s="238">
        <f>IF(N278="nulová",J278,0)</f>
        <v>0</v>
      </c>
      <c r="BJ278" s="17" t="s">
        <v>14</v>
      </c>
      <c r="BK278" s="238">
        <f>ROUND(I278*H278,2)</f>
        <v>0</v>
      </c>
      <c r="BL278" s="17" t="s">
        <v>157</v>
      </c>
      <c r="BM278" s="237" t="s">
        <v>808</v>
      </c>
    </row>
    <row r="279" s="2" customFormat="1" ht="16.5" customHeight="1">
      <c r="A279" s="38"/>
      <c r="B279" s="39"/>
      <c r="C279" s="226" t="s">
        <v>392</v>
      </c>
      <c r="D279" s="226" t="s">
        <v>152</v>
      </c>
      <c r="E279" s="227" t="s">
        <v>809</v>
      </c>
      <c r="F279" s="228" t="s">
        <v>810</v>
      </c>
      <c r="G279" s="229" t="s">
        <v>737</v>
      </c>
      <c r="H279" s="230">
        <v>26</v>
      </c>
      <c r="I279" s="231"/>
      <c r="J279" s="232">
        <f>ROUND(I279*H279,2)</f>
        <v>0</v>
      </c>
      <c r="K279" s="228" t="s">
        <v>1</v>
      </c>
      <c r="L279" s="44"/>
      <c r="M279" s="233" t="s">
        <v>1</v>
      </c>
      <c r="N279" s="234" t="s">
        <v>45</v>
      </c>
      <c r="O279" s="91"/>
      <c r="P279" s="235">
        <f>O279*H279</f>
        <v>0</v>
      </c>
      <c r="Q279" s="235">
        <v>0</v>
      </c>
      <c r="R279" s="235">
        <f>Q279*H279</f>
        <v>0</v>
      </c>
      <c r="S279" s="235">
        <v>0</v>
      </c>
      <c r="T279" s="236">
        <f>S279*H279</f>
        <v>0</v>
      </c>
      <c r="U279" s="38"/>
      <c r="V279" s="38"/>
      <c r="W279" s="38"/>
      <c r="X279" s="38"/>
      <c r="Y279" s="38"/>
      <c r="Z279" s="38"/>
      <c r="AA279" s="38"/>
      <c r="AB279" s="38"/>
      <c r="AC279" s="38"/>
      <c r="AD279" s="38"/>
      <c r="AE279" s="38"/>
      <c r="AR279" s="237" t="s">
        <v>157</v>
      </c>
      <c r="AT279" s="237" t="s">
        <v>152</v>
      </c>
      <c r="AU279" s="237" t="s">
        <v>88</v>
      </c>
      <c r="AY279" s="17" t="s">
        <v>150</v>
      </c>
      <c r="BE279" s="238">
        <f>IF(N279="základní",J279,0)</f>
        <v>0</v>
      </c>
      <c r="BF279" s="238">
        <f>IF(N279="snížená",J279,0)</f>
        <v>0</v>
      </c>
      <c r="BG279" s="238">
        <f>IF(N279="zákl. přenesená",J279,0)</f>
        <v>0</v>
      </c>
      <c r="BH279" s="238">
        <f>IF(N279="sníž. přenesená",J279,0)</f>
        <v>0</v>
      </c>
      <c r="BI279" s="238">
        <f>IF(N279="nulová",J279,0)</f>
        <v>0</v>
      </c>
      <c r="BJ279" s="17" t="s">
        <v>14</v>
      </c>
      <c r="BK279" s="238">
        <f>ROUND(I279*H279,2)</f>
        <v>0</v>
      </c>
      <c r="BL279" s="17" t="s">
        <v>157</v>
      </c>
      <c r="BM279" s="237" t="s">
        <v>811</v>
      </c>
    </row>
    <row r="280" s="2" customFormat="1" ht="21.75" customHeight="1">
      <c r="A280" s="38"/>
      <c r="B280" s="39"/>
      <c r="C280" s="226" t="s">
        <v>398</v>
      </c>
      <c r="D280" s="226" t="s">
        <v>152</v>
      </c>
      <c r="E280" s="227" t="s">
        <v>812</v>
      </c>
      <c r="F280" s="228" t="s">
        <v>813</v>
      </c>
      <c r="G280" s="229" t="s">
        <v>737</v>
      </c>
      <c r="H280" s="230">
        <v>26</v>
      </c>
      <c r="I280" s="231"/>
      <c r="J280" s="232">
        <f>ROUND(I280*H280,2)</f>
        <v>0</v>
      </c>
      <c r="K280" s="228" t="s">
        <v>1</v>
      </c>
      <c r="L280" s="44"/>
      <c r="M280" s="233" t="s">
        <v>1</v>
      </c>
      <c r="N280" s="234" t="s">
        <v>45</v>
      </c>
      <c r="O280" s="91"/>
      <c r="P280" s="235">
        <f>O280*H280</f>
        <v>0</v>
      </c>
      <c r="Q280" s="235">
        <v>0</v>
      </c>
      <c r="R280" s="235">
        <f>Q280*H280</f>
        <v>0</v>
      </c>
      <c r="S280" s="235">
        <v>0</v>
      </c>
      <c r="T280" s="236">
        <f>S280*H280</f>
        <v>0</v>
      </c>
      <c r="U280" s="38"/>
      <c r="V280" s="38"/>
      <c r="W280" s="38"/>
      <c r="X280" s="38"/>
      <c r="Y280" s="38"/>
      <c r="Z280" s="38"/>
      <c r="AA280" s="38"/>
      <c r="AB280" s="38"/>
      <c r="AC280" s="38"/>
      <c r="AD280" s="38"/>
      <c r="AE280" s="38"/>
      <c r="AR280" s="237" t="s">
        <v>157</v>
      </c>
      <c r="AT280" s="237" t="s">
        <v>152</v>
      </c>
      <c r="AU280" s="237" t="s">
        <v>88</v>
      </c>
      <c r="AY280" s="17" t="s">
        <v>150</v>
      </c>
      <c r="BE280" s="238">
        <f>IF(N280="základní",J280,0)</f>
        <v>0</v>
      </c>
      <c r="BF280" s="238">
        <f>IF(N280="snížená",J280,0)</f>
        <v>0</v>
      </c>
      <c r="BG280" s="238">
        <f>IF(N280="zákl. přenesená",J280,0)</f>
        <v>0</v>
      </c>
      <c r="BH280" s="238">
        <f>IF(N280="sníž. přenesená",J280,0)</f>
        <v>0</v>
      </c>
      <c r="BI280" s="238">
        <f>IF(N280="nulová",J280,0)</f>
        <v>0</v>
      </c>
      <c r="BJ280" s="17" t="s">
        <v>14</v>
      </c>
      <c r="BK280" s="238">
        <f>ROUND(I280*H280,2)</f>
        <v>0</v>
      </c>
      <c r="BL280" s="17" t="s">
        <v>157</v>
      </c>
      <c r="BM280" s="237" t="s">
        <v>814</v>
      </c>
    </row>
    <row r="281" s="2" customFormat="1">
      <c r="A281" s="38"/>
      <c r="B281" s="39"/>
      <c r="C281" s="226" t="s">
        <v>404</v>
      </c>
      <c r="D281" s="226" t="s">
        <v>152</v>
      </c>
      <c r="E281" s="227" t="s">
        <v>815</v>
      </c>
      <c r="F281" s="228" t="s">
        <v>816</v>
      </c>
      <c r="G281" s="229" t="s">
        <v>737</v>
      </c>
      <c r="H281" s="230">
        <v>26</v>
      </c>
      <c r="I281" s="231"/>
      <c r="J281" s="232">
        <f>ROUND(I281*H281,2)</f>
        <v>0</v>
      </c>
      <c r="K281" s="228" t="s">
        <v>1</v>
      </c>
      <c r="L281" s="44"/>
      <c r="M281" s="233" t="s">
        <v>1</v>
      </c>
      <c r="N281" s="234" t="s">
        <v>45</v>
      </c>
      <c r="O281" s="91"/>
      <c r="P281" s="235">
        <f>O281*H281</f>
        <v>0</v>
      </c>
      <c r="Q281" s="235">
        <v>0</v>
      </c>
      <c r="R281" s="235">
        <f>Q281*H281</f>
        <v>0</v>
      </c>
      <c r="S281" s="235">
        <v>0</v>
      </c>
      <c r="T281" s="236">
        <f>S281*H281</f>
        <v>0</v>
      </c>
      <c r="U281" s="38"/>
      <c r="V281" s="38"/>
      <c r="W281" s="38"/>
      <c r="X281" s="38"/>
      <c r="Y281" s="38"/>
      <c r="Z281" s="38"/>
      <c r="AA281" s="38"/>
      <c r="AB281" s="38"/>
      <c r="AC281" s="38"/>
      <c r="AD281" s="38"/>
      <c r="AE281" s="38"/>
      <c r="AR281" s="237" t="s">
        <v>157</v>
      </c>
      <c r="AT281" s="237" t="s">
        <v>152</v>
      </c>
      <c r="AU281" s="237" t="s">
        <v>88</v>
      </c>
      <c r="AY281" s="17" t="s">
        <v>150</v>
      </c>
      <c r="BE281" s="238">
        <f>IF(N281="základní",J281,0)</f>
        <v>0</v>
      </c>
      <c r="BF281" s="238">
        <f>IF(N281="snížená",J281,0)</f>
        <v>0</v>
      </c>
      <c r="BG281" s="238">
        <f>IF(N281="zákl. přenesená",J281,0)</f>
        <v>0</v>
      </c>
      <c r="BH281" s="238">
        <f>IF(N281="sníž. přenesená",J281,0)</f>
        <v>0</v>
      </c>
      <c r="BI281" s="238">
        <f>IF(N281="nulová",J281,0)</f>
        <v>0</v>
      </c>
      <c r="BJ281" s="17" t="s">
        <v>14</v>
      </c>
      <c r="BK281" s="238">
        <f>ROUND(I281*H281,2)</f>
        <v>0</v>
      </c>
      <c r="BL281" s="17" t="s">
        <v>157</v>
      </c>
      <c r="BM281" s="237" t="s">
        <v>817</v>
      </c>
    </row>
    <row r="282" s="2" customFormat="1" ht="16.5" customHeight="1">
      <c r="A282" s="38"/>
      <c r="B282" s="39"/>
      <c r="C282" s="226" t="s">
        <v>409</v>
      </c>
      <c r="D282" s="226" t="s">
        <v>152</v>
      </c>
      <c r="E282" s="227" t="s">
        <v>818</v>
      </c>
      <c r="F282" s="228" t="s">
        <v>819</v>
      </c>
      <c r="G282" s="229" t="s">
        <v>798</v>
      </c>
      <c r="H282" s="230">
        <v>10</v>
      </c>
      <c r="I282" s="231"/>
      <c r="J282" s="232">
        <f>ROUND(I282*H282,2)</f>
        <v>0</v>
      </c>
      <c r="K282" s="228" t="s">
        <v>1</v>
      </c>
      <c r="L282" s="44"/>
      <c r="M282" s="233" t="s">
        <v>1</v>
      </c>
      <c r="N282" s="234" t="s">
        <v>45</v>
      </c>
      <c r="O282" s="91"/>
      <c r="P282" s="235">
        <f>O282*H282</f>
        <v>0</v>
      </c>
      <c r="Q282" s="235">
        <v>0</v>
      </c>
      <c r="R282" s="235">
        <f>Q282*H282</f>
        <v>0</v>
      </c>
      <c r="S282" s="235">
        <v>0</v>
      </c>
      <c r="T282" s="236">
        <f>S282*H282</f>
        <v>0</v>
      </c>
      <c r="U282" s="38"/>
      <c r="V282" s="38"/>
      <c r="W282" s="38"/>
      <c r="X282" s="38"/>
      <c r="Y282" s="38"/>
      <c r="Z282" s="38"/>
      <c r="AA282" s="38"/>
      <c r="AB282" s="38"/>
      <c r="AC282" s="38"/>
      <c r="AD282" s="38"/>
      <c r="AE282" s="38"/>
      <c r="AR282" s="237" t="s">
        <v>157</v>
      </c>
      <c r="AT282" s="237" t="s">
        <v>152</v>
      </c>
      <c r="AU282" s="237" t="s">
        <v>88</v>
      </c>
      <c r="AY282" s="17" t="s">
        <v>150</v>
      </c>
      <c r="BE282" s="238">
        <f>IF(N282="základní",J282,0)</f>
        <v>0</v>
      </c>
      <c r="BF282" s="238">
        <f>IF(N282="snížená",J282,0)</f>
        <v>0</v>
      </c>
      <c r="BG282" s="238">
        <f>IF(N282="zákl. přenesená",J282,0)</f>
        <v>0</v>
      </c>
      <c r="BH282" s="238">
        <f>IF(N282="sníž. přenesená",J282,0)</f>
        <v>0</v>
      </c>
      <c r="BI282" s="238">
        <f>IF(N282="nulová",J282,0)</f>
        <v>0</v>
      </c>
      <c r="BJ282" s="17" t="s">
        <v>14</v>
      </c>
      <c r="BK282" s="238">
        <f>ROUND(I282*H282,2)</f>
        <v>0</v>
      </c>
      <c r="BL282" s="17" t="s">
        <v>157</v>
      </c>
      <c r="BM282" s="237" t="s">
        <v>820</v>
      </c>
    </row>
    <row r="283" s="2" customFormat="1">
      <c r="A283" s="38"/>
      <c r="B283" s="39"/>
      <c r="C283" s="226" t="s">
        <v>416</v>
      </c>
      <c r="D283" s="226" t="s">
        <v>152</v>
      </c>
      <c r="E283" s="227" t="s">
        <v>821</v>
      </c>
      <c r="F283" s="228" t="s">
        <v>822</v>
      </c>
      <c r="G283" s="229" t="s">
        <v>798</v>
      </c>
      <c r="H283" s="230">
        <v>10</v>
      </c>
      <c r="I283" s="231"/>
      <c r="J283" s="232">
        <f>ROUND(I283*H283,2)</f>
        <v>0</v>
      </c>
      <c r="K283" s="228" t="s">
        <v>1</v>
      </c>
      <c r="L283" s="44"/>
      <c r="M283" s="233" t="s">
        <v>1</v>
      </c>
      <c r="N283" s="234" t="s">
        <v>45</v>
      </c>
      <c r="O283" s="91"/>
      <c r="P283" s="235">
        <f>O283*H283</f>
        <v>0</v>
      </c>
      <c r="Q283" s="235">
        <v>0</v>
      </c>
      <c r="R283" s="235">
        <f>Q283*H283</f>
        <v>0</v>
      </c>
      <c r="S283" s="235">
        <v>0</v>
      </c>
      <c r="T283" s="236">
        <f>S283*H283</f>
        <v>0</v>
      </c>
      <c r="U283" s="38"/>
      <c r="V283" s="38"/>
      <c r="W283" s="38"/>
      <c r="X283" s="38"/>
      <c r="Y283" s="38"/>
      <c r="Z283" s="38"/>
      <c r="AA283" s="38"/>
      <c r="AB283" s="38"/>
      <c r="AC283" s="38"/>
      <c r="AD283" s="38"/>
      <c r="AE283" s="38"/>
      <c r="AR283" s="237" t="s">
        <v>157</v>
      </c>
      <c r="AT283" s="237" t="s">
        <v>152</v>
      </c>
      <c r="AU283" s="237" t="s">
        <v>88</v>
      </c>
      <c r="AY283" s="17" t="s">
        <v>150</v>
      </c>
      <c r="BE283" s="238">
        <f>IF(N283="základní",J283,0)</f>
        <v>0</v>
      </c>
      <c r="BF283" s="238">
        <f>IF(N283="snížená",J283,0)</f>
        <v>0</v>
      </c>
      <c r="BG283" s="238">
        <f>IF(N283="zákl. přenesená",J283,0)</f>
        <v>0</v>
      </c>
      <c r="BH283" s="238">
        <f>IF(N283="sníž. přenesená",J283,0)</f>
        <v>0</v>
      </c>
      <c r="BI283" s="238">
        <f>IF(N283="nulová",J283,0)</f>
        <v>0</v>
      </c>
      <c r="BJ283" s="17" t="s">
        <v>14</v>
      </c>
      <c r="BK283" s="238">
        <f>ROUND(I283*H283,2)</f>
        <v>0</v>
      </c>
      <c r="BL283" s="17" t="s">
        <v>157</v>
      </c>
      <c r="BM283" s="237" t="s">
        <v>823</v>
      </c>
    </row>
    <row r="284" s="2" customFormat="1" ht="16.5" customHeight="1">
      <c r="A284" s="38"/>
      <c r="B284" s="39"/>
      <c r="C284" s="226" t="s">
        <v>422</v>
      </c>
      <c r="D284" s="226" t="s">
        <v>152</v>
      </c>
      <c r="E284" s="227" t="s">
        <v>824</v>
      </c>
      <c r="F284" s="228" t="s">
        <v>825</v>
      </c>
      <c r="G284" s="229" t="s">
        <v>798</v>
      </c>
      <c r="H284" s="230">
        <v>10</v>
      </c>
      <c r="I284" s="231"/>
      <c r="J284" s="232">
        <f>ROUND(I284*H284,2)</f>
        <v>0</v>
      </c>
      <c r="K284" s="228" t="s">
        <v>1</v>
      </c>
      <c r="L284" s="44"/>
      <c r="M284" s="233" t="s">
        <v>1</v>
      </c>
      <c r="N284" s="234" t="s">
        <v>45</v>
      </c>
      <c r="O284" s="91"/>
      <c r="P284" s="235">
        <f>O284*H284</f>
        <v>0</v>
      </c>
      <c r="Q284" s="235">
        <v>0</v>
      </c>
      <c r="R284" s="235">
        <f>Q284*H284</f>
        <v>0</v>
      </c>
      <c r="S284" s="235">
        <v>0</v>
      </c>
      <c r="T284" s="236">
        <f>S284*H284</f>
        <v>0</v>
      </c>
      <c r="U284" s="38"/>
      <c r="V284" s="38"/>
      <c r="W284" s="38"/>
      <c r="X284" s="38"/>
      <c r="Y284" s="38"/>
      <c r="Z284" s="38"/>
      <c r="AA284" s="38"/>
      <c r="AB284" s="38"/>
      <c r="AC284" s="38"/>
      <c r="AD284" s="38"/>
      <c r="AE284" s="38"/>
      <c r="AR284" s="237" t="s">
        <v>157</v>
      </c>
      <c r="AT284" s="237" t="s">
        <v>152</v>
      </c>
      <c r="AU284" s="237" t="s">
        <v>88</v>
      </c>
      <c r="AY284" s="17" t="s">
        <v>150</v>
      </c>
      <c r="BE284" s="238">
        <f>IF(N284="základní",J284,0)</f>
        <v>0</v>
      </c>
      <c r="BF284" s="238">
        <f>IF(N284="snížená",J284,0)</f>
        <v>0</v>
      </c>
      <c r="BG284" s="238">
        <f>IF(N284="zákl. přenesená",J284,0)</f>
        <v>0</v>
      </c>
      <c r="BH284" s="238">
        <f>IF(N284="sníž. přenesená",J284,0)</f>
        <v>0</v>
      </c>
      <c r="BI284" s="238">
        <f>IF(N284="nulová",J284,0)</f>
        <v>0</v>
      </c>
      <c r="BJ284" s="17" t="s">
        <v>14</v>
      </c>
      <c r="BK284" s="238">
        <f>ROUND(I284*H284,2)</f>
        <v>0</v>
      </c>
      <c r="BL284" s="17" t="s">
        <v>157</v>
      </c>
      <c r="BM284" s="237" t="s">
        <v>826</v>
      </c>
    </row>
    <row r="285" s="2" customFormat="1" ht="21.75" customHeight="1">
      <c r="A285" s="38"/>
      <c r="B285" s="39"/>
      <c r="C285" s="226" t="s">
        <v>428</v>
      </c>
      <c r="D285" s="226" t="s">
        <v>152</v>
      </c>
      <c r="E285" s="227" t="s">
        <v>827</v>
      </c>
      <c r="F285" s="228" t="s">
        <v>828</v>
      </c>
      <c r="G285" s="229" t="s">
        <v>798</v>
      </c>
      <c r="H285" s="230">
        <v>10</v>
      </c>
      <c r="I285" s="231"/>
      <c r="J285" s="232">
        <f>ROUND(I285*H285,2)</f>
        <v>0</v>
      </c>
      <c r="K285" s="228" t="s">
        <v>1</v>
      </c>
      <c r="L285" s="44"/>
      <c r="M285" s="233" t="s">
        <v>1</v>
      </c>
      <c r="N285" s="234" t="s">
        <v>45</v>
      </c>
      <c r="O285" s="91"/>
      <c r="P285" s="235">
        <f>O285*H285</f>
        <v>0</v>
      </c>
      <c r="Q285" s="235">
        <v>0</v>
      </c>
      <c r="R285" s="235">
        <f>Q285*H285</f>
        <v>0</v>
      </c>
      <c r="S285" s="235">
        <v>0</v>
      </c>
      <c r="T285" s="236">
        <f>S285*H285</f>
        <v>0</v>
      </c>
      <c r="U285" s="38"/>
      <c r="V285" s="38"/>
      <c r="W285" s="38"/>
      <c r="X285" s="38"/>
      <c r="Y285" s="38"/>
      <c r="Z285" s="38"/>
      <c r="AA285" s="38"/>
      <c r="AB285" s="38"/>
      <c r="AC285" s="38"/>
      <c r="AD285" s="38"/>
      <c r="AE285" s="38"/>
      <c r="AR285" s="237" t="s">
        <v>157</v>
      </c>
      <c r="AT285" s="237" t="s">
        <v>152</v>
      </c>
      <c r="AU285" s="237" t="s">
        <v>88</v>
      </c>
      <c r="AY285" s="17" t="s">
        <v>150</v>
      </c>
      <c r="BE285" s="238">
        <f>IF(N285="základní",J285,0)</f>
        <v>0</v>
      </c>
      <c r="BF285" s="238">
        <f>IF(N285="snížená",J285,0)</f>
        <v>0</v>
      </c>
      <c r="BG285" s="238">
        <f>IF(N285="zákl. přenesená",J285,0)</f>
        <v>0</v>
      </c>
      <c r="BH285" s="238">
        <f>IF(N285="sníž. přenesená",J285,0)</f>
        <v>0</v>
      </c>
      <c r="BI285" s="238">
        <f>IF(N285="nulová",J285,0)</f>
        <v>0</v>
      </c>
      <c r="BJ285" s="17" t="s">
        <v>14</v>
      </c>
      <c r="BK285" s="238">
        <f>ROUND(I285*H285,2)</f>
        <v>0</v>
      </c>
      <c r="BL285" s="17" t="s">
        <v>157</v>
      </c>
      <c r="BM285" s="237" t="s">
        <v>829</v>
      </c>
    </row>
    <row r="286" s="15" customFormat="1">
      <c r="A286" s="15"/>
      <c r="B286" s="281"/>
      <c r="C286" s="282"/>
      <c r="D286" s="239" t="s">
        <v>161</v>
      </c>
      <c r="E286" s="283" t="s">
        <v>1</v>
      </c>
      <c r="F286" s="284" t="s">
        <v>830</v>
      </c>
      <c r="G286" s="282"/>
      <c r="H286" s="283" t="s">
        <v>1</v>
      </c>
      <c r="I286" s="285"/>
      <c r="J286" s="282"/>
      <c r="K286" s="282"/>
      <c r="L286" s="286"/>
      <c r="M286" s="287"/>
      <c r="N286" s="288"/>
      <c r="O286" s="288"/>
      <c r="P286" s="288"/>
      <c r="Q286" s="288"/>
      <c r="R286" s="288"/>
      <c r="S286" s="288"/>
      <c r="T286" s="289"/>
      <c r="U286" s="15"/>
      <c r="V286" s="15"/>
      <c r="W286" s="15"/>
      <c r="X286" s="15"/>
      <c r="Y286" s="15"/>
      <c r="Z286" s="15"/>
      <c r="AA286" s="15"/>
      <c r="AB286" s="15"/>
      <c r="AC286" s="15"/>
      <c r="AD286" s="15"/>
      <c r="AE286" s="15"/>
      <c r="AT286" s="290" t="s">
        <v>161</v>
      </c>
      <c r="AU286" s="290" t="s">
        <v>88</v>
      </c>
      <c r="AV286" s="15" t="s">
        <v>14</v>
      </c>
      <c r="AW286" s="15" t="s">
        <v>34</v>
      </c>
      <c r="AX286" s="15" t="s">
        <v>80</v>
      </c>
      <c r="AY286" s="290" t="s">
        <v>150</v>
      </c>
    </row>
    <row r="287" s="15" customFormat="1">
      <c r="A287" s="15"/>
      <c r="B287" s="281"/>
      <c r="C287" s="282"/>
      <c r="D287" s="239" t="s">
        <v>161</v>
      </c>
      <c r="E287" s="283" t="s">
        <v>1</v>
      </c>
      <c r="F287" s="284" t="s">
        <v>831</v>
      </c>
      <c r="G287" s="282"/>
      <c r="H287" s="283" t="s">
        <v>1</v>
      </c>
      <c r="I287" s="285"/>
      <c r="J287" s="282"/>
      <c r="K287" s="282"/>
      <c r="L287" s="286"/>
      <c r="M287" s="287"/>
      <c r="N287" s="288"/>
      <c r="O287" s="288"/>
      <c r="P287" s="288"/>
      <c r="Q287" s="288"/>
      <c r="R287" s="288"/>
      <c r="S287" s="288"/>
      <c r="T287" s="289"/>
      <c r="U287" s="15"/>
      <c r="V287" s="15"/>
      <c r="W287" s="15"/>
      <c r="X287" s="15"/>
      <c r="Y287" s="15"/>
      <c r="Z287" s="15"/>
      <c r="AA287" s="15"/>
      <c r="AB287" s="15"/>
      <c r="AC287" s="15"/>
      <c r="AD287" s="15"/>
      <c r="AE287" s="15"/>
      <c r="AT287" s="290" t="s">
        <v>161</v>
      </c>
      <c r="AU287" s="290" t="s">
        <v>88</v>
      </c>
      <c r="AV287" s="15" t="s">
        <v>14</v>
      </c>
      <c r="AW287" s="15" t="s">
        <v>34</v>
      </c>
      <c r="AX287" s="15" t="s">
        <v>80</v>
      </c>
      <c r="AY287" s="290" t="s">
        <v>150</v>
      </c>
    </row>
    <row r="288" s="15" customFormat="1">
      <c r="A288" s="15"/>
      <c r="B288" s="281"/>
      <c r="C288" s="282"/>
      <c r="D288" s="239" t="s">
        <v>161</v>
      </c>
      <c r="E288" s="283" t="s">
        <v>1</v>
      </c>
      <c r="F288" s="284" t="s">
        <v>832</v>
      </c>
      <c r="G288" s="282"/>
      <c r="H288" s="283" t="s">
        <v>1</v>
      </c>
      <c r="I288" s="285"/>
      <c r="J288" s="282"/>
      <c r="K288" s="282"/>
      <c r="L288" s="286"/>
      <c r="M288" s="287"/>
      <c r="N288" s="288"/>
      <c r="O288" s="288"/>
      <c r="P288" s="288"/>
      <c r="Q288" s="288"/>
      <c r="R288" s="288"/>
      <c r="S288" s="288"/>
      <c r="T288" s="289"/>
      <c r="U288" s="15"/>
      <c r="V288" s="15"/>
      <c r="W288" s="15"/>
      <c r="X288" s="15"/>
      <c r="Y288" s="15"/>
      <c r="Z288" s="15"/>
      <c r="AA288" s="15"/>
      <c r="AB288" s="15"/>
      <c r="AC288" s="15"/>
      <c r="AD288" s="15"/>
      <c r="AE288" s="15"/>
      <c r="AT288" s="290" t="s">
        <v>161</v>
      </c>
      <c r="AU288" s="290" t="s">
        <v>88</v>
      </c>
      <c r="AV288" s="15" t="s">
        <v>14</v>
      </c>
      <c r="AW288" s="15" t="s">
        <v>34</v>
      </c>
      <c r="AX288" s="15" t="s">
        <v>80</v>
      </c>
      <c r="AY288" s="290" t="s">
        <v>150</v>
      </c>
    </row>
    <row r="289" s="15" customFormat="1">
      <c r="A289" s="15"/>
      <c r="B289" s="281"/>
      <c r="C289" s="282"/>
      <c r="D289" s="239" t="s">
        <v>161</v>
      </c>
      <c r="E289" s="283" t="s">
        <v>1</v>
      </c>
      <c r="F289" s="284" t="s">
        <v>833</v>
      </c>
      <c r="G289" s="282"/>
      <c r="H289" s="283" t="s">
        <v>1</v>
      </c>
      <c r="I289" s="285"/>
      <c r="J289" s="282"/>
      <c r="K289" s="282"/>
      <c r="L289" s="286"/>
      <c r="M289" s="287"/>
      <c r="N289" s="288"/>
      <c r="O289" s="288"/>
      <c r="P289" s="288"/>
      <c r="Q289" s="288"/>
      <c r="R289" s="288"/>
      <c r="S289" s="288"/>
      <c r="T289" s="289"/>
      <c r="U289" s="15"/>
      <c r="V289" s="15"/>
      <c r="W289" s="15"/>
      <c r="X289" s="15"/>
      <c r="Y289" s="15"/>
      <c r="Z289" s="15"/>
      <c r="AA289" s="15"/>
      <c r="AB289" s="15"/>
      <c r="AC289" s="15"/>
      <c r="AD289" s="15"/>
      <c r="AE289" s="15"/>
      <c r="AT289" s="290" t="s">
        <v>161</v>
      </c>
      <c r="AU289" s="290" t="s">
        <v>88</v>
      </c>
      <c r="AV289" s="15" t="s">
        <v>14</v>
      </c>
      <c r="AW289" s="15" t="s">
        <v>34</v>
      </c>
      <c r="AX289" s="15" t="s">
        <v>80</v>
      </c>
      <c r="AY289" s="290" t="s">
        <v>150</v>
      </c>
    </row>
    <row r="290" s="13" customFormat="1">
      <c r="A290" s="13"/>
      <c r="B290" s="244"/>
      <c r="C290" s="245"/>
      <c r="D290" s="239" t="s">
        <v>161</v>
      </c>
      <c r="E290" s="246" t="s">
        <v>1</v>
      </c>
      <c r="F290" s="247" t="s">
        <v>204</v>
      </c>
      <c r="G290" s="245"/>
      <c r="H290" s="248">
        <v>10</v>
      </c>
      <c r="I290" s="249"/>
      <c r="J290" s="245"/>
      <c r="K290" s="245"/>
      <c r="L290" s="250"/>
      <c r="M290" s="251"/>
      <c r="N290" s="252"/>
      <c r="O290" s="252"/>
      <c r="P290" s="252"/>
      <c r="Q290" s="252"/>
      <c r="R290" s="252"/>
      <c r="S290" s="252"/>
      <c r="T290" s="253"/>
      <c r="U290" s="13"/>
      <c r="V290" s="13"/>
      <c r="W290" s="13"/>
      <c r="X290" s="13"/>
      <c r="Y290" s="13"/>
      <c r="Z290" s="13"/>
      <c r="AA290" s="13"/>
      <c r="AB290" s="13"/>
      <c r="AC290" s="13"/>
      <c r="AD290" s="13"/>
      <c r="AE290" s="13"/>
      <c r="AT290" s="254" t="s">
        <v>161</v>
      </c>
      <c r="AU290" s="254" t="s">
        <v>88</v>
      </c>
      <c r="AV290" s="13" t="s">
        <v>88</v>
      </c>
      <c r="AW290" s="13" t="s">
        <v>34</v>
      </c>
      <c r="AX290" s="13" t="s">
        <v>14</v>
      </c>
      <c r="AY290" s="254" t="s">
        <v>150</v>
      </c>
    </row>
    <row r="291" s="12" customFormat="1" ht="22.8" customHeight="1">
      <c r="A291" s="12"/>
      <c r="B291" s="210"/>
      <c r="C291" s="211"/>
      <c r="D291" s="212" t="s">
        <v>79</v>
      </c>
      <c r="E291" s="224" t="s">
        <v>571</v>
      </c>
      <c r="F291" s="224" t="s">
        <v>572</v>
      </c>
      <c r="G291" s="211"/>
      <c r="H291" s="211"/>
      <c r="I291" s="214"/>
      <c r="J291" s="225">
        <f>BK291</f>
        <v>0</v>
      </c>
      <c r="K291" s="211"/>
      <c r="L291" s="216"/>
      <c r="M291" s="217"/>
      <c r="N291" s="218"/>
      <c r="O291" s="218"/>
      <c r="P291" s="219">
        <f>SUM(P292:P293)</f>
        <v>0</v>
      </c>
      <c r="Q291" s="218"/>
      <c r="R291" s="219">
        <f>SUM(R292:R293)</f>
        <v>0</v>
      </c>
      <c r="S291" s="218"/>
      <c r="T291" s="220">
        <f>SUM(T292:T293)</f>
        <v>0</v>
      </c>
      <c r="U291" s="12"/>
      <c r="V291" s="12"/>
      <c r="W291" s="12"/>
      <c r="X291" s="12"/>
      <c r="Y291" s="12"/>
      <c r="Z291" s="12"/>
      <c r="AA291" s="12"/>
      <c r="AB291" s="12"/>
      <c r="AC291" s="12"/>
      <c r="AD291" s="12"/>
      <c r="AE291" s="12"/>
      <c r="AR291" s="221" t="s">
        <v>14</v>
      </c>
      <c r="AT291" s="222" t="s">
        <v>79</v>
      </c>
      <c r="AU291" s="222" t="s">
        <v>14</v>
      </c>
      <c r="AY291" s="221" t="s">
        <v>150</v>
      </c>
      <c r="BK291" s="223">
        <f>SUM(BK292:BK293)</f>
        <v>0</v>
      </c>
    </row>
    <row r="292" s="2" customFormat="1">
      <c r="A292" s="38"/>
      <c r="B292" s="39"/>
      <c r="C292" s="226" t="s">
        <v>431</v>
      </c>
      <c r="D292" s="226" t="s">
        <v>152</v>
      </c>
      <c r="E292" s="227" t="s">
        <v>834</v>
      </c>
      <c r="F292" s="228" t="s">
        <v>835</v>
      </c>
      <c r="G292" s="229" t="s">
        <v>269</v>
      </c>
      <c r="H292" s="230">
        <v>1473.0809999999999</v>
      </c>
      <c r="I292" s="231"/>
      <c r="J292" s="232">
        <f>ROUND(I292*H292,2)</f>
        <v>0</v>
      </c>
      <c r="K292" s="228" t="s">
        <v>156</v>
      </c>
      <c r="L292" s="44"/>
      <c r="M292" s="233" t="s">
        <v>1</v>
      </c>
      <c r="N292" s="234" t="s">
        <v>45</v>
      </c>
      <c r="O292" s="91"/>
      <c r="P292" s="235">
        <f>O292*H292</f>
        <v>0</v>
      </c>
      <c r="Q292" s="235">
        <v>0</v>
      </c>
      <c r="R292" s="235">
        <f>Q292*H292</f>
        <v>0</v>
      </c>
      <c r="S292" s="235">
        <v>0</v>
      </c>
      <c r="T292" s="236">
        <f>S292*H292</f>
        <v>0</v>
      </c>
      <c r="U292" s="38"/>
      <c r="V292" s="38"/>
      <c r="W292" s="38"/>
      <c r="X292" s="38"/>
      <c r="Y292" s="38"/>
      <c r="Z292" s="38"/>
      <c r="AA292" s="38"/>
      <c r="AB292" s="38"/>
      <c r="AC292" s="38"/>
      <c r="AD292" s="38"/>
      <c r="AE292" s="38"/>
      <c r="AR292" s="237" t="s">
        <v>157</v>
      </c>
      <c r="AT292" s="237" t="s">
        <v>152</v>
      </c>
      <c r="AU292" s="237" t="s">
        <v>88</v>
      </c>
      <c r="AY292" s="17" t="s">
        <v>150</v>
      </c>
      <c r="BE292" s="238">
        <f>IF(N292="základní",J292,0)</f>
        <v>0</v>
      </c>
      <c r="BF292" s="238">
        <f>IF(N292="snížená",J292,0)</f>
        <v>0</v>
      </c>
      <c r="BG292" s="238">
        <f>IF(N292="zákl. přenesená",J292,0)</f>
        <v>0</v>
      </c>
      <c r="BH292" s="238">
        <f>IF(N292="sníž. přenesená",J292,0)</f>
        <v>0</v>
      </c>
      <c r="BI292" s="238">
        <f>IF(N292="nulová",J292,0)</f>
        <v>0</v>
      </c>
      <c r="BJ292" s="17" t="s">
        <v>14</v>
      </c>
      <c r="BK292" s="238">
        <f>ROUND(I292*H292,2)</f>
        <v>0</v>
      </c>
      <c r="BL292" s="17" t="s">
        <v>157</v>
      </c>
      <c r="BM292" s="237" t="s">
        <v>836</v>
      </c>
    </row>
    <row r="293" s="2" customFormat="1">
      <c r="A293" s="38"/>
      <c r="B293" s="39"/>
      <c r="C293" s="40"/>
      <c r="D293" s="239" t="s">
        <v>159</v>
      </c>
      <c r="E293" s="40"/>
      <c r="F293" s="240" t="s">
        <v>837</v>
      </c>
      <c r="G293" s="40"/>
      <c r="H293" s="40"/>
      <c r="I293" s="241"/>
      <c r="J293" s="40"/>
      <c r="K293" s="40"/>
      <c r="L293" s="44"/>
      <c r="M293" s="276"/>
      <c r="N293" s="277"/>
      <c r="O293" s="278"/>
      <c r="P293" s="278"/>
      <c r="Q293" s="278"/>
      <c r="R293" s="278"/>
      <c r="S293" s="278"/>
      <c r="T293" s="279"/>
      <c r="U293" s="38"/>
      <c r="V293" s="38"/>
      <c r="W293" s="38"/>
      <c r="X293" s="38"/>
      <c r="Y293" s="38"/>
      <c r="Z293" s="38"/>
      <c r="AA293" s="38"/>
      <c r="AB293" s="38"/>
      <c r="AC293" s="38"/>
      <c r="AD293" s="38"/>
      <c r="AE293" s="38"/>
      <c r="AT293" s="17" t="s">
        <v>159</v>
      </c>
      <c r="AU293" s="17" t="s">
        <v>88</v>
      </c>
    </row>
    <row r="294" s="2" customFormat="1" ht="6.96" customHeight="1">
      <c r="A294" s="38"/>
      <c r="B294" s="66"/>
      <c r="C294" s="67"/>
      <c r="D294" s="67"/>
      <c r="E294" s="67"/>
      <c r="F294" s="67"/>
      <c r="G294" s="67"/>
      <c r="H294" s="67"/>
      <c r="I294" s="67"/>
      <c r="J294" s="67"/>
      <c r="K294" s="67"/>
      <c r="L294" s="44"/>
      <c r="M294" s="38"/>
      <c r="O294" s="38"/>
      <c r="P294" s="38"/>
      <c r="Q294" s="38"/>
      <c r="R294" s="38"/>
      <c r="S294" s="38"/>
      <c r="T294" s="38"/>
      <c r="U294" s="38"/>
      <c r="V294" s="38"/>
      <c r="W294" s="38"/>
      <c r="X294" s="38"/>
      <c r="Y294" s="38"/>
      <c r="Z294" s="38"/>
      <c r="AA294" s="38"/>
      <c r="AB294" s="38"/>
      <c r="AC294" s="38"/>
      <c r="AD294" s="38"/>
      <c r="AE294" s="38"/>
    </row>
  </sheetData>
  <sheetProtection sheet="1" autoFilter="0" formatColumns="0" formatRows="0" objects="1" scenarios="1" spinCount="100000" saltValue="uAjk1vbZXHAqvUtzsrvjrT0ZDJhpyVHklJWdtT2LClWo8eCFQ5oRSFRcXBg4ErskgFwXb3uw3lmg7k2ThYfLLA==" hashValue="4CLfQ1MoijPUI9VWb0I+JwJNbUD0iUK0ej3A2WsgORf8BOfv8A+IuS2zfA61aah26mw7iTtwiUXMAS3mIhZHog==" algorithmName="SHA-512" password="CC35"/>
  <autoFilter ref="C124:K293"/>
  <mergeCells count="12">
    <mergeCell ref="E7:H7"/>
    <mergeCell ref="E9:H9"/>
    <mergeCell ref="E11:H11"/>
    <mergeCell ref="E20:H20"/>
    <mergeCell ref="E29:H29"/>
    <mergeCell ref="E85:H85"/>
    <mergeCell ref="E87:H87"/>
    <mergeCell ref="E89:H89"/>
    <mergeCell ref="E113:H113"/>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100</v>
      </c>
    </row>
    <row r="3" s="1" customFormat="1" ht="6.96" customHeight="1">
      <c r="B3" s="146"/>
      <c r="C3" s="147"/>
      <c r="D3" s="147"/>
      <c r="E3" s="147"/>
      <c r="F3" s="147"/>
      <c r="G3" s="147"/>
      <c r="H3" s="147"/>
      <c r="I3" s="147"/>
      <c r="J3" s="147"/>
      <c r="K3" s="147"/>
      <c r="L3" s="20"/>
      <c r="AT3" s="17" t="s">
        <v>88</v>
      </c>
    </row>
    <row r="4" s="1" customFormat="1" ht="24.96" customHeight="1">
      <c r="B4" s="20"/>
      <c r="D4" s="148" t="s">
        <v>116</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1" customFormat="1" ht="12" customHeight="1">
      <c r="B8" s="20"/>
      <c r="D8" s="150" t="s">
        <v>117</v>
      </c>
      <c r="L8" s="20"/>
    </row>
    <row r="9" s="2" customFormat="1" ht="16.5" customHeight="1">
      <c r="A9" s="38"/>
      <c r="B9" s="44"/>
      <c r="C9" s="38"/>
      <c r="D9" s="38"/>
      <c r="E9" s="151" t="s">
        <v>838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30" customHeight="1">
      <c r="A11" s="38"/>
      <c r="B11" s="44"/>
      <c r="C11" s="38"/>
      <c r="D11" s="38"/>
      <c r="E11" s="152" t="s">
        <v>120</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ROUND(J129,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ROUND((SUM(BE129:BE303)),  2)</f>
        <v>0</v>
      </c>
      <c r="G35" s="38"/>
      <c r="H35" s="38"/>
      <c r="I35" s="164">
        <v>0.20999999999999999</v>
      </c>
      <c r="J35" s="163">
        <f>ROUND(((SUM(BE129:BE303))*I35),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ROUND((SUM(BF129:BF303)),  2)</f>
        <v>0</v>
      </c>
      <c r="G36" s="38"/>
      <c r="H36" s="38"/>
      <c r="I36" s="164">
        <v>0.14999999999999999</v>
      </c>
      <c r="J36" s="163">
        <f>ROUND(((SUM(BF129:BF303))*I36),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ROUND((SUM(BG129:BG303)),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ROUND((SUM(BH129:BH303)),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ROUND((SUM(BI129:BI303)),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838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30" customHeight="1">
      <c r="A89" s="38"/>
      <c r="B89" s="39"/>
      <c r="C89" s="40"/>
      <c r="D89" s="40"/>
      <c r="E89" s="76" t="str">
        <f>E11</f>
        <v>SO 01A - Zpevněné plochy - vozovka, autobusový záliv, parkovací stání, vjezdy</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J129</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J130</f>
        <v>0</v>
      </c>
      <c r="K99" s="189"/>
      <c r="L99" s="193"/>
      <c r="S99" s="9"/>
      <c r="T99" s="9"/>
      <c r="U99" s="9"/>
      <c r="V99" s="9"/>
      <c r="W99" s="9"/>
      <c r="X99" s="9"/>
      <c r="Y99" s="9"/>
      <c r="Z99" s="9"/>
      <c r="AA99" s="9"/>
      <c r="AB99" s="9"/>
      <c r="AC99" s="9"/>
      <c r="AD99" s="9"/>
      <c r="AE99" s="9"/>
    </row>
    <row r="100" s="10" customFormat="1" ht="19.92" customHeight="1">
      <c r="A100" s="10"/>
      <c r="B100" s="194"/>
      <c r="C100" s="133"/>
      <c r="D100" s="195" t="s">
        <v>127</v>
      </c>
      <c r="E100" s="196"/>
      <c r="F100" s="196"/>
      <c r="G100" s="196"/>
      <c r="H100" s="196"/>
      <c r="I100" s="196"/>
      <c r="J100" s="197">
        <f>J131</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129</v>
      </c>
      <c r="E101" s="196"/>
      <c r="F101" s="196"/>
      <c r="G101" s="196"/>
      <c r="H101" s="196"/>
      <c r="I101" s="196"/>
      <c r="J101" s="197">
        <f>J183</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600</v>
      </c>
      <c r="E102" s="196"/>
      <c r="F102" s="196"/>
      <c r="G102" s="196"/>
      <c r="H102" s="196"/>
      <c r="I102" s="196"/>
      <c r="J102" s="197">
        <f>J189</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130</v>
      </c>
      <c r="E103" s="196"/>
      <c r="F103" s="196"/>
      <c r="G103" s="196"/>
      <c r="H103" s="196"/>
      <c r="I103" s="196"/>
      <c r="J103" s="197">
        <f>J193</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131</v>
      </c>
      <c r="E104" s="196"/>
      <c r="F104" s="196"/>
      <c r="G104" s="196"/>
      <c r="H104" s="196"/>
      <c r="I104" s="196"/>
      <c r="J104" s="197">
        <f>J205</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132</v>
      </c>
      <c r="E105" s="196"/>
      <c r="F105" s="196"/>
      <c r="G105" s="196"/>
      <c r="H105" s="196"/>
      <c r="I105" s="196"/>
      <c r="J105" s="197">
        <f>J213</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133</v>
      </c>
      <c r="E106" s="196"/>
      <c r="F106" s="196"/>
      <c r="G106" s="196"/>
      <c r="H106" s="196"/>
      <c r="I106" s="196"/>
      <c r="J106" s="197">
        <f>J270</f>
        <v>0</v>
      </c>
      <c r="K106" s="133"/>
      <c r="L106" s="198"/>
      <c r="S106" s="10"/>
      <c r="T106" s="10"/>
      <c r="U106" s="10"/>
      <c r="V106" s="10"/>
      <c r="W106" s="10"/>
      <c r="X106" s="10"/>
      <c r="Y106" s="10"/>
      <c r="Z106" s="10"/>
      <c r="AA106" s="10"/>
      <c r="AB106" s="10"/>
      <c r="AC106" s="10"/>
      <c r="AD106" s="10"/>
      <c r="AE106" s="10"/>
    </row>
    <row r="107" s="10" customFormat="1" ht="19.92" customHeight="1">
      <c r="A107" s="10"/>
      <c r="B107" s="194"/>
      <c r="C107" s="133"/>
      <c r="D107" s="195" t="s">
        <v>134</v>
      </c>
      <c r="E107" s="196"/>
      <c r="F107" s="196"/>
      <c r="G107" s="196"/>
      <c r="H107" s="196"/>
      <c r="I107" s="196"/>
      <c r="J107" s="197">
        <f>J301</f>
        <v>0</v>
      </c>
      <c r="K107" s="133"/>
      <c r="L107" s="198"/>
      <c r="S107" s="10"/>
      <c r="T107" s="10"/>
      <c r="U107" s="10"/>
      <c r="V107" s="10"/>
      <c r="W107" s="10"/>
      <c r="X107" s="10"/>
      <c r="Y107" s="10"/>
      <c r="Z107" s="10"/>
      <c r="AA107" s="10"/>
      <c r="AB107" s="10"/>
      <c r="AC107" s="10"/>
      <c r="AD107" s="10"/>
      <c r="AE107" s="10"/>
    </row>
    <row r="108" s="2" customFormat="1" ht="21.84"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66"/>
      <c r="C109" s="67"/>
      <c r="D109" s="67"/>
      <c r="E109" s="67"/>
      <c r="F109" s="67"/>
      <c r="G109" s="67"/>
      <c r="H109" s="67"/>
      <c r="I109" s="67"/>
      <c r="J109" s="67"/>
      <c r="K109" s="67"/>
      <c r="L109" s="63"/>
      <c r="S109" s="38"/>
      <c r="T109" s="38"/>
      <c r="U109" s="38"/>
      <c r="V109" s="38"/>
      <c r="W109" s="38"/>
      <c r="X109" s="38"/>
      <c r="Y109" s="38"/>
      <c r="Z109" s="38"/>
      <c r="AA109" s="38"/>
      <c r="AB109" s="38"/>
      <c r="AC109" s="38"/>
      <c r="AD109" s="38"/>
      <c r="AE109" s="38"/>
    </row>
    <row r="113" s="2" customFormat="1" ht="6.96" customHeight="1">
      <c r="A113" s="38"/>
      <c r="B113" s="68"/>
      <c r="C113" s="69"/>
      <c r="D113" s="69"/>
      <c r="E113" s="69"/>
      <c r="F113" s="69"/>
      <c r="G113" s="69"/>
      <c r="H113" s="69"/>
      <c r="I113" s="69"/>
      <c r="J113" s="69"/>
      <c r="K113" s="69"/>
      <c r="L113" s="63"/>
      <c r="S113" s="38"/>
      <c r="T113" s="38"/>
      <c r="U113" s="38"/>
      <c r="V113" s="38"/>
      <c r="W113" s="38"/>
      <c r="X113" s="38"/>
      <c r="Y113" s="38"/>
      <c r="Z113" s="38"/>
      <c r="AA113" s="38"/>
      <c r="AB113" s="38"/>
      <c r="AC113" s="38"/>
      <c r="AD113" s="38"/>
      <c r="AE113" s="38"/>
    </row>
    <row r="114" s="2" customFormat="1" ht="24.96" customHeight="1">
      <c r="A114" s="38"/>
      <c r="B114" s="39"/>
      <c r="C114" s="23" t="s">
        <v>135</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16</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183" t="str">
        <f>E7</f>
        <v>Ulice Měšťanská Hodonín - stavební úpravy</v>
      </c>
      <c r="F117" s="32"/>
      <c r="G117" s="32"/>
      <c r="H117" s="32"/>
      <c r="I117" s="40"/>
      <c r="J117" s="40"/>
      <c r="K117" s="40"/>
      <c r="L117" s="63"/>
      <c r="S117" s="38"/>
      <c r="T117" s="38"/>
      <c r="U117" s="38"/>
      <c r="V117" s="38"/>
      <c r="W117" s="38"/>
      <c r="X117" s="38"/>
      <c r="Y117" s="38"/>
      <c r="Z117" s="38"/>
      <c r="AA117" s="38"/>
      <c r="AB117" s="38"/>
      <c r="AC117" s="38"/>
      <c r="AD117" s="38"/>
      <c r="AE117" s="38"/>
    </row>
    <row r="118" s="1" customFormat="1" ht="12" customHeight="1">
      <c r="B118" s="21"/>
      <c r="C118" s="32" t="s">
        <v>117</v>
      </c>
      <c r="D118" s="22"/>
      <c r="E118" s="22"/>
      <c r="F118" s="22"/>
      <c r="G118" s="22"/>
      <c r="H118" s="22"/>
      <c r="I118" s="22"/>
      <c r="J118" s="22"/>
      <c r="K118" s="22"/>
      <c r="L118" s="20"/>
    </row>
    <row r="119" s="2" customFormat="1" ht="16.5" customHeight="1">
      <c r="A119" s="38"/>
      <c r="B119" s="39"/>
      <c r="C119" s="40"/>
      <c r="D119" s="40"/>
      <c r="E119" s="183" t="s">
        <v>838</v>
      </c>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119</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30" customHeight="1">
      <c r="A121" s="38"/>
      <c r="B121" s="39"/>
      <c r="C121" s="40"/>
      <c r="D121" s="40"/>
      <c r="E121" s="76" t="str">
        <f>E11</f>
        <v>SO 01A - Zpevněné plochy - vozovka, autobusový záliv, parkovací stání, vjezdy</v>
      </c>
      <c r="F121" s="40"/>
      <c r="G121" s="40"/>
      <c r="H121" s="40"/>
      <c r="I121" s="40"/>
      <c r="J121" s="40"/>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20</v>
      </c>
      <c r="D123" s="40"/>
      <c r="E123" s="40"/>
      <c r="F123" s="27" t="str">
        <f>F14</f>
        <v>ulice Měšťanská</v>
      </c>
      <c r="G123" s="40"/>
      <c r="H123" s="40"/>
      <c r="I123" s="32" t="s">
        <v>22</v>
      </c>
      <c r="J123" s="79" t="str">
        <f>IF(J14="","",J14)</f>
        <v>17. 12. 2020</v>
      </c>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5.15" customHeight="1">
      <c r="A125" s="38"/>
      <c r="B125" s="39"/>
      <c r="C125" s="32" t="s">
        <v>24</v>
      </c>
      <c r="D125" s="40"/>
      <c r="E125" s="40"/>
      <c r="F125" s="27" t="str">
        <f>E17</f>
        <v>Město Hodonín,Masarykovo náměstí 53/1,Hodonín69501</v>
      </c>
      <c r="G125" s="40"/>
      <c r="H125" s="40"/>
      <c r="I125" s="32" t="s">
        <v>30</v>
      </c>
      <c r="J125" s="36" t="str">
        <f>E23</f>
        <v>APC SILNICE s.r.o.</v>
      </c>
      <c r="K125" s="40"/>
      <c r="L125" s="63"/>
      <c r="S125" s="38"/>
      <c r="T125" s="38"/>
      <c r="U125" s="38"/>
      <c r="V125" s="38"/>
      <c r="W125" s="38"/>
      <c r="X125" s="38"/>
      <c r="Y125" s="38"/>
      <c r="Z125" s="38"/>
      <c r="AA125" s="38"/>
      <c r="AB125" s="38"/>
      <c r="AC125" s="38"/>
      <c r="AD125" s="38"/>
      <c r="AE125" s="38"/>
    </row>
    <row r="126" s="2" customFormat="1" ht="15.15" customHeight="1">
      <c r="A126" s="38"/>
      <c r="B126" s="39"/>
      <c r="C126" s="32" t="s">
        <v>28</v>
      </c>
      <c r="D126" s="40"/>
      <c r="E126" s="40"/>
      <c r="F126" s="27" t="str">
        <f>IF(E20="","",E20)</f>
        <v>Vyplň údaj</v>
      </c>
      <c r="G126" s="40"/>
      <c r="H126" s="40"/>
      <c r="I126" s="32" t="s">
        <v>35</v>
      </c>
      <c r="J126" s="36" t="str">
        <f>E26</f>
        <v>TMI Building s.r.o.</v>
      </c>
      <c r="K126" s="40"/>
      <c r="L126" s="63"/>
      <c r="S126" s="38"/>
      <c r="T126" s="38"/>
      <c r="U126" s="38"/>
      <c r="V126" s="38"/>
      <c r="W126" s="38"/>
      <c r="X126" s="38"/>
      <c r="Y126" s="38"/>
      <c r="Z126" s="38"/>
      <c r="AA126" s="38"/>
      <c r="AB126" s="38"/>
      <c r="AC126" s="38"/>
      <c r="AD126" s="38"/>
      <c r="AE126" s="38"/>
    </row>
    <row r="127" s="2" customFormat="1" ht="10.32"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11" customFormat="1" ht="29.28" customHeight="1">
      <c r="A128" s="199"/>
      <c r="B128" s="200"/>
      <c r="C128" s="201" t="s">
        <v>136</v>
      </c>
      <c r="D128" s="202" t="s">
        <v>65</v>
      </c>
      <c r="E128" s="202" t="s">
        <v>61</v>
      </c>
      <c r="F128" s="202" t="s">
        <v>62</v>
      </c>
      <c r="G128" s="202" t="s">
        <v>137</v>
      </c>
      <c r="H128" s="202" t="s">
        <v>138</v>
      </c>
      <c r="I128" s="202" t="s">
        <v>139</v>
      </c>
      <c r="J128" s="202" t="s">
        <v>123</v>
      </c>
      <c r="K128" s="203" t="s">
        <v>140</v>
      </c>
      <c r="L128" s="204"/>
      <c r="M128" s="100" t="s">
        <v>1</v>
      </c>
      <c r="N128" s="101" t="s">
        <v>44</v>
      </c>
      <c r="O128" s="101" t="s">
        <v>141</v>
      </c>
      <c r="P128" s="101" t="s">
        <v>142</v>
      </c>
      <c r="Q128" s="101" t="s">
        <v>143</v>
      </c>
      <c r="R128" s="101" t="s">
        <v>144</v>
      </c>
      <c r="S128" s="101" t="s">
        <v>145</v>
      </c>
      <c r="T128" s="102" t="s">
        <v>146</v>
      </c>
      <c r="U128" s="199"/>
      <c r="V128" s="199"/>
      <c r="W128" s="199"/>
      <c r="X128" s="199"/>
      <c r="Y128" s="199"/>
      <c r="Z128" s="199"/>
      <c r="AA128" s="199"/>
      <c r="AB128" s="199"/>
      <c r="AC128" s="199"/>
      <c r="AD128" s="199"/>
      <c r="AE128" s="199"/>
    </row>
    <row r="129" s="2" customFormat="1" ht="22.8" customHeight="1">
      <c r="A129" s="38"/>
      <c r="B129" s="39"/>
      <c r="C129" s="107" t="s">
        <v>147</v>
      </c>
      <c r="D129" s="40"/>
      <c r="E129" s="40"/>
      <c r="F129" s="40"/>
      <c r="G129" s="40"/>
      <c r="H129" s="40"/>
      <c r="I129" s="40"/>
      <c r="J129" s="205">
        <f>BK129</f>
        <v>0</v>
      </c>
      <c r="K129" s="40"/>
      <c r="L129" s="44"/>
      <c r="M129" s="103"/>
      <c r="N129" s="206"/>
      <c r="O129" s="104"/>
      <c r="P129" s="207">
        <f>P130</f>
        <v>0</v>
      </c>
      <c r="Q129" s="104"/>
      <c r="R129" s="207">
        <f>R130</f>
        <v>1373.2071776</v>
      </c>
      <c r="S129" s="104"/>
      <c r="T129" s="208">
        <f>T130</f>
        <v>330.79609999999997</v>
      </c>
      <c r="U129" s="38"/>
      <c r="V129" s="38"/>
      <c r="W129" s="38"/>
      <c r="X129" s="38"/>
      <c r="Y129" s="38"/>
      <c r="Z129" s="38"/>
      <c r="AA129" s="38"/>
      <c r="AB129" s="38"/>
      <c r="AC129" s="38"/>
      <c r="AD129" s="38"/>
      <c r="AE129" s="38"/>
      <c r="AT129" s="17" t="s">
        <v>79</v>
      </c>
      <c r="AU129" s="17" t="s">
        <v>125</v>
      </c>
      <c r="BK129" s="209">
        <f>BK130</f>
        <v>0</v>
      </c>
    </row>
    <row r="130" s="12" customFormat="1" ht="25.92" customHeight="1">
      <c r="A130" s="12"/>
      <c r="B130" s="210"/>
      <c r="C130" s="211"/>
      <c r="D130" s="212" t="s">
        <v>79</v>
      </c>
      <c r="E130" s="213" t="s">
        <v>148</v>
      </c>
      <c r="F130" s="213" t="s">
        <v>149</v>
      </c>
      <c r="G130" s="211"/>
      <c r="H130" s="211"/>
      <c r="I130" s="214"/>
      <c r="J130" s="215">
        <f>BK130</f>
        <v>0</v>
      </c>
      <c r="K130" s="211"/>
      <c r="L130" s="216"/>
      <c r="M130" s="217"/>
      <c r="N130" s="218"/>
      <c r="O130" s="218"/>
      <c r="P130" s="219">
        <f>P131+P183+P189+P193+P205+P213+P270+P301</f>
        <v>0</v>
      </c>
      <c r="Q130" s="218"/>
      <c r="R130" s="219">
        <f>R131+R183+R189+R193+R205+R213+R270+R301</f>
        <v>1373.2071776</v>
      </c>
      <c r="S130" s="218"/>
      <c r="T130" s="220">
        <f>T131+T183+T189+T193+T205+T213+T270+T301</f>
        <v>330.79609999999997</v>
      </c>
      <c r="U130" s="12"/>
      <c r="V130" s="12"/>
      <c r="W130" s="12"/>
      <c r="X130" s="12"/>
      <c r="Y130" s="12"/>
      <c r="Z130" s="12"/>
      <c r="AA130" s="12"/>
      <c r="AB130" s="12"/>
      <c r="AC130" s="12"/>
      <c r="AD130" s="12"/>
      <c r="AE130" s="12"/>
      <c r="AR130" s="221" t="s">
        <v>14</v>
      </c>
      <c r="AT130" s="222" t="s">
        <v>79</v>
      </c>
      <c r="AU130" s="222" t="s">
        <v>80</v>
      </c>
      <c r="AY130" s="221" t="s">
        <v>150</v>
      </c>
      <c r="BK130" s="223">
        <f>BK131+BK183+BK189+BK193+BK205+BK213+BK270+BK301</f>
        <v>0</v>
      </c>
    </row>
    <row r="131" s="12" customFormat="1" ht="22.8" customHeight="1">
      <c r="A131" s="12"/>
      <c r="B131" s="210"/>
      <c r="C131" s="211"/>
      <c r="D131" s="212" t="s">
        <v>79</v>
      </c>
      <c r="E131" s="224" t="s">
        <v>14</v>
      </c>
      <c r="F131" s="224" t="s">
        <v>151</v>
      </c>
      <c r="G131" s="211"/>
      <c r="H131" s="211"/>
      <c r="I131" s="214"/>
      <c r="J131" s="225">
        <f>BK131</f>
        <v>0</v>
      </c>
      <c r="K131" s="211"/>
      <c r="L131" s="216"/>
      <c r="M131" s="217"/>
      <c r="N131" s="218"/>
      <c r="O131" s="218"/>
      <c r="P131" s="219">
        <f>SUM(P132:P182)</f>
        <v>0</v>
      </c>
      <c r="Q131" s="218"/>
      <c r="R131" s="219">
        <f>SUM(R132:R182)</f>
        <v>1019.134064</v>
      </c>
      <c r="S131" s="218"/>
      <c r="T131" s="220">
        <f>SUM(T132:T182)</f>
        <v>330.79609999999997</v>
      </c>
      <c r="U131" s="12"/>
      <c r="V131" s="12"/>
      <c r="W131" s="12"/>
      <c r="X131" s="12"/>
      <c r="Y131" s="12"/>
      <c r="Z131" s="12"/>
      <c r="AA131" s="12"/>
      <c r="AB131" s="12"/>
      <c r="AC131" s="12"/>
      <c r="AD131" s="12"/>
      <c r="AE131" s="12"/>
      <c r="AR131" s="221" t="s">
        <v>14</v>
      </c>
      <c r="AT131" s="222" t="s">
        <v>79</v>
      </c>
      <c r="AU131" s="222" t="s">
        <v>14</v>
      </c>
      <c r="AY131" s="221" t="s">
        <v>150</v>
      </c>
      <c r="BK131" s="223">
        <f>SUM(BK132:BK182)</f>
        <v>0</v>
      </c>
    </row>
    <row r="132" s="2" customFormat="1" ht="66.75" customHeight="1">
      <c r="A132" s="38"/>
      <c r="B132" s="39"/>
      <c r="C132" s="226" t="s">
        <v>14</v>
      </c>
      <c r="D132" s="226" t="s">
        <v>152</v>
      </c>
      <c r="E132" s="227" t="s">
        <v>839</v>
      </c>
      <c r="F132" s="228" t="s">
        <v>840</v>
      </c>
      <c r="G132" s="229" t="s">
        <v>155</v>
      </c>
      <c r="H132" s="230">
        <v>37.899999999999999</v>
      </c>
      <c r="I132" s="231"/>
      <c r="J132" s="232">
        <f>ROUND(I132*H132,2)</f>
        <v>0</v>
      </c>
      <c r="K132" s="228" t="s">
        <v>156</v>
      </c>
      <c r="L132" s="44"/>
      <c r="M132" s="233" t="s">
        <v>1</v>
      </c>
      <c r="N132" s="234" t="s">
        <v>45</v>
      </c>
      <c r="O132" s="91"/>
      <c r="P132" s="235">
        <f>O132*H132</f>
        <v>0</v>
      </c>
      <c r="Q132" s="235">
        <v>0</v>
      </c>
      <c r="R132" s="235">
        <f>Q132*H132</f>
        <v>0</v>
      </c>
      <c r="S132" s="235">
        <v>0.32000000000000001</v>
      </c>
      <c r="T132" s="236">
        <f>S132*H132</f>
        <v>12.128</v>
      </c>
      <c r="U132" s="38"/>
      <c r="V132" s="38"/>
      <c r="W132" s="38"/>
      <c r="X132" s="38"/>
      <c r="Y132" s="38"/>
      <c r="Z132" s="38"/>
      <c r="AA132" s="38"/>
      <c r="AB132" s="38"/>
      <c r="AC132" s="38"/>
      <c r="AD132" s="38"/>
      <c r="AE132" s="38"/>
      <c r="AR132" s="237" t="s">
        <v>157</v>
      </c>
      <c r="AT132" s="237" t="s">
        <v>152</v>
      </c>
      <c r="AU132" s="237" t="s">
        <v>88</v>
      </c>
      <c r="AY132" s="17" t="s">
        <v>150</v>
      </c>
      <c r="BE132" s="238">
        <f>IF(N132="základní",J132,0)</f>
        <v>0</v>
      </c>
      <c r="BF132" s="238">
        <f>IF(N132="snížená",J132,0)</f>
        <v>0</v>
      </c>
      <c r="BG132" s="238">
        <f>IF(N132="zákl. přenesená",J132,0)</f>
        <v>0</v>
      </c>
      <c r="BH132" s="238">
        <f>IF(N132="sníž. přenesená",J132,0)</f>
        <v>0</v>
      </c>
      <c r="BI132" s="238">
        <f>IF(N132="nulová",J132,0)</f>
        <v>0</v>
      </c>
      <c r="BJ132" s="17" t="s">
        <v>14</v>
      </c>
      <c r="BK132" s="238">
        <f>ROUND(I132*H132,2)</f>
        <v>0</v>
      </c>
      <c r="BL132" s="17" t="s">
        <v>157</v>
      </c>
      <c r="BM132" s="237" t="s">
        <v>841</v>
      </c>
    </row>
    <row r="133" s="2" customFormat="1">
      <c r="A133" s="38"/>
      <c r="B133" s="39"/>
      <c r="C133" s="40"/>
      <c r="D133" s="239" t="s">
        <v>159</v>
      </c>
      <c r="E133" s="40"/>
      <c r="F133" s="240" t="s">
        <v>160</v>
      </c>
      <c r="G133" s="40"/>
      <c r="H133" s="40"/>
      <c r="I133" s="241"/>
      <c r="J133" s="40"/>
      <c r="K133" s="40"/>
      <c r="L133" s="44"/>
      <c r="M133" s="242"/>
      <c r="N133" s="243"/>
      <c r="O133" s="91"/>
      <c r="P133" s="91"/>
      <c r="Q133" s="91"/>
      <c r="R133" s="91"/>
      <c r="S133" s="91"/>
      <c r="T133" s="92"/>
      <c r="U133" s="38"/>
      <c r="V133" s="38"/>
      <c r="W133" s="38"/>
      <c r="X133" s="38"/>
      <c r="Y133" s="38"/>
      <c r="Z133" s="38"/>
      <c r="AA133" s="38"/>
      <c r="AB133" s="38"/>
      <c r="AC133" s="38"/>
      <c r="AD133" s="38"/>
      <c r="AE133" s="38"/>
      <c r="AT133" s="17" t="s">
        <v>159</v>
      </c>
      <c r="AU133" s="17" t="s">
        <v>88</v>
      </c>
    </row>
    <row r="134" s="13" customFormat="1">
      <c r="A134" s="13"/>
      <c r="B134" s="244"/>
      <c r="C134" s="245"/>
      <c r="D134" s="239" t="s">
        <v>161</v>
      </c>
      <c r="E134" s="246" t="s">
        <v>1</v>
      </c>
      <c r="F134" s="247" t="s">
        <v>842</v>
      </c>
      <c r="G134" s="245"/>
      <c r="H134" s="248">
        <v>37.899999999999999</v>
      </c>
      <c r="I134" s="249"/>
      <c r="J134" s="245"/>
      <c r="K134" s="245"/>
      <c r="L134" s="250"/>
      <c r="M134" s="251"/>
      <c r="N134" s="252"/>
      <c r="O134" s="252"/>
      <c r="P134" s="252"/>
      <c r="Q134" s="252"/>
      <c r="R134" s="252"/>
      <c r="S134" s="252"/>
      <c r="T134" s="253"/>
      <c r="U134" s="13"/>
      <c r="V134" s="13"/>
      <c r="W134" s="13"/>
      <c r="X134" s="13"/>
      <c r="Y134" s="13"/>
      <c r="Z134" s="13"/>
      <c r="AA134" s="13"/>
      <c r="AB134" s="13"/>
      <c r="AC134" s="13"/>
      <c r="AD134" s="13"/>
      <c r="AE134" s="13"/>
      <c r="AT134" s="254" t="s">
        <v>161</v>
      </c>
      <c r="AU134" s="254" t="s">
        <v>88</v>
      </c>
      <c r="AV134" s="13" t="s">
        <v>88</v>
      </c>
      <c r="AW134" s="13" t="s">
        <v>34</v>
      </c>
      <c r="AX134" s="13" t="s">
        <v>14</v>
      </c>
      <c r="AY134" s="254" t="s">
        <v>150</v>
      </c>
    </row>
    <row r="135" s="2" customFormat="1">
      <c r="A135" s="38"/>
      <c r="B135" s="39"/>
      <c r="C135" s="226" t="s">
        <v>88</v>
      </c>
      <c r="D135" s="226" t="s">
        <v>152</v>
      </c>
      <c r="E135" s="227" t="s">
        <v>843</v>
      </c>
      <c r="F135" s="228" t="s">
        <v>844</v>
      </c>
      <c r="G135" s="229" t="s">
        <v>155</v>
      </c>
      <c r="H135" s="230">
        <v>9</v>
      </c>
      <c r="I135" s="231"/>
      <c r="J135" s="232">
        <f>ROUND(I135*H135,2)</f>
        <v>0</v>
      </c>
      <c r="K135" s="228" t="s">
        <v>156</v>
      </c>
      <c r="L135" s="44"/>
      <c r="M135" s="233" t="s">
        <v>1</v>
      </c>
      <c r="N135" s="234" t="s">
        <v>45</v>
      </c>
      <c r="O135" s="91"/>
      <c r="P135" s="235">
        <f>O135*H135</f>
        <v>0</v>
      </c>
      <c r="Q135" s="235">
        <v>0</v>
      </c>
      <c r="R135" s="235">
        <f>Q135*H135</f>
        <v>0</v>
      </c>
      <c r="S135" s="235">
        <v>0.40799999999999997</v>
      </c>
      <c r="T135" s="236">
        <f>S135*H135</f>
        <v>3.6719999999999997</v>
      </c>
      <c r="U135" s="38"/>
      <c r="V135" s="38"/>
      <c r="W135" s="38"/>
      <c r="X135" s="38"/>
      <c r="Y135" s="38"/>
      <c r="Z135" s="38"/>
      <c r="AA135" s="38"/>
      <c r="AB135" s="38"/>
      <c r="AC135" s="38"/>
      <c r="AD135" s="38"/>
      <c r="AE135" s="38"/>
      <c r="AR135" s="237" t="s">
        <v>157</v>
      </c>
      <c r="AT135" s="237" t="s">
        <v>152</v>
      </c>
      <c r="AU135" s="237" t="s">
        <v>88</v>
      </c>
      <c r="AY135" s="17" t="s">
        <v>150</v>
      </c>
      <c r="BE135" s="238">
        <f>IF(N135="základní",J135,0)</f>
        <v>0</v>
      </c>
      <c r="BF135" s="238">
        <f>IF(N135="snížená",J135,0)</f>
        <v>0</v>
      </c>
      <c r="BG135" s="238">
        <f>IF(N135="zákl. přenesená",J135,0)</f>
        <v>0</v>
      </c>
      <c r="BH135" s="238">
        <f>IF(N135="sníž. přenesená",J135,0)</f>
        <v>0</v>
      </c>
      <c r="BI135" s="238">
        <f>IF(N135="nulová",J135,0)</f>
        <v>0</v>
      </c>
      <c r="BJ135" s="17" t="s">
        <v>14</v>
      </c>
      <c r="BK135" s="238">
        <f>ROUND(I135*H135,2)</f>
        <v>0</v>
      </c>
      <c r="BL135" s="17" t="s">
        <v>157</v>
      </c>
      <c r="BM135" s="237" t="s">
        <v>845</v>
      </c>
    </row>
    <row r="136" s="2" customFormat="1">
      <c r="A136" s="38"/>
      <c r="B136" s="39"/>
      <c r="C136" s="40"/>
      <c r="D136" s="239" t="s">
        <v>159</v>
      </c>
      <c r="E136" s="40"/>
      <c r="F136" s="240" t="s">
        <v>160</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159</v>
      </c>
      <c r="AU136" s="17" t="s">
        <v>88</v>
      </c>
    </row>
    <row r="137" s="13" customFormat="1">
      <c r="A137" s="13"/>
      <c r="B137" s="244"/>
      <c r="C137" s="245"/>
      <c r="D137" s="239" t="s">
        <v>161</v>
      </c>
      <c r="E137" s="246" t="s">
        <v>1</v>
      </c>
      <c r="F137" s="247" t="s">
        <v>846</v>
      </c>
      <c r="G137" s="245"/>
      <c r="H137" s="248">
        <v>9</v>
      </c>
      <c r="I137" s="249"/>
      <c r="J137" s="245"/>
      <c r="K137" s="245"/>
      <c r="L137" s="250"/>
      <c r="M137" s="251"/>
      <c r="N137" s="252"/>
      <c r="O137" s="252"/>
      <c r="P137" s="252"/>
      <c r="Q137" s="252"/>
      <c r="R137" s="252"/>
      <c r="S137" s="252"/>
      <c r="T137" s="253"/>
      <c r="U137" s="13"/>
      <c r="V137" s="13"/>
      <c r="W137" s="13"/>
      <c r="X137" s="13"/>
      <c r="Y137" s="13"/>
      <c r="Z137" s="13"/>
      <c r="AA137" s="13"/>
      <c r="AB137" s="13"/>
      <c r="AC137" s="13"/>
      <c r="AD137" s="13"/>
      <c r="AE137" s="13"/>
      <c r="AT137" s="254" t="s">
        <v>161</v>
      </c>
      <c r="AU137" s="254" t="s">
        <v>88</v>
      </c>
      <c r="AV137" s="13" t="s">
        <v>88</v>
      </c>
      <c r="AW137" s="13" t="s">
        <v>34</v>
      </c>
      <c r="AX137" s="13" t="s">
        <v>14</v>
      </c>
      <c r="AY137" s="254" t="s">
        <v>150</v>
      </c>
    </row>
    <row r="138" s="2" customFormat="1" ht="66.75" customHeight="1">
      <c r="A138" s="38"/>
      <c r="B138" s="39"/>
      <c r="C138" s="226" t="s">
        <v>167</v>
      </c>
      <c r="D138" s="226" t="s">
        <v>152</v>
      </c>
      <c r="E138" s="227" t="s">
        <v>163</v>
      </c>
      <c r="F138" s="228" t="s">
        <v>164</v>
      </c>
      <c r="G138" s="229" t="s">
        <v>155</v>
      </c>
      <c r="H138" s="230">
        <v>302.19999999999999</v>
      </c>
      <c r="I138" s="231"/>
      <c r="J138" s="232">
        <f>ROUND(I138*H138,2)</f>
        <v>0</v>
      </c>
      <c r="K138" s="228" t="s">
        <v>156</v>
      </c>
      <c r="L138" s="44"/>
      <c r="M138" s="233" t="s">
        <v>1</v>
      </c>
      <c r="N138" s="234" t="s">
        <v>45</v>
      </c>
      <c r="O138" s="91"/>
      <c r="P138" s="235">
        <f>O138*H138</f>
        <v>0</v>
      </c>
      <c r="Q138" s="235">
        <v>0</v>
      </c>
      <c r="R138" s="235">
        <f>Q138*H138</f>
        <v>0</v>
      </c>
      <c r="S138" s="235">
        <v>0.29499999999999998</v>
      </c>
      <c r="T138" s="236">
        <f>S138*H138</f>
        <v>89.148999999999987</v>
      </c>
      <c r="U138" s="38"/>
      <c r="V138" s="38"/>
      <c r="W138" s="38"/>
      <c r="X138" s="38"/>
      <c r="Y138" s="38"/>
      <c r="Z138" s="38"/>
      <c r="AA138" s="38"/>
      <c r="AB138" s="38"/>
      <c r="AC138" s="38"/>
      <c r="AD138" s="38"/>
      <c r="AE138" s="38"/>
      <c r="AR138" s="237" t="s">
        <v>157</v>
      </c>
      <c r="AT138" s="237" t="s">
        <v>152</v>
      </c>
      <c r="AU138" s="237" t="s">
        <v>88</v>
      </c>
      <c r="AY138" s="17" t="s">
        <v>150</v>
      </c>
      <c r="BE138" s="238">
        <f>IF(N138="základní",J138,0)</f>
        <v>0</v>
      </c>
      <c r="BF138" s="238">
        <f>IF(N138="snížená",J138,0)</f>
        <v>0</v>
      </c>
      <c r="BG138" s="238">
        <f>IF(N138="zákl. přenesená",J138,0)</f>
        <v>0</v>
      </c>
      <c r="BH138" s="238">
        <f>IF(N138="sníž. přenesená",J138,0)</f>
        <v>0</v>
      </c>
      <c r="BI138" s="238">
        <f>IF(N138="nulová",J138,0)</f>
        <v>0</v>
      </c>
      <c r="BJ138" s="17" t="s">
        <v>14</v>
      </c>
      <c r="BK138" s="238">
        <f>ROUND(I138*H138,2)</f>
        <v>0</v>
      </c>
      <c r="BL138" s="17" t="s">
        <v>157</v>
      </c>
      <c r="BM138" s="237" t="s">
        <v>847</v>
      </c>
    </row>
    <row r="139" s="2" customFormat="1">
      <c r="A139" s="38"/>
      <c r="B139" s="39"/>
      <c r="C139" s="40"/>
      <c r="D139" s="239" t="s">
        <v>159</v>
      </c>
      <c r="E139" s="40"/>
      <c r="F139" s="240" t="s">
        <v>160</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159</v>
      </c>
      <c r="AU139" s="17" t="s">
        <v>88</v>
      </c>
    </row>
    <row r="140" s="13" customFormat="1">
      <c r="A140" s="13"/>
      <c r="B140" s="244"/>
      <c r="C140" s="245"/>
      <c r="D140" s="239" t="s">
        <v>161</v>
      </c>
      <c r="E140" s="246" t="s">
        <v>1</v>
      </c>
      <c r="F140" s="247" t="s">
        <v>848</v>
      </c>
      <c r="G140" s="245"/>
      <c r="H140" s="248">
        <v>302.19999999999999</v>
      </c>
      <c r="I140" s="249"/>
      <c r="J140" s="245"/>
      <c r="K140" s="245"/>
      <c r="L140" s="250"/>
      <c r="M140" s="251"/>
      <c r="N140" s="252"/>
      <c r="O140" s="252"/>
      <c r="P140" s="252"/>
      <c r="Q140" s="252"/>
      <c r="R140" s="252"/>
      <c r="S140" s="252"/>
      <c r="T140" s="253"/>
      <c r="U140" s="13"/>
      <c r="V140" s="13"/>
      <c r="W140" s="13"/>
      <c r="X140" s="13"/>
      <c r="Y140" s="13"/>
      <c r="Z140" s="13"/>
      <c r="AA140" s="13"/>
      <c r="AB140" s="13"/>
      <c r="AC140" s="13"/>
      <c r="AD140" s="13"/>
      <c r="AE140" s="13"/>
      <c r="AT140" s="254" t="s">
        <v>161</v>
      </c>
      <c r="AU140" s="254" t="s">
        <v>88</v>
      </c>
      <c r="AV140" s="13" t="s">
        <v>88</v>
      </c>
      <c r="AW140" s="13" t="s">
        <v>34</v>
      </c>
      <c r="AX140" s="13" t="s">
        <v>14</v>
      </c>
      <c r="AY140" s="254" t="s">
        <v>150</v>
      </c>
    </row>
    <row r="141" s="2" customFormat="1">
      <c r="A141" s="38"/>
      <c r="B141" s="39"/>
      <c r="C141" s="226" t="s">
        <v>157</v>
      </c>
      <c r="D141" s="226" t="s">
        <v>152</v>
      </c>
      <c r="E141" s="227" t="s">
        <v>849</v>
      </c>
      <c r="F141" s="228" t="s">
        <v>850</v>
      </c>
      <c r="G141" s="229" t="s">
        <v>155</v>
      </c>
      <c r="H141" s="230">
        <v>14.5</v>
      </c>
      <c r="I141" s="231"/>
      <c r="J141" s="232">
        <f>ROUND(I141*H141,2)</f>
        <v>0</v>
      </c>
      <c r="K141" s="228" t="s">
        <v>156</v>
      </c>
      <c r="L141" s="44"/>
      <c r="M141" s="233" t="s">
        <v>1</v>
      </c>
      <c r="N141" s="234" t="s">
        <v>45</v>
      </c>
      <c r="O141" s="91"/>
      <c r="P141" s="235">
        <f>O141*H141</f>
        <v>0</v>
      </c>
      <c r="Q141" s="235">
        <v>0</v>
      </c>
      <c r="R141" s="235">
        <f>Q141*H141</f>
        <v>0</v>
      </c>
      <c r="S141" s="235">
        <v>0.32500000000000001</v>
      </c>
      <c r="T141" s="236">
        <f>S141*H141</f>
        <v>4.7125000000000004</v>
      </c>
      <c r="U141" s="38"/>
      <c r="V141" s="38"/>
      <c r="W141" s="38"/>
      <c r="X141" s="38"/>
      <c r="Y141" s="38"/>
      <c r="Z141" s="38"/>
      <c r="AA141" s="38"/>
      <c r="AB141" s="38"/>
      <c r="AC141" s="38"/>
      <c r="AD141" s="38"/>
      <c r="AE141" s="38"/>
      <c r="AR141" s="237" t="s">
        <v>157</v>
      </c>
      <c r="AT141" s="237" t="s">
        <v>152</v>
      </c>
      <c r="AU141" s="237" t="s">
        <v>88</v>
      </c>
      <c r="AY141" s="17" t="s">
        <v>150</v>
      </c>
      <c r="BE141" s="238">
        <f>IF(N141="základní",J141,0)</f>
        <v>0</v>
      </c>
      <c r="BF141" s="238">
        <f>IF(N141="snížená",J141,0)</f>
        <v>0</v>
      </c>
      <c r="BG141" s="238">
        <f>IF(N141="zákl. přenesená",J141,0)</f>
        <v>0</v>
      </c>
      <c r="BH141" s="238">
        <f>IF(N141="sníž. přenesená",J141,0)</f>
        <v>0</v>
      </c>
      <c r="BI141" s="238">
        <f>IF(N141="nulová",J141,0)</f>
        <v>0</v>
      </c>
      <c r="BJ141" s="17" t="s">
        <v>14</v>
      </c>
      <c r="BK141" s="238">
        <f>ROUND(I141*H141,2)</f>
        <v>0</v>
      </c>
      <c r="BL141" s="17" t="s">
        <v>157</v>
      </c>
      <c r="BM141" s="237" t="s">
        <v>851</v>
      </c>
    </row>
    <row r="142" s="2" customFormat="1">
      <c r="A142" s="38"/>
      <c r="B142" s="39"/>
      <c r="C142" s="40"/>
      <c r="D142" s="239" t="s">
        <v>159</v>
      </c>
      <c r="E142" s="40"/>
      <c r="F142" s="240" t="s">
        <v>171</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159</v>
      </c>
      <c r="AU142" s="17" t="s">
        <v>88</v>
      </c>
    </row>
    <row r="143" s="13" customFormat="1">
      <c r="A143" s="13"/>
      <c r="B143" s="244"/>
      <c r="C143" s="245"/>
      <c r="D143" s="239" t="s">
        <v>161</v>
      </c>
      <c r="E143" s="246" t="s">
        <v>1</v>
      </c>
      <c r="F143" s="247" t="s">
        <v>852</v>
      </c>
      <c r="G143" s="245"/>
      <c r="H143" s="248">
        <v>14.5</v>
      </c>
      <c r="I143" s="249"/>
      <c r="J143" s="245"/>
      <c r="K143" s="245"/>
      <c r="L143" s="250"/>
      <c r="M143" s="251"/>
      <c r="N143" s="252"/>
      <c r="O143" s="252"/>
      <c r="P143" s="252"/>
      <c r="Q143" s="252"/>
      <c r="R143" s="252"/>
      <c r="S143" s="252"/>
      <c r="T143" s="253"/>
      <c r="U143" s="13"/>
      <c r="V143" s="13"/>
      <c r="W143" s="13"/>
      <c r="X143" s="13"/>
      <c r="Y143" s="13"/>
      <c r="Z143" s="13"/>
      <c r="AA143" s="13"/>
      <c r="AB143" s="13"/>
      <c r="AC143" s="13"/>
      <c r="AD143" s="13"/>
      <c r="AE143" s="13"/>
      <c r="AT143" s="254" t="s">
        <v>161</v>
      </c>
      <c r="AU143" s="254" t="s">
        <v>88</v>
      </c>
      <c r="AV143" s="13" t="s">
        <v>88</v>
      </c>
      <c r="AW143" s="13" t="s">
        <v>34</v>
      </c>
      <c r="AX143" s="13" t="s">
        <v>14</v>
      </c>
      <c r="AY143" s="254" t="s">
        <v>150</v>
      </c>
    </row>
    <row r="144" s="2" customFormat="1" ht="66.75" customHeight="1">
      <c r="A144" s="38"/>
      <c r="B144" s="39"/>
      <c r="C144" s="226" t="s">
        <v>177</v>
      </c>
      <c r="D144" s="226" t="s">
        <v>152</v>
      </c>
      <c r="E144" s="227" t="s">
        <v>168</v>
      </c>
      <c r="F144" s="228" t="s">
        <v>169</v>
      </c>
      <c r="G144" s="229" t="s">
        <v>155</v>
      </c>
      <c r="H144" s="230">
        <v>498.30000000000001</v>
      </c>
      <c r="I144" s="231"/>
      <c r="J144" s="232">
        <f>ROUND(I144*H144,2)</f>
        <v>0</v>
      </c>
      <c r="K144" s="228" t="s">
        <v>156</v>
      </c>
      <c r="L144" s="44"/>
      <c r="M144" s="233" t="s">
        <v>1</v>
      </c>
      <c r="N144" s="234" t="s">
        <v>45</v>
      </c>
      <c r="O144" s="91"/>
      <c r="P144" s="235">
        <f>O144*H144</f>
        <v>0</v>
      </c>
      <c r="Q144" s="235">
        <v>0</v>
      </c>
      <c r="R144" s="235">
        <f>Q144*H144</f>
        <v>0</v>
      </c>
      <c r="S144" s="235">
        <v>0.28999999999999998</v>
      </c>
      <c r="T144" s="236">
        <f>S144*H144</f>
        <v>144.50700000000001</v>
      </c>
      <c r="U144" s="38"/>
      <c r="V144" s="38"/>
      <c r="W144" s="38"/>
      <c r="X144" s="38"/>
      <c r="Y144" s="38"/>
      <c r="Z144" s="38"/>
      <c r="AA144" s="38"/>
      <c r="AB144" s="38"/>
      <c r="AC144" s="38"/>
      <c r="AD144" s="38"/>
      <c r="AE144" s="38"/>
      <c r="AR144" s="237" t="s">
        <v>157</v>
      </c>
      <c r="AT144" s="237" t="s">
        <v>152</v>
      </c>
      <c r="AU144" s="237" t="s">
        <v>88</v>
      </c>
      <c r="AY144" s="17" t="s">
        <v>150</v>
      </c>
      <c r="BE144" s="238">
        <f>IF(N144="základní",J144,0)</f>
        <v>0</v>
      </c>
      <c r="BF144" s="238">
        <f>IF(N144="snížená",J144,0)</f>
        <v>0</v>
      </c>
      <c r="BG144" s="238">
        <f>IF(N144="zákl. přenesená",J144,0)</f>
        <v>0</v>
      </c>
      <c r="BH144" s="238">
        <f>IF(N144="sníž. přenesená",J144,0)</f>
        <v>0</v>
      </c>
      <c r="BI144" s="238">
        <f>IF(N144="nulová",J144,0)</f>
        <v>0</v>
      </c>
      <c r="BJ144" s="17" t="s">
        <v>14</v>
      </c>
      <c r="BK144" s="238">
        <f>ROUND(I144*H144,2)</f>
        <v>0</v>
      </c>
      <c r="BL144" s="17" t="s">
        <v>157</v>
      </c>
      <c r="BM144" s="237" t="s">
        <v>853</v>
      </c>
    </row>
    <row r="145" s="2" customFormat="1">
      <c r="A145" s="38"/>
      <c r="B145" s="39"/>
      <c r="C145" s="40"/>
      <c r="D145" s="239" t="s">
        <v>159</v>
      </c>
      <c r="E145" s="40"/>
      <c r="F145" s="240" t="s">
        <v>171</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159</v>
      </c>
      <c r="AU145" s="17" t="s">
        <v>88</v>
      </c>
    </row>
    <row r="146" s="13" customFormat="1">
      <c r="A146" s="13"/>
      <c r="B146" s="244"/>
      <c r="C146" s="245"/>
      <c r="D146" s="239" t="s">
        <v>161</v>
      </c>
      <c r="E146" s="246" t="s">
        <v>1</v>
      </c>
      <c r="F146" s="247" t="s">
        <v>854</v>
      </c>
      <c r="G146" s="245"/>
      <c r="H146" s="248">
        <v>498.30000000000001</v>
      </c>
      <c r="I146" s="249"/>
      <c r="J146" s="245"/>
      <c r="K146" s="245"/>
      <c r="L146" s="250"/>
      <c r="M146" s="251"/>
      <c r="N146" s="252"/>
      <c r="O146" s="252"/>
      <c r="P146" s="252"/>
      <c r="Q146" s="252"/>
      <c r="R146" s="252"/>
      <c r="S146" s="252"/>
      <c r="T146" s="253"/>
      <c r="U146" s="13"/>
      <c r="V146" s="13"/>
      <c r="W146" s="13"/>
      <c r="X146" s="13"/>
      <c r="Y146" s="13"/>
      <c r="Z146" s="13"/>
      <c r="AA146" s="13"/>
      <c r="AB146" s="13"/>
      <c r="AC146" s="13"/>
      <c r="AD146" s="13"/>
      <c r="AE146" s="13"/>
      <c r="AT146" s="254" t="s">
        <v>161</v>
      </c>
      <c r="AU146" s="254" t="s">
        <v>88</v>
      </c>
      <c r="AV146" s="13" t="s">
        <v>88</v>
      </c>
      <c r="AW146" s="13" t="s">
        <v>34</v>
      </c>
      <c r="AX146" s="13" t="s">
        <v>14</v>
      </c>
      <c r="AY146" s="254" t="s">
        <v>150</v>
      </c>
    </row>
    <row r="147" s="2" customFormat="1">
      <c r="A147" s="38"/>
      <c r="B147" s="39"/>
      <c r="C147" s="226" t="s">
        <v>184</v>
      </c>
      <c r="D147" s="226" t="s">
        <v>152</v>
      </c>
      <c r="E147" s="227" t="s">
        <v>855</v>
      </c>
      <c r="F147" s="228" t="s">
        <v>856</v>
      </c>
      <c r="G147" s="229" t="s">
        <v>155</v>
      </c>
      <c r="H147" s="230">
        <v>120.2</v>
      </c>
      <c r="I147" s="231"/>
      <c r="J147" s="232">
        <f>ROUND(I147*H147,2)</f>
        <v>0</v>
      </c>
      <c r="K147" s="228" t="s">
        <v>156</v>
      </c>
      <c r="L147" s="44"/>
      <c r="M147" s="233" t="s">
        <v>1</v>
      </c>
      <c r="N147" s="234" t="s">
        <v>45</v>
      </c>
      <c r="O147" s="91"/>
      <c r="P147" s="235">
        <f>O147*H147</f>
        <v>0</v>
      </c>
      <c r="Q147" s="235">
        <v>0</v>
      </c>
      <c r="R147" s="235">
        <f>Q147*H147</f>
        <v>0</v>
      </c>
      <c r="S147" s="235">
        <v>0.23999999999999999</v>
      </c>
      <c r="T147" s="236">
        <f>S147*H147</f>
        <v>28.847999999999999</v>
      </c>
      <c r="U147" s="38"/>
      <c r="V147" s="38"/>
      <c r="W147" s="38"/>
      <c r="X147" s="38"/>
      <c r="Y147" s="38"/>
      <c r="Z147" s="38"/>
      <c r="AA147" s="38"/>
      <c r="AB147" s="38"/>
      <c r="AC147" s="38"/>
      <c r="AD147" s="38"/>
      <c r="AE147" s="38"/>
      <c r="AR147" s="237" t="s">
        <v>157</v>
      </c>
      <c r="AT147" s="237" t="s">
        <v>152</v>
      </c>
      <c r="AU147" s="237" t="s">
        <v>88</v>
      </c>
      <c r="AY147" s="17" t="s">
        <v>150</v>
      </c>
      <c r="BE147" s="238">
        <f>IF(N147="základní",J147,0)</f>
        <v>0</v>
      </c>
      <c r="BF147" s="238">
        <f>IF(N147="snížená",J147,0)</f>
        <v>0</v>
      </c>
      <c r="BG147" s="238">
        <f>IF(N147="zákl. přenesená",J147,0)</f>
        <v>0</v>
      </c>
      <c r="BH147" s="238">
        <f>IF(N147="sníž. přenesená",J147,0)</f>
        <v>0</v>
      </c>
      <c r="BI147" s="238">
        <f>IF(N147="nulová",J147,0)</f>
        <v>0</v>
      </c>
      <c r="BJ147" s="17" t="s">
        <v>14</v>
      </c>
      <c r="BK147" s="238">
        <f>ROUND(I147*H147,2)</f>
        <v>0</v>
      </c>
      <c r="BL147" s="17" t="s">
        <v>157</v>
      </c>
      <c r="BM147" s="237" t="s">
        <v>857</v>
      </c>
    </row>
    <row r="148" s="2" customFormat="1">
      <c r="A148" s="38"/>
      <c r="B148" s="39"/>
      <c r="C148" s="40"/>
      <c r="D148" s="239" t="s">
        <v>159</v>
      </c>
      <c r="E148" s="40"/>
      <c r="F148" s="240" t="s">
        <v>171</v>
      </c>
      <c r="G148" s="40"/>
      <c r="H148" s="40"/>
      <c r="I148" s="241"/>
      <c r="J148" s="40"/>
      <c r="K148" s="40"/>
      <c r="L148" s="44"/>
      <c r="M148" s="242"/>
      <c r="N148" s="243"/>
      <c r="O148" s="91"/>
      <c r="P148" s="91"/>
      <c r="Q148" s="91"/>
      <c r="R148" s="91"/>
      <c r="S148" s="91"/>
      <c r="T148" s="92"/>
      <c r="U148" s="38"/>
      <c r="V148" s="38"/>
      <c r="W148" s="38"/>
      <c r="X148" s="38"/>
      <c r="Y148" s="38"/>
      <c r="Z148" s="38"/>
      <c r="AA148" s="38"/>
      <c r="AB148" s="38"/>
      <c r="AC148" s="38"/>
      <c r="AD148" s="38"/>
      <c r="AE148" s="38"/>
      <c r="AT148" s="17" t="s">
        <v>159</v>
      </c>
      <c r="AU148" s="17" t="s">
        <v>88</v>
      </c>
    </row>
    <row r="149" s="13" customFormat="1">
      <c r="A149" s="13"/>
      <c r="B149" s="244"/>
      <c r="C149" s="245"/>
      <c r="D149" s="239" t="s">
        <v>161</v>
      </c>
      <c r="E149" s="246" t="s">
        <v>1</v>
      </c>
      <c r="F149" s="247" t="s">
        <v>858</v>
      </c>
      <c r="G149" s="245"/>
      <c r="H149" s="248">
        <v>120.2</v>
      </c>
      <c r="I149" s="249"/>
      <c r="J149" s="245"/>
      <c r="K149" s="245"/>
      <c r="L149" s="250"/>
      <c r="M149" s="251"/>
      <c r="N149" s="252"/>
      <c r="O149" s="252"/>
      <c r="P149" s="252"/>
      <c r="Q149" s="252"/>
      <c r="R149" s="252"/>
      <c r="S149" s="252"/>
      <c r="T149" s="253"/>
      <c r="U149" s="13"/>
      <c r="V149" s="13"/>
      <c r="W149" s="13"/>
      <c r="X149" s="13"/>
      <c r="Y149" s="13"/>
      <c r="Z149" s="13"/>
      <c r="AA149" s="13"/>
      <c r="AB149" s="13"/>
      <c r="AC149" s="13"/>
      <c r="AD149" s="13"/>
      <c r="AE149" s="13"/>
      <c r="AT149" s="254" t="s">
        <v>161</v>
      </c>
      <c r="AU149" s="254" t="s">
        <v>88</v>
      </c>
      <c r="AV149" s="13" t="s">
        <v>88</v>
      </c>
      <c r="AW149" s="13" t="s">
        <v>34</v>
      </c>
      <c r="AX149" s="13" t="s">
        <v>14</v>
      </c>
      <c r="AY149" s="254" t="s">
        <v>150</v>
      </c>
    </row>
    <row r="150" s="2" customFormat="1" ht="55.5" customHeight="1">
      <c r="A150" s="38"/>
      <c r="B150" s="39"/>
      <c r="C150" s="226" t="s">
        <v>189</v>
      </c>
      <c r="D150" s="226" t="s">
        <v>152</v>
      </c>
      <c r="E150" s="227" t="s">
        <v>859</v>
      </c>
      <c r="F150" s="228" t="s">
        <v>860</v>
      </c>
      <c r="G150" s="229" t="s">
        <v>155</v>
      </c>
      <c r="H150" s="230">
        <v>120.2</v>
      </c>
      <c r="I150" s="231"/>
      <c r="J150" s="232">
        <f>ROUND(I150*H150,2)</f>
        <v>0</v>
      </c>
      <c r="K150" s="228" t="s">
        <v>156</v>
      </c>
      <c r="L150" s="44"/>
      <c r="M150" s="233" t="s">
        <v>1</v>
      </c>
      <c r="N150" s="234" t="s">
        <v>45</v>
      </c>
      <c r="O150" s="91"/>
      <c r="P150" s="235">
        <f>O150*H150</f>
        <v>0</v>
      </c>
      <c r="Q150" s="235">
        <v>0</v>
      </c>
      <c r="R150" s="235">
        <f>Q150*H150</f>
        <v>0</v>
      </c>
      <c r="S150" s="235">
        <v>0.098000000000000004</v>
      </c>
      <c r="T150" s="236">
        <f>S150*H150</f>
        <v>11.7796</v>
      </c>
      <c r="U150" s="38"/>
      <c r="V150" s="38"/>
      <c r="W150" s="38"/>
      <c r="X150" s="38"/>
      <c r="Y150" s="38"/>
      <c r="Z150" s="38"/>
      <c r="AA150" s="38"/>
      <c r="AB150" s="38"/>
      <c r="AC150" s="38"/>
      <c r="AD150" s="38"/>
      <c r="AE150" s="38"/>
      <c r="AR150" s="237" t="s">
        <v>157</v>
      </c>
      <c r="AT150" s="237" t="s">
        <v>152</v>
      </c>
      <c r="AU150" s="237" t="s">
        <v>88</v>
      </c>
      <c r="AY150" s="17" t="s">
        <v>150</v>
      </c>
      <c r="BE150" s="238">
        <f>IF(N150="základní",J150,0)</f>
        <v>0</v>
      </c>
      <c r="BF150" s="238">
        <f>IF(N150="snížená",J150,0)</f>
        <v>0</v>
      </c>
      <c r="BG150" s="238">
        <f>IF(N150="zákl. přenesená",J150,0)</f>
        <v>0</v>
      </c>
      <c r="BH150" s="238">
        <f>IF(N150="sníž. přenesená",J150,0)</f>
        <v>0</v>
      </c>
      <c r="BI150" s="238">
        <f>IF(N150="nulová",J150,0)</f>
        <v>0</v>
      </c>
      <c r="BJ150" s="17" t="s">
        <v>14</v>
      </c>
      <c r="BK150" s="238">
        <f>ROUND(I150*H150,2)</f>
        <v>0</v>
      </c>
      <c r="BL150" s="17" t="s">
        <v>157</v>
      </c>
      <c r="BM150" s="237" t="s">
        <v>861</v>
      </c>
    </row>
    <row r="151" s="2" customFormat="1">
      <c r="A151" s="38"/>
      <c r="B151" s="39"/>
      <c r="C151" s="40"/>
      <c r="D151" s="239" t="s">
        <v>159</v>
      </c>
      <c r="E151" s="40"/>
      <c r="F151" s="240" t="s">
        <v>171</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159</v>
      </c>
      <c r="AU151" s="17" t="s">
        <v>88</v>
      </c>
    </row>
    <row r="152" s="13" customFormat="1">
      <c r="A152" s="13"/>
      <c r="B152" s="244"/>
      <c r="C152" s="245"/>
      <c r="D152" s="239" t="s">
        <v>161</v>
      </c>
      <c r="E152" s="246" t="s">
        <v>1</v>
      </c>
      <c r="F152" s="247" t="s">
        <v>862</v>
      </c>
      <c r="G152" s="245"/>
      <c r="H152" s="248">
        <v>120.2</v>
      </c>
      <c r="I152" s="249"/>
      <c r="J152" s="245"/>
      <c r="K152" s="245"/>
      <c r="L152" s="250"/>
      <c r="M152" s="251"/>
      <c r="N152" s="252"/>
      <c r="O152" s="252"/>
      <c r="P152" s="252"/>
      <c r="Q152" s="252"/>
      <c r="R152" s="252"/>
      <c r="S152" s="252"/>
      <c r="T152" s="253"/>
      <c r="U152" s="13"/>
      <c r="V152" s="13"/>
      <c r="W152" s="13"/>
      <c r="X152" s="13"/>
      <c r="Y152" s="13"/>
      <c r="Z152" s="13"/>
      <c r="AA152" s="13"/>
      <c r="AB152" s="13"/>
      <c r="AC152" s="13"/>
      <c r="AD152" s="13"/>
      <c r="AE152" s="13"/>
      <c r="AT152" s="254" t="s">
        <v>161</v>
      </c>
      <c r="AU152" s="254" t="s">
        <v>88</v>
      </c>
      <c r="AV152" s="13" t="s">
        <v>88</v>
      </c>
      <c r="AW152" s="13" t="s">
        <v>34</v>
      </c>
      <c r="AX152" s="13" t="s">
        <v>14</v>
      </c>
      <c r="AY152" s="254" t="s">
        <v>150</v>
      </c>
    </row>
    <row r="153" s="2" customFormat="1" ht="44.25" customHeight="1">
      <c r="A153" s="38"/>
      <c r="B153" s="39"/>
      <c r="C153" s="226" t="s">
        <v>194</v>
      </c>
      <c r="D153" s="226" t="s">
        <v>152</v>
      </c>
      <c r="E153" s="227" t="s">
        <v>214</v>
      </c>
      <c r="F153" s="228" t="s">
        <v>215</v>
      </c>
      <c r="G153" s="229" t="s">
        <v>216</v>
      </c>
      <c r="H153" s="230">
        <v>120</v>
      </c>
      <c r="I153" s="231"/>
      <c r="J153" s="232">
        <f>ROUND(I153*H153,2)</f>
        <v>0</v>
      </c>
      <c r="K153" s="228" t="s">
        <v>156</v>
      </c>
      <c r="L153" s="44"/>
      <c r="M153" s="233" t="s">
        <v>1</v>
      </c>
      <c r="N153" s="234" t="s">
        <v>45</v>
      </c>
      <c r="O153" s="91"/>
      <c r="P153" s="235">
        <f>O153*H153</f>
        <v>0</v>
      </c>
      <c r="Q153" s="235">
        <v>0</v>
      </c>
      <c r="R153" s="235">
        <f>Q153*H153</f>
        <v>0</v>
      </c>
      <c r="S153" s="235">
        <v>0.28999999999999998</v>
      </c>
      <c r="T153" s="236">
        <f>S153*H153</f>
        <v>34.799999999999997</v>
      </c>
      <c r="U153" s="38"/>
      <c r="V153" s="38"/>
      <c r="W153" s="38"/>
      <c r="X153" s="38"/>
      <c r="Y153" s="38"/>
      <c r="Z153" s="38"/>
      <c r="AA153" s="38"/>
      <c r="AB153" s="38"/>
      <c r="AC153" s="38"/>
      <c r="AD153" s="38"/>
      <c r="AE153" s="38"/>
      <c r="AR153" s="237" t="s">
        <v>157</v>
      </c>
      <c r="AT153" s="237" t="s">
        <v>152</v>
      </c>
      <c r="AU153" s="237" t="s">
        <v>88</v>
      </c>
      <c r="AY153" s="17" t="s">
        <v>150</v>
      </c>
      <c r="BE153" s="238">
        <f>IF(N153="základní",J153,0)</f>
        <v>0</v>
      </c>
      <c r="BF153" s="238">
        <f>IF(N153="snížená",J153,0)</f>
        <v>0</v>
      </c>
      <c r="BG153" s="238">
        <f>IF(N153="zákl. přenesená",J153,0)</f>
        <v>0</v>
      </c>
      <c r="BH153" s="238">
        <f>IF(N153="sníž. přenesená",J153,0)</f>
        <v>0</v>
      </c>
      <c r="BI153" s="238">
        <f>IF(N153="nulová",J153,0)</f>
        <v>0</v>
      </c>
      <c r="BJ153" s="17" t="s">
        <v>14</v>
      </c>
      <c r="BK153" s="238">
        <f>ROUND(I153*H153,2)</f>
        <v>0</v>
      </c>
      <c r="BL153" s="17" t="s">
        <v>157</v>
      </c>
      <c r="BM153" s="237" t="s">
        <v>863</v>
      </c>
    </row>
    <row r="154" s="2" customFormat="1">
      <c r="A154" s="38"/>
      <c r="B154" s="39"/>
      <c r="C154" s="40"/>
      <c r="D154" s="239" t="s">
        <v>159</v>
      </c>
      <c r="E154" s="40"/>
      <c r="F154" s="240" t="s">
        <v>218</v>
      </c>
      <c r="G154" s="40"/>
      <c r="H154" s="40"/>
      <c r="I154" s="241"/>
      <c r="J154" s="40"/>
      <c r="K154" s="40"/>
      <c r="L154" s="44"/>
      <c r="M154" s="242"/>
      <c r="N154" s="243"/>
      <c r="O154" s="91"/>
      <c r="P154" s="91"/>
      <c r="Q154" s="91"/>
      <c r="R154" s="91"/>
      <c r="S154" s="91"/>
      <c r="T154" s="92"/>
      <c r="U154" s="38"/>
      <c r="V154" s="38"/>
      <c r="W154" s="38"/>
      <c r="X154" s="38"/>
      <c r="Y154" s="38"/>
      <c r="Z154" s="38"/>
      <c r="AA154" s="38"/>
      <c r="AB154" s="38"/>
      <c r="AC154" s="38"/>
      <c r="AD154" s="38"/>
      <c r="AE154" s="38"/>
      <c r="AT154" s="17" t="s">
        <v>159</v>
      </c>
      <c r="AU154" s="17" t="s">
        <v>88</v>
      </c>
    </row>
    <row r="155" s="13" customFormat="1">
      <c r="A155" s="13"/>
      <c r="B155" s="244"/>
      <c r="C155" s="245"/>
      <c r="D155" s="239" t="s">
        <v>161</v>
      </c>
      <c r="E155" s="246" t="s">
        <v>1</v>
      </c>
      <c r="F155" s="247" t="s">
        <v>864</v>
      </c>
      <c r="G155" s="245"/>
      <c r="H155" s="248">
        <v>120</v>
      </c>
      <c r="I155" s="249"/>
      <c r="J155" s="245"/>
      <c r="K155" s="245"/>
      <c r="L155" s="250"/>
      <c r="M155" s="251"/>
      <c r="N155" s="252"/>
      <c r="O155" s="252"/>
      <c r="P155" s="252"/>
      <c r="Q155" s="252"/>
      <c r="R155" s="252"/>
      <c r="S155" s="252"/>
      <c r="T155" s="253"/>
      <c r="U155" s="13"/>
      <c r="V155" s="13"/>
      <c r="W155" s="13"/>
      <c r="X155" s="13"/>
      <c r="Y155" s="13"/>
      <c r="Z155" s="13"/>
      <c r="AA155" s="13"/>
      <c r="AB155" s="13"/>
      <c r="AC155" s="13"/>
      <c r="AD155" s="13"/>
      <c r="AE155" s="13"/>
      <c r="AT155" s="254" t="s">
        <v>161</v>
      </c>
      <c r="AU155" s="254" t="s">
        <v>88</v>
      </c>
      <c r="AV155" s="13" t="s">
        <v>88</v>
      </c>
      <c r="AW155" s="13" t="s">
        <v>34</v>
      </c>
      <c r="AX155" s="13" t="s">
        <v>14</v>
      </c>
      <c r="AY155" s="254" t="s">
        <v>150</v>
      </c>
    </row>
    <row r="156" s="2" customFormat="1" ht="44.25" customHeight="1">
      <c r="A156" s="38"/>
      <c r="B156" s="39"/>
      <c r="C156" s="226" t="s">
        <v>199</v>
      </c>
      <c r="D156" s="226" t="s">
        <v>152</v>
      </c>
      <c r="E156" s="227" t="s">
        <v>226</v>
      </c>
      <c r="F156" s="228" t="s">
        <v>227</v>
      </c>
      <c r="G156" s="229" t="s">
        <v>216</v>
      </c>
      <c r="H156" s="230">
        <v>30</v>
      </c>
      <c r="I156" s="231"/>
      <c r="J156" s="232">
        <f>ROUND(I156*H156,2)</f>
        <v>0</v>
      </c>
      <c r="K156" s="228" t="s">
        <v>156</v>
      </c>
      <c r="L156" s="44"/>
      <c r="M156" s="233" t="s">
        <v>1</v>
      </c>
      <c r="N156" s="234" t="s">
        <v>45</v>
      </c>
      <c r="O156" s="91"/>
      <c r="P156" s="235">
        <f>O156*H156</f>
        <v>0</v>
      </c>
      <c r="Q156" s="235">
        <v>0</v>
      </c>
      <c r="R156" s="235">
        <f>Q156*H156</f>
        <v>0</v>
      </c>
      <c r="S156" s="235">
        <v>0.040000000000000001</v>
      </c>
      <c r="T156" s="236">
        <f>S156*H156</f>
        <v>1.2</v>
      </c>
      <c r="U156" s="38"/>
      <c r="V156" s="38"/>
      <c r="W156" s="38"/>
      <c r="X156" s="38"/>
      <c r="Y156" s="38"/>
      <c r="Z156" s="38"/>
      <c r="AA156" s="38"/>
      <c r="AB156" s="38"/>
      <c r="AC156" s="38"/>
      <c r="AD156" s="38"/>
      <c r="AE156" s="38"/>
      <c r="AR156" s="237" t="s">
        <v>157</v>
      </c>
      <c r="AT156" s="237" t="s">
        <v>152</v>
      </c>
      <c r="AU156" s="237" t="s">
        <v>88</v>
      </c>
      <c r="AY156" s="17" t="s">
        <v>150</v>
      </c>
      <c r="BE156" s="238">
        <f>IF(N156="základní",J156,0)</f>
        <v>0</v>
      </c>
      <c r="BF156" s="238">
        <f>IF(N156="snížená",J156,0)</f>
        <v>0</v>
      </c>
      <c r="BG156" s="238">
        <f>IF(N156="zákl. přenesená",J156,0)</f>
        <v>0</v>
      </c>
      <c r="BH156" s="238">
        <f>IF(N156="sníž. přenesená",J156,0)</f>
        <v>0</v>
      </c>
      <c r="BI156" s="238">
        <f>IF(N156="nulová",J156,0)</f>
        <v>0</v>
      </c>
      <c r="BJ156" s="17" t="s">
        <v>14</v>
      </c>
      <c r="BK156" s="238">
        <f>ROUND(I156*H156,2)</f>
        <v>0</v>
      </c>
      <c r="BL156" s="17" t="s">
        <v>157</v>
      </c>
      <c r="BM156" s="237" t="s">
        <v>865</v>
      </c>
    </row>
    <row r="157" s="2" customFormat="1">
      <c r="A157" s="38"/>
      <c r="B157" s="39"/>
      <c r="C157" s="40"/>
      <c r="D157" s="239" t="s">
        <v>159</v>
      </c>
      <c r="E157" s="40"/>
      <c r="F157" s="240" t="s">
        <v>218</v>
      </c>
      <c r="G157" s="40"/>
      <c r="H157" s="40"/>
      <c r="I157" s="241"/>
      <c r="J157" s="40"/>
      <c r="K157" s="40"/>
      <c r="L157" s="44"/>
      <c r="M157" s="242"/>
      <c r="N157" s="243"/>
      <c r="O157" s="91"/>
      <c r="P157" s="91"/>
      <c r="Q157" s="91"/>
      <c r="R157" s="91"/>
      <c r="S157" s="91"/>
      <c r="T157" s="92"/>
      <c r="U157" s="38"/>
      <c r="V157" s="38"/>
      <c r="W157" s="38"/>
      <c r="X157" s="38"/>
      <c r="Y157" s="38"/>
      <c r="Z157" s="38"/>
      <c r="AA157" s="38"/>
      <c r="AB157" s="38"/>
      <c r="AC157" s="38"/>
      <c r="AD157" s="38"/>
      <c r="AE157" s="38"/>
      <c r="AT157" s="17" t="s">
        <v>159</v>
      </c>
      <c r="AU157" s="17" t="s">
        <v>88</v>
      </c>
    </row>
    <row r="158" s="13" customFormat="1">
      <c r="A158" s="13"/>
      <c r="B158" s="244"/>
      <c r="C158" s="245"/>
      <c r="D158" s="239" t="s">
        <v>161</v>
      </c>
      <c r="E158" s="246" t="s">
        <v>1</v>
      </c>
      <c r="F158" s="247" t="s">
        <v>866</v>
      </c>
      <c r="G158" s="245"/>
      <c r="H158" s="248">
        <v>30</v>
      </c>
      <c r="I158" s="249"/>
      <c r="J158" s="245"/>
      <c r="K158" s="245"/>
      <c r="L158" s="250"/>
      <c r="M158" s="251"/>
      <c r="N158" s="252"/>
      <c r="O158" s="252"/>
      <c r="P158" s="252"/>
      <c r="Q158" s="252"/>
      <c r="R158" s="252"/>
      <c r="S158" s="252"/>
      <c r="T158" s="253"/>
      <c r="U158" s="13"/>
      <c r="V158" s="13"/>
      <c r="W158" s="13"/>
      <c r="X158" s="13"/>
      <c r="Y158" s="13"/>
      <c r="Z158" s="13"/>
      <c r="AA158" s="13"/>
      <c r="AB158" s="13"/>
      <c r="AC158" s="13"/>
      <c r="AD158" s="13"/>
      <c r="AE158" s="13"/>
      <c r="AT158" s="254" t="s">
        <v>161</v>
      </c>
      <c r="AU158" s="254" t="s">
        <v>88</v>
      </c>
      <c r="AV158" s="13" t="s">
        <v>88</v>
      </c>
      <c r="AW158" s="13" t="s">
        <v>34</v>
      </c>
      <c r="AX158" s="13" t="s">
        <v>14</v>
      </c>
      <c r="AY158" s="254" t="s">
        <v>150</v>
      </c>
    </row>
    <row r="159" s="2" customFormat="1" ht="33" customHeight="1">
      <c r="A159" s="38"/>
      <c r="B159" s="39"/>
      <c r="C159" s="226" t="s">
        <v>204</v>
      </c>
      <c r="D159" s="226" t="s">
        <v>152</v>
      </c>
      <c r="E159" s="227" t="s">
        <v>867</v>
      </c>
      <c r="F159" s="228" t="s">
        <v>868</v>
      </c>
      <c r="G159" s="229" t="s">
        <v>233</v>
      </c>
      <c r="H159" s="230">
        <v>448.60000000000002</v>
      </c>
      <c r="I159" s="231"/>
      <c r="J159" s="232">
        <f>ROUND(I159*H159,2)</f>
        <v>0</v>
      </c>
      <c r="K159" s="228" t="s">
        <v>156</v>
      </c>
      <c r="L159" s="44"/>
      <c r="M159" s="233" t="s">
        <v>1</v>
      </c>
      <c r="N159" s="234" t="s">
        <v>45</v>
      </c>
      <c r="O159" s="91"/>
      <c r="P159" s="235">
        <f>O159*H159</f>
        <v>0</v>
      </c>
      <c r="Q159" s="235">
        <v>0</v>
      </c>
      <c r="R159" s="235">
        <f>Q159*H159</f>
        <v>0</v>
      </c>
      <c r="S159" s="235">
        <v>0</v>
      </c>
      <c r="T159" s="236">
        <f>S159*H159</f>
        <v>0</v>
      </c>
      <c r="U159" s="38"/>
      <c r="V159" s="38"/>
      <c r="W159" s="38"/>
      <c r="X159" s="38"/>
      <c r="Y159" s="38"/>
      <c r="Z159" s="38"/>
      <c r="AA159" s="38"/>
      <c r="AB159" s="38"/>
      <c r="AC159" s="38"/>
      <c r="AD159" s="38"/>
      <c r="AE159" s="38"/>
      <c r="AR159" s="237" t="s">
        <v>157</v>
      </c>
      <c r="AT159" s="237" t="s">
        <v>152</v>
      </c>
      <c r="AU159" s="237" t="s">
        <v>88</v>
      </c>
      <c r="AY159" s="17" t="s">
        <v>150</v>
      </c>
      <c r="BE159" s="238">
        <f>IF(N159="základní",J159,0)</f>
        <v>0</v>
      </c>
      <c r="BF159" s="238">
        <f>IF(N159="snížená",J159,0)</f>
        <v>0</v>
      </c>
      <c r="BG159" s="238">
        <f>IF(N159="zákl. přenesená",J159,0)</f>
        <v>0</v>
      </c>
      <c r="BH159" s="238">
        <f>IF(N159="sníž. přenesená",J159,0)</f>
        <v>0</v>
      </c>
      <c r="BI159" s="238">
        <f>IF(N159="nulová",J159,0)</f>
        <v>0</v>
      </c>
      <c r="BJ159" s="17" t="s">
        <v>14</v>
      </c>
      <c r="BK159" s="238">
        <f>ROUND(I159*H159,2)</f>
        <v>0</v>
      </c>
      <c r="BL159" s="17" t="s">
        <v>157</v>
      </c>
      <c r="BM159" s="237" t="s">
        <v>869</v>
      </c>
    </row>
    <row r="160" s="2" customFormat="1">
      <c r="A160" s="38"/>
      <c r="B160" s="39"/>
      <c r="C160" s="40"/>
      <c r="D160" s="239" t="s">
        <v>159</v>
      </c>
      <c r="E160" s="40"/>
      <c r="F160" s="240" t="s">
        <v>235</v>
      </c>
      <c r="G160" s="40"/>
      <c r="H160" s="40"/>
      <c r="I160" s="241"/>
      <c r="J160" s="40"/>
      <c r="K160" s="40"/>
      <c r="L160" s="44"/>
      <c r="M160" s="242"/>
      <c r="N160" s="243"/>
      <c r="O160" s="91"/>
      <c r="P160" s="91"/>
      <c r="Q160" s="91"/>
      <c r="R160" s="91"/>
      <c r="S160" s="91"/>
      <c r="T160" s="92"/>
      <c r="U160" s="38"/>
      <c r="V160" s="38"/>
      <c r="W160" s="38"/>
      <c r="X160" s="38"/>
      <c r="Y160" s="38"/>
      <c r="Z160" s="38"/>
      <c r="AA160" s="38"/>
      <c r="AB160" s="38"/>
      <c r="AC160" s="38"/>
      <c r="AD160" s="38"/>
      <c r="AE160" s="38"/>
      <c r="AT160" s="17" t="s">
        <v>159</v>
      </c>
      <c r="AU160" s="17" t="s">
        <v>88</v>
      </c>
    </row>
    <row r="161" s="13" customFormat="1">
      <c r="A161" s="13"/>
      <c r="B161" s="244"/>
      <c r="C161" s="245"/>
      <c r="D161" s="239" t="s">
        <v>161</v>
      </c>
      <c r="E161" s="246" t="s">
        <v>1</v>
      </c>
      <c r="F161" s="247" t="s">
        <v>870</v>
      </c>
      <c r="G161" s="245"/>
      <c r="H161" s="248">
        <v>448.60000000000002</v>
      </c>
      <c r="I161" s="249"/>
      <c r="J161" s="245"/>
      <c r="K161" s="245"/>
      <c r="L161" s="250"/>
      <c r="M161" s="251"/>
      <c r="N161" s="252"/>
      <c r="O161" s="252"/>
      <c r="P161" s="252"/>
      <c r="Q161" s="252"/>
      <c r="R161" s="252"/>
      <c r="S161" s="252"/>
      <c r="T161" s="253"/>
      <c r="U161" s="13"/>
      <c r="V161" s="13"/>
      <c r="W161" s="13"/>
      <c r="X161" s="13"/>
      <c r="Y161" s="13"/>
      <c r="Z161" s="13"/>
      <c r="AA161" s="13"/>
      <c r="AB161" s="13"/>
      <c r="AC161" s="13"/>
      <c r="AD161" s="13"/>
      <c r="AE161" s="13"/>
      <c r="AT161" s="254" t="s">
        <v>161</v>
      </c>
      <c r="AU161" s="254" t="s">
        <v>88</v>
      </c>
      <c r="AV161" s="13" t="s">
        <v>88</v>
      </c>
      <c r="AW161" s="13" t="s">
        <v>34</v>
      </c>
      <c r="AX161" s="13" t="s">
        <v>14</v>
      </c>
      <c r="AY161" s="254" t="s">
        <v>150</v>
      </c>
    </row>
    <row r="162" s="2" customFormat="1">
      <c r="A162" s="38"/>
      <c r="B162" s="39"/>
      <c r="C162" s="226" t="s">
        <v>213</v>
      </c>
      <c r="D162" s="226" t="s">
        <v>152</v>
      </c>
      <c r="E162" s="227" t="s">
        <v>237</v>
      </c>
      <c r="F162" s="228" t="s">
        <v>238</v>
      </c>
      <c r="G162" s="229" t="s">
        <v>233</v>
      </c>
      <c r="H162" s="230">
        <v>497.88</v>
      </c>
      <c r="I162" s="231"/>
      <c r="J162" s="232">
        <f>ROUND(I162*H162,2)</f>
        <v>0</v>
      </c>
      <c r="K162" s="228" t="s">
        <v>156</v>
      </c>
      <c r="L162" s="44"/>
      <c r="M162" s="233" t="s">
        <v>1</v>
      </c>
      <c r="N162" s="234" t="s">
        <v>45</v>
      </c>
      <c r="O162" s="91"/>
      <c r="P162" s="235">
        <f>O162*H162</f>
        <v>0</v>
      </c>
      <c r="Q162" s="235">
        <v>0</v>
      </c>
      <c r="R162" s="235">
        <f>Q162*H162</f>
        <v>0</v>
      </c>
      <c r="S162" s="235">
        <v>0</v>
      </c>
      <c r="T162" s="236">
        <f>S162*H162</f>
        <v>0</v>
      </c>
      <c r="U162" s="38"/>
      <c r="V162" s="38"/>
      <c r="W162" s="38"/>
      <c r="X162" s="38"/>
      <c r="Y162" s="38"/>
      <c r="Z162" s="38"/>
      <c r="AA162" s="38"/>
      <c r="AB162" s="38"/>
      <c r="AC162" s="38"/>
      <c r="AD162" s="38"/>
      <c r="AE162" s="38"/>
      <c r="AR162" s="237" t="s">
        <v>157</v>
      </c>
      <c r="AT162" s="237" t="s">
        <v>152</v>
      </c>
      <c r="AU162" s="237" t="s">
        <v>88</v>
      </c>
      <c r="AY162" s="17" t="s">
        <v>150</v>
      </c>
      <c r="BE162" s="238">
        <f>IF(N162="základní",J162,0)</f>
        <v>0</v>
      </c>
      <c r="BF162" s="238">
        <f>IF(N162="snížená",J162,0)</f>
        <v>0</v>
      </c>
      <c r="BG162" s="238">
        <f>IF(N162="zákl. přenesená",J162,0)</f>
        <v>0</v>
      </c>
      <c r="BH162" s="238">
        <f>IF(N162="sníž. přenesená",J162,0)</f>
        <v>0</v>
      </c>
      <c r="BI162" s="238">
        <f>IF(N162="nulová",J162,0)</f>
        <v>0</v>
      </c>
      <c r="BJ162" s="17" t="s">
        <v>14</v>
      </c>
      <c r="BK162" s="238">
        <f>ROUND(I162*H162,2)</f>
        <v>0</v>
      </c>
      <c r="BL162" s="17" t="s">
        <v>157</v>
      </c>
      <c r="BM162" s="237" t="s">
        <v>871</v>
      </c>
    </row>
    <row r="163" s="2" customFormat="1">
      <c r="A163" s="38"/>
      <c r="B163" s="39"/>
      <c r="C163" s="40"/>
      <c r="D163" s="239" t="s">
        <v>159</v>
      </c>
      <c r="E163" s="40"/>
      <c r="F163" s="240" t="s">
        <v>240</v>
      </c>
      <c r="G163" s="40"/>
      <c r="H163" s="40"/>
      <c r="I163" s="241"/>
      <c r="J163" s="40"/>
      <c r="K163" s="40"/>
      <c r="L163" s="44"/>
      <c r="M163" s="242"/>
      <c r="N163" s="243"/>
      <c r="O163" s="91"/>
      <c r="P163" s="91"/>
      <c r="Q163" s="91"/>
      <c r="R163" s="91"/>
      <c r="S163" s="91"/>
      <c r="T163" s="92"/>
      <c r="U163" s="38"/>
      <c r="V163" s="38"/>
      <c r="W163" s="38"/>
      <c r="X163" s="38"/>
      <c r="Y163" s="38"/>
      <c r="Z163" s="38"/>
      <c r="AA163" s="38"/>
      <c r="AB163" s="38"/>
      <c r="AC163" s="38"/>
      <c r="AD163" s="38"/>
      <c r="AE163" s="38"/>
      <c r="AT163" s="17" t="s">
        <v>159</v>
      </c>
      <c r="AU163" s="17" t="s">
        <v>88</v>
      </c>
    </row>
    <row r="164" s="13" customFormat="1">
      <c r="A164" s="13"/>
      <c r="B164" s="244"/>
      <c r="C164" s="245"/>
      <c r="D164" s="239" t="s">
        <v>161</v>
      </c>
      <c r="E164" s="246" t="s">
        <v>1</v>
      </c>
      <c r="F164" s="247" t="s">
        <v>872</v>
      </c>
      <c r="G164" s="245"/>
      <c r="H164" s="248">
        <v>497.88</v>
      </c>
      <c r="I164" s="249"/>
      <c r="J164" s="245"/>
      <c r="K164" s="245"/>
      <c r="L164" s="250"/>
      <c r="M164" s="251"/>
      <c r="N164" s="252"/>
      <c r="O164" s="252"/>
      <c r="P164" s="252"/>
      <c r="Q164" s="252"/>
      <c r="R164" s="252"/>
      <c r="S164" s="252"/>
      <c r="T164" s="253"/>
      <c r="U164" s="13"/>
      <c r="V164" s="13"/>
      <c r="W164" s="13"/>
      <c r="X164" s="13"/>
      <c r="Y164" s="13"/>
      <c r="Z164" s="13"/>
      <c r="AA164" s="13"/>
      <c r="AB164" s="13"/>
      <c r="AC164" s="13"/>
      <c r="AD164" s="13"/>
      <c r="AE164" s="13"/>
      <c r="AT164" s="254" t="s">
        <v>161</v>
      </c>
      <c r="AU164" s="254" t="s">
        <v>88</v>
      </c>
      <c r="AV164" s="13" t="s">
        <v>88</v>
      </c>
      <c r="AW164" s="13" t="s">
        <v>34</v>
      </c>
      <c r="AX164" s="13" t="s">
        <v>14</v>
      </c>
      <c r="AY164" s="254" t="s">
        <v>150</v>
      </c>
    </row>
    <row r="165" s="2" customFormat="1">
      <c r="A165" s="38"/>
      <c r="B165" s="39"/>
      <c r="C165" s="226" t="s">
        <v>220</v>
      </c>
      <c r="D165" s="226" t="s">
        <v>152</v>
      </c>
      <c r="E165" s="227" t="s">
        <v>873</v>
      </c>
      <c r="F165" s="228" t="s">
        <v>874</v>
      </c>
      <c r="G165" s="229" t="s">
        <v>155</v>
      </c>
      <c r="H165" s="230">
        <v>1659.5999999999999</v>
      </c>
      <c r="I165" s="231"/>
      <c r="J165" s="232">
        <f>ROUND(I165*H165,2)</f>
        <v>0</v>
      </c>
      <c r="K165" s="228" t="s">
        <v>156</v>
      </c>
      <c r="L165" s="44"/>
      <c r="M165" s="233" t="s">
        <v>1</v>
      </c>
      <c r="N165" s="234" t="s">
        <v>45</v>
      </c>
      <c r="O165" s="91"/>
      <c r="P165" s="235">
        <f>O165*H165</f>
        <v>0</v>
      </c>
      <c r="Q165" s="235">
        <v>0.00084000000000000003</v>
      </c>
      <c r="R165" s="235">
        <f>Q165*H165</f>
        <v>1.394064</v>
      </c>
      <c r="S165" s="235">
        <v>0</v>
      </c>
      <c r="T165" s="236">
        <f>S165*H165</f>
        <v>0</v>
      </c>
      <c r="U165" s="38"/>
      <c r="V165" s="38"/>
      <c r="W165" s="38"/>
      <c r="X165" s="38"/>
      <c r="Y165" s="38"/>
      <c r="Z165" s="38"/>
      <c r="AA165" s="38"/>
      <c r="AB165" s="38"/>
      <c r="AC165" s="38"/>
      <c r="AD165" s="38"/>
      <c r="AE165" s="38"/>
      <c r="AR165" s="237" t="s">
        <v>157</v>
      </c>
      <c r="AT165" s="237" t="s">
        <v>152</v>
      </c>
      <c r="AU165" s="237" t="s">
        <v>88</v>
      </c>
      <c r="AY165" s="17" t="s">
        <v>150</v>
      </c>
      <c r="BE165" s="238">
        <f>IF(N165="základní",J165,0)</f>
        <v>0</v>
      </c>
      <c r="BF165" s="238">
        <f>IF(N165="snížená",J165,0)</f>
        <v>0</v>
      </c>
      <c r="BG165" s="238">
        <f>IF(N165="zákl. přenesená",J165,0)</f>
        <v>0</v>
      </c>
      <c r="BH165" s="238">
        <f>IF(N165="sníž. přenesená",J165,0)</f>
        <v>0</v>
      </c>
      <c r="BI165" s="238">
        <f>IF(N165="nulová",J165,0)</f>
        <v>0</v>
      </c>
      <c r="BJ165" s="17" t="s">
        <v>14</v>
      </c>
      <c r="BK165" s="238">
        <f>ROUND(I165*H165,2)</f>
        <v>0</v>
      </c>
      <c r="BL165" s="17" t="s">
        <v>157</v>
      </c>
      <c r="BM165" s="237" t="s">
        <v>875</v>
      </c>
    </row>
    <row r="166" s="2" customFormat="1">
      <c r="A166" s="38"/>
      <c r="B166" s="39"/>
      <c r="C166" s="40"/>
      <c r="D166" s="239" t="s">
        <v>159</v>
      </c>
      <c r="E166" s="40"/>
      <c r="F166" s="240" t="s">
        <v>876</v>
      </c>
      <c r="G166" s="40"/>
      <c r="H166" s="40"/>
      <c r="I166" s="241"/>
      <c r="J166" s="40"/>
      <c r="K166" s="40"/>
      <c r="L166" s="44"/>
      <c r="M166" s="242"/>
      <c r="N166" s="243"/>
      <c r="O166" s="91"/>
      <c r="P166" s="91"/>
      <c r="Q166" s="91"/>
      <c r="R166" s="91"/>
      <c r="S166" s="91"/>
      <c r="T166" s="92"/>
      <c r="U166" s="38"/>
      <c r="V166" s="38"/>
      <c r="W166" s="38"/>
      <c r="X166" s="38"/>
      <c r="Y166" s="38"/>
      <c r="Z166" s="38"/>
      <c r="AA166" s="38"/>
      <c r="AB166" s="38"/>
      <c r="AC166" s="38"/>
      <c r="AD166" s="38"/>
      <c r="AE166" s="38"/>
      <c r="AT166" s="17" t="s">
        <v>159</v>
      </c>
      <c r="AU166" s="17" t="s">
        <v>88</v>
      </c>
    </row>
    <row r="167" s="13" customFormat="1">
      <c r="A167" s="13"/>
      <c r="B167" s="244"/>
      <c r="C167" s="245"/>
      <c r="D167" s="239" t="s">
        <v>161</v>
      </c>
      <c r="E167" s="246" t="s">
        <v>1</v>
      </c>
      <c r="F167" s="247" t="s">
        <v>877</v>
      </c>
      <c r="G167" s="245"/>
      <c r="H167" s="248">
        <v>1659.5999999999999</v>
      </c>
      <c r="I167" s="249"/>
      <c r="J167" s="245"/>
      <c r="K167" s="245"/>
      <c r="L167" s="250"/>
      <c r="M167" s="251"/>
      <c r="N167" s="252"/>
      <c r="O167" s="252"/>
      <c r="P167" s="252"/>
      <c r="Q167" s="252"/>
      <c r="R167" s="252"/>
      <c r="S167" s="252"/>
      <c r="T167" s="253"/>
      <c r="U167" s="13"/>
      <c r="V167" s="13"/>
      <c r="W167" s="13"/>
      <c r="X167" s="13"/>
      <c r="Y167" s="13"/>
      <c r="Z167" s="13"/>
      <c r="AA167" s="13"/>
      <c r="AB167" s="13"/>
      <c r="AC167" s="13"/>
      <c r="AD167" s="13"/>
      <c r="AE167" s="13"/>
      <c r="AT167" s="254" t="s">
        <v>161</v>
      </c>
      <c r="AU167" s="254" t="s">
        <v>88</v>
      </c>
      <c r="AV167" s="13" t="s">
        <v>88</v>
      </c>
      <c r="AW167" s="13" t="s">
        <v>34</v>
      </c>
      <c r="AX167" s="13" t="s">
        <v>14</v>
      </c>
      <c r="AY167" s="254" t="s">
        <v>150</v>
      </c>
    </row>
    <row r="168" s="2" customFormat="1" ht="44.25" customHeight="1">
      <c r="A168" s="38"/>
      <c r="B168" s="39"/>
      <c r="C168" s="226" t="s">
        <v>225</v>
      </c>
      <c r="D168" s="226" t="s">
        <v>152</v>
      </c>
      <c r="E168" s="227" t="s">
        <v>878</v>
      </c>
      <c r="F168" s="228" t="s">
        <v>879</v>
      </c>
      <c r="G168" s="229" t="s">
        <v>155</v>
      </c>
      <c r="H168" s="230">
        <v>1657.5999999999999</v>
      </c>
      <c r="I168" s="231"/>
      <c r="J168" s="232">
        <f>ROUND(I168*H168,2)</f>
        <v>0</v>
      </c>
      <c r="K168" s="228" t="s">
        <v>156</v>
      </c>
      <c r="L168" s="44"/>
      <c r="M168" s="233" t="s">
        <v>1</v>
      </c>
      <c r="N168" s="234" t="s">
        <v>45</v>
      </c>
      <c r="O168" s="91"/>
      <c r="P168" s="235">
        <f>O168*H168</f>
        <v>0</v>
      </c>
      <c r="Q168" s="235">
        <v>0</v>
      </c>
      <c r="R168" s="235">
        <f>Q168*H168</f>
        <v>0</v>
      </c>
      <c r="S168" s="235">
        <v>0</v>
      </c>
      <c r="T168" s="236">
        <f>S168*H168</f>
        <v>0</v>
      </c>
      <c r="U168" s="38"/>
      <c r="V168" s="38"/>
      <c r="W168" s="38"/>
      <c r="X168" s="38"/>
      <c r="Y168" s="38"/>
      <c r="Z168" s="38"/>
      <c r="AA168" s="38"/>
      <c r="AB168" s="38"/>
      <c r="AC168" s="38"/>
      <c r="AD168" s="38"/>
      <c r="AE168" s="38"/>
      <c r="AR168" s="237" t="s">
        <v>157</v>
      </c>
      <c r="AT168" s="237" t="s">
        <v>152</v>
      </c>
      <c r="AU168" s="237" t="s">
        <v>88</v>
      </c>
      <c r="AY168" s="17" t="s">
        <v>150</v>
      </c>
      <c r="BE168" s="238">
        <f>IF(N168="základní",J168,0)</f>
        <v>0</v>
      </c>
      <c r="BF168" s="238">
        <f>IF(N168="snížená",J168,0)</f>
        <v>0</v>
      </c>
      <c r="BG168" s="238">
        <f>IF(N168="zákl. přenesená",J168,0)</f>
        <v>0</v>
      </c>
      <c r="BH168" s="238">
        <f>IF(N168="sníž. přenesená",J168,0)</f>
        <v>0</v>
      </c>
      <c r="BI168" s="238">
        <f>IF(N168="nulová",J168,0)</f>
        <v>0</v>
      </c>
      <c r="BJ168" s="17" t="s">
        <v>14</v>
      </c>
      <c r="BK168" s="238">
        <f>ROUND(I168*H168,2)</f>
        <v>0</v>
      </c>
      <c r="BL168" s="17" t="s">
        <v>157</v>
      </c>
      <c r="BM168" s="237" t="s">
        <v>880</v>
      </c>
    </row>
    <row r="169" s="2" customFormat="1">
      <c r="A169" s="38"/>
      <c r="B169" s="39"/>
      <c r="C169" s="226" t="s">
        <v>230</v>
      </c>
      <c r="D169" s="226" t="s">
        <v>152</v>
      </c>
      <c r="E169" s="227" t="s">
        <v>243</v>
      </c>
      <c r="F169" s="228" t="s">
        <v>244</v>
      </c>
      <c r="G169" s="229" t="s">
        <v>233</v>
      </c>
      <c r="H169" s="230">
        <v>946.48000000000002</v>
      </c>
      <c r="I169" s="231"/>
      <c r="J169" s="232">
        <f>ROUND(I169*H169,2)</f>
        <v>0</v>
      </c>
      <c r="K169" s="228" t="s">
        <v>156</v>
      </c>
      <c r="L169" s="44"/>
      <c r="M169" s="233" t="s">
        <v>1</v>
      </c>
      <c r="N169" s="234" t="s">
        <v>45</v>
      </c>
      <c r="O169" s="91"/>
      <c r="P169" s="235">
        <f>O169*H169</f>
        <v>0</v>
      </c>
      <c r="Q169" s="235">
        <v>0</v>
      </c>
      <c r="R169" s="235">
        <f>Q169*H169</f>
        <v>0</v>
      </c>
      <c r="S169" s="235">
        <v>0</v>
      </c>
      <c r="T169" s="236">
        <f>S169*H169</f>
        <v>0</v>
      </c>
      <c r="U169" s="38"/>
      <c r="V169" s="38"/>
      <c r="W169" s="38"/>
      <c r="X169" s="38"/>
      <c r="Y169" s="38"/>
      <c r="Z169" s="38"/>
      <c r="AA169" s="38"/>
      <c r="AB169" s="38"/>
      <c r="AC169" s="38"/>
      <c r="AD169" s="38"/>
      <c r="AE169" s="38"/>
      <c r="AR169" s="237" t="s">
        <v>157</v>
      </c>
      <c r="AT169" s="237" t="s">
        <v>152</v>
      </c>
      <c r="AU169" s="237" t="s">
        <v>88</v>
      </c>
      <c r="AY169" s="17" t="s">
        <v>150</v>
      </c>
      <c r="BE169" s="238">
        <f>IF(N169="základní",J169,0)</f>
        <v>0</v>
      </c>
      <c r="BF169" s="238">
        <f>IF(N169="snížená",J169,0)</f>
        <v>0</v>
      </c>
      <c r="BG169" s="238">
        <f>IF(N169="zákl. přenesená",J169,0)</f>
        <v>0</v>
      </c>
      <c r="BH169" s="238">
        <f>IF(N169="sníž. přenesená",J169,0)</f>
        <v>0</v>
      </c>
      <c r="BI169" s="238">
        <f>IF(N169="nulová",J169,0)</f>
        <v>0</v>
      </c>
      <c r="BJ169" s="17" t="s">
        <v>14</v>
      </c>
      <c r="BK169" s="238">
        <f>ROUND(I169*H169,2)</f>
        <v>0</v>
      </c>
      <c r="BL169" s="17" t="s">
        <v>157</v>
      </c>
      <c r="BM169" s="237" t="s">
        <v>881</v>
      </c>
    </row>
    <row r="170" s="2" customFormat="1">
      <c r="A170" s="38"/>
      <c r="B170" s="39"/>
      <c r="C170" s="40"/>
      <c r="D170" s="239" t="s">
        <v>159</v>
      </c>
      <c r="E170" s="40"/>
      <c r="F170" s="240" t="s">
        <v>246</v>
      </c>
      <c r="G170" s="40"/>
      <c r="H170" s="40"/>
      <c r="I170" s="241"/>
      <c r="J170" s="40"/>
      <c r="K170" s="40"/>
      <c r="L170" s="44"/>
      <c r="M170" s="242"/>
      <c r="N170" s="243"/>
      <c r="O170" s="91"/>
      <c r="P170" s="91"/>
      <c r="Q170" s="91"/>
      <c r="R170" s="91"/>
      <c r="S170" s="91"/>
      <c r="T170" s="92"/>
      <c r="U170" s="38"/>
      <c r="V170" s="38"/>
      <c r="W170" s="38"/>
      <c r="X170" s="38"/>
      <c r="Y170" s="38"/>
      <c r="Z170" s="38"/>
      <c r="AA170" s="38"/>
      <c r="AB170" s="38"/>
      <c r="AC170" s="38"/>
      <c r="AD170" s="38"/>
      <c r="AE170" s="38"/>
      <c r="AT170" s="17" t="s">
        <v>159</v>
      </c>
      <c r="AU170" s="17" t="s">
        <v>88</v>
      </c>
    </row>
    <row r="171" s="13" customFormat="1">
      <c r="A171" s="13"/>
      <c r="B171" s="244"/>
      <c r="C171" s="245"/>
      <c r="D171" s="239" t="s">
        <v>161</v>
      </c>
      <c r="E171" s="246" t="s">
        <v>1</v>
      </c>
      <c r="F171" s="247" t="s">
        <v>882</v>
      </c>
      <c r="G171" s="245"/>
      <c r="H171" s="248">
        <v>946.48000000000002</v>
      </c>
      <c r="I171" s="249"/>
      <c r="J171" s="245"/>
      <c r="K171" s="245"/>
      <c r="L171" s="250"/>
      <c r="M171" s="251"/>
      <c r="N171" s="252"/>
      <c r="O171" s="252"/>
      <c r="P171" s="252"/>
      <c r="Q171" s="252"/>
      <c r="R171" s="252"/>
      <c r="S171" s="252"/>
      <c r="T171" s="253"/>
      <c r="U171" s="13"/>
      <c r="V171" s="13"/>
      <c r="W171" s="13"/>
      <c r="X171" s="13"/>
      <c r="Y171" s="13"/>
      <c r="Z171" s="13"/>
      <c r="AA171" s="13"/>
      <c r="AB171" s="13"/>
      <c r="AC171" s="13"/>
      <c r="AD171" s="13"/>
      <c r="AE171" s="13"/>
      <c r="AT171" s="254" t="s">
        <v>161</v>
      </c>
      <c r="AU171" s="254" t="s">
        <v>88</v>
      </c>
      <c r="AV171" s="13" t="s">
        <v>88</v>
      </c>
      <c r="AW171" s="13" t="s">
        <v>34</v>
      </c>
      <c r="AX171" s="13" t="s">
        <v>14</v>
      </c>
      <c r="AY171" s="254" t="s">
        <v>150</v>
      </c>
    </row>
    <row r="172" s="2" customFormat="1" ht="66.75" customHeight="1">
      <c r="A172" s="38"/>
      <c r="B172" s="39"/>
      <c r="C172" s="226" t="s">
        <v>8</v>
      </c>
      <c r="D172" s="226" t="s">
        <v>152</v>
      </c>
      <c r="E172" s="227" t="s">
        <v>249</v>
      </c>
      <c r="F172" s="228" t="s">
        <v>250</v>
      </c>
      <c r="G172" s="229" t="s">
        <v>233</v>
      </c>
      <c r="H172" s="230">
        <v>9464.7999999999993</v>
      </c>
      <c r="I172" s="231"/>
      <c r="J172" s="232">
        <f>ROUND(I172*H172,2)</f>
        <v>0</v>
      </c>
      <c r="K172" s="228" t="s">
        <v>156</v>
      </c>
      <c r="L172" s="44"/>
      <c r="M172" s="233" t="s">
        <v>1</v>
      </c>
      <c r="N172" s="234" t="s">
        <v>45</v>
      </c>
      <c r="O172" s="91"/>
      <c r="P172" s="235">
        <f>O172*H172</f>
        <v>0</v>
      </c>
      <c r="Q172" s="235">
        <v>0</v>
      </c>
      <c r="R172" s="235">
        <f>Q172*H172</f>
        <v>0</v>
      </c>
      <c r="S172" s="235">
        <v>0</v>
      </c>
      <c r="T172" s="236">
        <f>S172*H172</f>
        <v>0</v>
      </c>
      <c r="U172" s="38"/>
      <c r="V172" s="38"/>
      <c r="W172" s="38"/>
      <c r="X172" s="38"/>
      <c r="Y172" s="38"/>
      <c r="Z172" s="38"/>
      <c r="AA172" s="38"/>
      <c r="AB172" s="38"/>
      <c r="AC172" s="38"/>
      <c r="AD172" s="38"/>
      <c r="AE172" s="38"/>
      <c r="AR172" s="237" t="s">
        <v>157</v>
      </c>
      <c r="AT172" s="237" t="s">
        <v>152</v>
      </c>
      <c r="AU172" s="237" t="s">
        <v>88</v>
      </c>
      <c r="AY172" s="17" t="s">
        <v>150</v>
      </c>
      <c r="BE172" s="238">
        <f>IF(N172="základní",J172,0)</f>
        <v>0</v>
      </c>
      <c r="BF172" s="238">
        <f>IF(N172="snížená",J172,0)</f>
        <v>0</v>
      </c>
      <c r="BG172" s="238">
        <f>IF(N172="zákl. přenesená",J172,0)</f>
        <v>0</v>
      </c>
      <c r="BH172" s="238">
        <f>IF(N172="sníž. přenesená",J172,0)</f>
        <v>0</v>
      </c>
      <c r="BI172" s="238">
        <f>IF(N172="nulová",J172,0)</f>
        <v>0</v>
      </c>
      <c r="BJ172" s="17" t="s">
        <v>14</v>
      </c>
      <c r="BK172" s="238">
        <f>ROUND(I172*H172,2)</f>
        <v>0</v>
      </c>
      <c r="BL172" s="17" t="s">
        <v>157</v>
      </c>
      <c r="BM172" s="237" t="s">
        <v>883</v>
      </c>
    </row>
    <row r="173" s="2" customFormat="1">
      <c r="A173" s="38"/>
      <c r="B173" s="39"/>
      <c r="C173" s="40"/>
      <c r="D173" s="239" t="s">
        <v>159</v>
      </c>
      <c r="E173" s="40"/>
      <c r="F173" s="240" t="s">
        <v>246</v>
      </c>
      <c r="G173" s="40"/>
      <c r="H173" s="40"/>
      <c r="I173" s="241"/>
      <c r="J173" s="40"/>
      <c r="K173" s="40"/>
      <c r="L173" s="44"/>
      <c r="M173" s="242"/>
      <c r="N173" s="243"/>
      <c r="O173" s="91"/>
      <c r="P173" s="91"/>
      <c r="Q173" s="91"/>
      <c r="R173" s="91"/>
      <c r="S173" s="91"/>
      <c r="T173" s="92"/>
      <c r="U173" s="38"/>
      <c r="V173" s="38"/>
      <c r="W173" s="38"/>
      <c r="X173" s="38"/>
      <c r="Y173" s="38"/>
      <c r="Z173" s="38"/>
      <c r="AA173" s="38"/>
      <c r="AB173" s="38"/>
      <c r="AC173" s="38"/>
      <c r="AD173" s="38"/>
      <c r="AE173" s="38"/>
      <c r="AT173" s="17" t="s">
        <v>159</v>
      </c>
      <c r="AU173" s="17" t="s">
        <v>88</v>
      </c>
    </row>
    <row r="174" s="13" customFormat="1">
      <c r="A174" s="13"/>
      <c r="B174" s="244"/>
      <c r="C174" s="245"/>
      <c r="D174" s="239" t="s">
        <v>161</v>
      </c>
      <c r="E174" s="246" t="s">
        <v>1</v>
      </c>
      <c r="F174" s="247" t="s">
        <v>884</v>
      </c>
      <c r="G174" s="245"/>
      <c r="H174" s="248">
        <v>9464.7999999999993</v>
      </c>
      <c r="I174" s="249"/>
      <c r="J174" s="245"/>
      <c r="K174" s="245"/>
      <c r="L174" s="250"/>
      <c r="M174" s="251"/>
      <c r="N174" s="252"/>
      <c r="O174" s="252"/>
      <c r="P174" s="252"/>
      <c r="Q174" s="252"/>
      <c r="R174" s="252"/>
      <c r="S174" s="252"/>
      <c r="T174" s="253"/>
      <c r="U174" s="13"/>
      <c r="V174" s="13"/>
      <c r="W174" s="13"/>
      <c r="X174" s="13"/>
      <c r="Y174" s="13"/>
      <c r="Z174" s="13"/>
      <c r="AA174" s="13"/>
      <c r="AB174" s="13"/>
      <c r="AC174" s="13"/>
      <c r="AD174" s="13"/>
      <c r="AE174" s="13"/>
      <c r="AT174" s="254" t="s">
        <v>161</v>
      </c>
      <c r="AU174" s="254" t="s">
        <v>88</v>
      </c>
      <c r="AV174" s="13" t="s">
        <v>88</v>
      </c>
      <c r="AW174" s="13" t="s">
        <v>34</v>
      </c>
      <c r="AX174" s="13" t="s">
        <v>14</v>
      </c>
      <c r="AY174" s="254" t="s">
        <v>150</v>
      </c>
    </row>
    <row r="175" s="2" customFormat="1" ht="66.75" customHeight="1">
      <c r="A175" s="38"/>
      <c r="B175" s="39"/>
      <c r="C175" s="226" t="s">
        <v>242</v>
      </c>
      <c r="D175" s="226" t="s">
        <v>152</v>
      </c>
      <c r="E175" s="227" t="s">
        <v>885</v>
      </c>
      <c r="F175" s="228" t="s">
        <v>886</v>
      </c>
      <c r="G175" s="229" t="s">
        <v>233</v>
      </c>
      <c r="H175" s="230">
        <v>445.08999999999998</v>
      </c>
      <c r="I175" s="231"/>
      <c r="J175" s="232">
        <f>ROUND(I175*H175,2)</f>
        <v>0</v>
      </c>
      <c r="K175" s="228" t="s">
        <v>156</v>
      </c>
      <c r="L175" s="44"/>
      <c r="M175" s="233" t="s">
        <v>1</v>
      </c>
      <c r="N175" s="234" t="s">
        <v>45</v>
      </c>
      <c r="O175" s="91"/>
      <c r="P175" s="235">
        <f>O175*H175</f>
        <v>0</v>
      </c>
      <c r="Q175" s="235">
        <v>0</v>
      </c>
      <c r="R175" s="235">
        <f>Q175*H175</f>
        <v>0</v>
      </c>
      <c r="S175" s="235">
        <v>0</v>
      </c>
      <c r="T175" s="236">
        <f>S175*H175</f>
        <v>0</v>
      </c>
      <c r="U175" s="38"/>
      <c r="V175" s="38"/>
      <c r="W175" s="38"/>
      <c r="X175" s="38"/>
      <c r="Y175" s="38"/>
      <c r="Z175" s="38"/>
      <c r="AA175" s="38"/>
      <c r="AB175" s="38"/>
      <c r="AC175" s="38"/>
      <c r="AD175" s="38"/>
      <c r="AE175" s="38"/>
      <c r="AR175" s="237" t="s">
        <v>157</v>
      </c>
      <c r="AT175" s="237" t="s">
        <v>152</v>
      </c>
      <c r="AU175" s="237" t="s">
        <v>88</v>
      </c>
      <c r="AY175" s="17" t="s">
        <v>150</v>
      </c>
      <c r="BE175" s="238">
        <f>IF(N175="základní",J175,0)</f>
        <v>0</v>
      </c>
      <c r="BF175" s="238">
        <f>IF(N175="snížená",J175,0)</f>
        <v>0</v>
      </c>
      <c r="BG175" s="238">
        <f>IF(N175="zákl. přenesená",J175,0)</f>
        <v>0</v>
      </c>
      <c r="BH175" s="238">
        <f>IF(N175="sníž. přenesená",J175,0)</f>
        <v>0</v>
      </c>
      <c r="BI175" s="238">
        <f>IF(N175="nulová",J175,0)</f>
        <v>0</v>
      </c>
      <c r="BJ175" s="17" t="s">
        <v>14</v>
      </c>
      <c r="BK175" s="238">
        <f>ROUND(I175*H175,2)</f>
        <v>0</v>
      </c>
      <c r="BL175" s="17" t="s">
        <v>157</v>
      </c>
      <c r="BM175" s="237" t="s">
        <v>887</v>
      </c>
    </row>
    <row r="176" s="2" customFormat="1">
      <c r="A176" s="38"/>
      <c r="B176" s="39"/>
      <c r="C176" s="40"/>
      <c r="D176" s="239" t="s">
        <v>159</v>
      </c>
      <c r="E176" s="40"/>
      <c r="F176" s="240" t="s">
        <v>888</v>
      </c>
      <c r="G176" s="40"/>
      <c r="H176" s="40"/>
      <c r="I176" s="241"/>
      <c r="J176" s="40"/>
      <c r="K176" s="40"/>
      <c r="L176" s="44"/>
      <c r="M176" s="242"/>
      <c r="N176" s="243"/>
      <c r="O176" s="91"/>
      <c r="P176" s="91"/>
      <c r="Q176" s="91"/>
      <c r="R176" s="91"/>
      <c r="S176" s="91"/>
      <c r="T176" s="92"/>
      <c r="U176" s="38"/>
      <c r="V176" s="38"/>
      <c r="W176" s="38"/>
      <c r="X176" s="38"/>
      <c r="Y176" s="38"/>
      <c r="Z176" s="38"/>
      <c r="AA176" s="38"/>
      <c r="AB176" s="38"/>
      <c r="AC176" s="38"/>
      <c r="AD176" s="38"/>
      <c r="AE176" s="38"/>
      <c r="AT176" s="17" t="s">
        <v>159</v>
      </c>
      <c r="AU176" s="17" t="s">
        <v>88</v>
      </c>
    </row>
    <row r="177" s="13" customFormat="1">
      <c r="A177" s="13"/>
      <c r="B177" s="244"/>
      <c r="C177" s="245"/>
      <c r="D177" s="239" t="s">
        <v>161</v>
      </c>
      <c r="E177" s="246" t="s">
        <v>1</v>
      </c>
      <c r="F177" s="247" t="s">
        <v>889</v>
      </c>
      <c r="G177" s="245"/>
      <c r="H177" s="248">
        <v>445.08999999999998</v>
      </c>
      <c r="I177" s="249"/>
      <c r="J177" s="245"/>
      <c r="K177" s="245"/>
      <c r="L177" s="250"/>
      <c r="M177" s="251"/>
      <c r="N177" s="252"/>
      <c r="O177" s="252"/>
      <c r="P177" s="252"/>
      <c r="Q177" s="252"/>
      <c r="R177" s="252"/>
      <c r="S177" s="252"/>
      <c r="T177" s="253"/>
      <c r="U177" s="13"/>
      <c r="V177" s="13"/>
      <c r="W177" s="13"/>
      <c r="X177" s="13"/>
      <c r="Y177" s="13"/>
      <c r="Z177" s="13"/>
      <c r="AA177" s="13"/>
      <c r="AB177" s="13"/>
      <c r="AC177" s="13"/>
      <c r="AD177" s="13"/>
      <c r="AE177" s="13"/>
      <c r="AT177" s="254" t="s">
        <v>161</v>
      </c>
      <c r="AU177" s="254" t="s">
        <v>88</v>
      </c>
      <c r="AV177" s="13" t="s">
        <v>88</v>
      </c>
      <c r="AW177" s="13" t="s">
        <v>34</v>
      </c>
      <c r="AX177" s="13" t="s">
        <v>14</v>
      </c>
      <c r="AY177" s="254" t="s">
        <v>150</v>
      </c>
    </row>
    <row r="178" s="2" customFormat="1" ht="16.5" customHeight="1">
      <c r="A178" s="38"/>
      <c r="B178" s="39"/>
      <c r="C178" s="266" t="s">
        <v>248</v>
      </c>
      <c r="D178" s="266" t="s">
        <v>266</v>
      </c>
      <c r="E178" s="267" t="s">
        <v>890</v>
      </c>
      <c r="F178" s="268" t="s">
        <v>891</v>
      </c>
      <c r="G178" s="269" t="s">
        <v>269</v>
      </c>
      <c r="H178" s="270">
        <v>1017.74</v>
      </c>
      <c r="I178" s="271"/>
      <c r="J178" s="272">
        <f>ROUND(I178*H178,2)</f>
        <v>0</v>
      </c>
      <c r="K178" s="268" t="s">
        <v>156</v>
      </c>
      <c r="L178" s="273"/>
      <c r="M178" s="274" t="s">
        <v>1</v>
      </c>
      <c r="N178" s="275" t="s">
        <v>45</v>
      </c>
      <c r="O178" s="91"/>
      <c r="P178" s="235">
        <f>O178*H178</f>
        <v>0</v>
      </c>
      <c r="Q178" s="235">
        <v>1</v>
      </c>
      <c r="R178" s="235">
        <f>Q178*H178</f>
        <v>1017.74</v>
      </c>
      <c r="S178" s="235">
        <v>0</v>
      </c>
      <c r="T178" s="236">
        <f>S178*H178</f>
        <v>0</v>
      </c>
      <c r="U178" s="38"/>
      <c r="V178" s="38"/>
      <c r="W178" s="38"/>
      <c r="X178" s="38"/>
      <c r="Y178" s="38"/>
      <c r="Z178" s="38"/>
      <c r="AA178" s="38"/>
      <c r="AB178" s="38"/>
      <c r="AC178" s="38"/>
      <c r="AD178" s="38"/>
      <c r="AE178" s="38"/>
      <c r="AR178" s="237" t="s">
        <v>194</v>
      </c>
      <c r="AT178" s="237" t="s">
        <v>266</v>
      </c>
      <c r="AU178" s="237" t="s">
        <v>88</v>
      </c>
      <c r="AY178" s="17" t="s">
        <v>150</v>
      </c>
      <c r="BE178" s="238">
        <f>IF(N178="základní",J178,0)</f>
        <v>0</v>
      </c>
      <c r="BF178" s="238">
        <f>IF(N178="snížená",J178,0)</f>
        <v>0</v>
      </c>
      <c r="BG178" s="238">
        <f>IF(N178="zákl. přenesená",J178,0)</f>
        <v>0</v>
      </c>
      <c r="BH178" s="238">
        <f>IF(N178="sníž. přenesená",J178,0)</f>
        <v>0</v>
      </c>
      <c r="BI178" s="238">
        <f>IF(N178="nulová",J178,0)</f>
        <v>0</v>
      </c>
      <c r="BJ178" s="17" t="s">
        <v>14</v>
      </c>
      <c r="BK178" s="238">
        <f>ROUND(I178*H178,2)</f>
        <v>0</v>
      </c>
      <c r="BL178" s="17" t="s">
        <v>157</v>
      </c>
      <c r="BM178" s="237" t="s">
        <v>892</v>
      </c>
    </row>
    <row r="179" s="13" customFormat="1">
      <c r="A179" s="13"/>
      <c r="B179" s="244"/>
      <c r="C179" s="245"/>
      <c r="D179" s="239" t="s">
        <v>161</v>
      </c>
      <c r="E179" s="246" t="s">
        <v>1</v>
      </c>
      <c r="F179" s="247" t="s">
        <v>893</v>
      </c>
      <c r="G179" s="245"/>
      <c r="H179" s="248">
        <v>1017.74</v>
      </c>
      <c r="I179" s="249"/>
      <c r="J179" s="245"/>
      <c r="K179" s="245"/>
      <c r="L179" s="250"/>
      <c r="M179" s="251"/>
      <c r="N179" s="252"/>
      <c r="O179" s="252"/>
      <c r="P179" s="252"/>
      <c r="Q179" s="252"/>
      <c r="R179" s="252"/>
      <c r="S179" s="252"/>
      <c r="T179" s="253"/>
      <c r="U179" s="13"/>
      <c r="V179" s="13"/>
      <c r="W179" s="13"/>
      <c r="X179" s="13"/>
      <c r="Y179" s="13"/>
      <c r="Z179" s="13"/>
      <c r="AA179" s="13"/>
      <c r="AB179" s="13"/>
      <c r="AC179" s="13"/>
      <c r="AD179" s="13"/>
      <c r="AE179" s="13"/>
      <c r="AT179" s="254" t="s">
        <v>161</v>
      </c>
      <c r="AU179" s="254" t="s">
        <v>88</v>
      </c>
      <c r="AV179" s="13" t="s">
        <v>88</v>
      </c>
      <c r="AW179" s="13" t="s">
        <v>34</v>
      </c>
      <c r="AX179" s="13" t="s">
        <v>14</v>
      </c>
      <c r="AY179" s="254" t="s">
        <v>150</v>
      </c>
    </row>
    <row r="180" s="2" customFormat="1" ht="33" customHeight="1">
      <c r="A180" s="38"/>
      <c r="B180" s="39"/>
      <c r="C180" s="226" t="s">
        <v>253</v>
      </c>
      <c r="D180" s="226" t="s">
        <v>152</v>
      </c>
      <c r="E180" s="227" t="s">
        <v>283</v>
      </c>
      <c r="F180" s="228" t="s">
        <v>284</v>
      </c>
      <c r="G180" s="229" t="s">
        <v>155</v>
      </c>
      <c r="H180" s="230">
        <v>1068.0899999999999</v>
      </c>
      <c r="I180" s="231"/>
      <c r="J180" s="232">
        <f>ROUND(I180*H180,2)</f>
        <v>0</v>
      </c>
      <c r="K180" s="228" t="s">
        <v>156</v>
      </c>
      <c r="L180" s="44"/>
      <c r="M180" s="233" t="s">
        <v>1</v>
      </c>
      <c r="N180" s="234" t="s">
        <v>45</v>
      </c>
      <c r="O180" s="91"/>
      <c r="P180" s="235">
        <f>O180*H180</f>
        <v>0</v>
      </c>
      <c r="Q180" s="235">
        <v>0</v>
      </c>
      <c r="R180" s="235">
        <f>Q180*H180</f>
        <v>0</v>
      </c>
      <c r="S180" s="235">
        <v>0</v>
      </c>
      <c r="T180" s="236">
        <f>S180*H180</f>
        <v>0</v>
      </c>
      <c r="U180" s="38"/>
      <c r="V180" s="38"/>
      <c r="W180" s="38"/>
      <c r="X180" s="38"/>
      <c r="Y180" s="38"/>
      <c r="Z180" s="38"/>
      <c r="AA180" s="38"/>
      <c r="AB180" s="38"/>
      <c r="AC180" s="38"/>
      <c r="AD180" s="38"/>
      <c r="AE180" s="38"/>
      <c r="AR180" s="237" t="s">
        <v>157</v>
      </c>
      <c r="AT180" s="237" t="s">
        <v>152</v>
      </c>
      <c r="AU180" s="237" t="s">
        <v>88</v>
      </c>
      <c r="AY180" s="17" t="s">
        <v>150</v>
      </c>
      <c r="BE180" s="238">
        <f>IF(N180="základní",J180,0)</f>
        <v>0</v>
      </c>
      <c r="BF180" s="238">
        <f>IF(N180="snížená",J180,0)</f>
        <v>0</v>
      </c>
      <c r="BG180" s="238">
        <f>IF(N180="zákl. přenesená",J180,0)</f>
        <v>0</v>
      </c>
      <c r="BH180" s="238">
        <f>IF(N180="sníž. přenesená",J180,0)</f>
        <v>0</v>
      </c>
      <c r="BI180" s="238">
        <f>IF(N180="nulová",J180,0)</f>
        <v>0</v>
      </c>
      <c r="BJ180" s="17" t="s">
        <v>14</v>
      </c>
      <c r="BK180" s="238">
        <f>ROUND(I180*H180,2)</f>
        <v>0</v>
      </c>
      <c r="BL180" s="17" t="s">
        <v>157</v>
      </c>
      <c r="BM180" s="237" t="s">
        <v>894</v>
      </c>
    </row>
    <row r="181" s="2" customFormat="1">
      <c r="A181" s="38"/>
      <c r="B181" s="39"/>
      <c r="C181" s="40"/>
      <c r="D181" s="239" t="s">
        <v>159</v>
      </c>
      <c r="E181" s="40"/>
      <c r="F181" s="240" t="s">
        <v>286</v>
      </c>
      <c r="G181" s="40"/>
      <c r="H181" s="40"/>
      <c r="I181" s="241"/>
      <c r="J181" s="40"/>
      <c r="K181" s="40"/>
      <c r="L181" s="44"/>
      <c r="M181" s="242"/>
      <c r="N181" s="243"/>
      <c r="O181" s="91"/>
      <c r="P181" s="91"/>
      <c r="Q181" s="91"/>
      <c r="R181" s="91"/>
      <c r="S181" s="91"/>
      <c r="T181" s="92"/>
      <c r="U181" s="38"/>
      <c r="V181" s="38"/>
      <c r="W181" s="38"/>
      <c r="X181" s="38"/>
      <c r="Y181" s="38"/>
      <c r="Z181" s="38"/>
      <c r="AA181" s="38"/>
      <c r="AB181" s="38"/>
      <c r="AC181" s="38"/>
      <c r="AD181" s="38"/>
      <c r="AE181" s="38"/>
      <c r="AT181" s="17" t="s">
        <v>159</v>
      </c>
      <c r="AU181" s="17" t="s">
        <v>88</v>
      </c>
    </row>
    <row r="182" s="13" customFormat="1">
      <c r="A182" s="13"/>
      <c r="B182" s="244"/>
      <c r="C182" s="245"/>
      <c r="D182" s="239" t="s">
        <v>161</v>
      </c>
      <c r="E182" s="246" t="s">
        <v>1</v>
      </c>
      <c r="F182" s="247" t="s">
        <v>895</v>
      </c>
      <c r="G182" s="245"/>
      <c r="H182" s="248">
        <v>1068.0899999999999</v>
      </c>
      <c r="I182" s="249"/>
      <c r="J182" s="245"/>
      <c r="K182" s="245"/>
      <c r="L182" s="250"/>
      <c r="M182" s="251"/>
      <c r="N182" s="252"/>
      <c r="O182" s="252"/>
      <c r="P182" s="252"/>
      <c r="Q182" s="252"/>
      <c r="R182" s="252"/>
      <c r="S182" s="252"/>
      <c r="T182" s="253"/>
      <c r="U182" s="13"/>
      <c r="V182" s="13"/>
      <c r="W182" s="13"/>
      <c r="X182" s="13"/>
      <c r="Y182" s="13"/>
      <c r="Z182" s="13"/>
      <c r="AA182" s="13"/>
      <c r="AB182" s="13"/>
      <c r="AC182" s="13"/>
      <c r="AD182" s="13"/>
      <c r="AE182" s="13"/>
      <c r="AT182" s="254" t="s">
        <v>161</v>
      </c>
      <c r="AU182" s="254" t="s">
        <v>88</v>
      </c>
      <c r="AV182" s="13" t="s">
        <v>88</v>
      </c>
      <c r="AW182" s="13" t="s">
        <v>34</v>
      </c>
      <c r="AX182" s="13" t="s">
        <v>14</v>
      </c>
      <c r="AY182" s="254" t="s">
        <v>150</v>
      </c>
    </row>
    <row r="183" s="12" customFormat="1" ht="22.8" customHeight="1">
      <c r="A183" s="12"/>
      <c r="B183" s="210"/>
      <c r="C183" s="211"/>
      <c r="D183" s="212" t="s">
        <v>79</v>
      </c>
      <c r="E183" s="224" t="s">
        <v>167</v>
      </c>
      <c r="F183" s="224" t="s">
        <v>313</v>
      </c>
      <c r="G183" s="211"/>
      <c r="H183" s="211"/>
      <c r="I183" s="214"/>
      <c r="J183" s="225">
        <f>BK183</f>
        <v>0</v>
      </c>
      <c r="K183" s="211"/>
      <c r="L183" s="216"/>
      <c r="M183" s="217"/>
      <c r="N183" s="218"/>
      <c r="O183" s="218"/>
      <c r="P183" s="219">
        <f>SUM(P184:P188)</f>
        <v>0</v>
      </c>
      <c r="Q183" s="218"/>
      <c r="R183" s="219">
        <f>SUM(R184:R188)</f>
        <v>1.27223</v>
      </c>
      <c r="S183" s="218"/>
      <c r="T183" s="220">
        <f>SUM(T184:T188)</f>
        <v>0</v>
      </c>
      <c r="U183" s="12"/>
      <c r="V183" s="12"/>
      <c r="W183" s="12"/>
      <c r="X183" s="12"/>
      <c r="Y183" s="12"/>
      <c r="Z183" s="12"/>
      <c r="AA183" s="12"/>
      <c r="AB183" s="12"/>
      <c r="AC183" s="12"/>
      <c r="AD183" s="12"/>
      <c r="AE183" s="12"/>
      <c r="AR183" s="221" t="s">
        <v>14</v>
      </c>
      <c r="AT183" s="222" t="s">
        <v>79</v>
      </c>
      <c r="AU183" s="222" t="s">
        <v>14</v>
      </c>
      <c r="AY183" s="221" t="s">
        <v>150</v>
      </c>
      <c r="BK183" s="223">
        <f>SUM(BK184:BK188)</f>
        <v>0</v>
      </c>
    </row>
    <row r="184" s="2" customFormat="1">
      <c r="A184" s="38"/>
      <c r="B184" s="39"/>
      <c r="C184" s="226" t="s">
        <v>259</v>
      </c>
      <c r="D184" s="226" t="s">
        <v>152</v>
      </c>
      <c r="E184" s="227" t="s">
        <v>896</v>
      </c>
      <c r="F184" s="228" t="s">
        <v>897</v>
      </c>
      <c r="G184" s="229" t="s">
        <v>216</v>
      </c>
      <c r="H184" s="230">
        <v>1189</v>
      </c>
      <c r="I184" s="231"/>
      <c r="J184" s="232">
        <f>ROUND(I184*H184,2)</f>
        <v>0</v>
      </c>
      <c r="K184" s="228" t="s">
        <v>1</v>
      </c>
      <c r="L184" s="44"/>
      <c r="M184" s="233" t="s">
        <v>1</v>
      </c>
      <c r="N184" s="234" t="s">
        <v>45</v>
      </c>
      <c r="O184" s="91"/>
      <c r="P184" s="235">
        <f>O184*H184</f>
        <v>0</v>
      </c>
      <c r="Q184" s="235">
        <v>0.00107</v>
      </c>
      <c r="R184" s="235">
        <f>Q184*H184</f>
        <v>1.27223</v>
      </c>
      <c r="S184" s="235">
        <v>0</v>
      </c>
      <c r="T184" s="236">
        <f>S184*H184</f>
        <v>0</v>
      </c>
      <c r="U184" s="38"/>
      <c r="V184" s="38"/>
      <c r="W184" s="38"/>
      <c r="X184" s="38"/>
      <c r="Y184" s="38"/>
      <c r="Z184" s="38"/>
      <c r="AA184" s="38"/>
      <c r="AB184" s="38"/>
      <c r="AC184" s="38"/>
      <c r="AD184" s="38"/>
      <c r="AE184" s="38"/>
      <c r="AR184" s="237" t="s">
        <v>157</v>
      </c>
      <c r="AT184" s="237" t="s">
        <v>152</v>
      </c>
      <c r="AU184" s="237" t="s">
        <v>88</v>
      </c>
      <c r="AY184" s="17" t="s">
        <v>150</v>
      </c>
      <c r="BE184" s="238">
        <f>IF(N184="základní",J184,0)</f>
        <v>0</v>
      </c>
      <c r="BF184" s="238">
        <f>IF(N184="snížená",J184,0)</f>
        <v>0</v>
      </c>
      <c r="BG184" s="238">
        <f>IF(N184="zákl. přenesená",J184,0)</f>
        <v>0</v>
      </c>
      <c r="BH184" s="238">
        <f>IF(N184="sníž. přenesená",J184,0)</f>
        <v>0</v>
      </c>
      <c r="BI184" s="238">
        <f>IF(N184="nulová",J184,0)</f>
        <v>0</v>
      </c>
      <c r="BJ184" s="17" t="s">
        <v>14</v>
      </c>
      <c r="BK184" s="238">
        <f>ROUND(I184*H184,2)</f>
        <v>0</v>
      </c>
      <c r="BL184" s="17" t="s">
        <v>157</v>
      </c>
      <c r="BM184" s="237" t="s">
        <v>898</v>
      </c>
    </row>
    <row r="185" s="2" customFormat="1">
      <c r="A185" s="38"/>
      <c r="B185" s="39"/>
      <c r="C185" s="40"/>
      <c r="D185" s="239" t="s">
        <v>159</v>
      </c>
      <c r="E185" s="40"/>
      <c r="F185" s="240" t="s">
        <v>899</v>
      </c>
      <c r="G185" s="40"/>
      <c r="H185" s="40"/>
      <c r="I185" s="241"/>
      <c r="J185" s="40"/>
      <c r="K185" s="40"/>
      <c r="L185" s="44"/>
      <c r="M185" s="242"/>
      <c r="N185" s="243"/>
      <c r="O185" s="91"/>
      <c r="P185" s="91"/>
      <c r="Q185" s="91"/>
      <c r="R185" s="91"/>
      <c r="S185" s="91"/>
      <c r="T185" s="92"/>
      <c r="U185" s="38"/>
      <c r="V185" s="38"/>
      <c r="W185" s="38"/>
      <c r="X185" s="38"/>
      <c r="Y185" s="38"/>
      <c r="Z185" s="38"/>
      <c r="AA185" s="38"/>
      <c r="AB185" s="38"/>
      <c r="AC185" s="38"/>
      <c r="AD185" s="38"/>
      <c r="AE185" s="38"/>
      <c r="AT185" s="17" t="s">
        <v>159</v>
      </c>
      <c r="AU185" s="17" t="s">
        <v>88</v>
      </c>
    </row>
    <row r="186" s="13" customFormat="1">
      <c r="A186" s="13"/>
      <c r="B186" s="244"/>
      <c r="C186" s="245"/>
      <c r="D186" s="239" t="s">
        <v>161</v>
      </c>
      <c r="E186" s="246" t="s">
        <v>1</v>
      </c>
      <c r="F186" s="247" t="s">
        <v>900</v>
      </c>
      <c r="G186" s="245"/>
      <c r="H186" s="248">
        <v>233</v>
      </c>
      <c r="I186" s="249"/>
      <c r="J186" s="245"/>
      <c r="K186" s="245"/>
      <c r="L186" s="250"/>
      <c r="M186" s="251"/>
      <c r="N186" s="252"/>
      <c r="O186" s="252"/>
      <c r="P186" s="252"/>
      <c r="Q186" s="252"/>
      <c r="R186" s="252"/>
      <c r="S186" s="252"/>
      <c r="T186" s="253"/>
      <c r="U186" s="13"/>
      <c r="V186" s="13"/>
      <c r="W186" s="13"/>
      <c r="X186" s="13"/>
      <c r="Y186" s="13"/>
      <c r="Z186" s="13"/>
      <c r="AA186" s="13"/>
      <c r="AB186" s="13"/>
      <c r="AC186" s="13"/>
      <c r="AD186" s="13"/>
      <c r="AE186" s="13"/>
      <c r="AT186" s="254" t="s">
        <v>161</v>
      </c>
      <c r="AU186" s="254" t="s">
        <v>88</v>
      </c>
      <c r="AV186" s="13" t="s">
        <v>88</v>
      </c>
      <c r="AW186" s="13" t="s">
        <v>34</v>
      </c>
      <c r="AX186" s="13" t="s">
        <v>80</v>
      </c>
      <c r="AY186" s="254" t="s">
        <v>150</v>
      </c>
    </row>
    <row r="187" s="13" customFormat="1">
      <c r="A187" s="13"/>
      <c r="B187" s="244"/>
      <c r="C187" s="245"/>
      <c r="D187" s="239" t="s">
        <v>161</v>
      </c>
      <c r="E187" s="246" t="s">
        <v>1</v>
      </c>
      <c r="F187" s="247" t="s">
        <v>901</v>
      </c>
      <c r="G187" s="245"/>
      <c r="H187" s="248">
        <v>956</v>
      </c>
      <c r="I187" s="249"/>
      <c r="J187" s="245"/>
      <c r="K187" s="245"/>
      <c r="L187" s="250"/>
      <c r="M187" s="251"/>
      <c r="N187" s="252"/>
      <c r="O187" s="252"/>
      <c r="P187" s="252"/>
      <c r="Q187" s="252"/>
      <c r="R187" s="252"/>
      <c r="S187" s="252"/>
      <c r="T187" s="253"/>
      <c r="U187" s="13"/>
      <c r="V187" s="13"/>
      <c r="W187" s="13"/>
      <c r="X187" s="13"/>
      <c r="Y187" s="13"/>
      <c r="Z187" s="13"/>
      <c r="AA187" s="13"/>
      <c r="AB187" s="13"/>
      <c r="AC187" s="13"/>
      <c r="AD187" s="13"/>
      <c r="AE187" s="13"/>
      <c r="AT187" s="254" t="s">
        <v>161</v>
      </c>
      <c r="AU187" s="254" t="s">
        <v>88</v>
      </c>
      <c r="AV187" s="13" t="s">
        <v>88</v>
      </c>
      <c r="AW187" s="13" t="s">
        <v>34</v>
      </c>
      <c r="AX187" s="13" t="s">
        <v>80</v>
      </c>
      <c r="AY187" s="254" t="s">
        <v>150</v>
      </c>
    </row>
    <row r="188" s="14" customFormat="1">
      <c r="A188" s="14"/>
      <c r="B188" s="255"/>
      <c r="C188" s="256"/>
      <c r="D188" s="239" t="s">
        <v>161</v>
      </c>
      <c r="E188" s="257" t="s">
        <v>1</v>
      </c>
      <c r="F188" s="258" t="s">
        <v>212</v>
      </c>
      <c r="G188" s="256"/>
      <c r="H188" s="259">
        <v>1189</v>
      </c>
      <c r="I188" s="260"/>
      <c r="J188" s="256"/>
      <c r="K188" s="256"/>
      <c r="L188" s="261"/>
      <c r="M188" s="262"/>
      <c r="N188" s="263"/>
      <c r="O188" s="263"/>
      <c r="P188" s="263"/>
      <c r="Q188" s="263"/>
      <c r="R188" s="263"/>
      <c r="S188" s="263"/>
      <c r="T188" s="264"/>
      <c r="U188" s="14"/>
      <c r="V188" s="14"/>
      <c r="W188" s="14"/>
      <c r="X188" s="14"/>
      <c r="Y188" s="14"/>
      <c r="Z188" s="14"/>
      <c r="AA188" s="14"/>
      <c r="AB188" s="14"/>
      <c r="AC188" s="14"/>
      <c r="AD188" s="14"/>
      <c r="AE188" s="14"/>
      <c r="AT188" s="265" t="s">
        <v>161</v>
      </c>
      <c r="AU188" s="265" t="s">
        <v>88</v>
      </c>
      <c r="AV188" s="14" t="s">
        <v>157</v>
      </c>
      <c r="AW188" s="14" t="s">
        <v>34</v>
      </c>
      <c r="AX188" s="14" t="s">
        <v>14</v>
      </c>
      <c r="AY188" s="265" t="s">
        <v>150</v>
      </c>
    </row>
    <row r="189" s="12" customFormat="1" ht="22.8" customHeight="1">
      <c r="A189" s="12"/>
      <c r="B189" s="210"/>
      <c r="C189" s="211"/>
      <c r="D189" s="212" t="s">
        <v>79</v>
      </c>
      <c r="E189" s="224" t="s">
        <v>157</v>
      </c>
      <c r="F189" s="224" t="s">
        <v>680</v>
      </c>
      <c r="G189" s="211"/>
      <c r="H189" s="211"/>
      <c r="I189" s="214"/>
      <c r="J189" s="225">
        <f>BK189</f>
        <v>0</v>
      </c>
      <c r="K189" s="211"/>
      <c r="L189" s="216"/>
      <c r="M189" s="217"/>
      <c r="N189" s="218"/>
      <c r="O189" s="218"/>
      <c r="P189" s="219">
        <f>SUM(P190:P192)</f>
        <v>0</v>
      </c>
      <c r="Q189" s="218"/>
      <c r="R189" s="219">
        <f>SUM(R190:R192)</f>
        <v>0</v>
      </c>
      <c r="S189" s="218"/>
      <c r="T189" s="220">
        <f>SUM(T190:T192)</f>
        <v>0</v>
      </c>
      <c r="U189" s="12"/>
      <c r="V189" s="12"/>
      <c r="W189" s="12"/>
      <c r="X189" s="12"/>
      <c r="Y189" s="12"/>
      <c r="Z189" s="12"/>
      <c r="AA189" s="12"/>
      <c r="AB189" s="12"/>
      <c r="AC189" s="12"/>
      <c r="AD189" s="12"/>
      <c r="AE189" s="12"/>
      <c r="AR189" s="221" t="s">
        <v>14</v>
      </c>
      <c r="AT189" s="222" t="s">
        <v>79</v>
      </c>
      <c r="AU189" s="222" t="s">
        <v>14</v>
      </c>
      <c r="AY189" s="221" t="s">
        <v>150</v>
      </c>
      <c r="BK189" s="223">
        <f>SUM(BK190:BK192)</f>
        <v>0</v>
      </c>
    </row>
    <row r="190" s="2" customFormat="1" ht="33" customHeight="1">
      <c r="A190" s="38"/>
      <c r="B190" s="39"/>
      <c r="C190" s="226" t="s">
        <v>265</v>
      </c>
      <c r="D190" s="226" t="s">
        <v>152</v>
      </c>
      <c r="E190" s="227" t="s">
        <v>902</v>
      </c>
      <c r="F190" s="228" t="s">
        <v>903</v>
      </c>
      <c r="G190" s="229" t="s">
        <v>233</v>
      </c>
      <c r="H190" s="230">
        <v>41.490000000000002</v>
      </c>
      <c r="I190" s="231"/>
      <c r="J190" s="232">
        <f>ROUND(I190*H190,2)</f>
        <v>0</v>
      </c>
      <c r="K190" s="228" t="s">
        <v>156</v>
      </c>
      <c r="L190" s="44"/>
      <c r="M190" s="233" t="s">
        <v>1</v>
      </c>
      <c r="N190" s="234" t="s">
        <v>45</v>
      </c>
      <c r="O190" s="91"/>
      <c r="P190" s="235">
        <f>O190*H190</f>
        <v>0</v>
      </c>
      <c r="Q190" s="235">
        <v>0</v>
      </c>
      <c r="R190" s="235">
        <f>Q190*H190</f>
        <v>0</v>
      </c>
      <c r="S190" s="235">
        <v>0</v>
      </c>
      <c r="T190" s="236">
        <f>S190*H190</f>
        <v>0</v>
      </c>
      <c r="U190" s="38"/>
      <c r="V190" s="38"/>
      <c r="W190" s="38"/>
      <c r="X190" s="38"/>
      <c r="Y190" s="38"/>
      <c r="Z190" s="38"/>
      <c r="AA190" s="38"/>
      <c r="AB190" s="38"/>
      <c r="AC190" s="38"/>
      <c r="AD190" s="38"/>
      <c r="AE190" s="38"/>
      <c r="AR190" s="237" t="s">
        <v>157</v>
      </c>
      <c r="AT190" s="237" t="s">
        <v>152</v>
      </c>
      <c r="AU190" s="237" t="s">
        <v>88</v>
      </c>
      <c r="AY190" s="17" t="s">
        <v>150</v>
      </c>
      <c r="BE190" s="238">
        <f>IF(N190="základní",J190,0)</f>
        <v>0</v>
      </c>
      <c r="BF190" s="238">
        <f>IF(N190="snížená",J190,0)</f>
        <v>0</v>
      </c>
      <c r="BG190" s="238">
        <f>IF(N190="zákl. přenesená",J190,0)</f>
        <v>0</v>
      </c>
      <c r="BH190" s="238">
        <f>IF(N190="sníž. přenesená",J190,0)</f>
        <v>0</v>
      </c>
      <c r="BI190" s="238">
        <f>IF(N190="nulová",J190,0)</f>
        <v>0</v>
      </c>
      <c r="BJ190" s="17" t="s">
        <v>14</v>
      </c>
      <c r="BK190" s="238">
        <f>ROUND(I190*H190,2)</f>
        <v>0</v>
      </c>
      <c r="BL190" s="17" t="s">
        <v>157</v>
      </c>
      <c r="BM190" s="237" t="s">
        <v>904</v>
      </c>
    </row>
    <row r="191" s="2" customFormat="1">
      <c r="A191" s="38"/>
      <c r="B191" s="39"/>
      <c r="C191" s="40"/>
      <c r="D191" s="239" t="s">
        <v>159</v>
      </c>
      <c r="E191" s="40"/>
      <c r="F191" s="240" t="s">
        <v>905</v>
      </c>
      <c r="G191" s="40"/>
      <c r="H191" s="40"/>
      <c r="I191" s="241"/>
      <c r="J191" s="40"/>
      <c r="K191" s="40"/>
      <c r="L191" s="44"/>
      <c r="M191" s="242"/>
      <c r="N191" s="243"/>
      <c r="O191" s="91"/>
      <c r="P191" s="91"/>
      <c r="Q191" s="91"/>
      <c r="R191" s="91"/>
      <c r="S191" s="91"/>
      <c r="T191" s="92"/>
      <c r="U191" s="38"/>
      <c r="V191" s="38"/>
      <c r="W191" s="38"/>
      <c r="X191" s="38"/>
      <c r="Y191" s="38"/>
      <c r="Z191" s="38"/>
      <c r="AA191" s="38"/>
      <c r="AB191" s="38"/>
      <c r="AC191" s="38"/>
      <c r="AD191" s="38"/>
      <c r="AE191" s="38"/>
      <c r="AT191" s="17" t="s">
        <v>159</v>
      </c>
      <c r="AU191" s="17" t="s">
        <v>88</v>
      </c>
    </row>
    <row r="192" s="13" customFormat="1">
      <c r="A192" s="13"/>
      <c r="B192" s="244"/>
      <c r="C192" s="245"/>
      <c r="D192" s="239" t="s">
        <v>161</v>
      </c>
      <c r="E192" s="246" t="s">
        <v>1</v>
      </c>
      <c r="F192" s="247" t="s">
        <v>906</v>
      </c>
      <c r="G192" s="245"/>
      <c r="H192" s="248">
        <v>41.490000000000002</v>
      </c>
      <c r="I192" s="249"/>
      <c r="J192" s="245"/>
      <c r="K192" s="245"/>
      <c r="L192" s="250"/>
      <c r="M192" s="251"/>
      <c r="N192" s="252"/>
      <c r="O192" s="252"/>
      <c r="P192" s="252"/>
      <c r="Q192" s="252"/>
      <c r="R192" s="252"/>
      <c r="S192" s="252"/>
      <c r="T192" s="253"/>
      <c r="U192" s="13"/>
      <c r="V192" s="13"/>
      <c r="W192" s="13"/>
      <c r="X192" s="13"/>
      <c r="Y192" s="13"/>
      <c r="Z192" s="13"/>
      <c r="AA192" s="13"/>
      <c r="AB192" s="13"/>
      <c r="AC192" s="13"/>
      <c r="AD192" s="13"/>
      <c r="AE192" s="13"/>
      <c r="AT192" s="254" t="s">
        <v>161</v>
      </c>
      <c r="AU192" s="254" t="s">
        <v>88</v>
      </c>
      <c r="AV192" s="13" t="s">
        <v>88</v>
      </c>
      <c r="AW192" s="13" t="s">
        <v>34</v>
      </c>
      <c r="AX192" s="13" t="s">
        <v>14</v>
      </c>
      <c r="AY192" s="254" t="s">
        <v>150</v>
      </c>
    </row>
    <row r="193" s="12" customFormat="1" ht="22.8" customHeight="1">
      <c r="A193" s="12"/>
      <c r="B193" s="210"/>
      <c r="C193" s="211"/>
      <c r="D193" s="212" t="s">
        <v>79</v>
      </c>
      <c r="E193" s="224" t="s">
        <v>177</v>
      </c>
      <c r="F193" s="224" t="s">
        <v>326</v>
      </c>
      <c r="G193" s="211"/>
      <c r="H193" s="211"/>
      <c r="I193" s="214"/>
      <c r="J193" s="225">
        <f>BK193</f>
        <v>0</v>
      </c>
      <c r="K193" s="211"/>
      <c r="L193" s="216"/>
      <c r="M193" s="217"/>
      <c r="N193" s="218"/>
      <c r="O193" s="218"/>
      <c r="P193" s="219">
        <f>SUM(P194:P204)</f>
        <v>0</v>
      </c>
      <c r="Q193" s="218"/>
      <c r="R193" s="219">
        <f>SUM(R194:R204)</f>
        <v>271.17745850000006</v>
      </c>
      <c r="S193" s="218"/>
      <c r="T193" s="220">
        <f>SUM(T194:T204)</f>
        <v>0</v>
      </c>
      <c r="U193" s="12"/>
      <c r="V193" s="12"/>
      <c r="W193" s="12"/>
      <c r="X193" s="12"/>
      <c r="Y193" s="12"/>
      <c r="Z193" s="12"/>
      <c r="AA193" s="12"/>
      <c r="AB193" s="12"/>
      <c r="AC193" s="12"/>
      <c r="AD193" s="12"/>
      <c r="AE193" s="12"/>
      <c r="AR193" s="221" t="s">
        <v>14</v>
      </c>
      <c r="AT193" s="222" t="s">
        <v>79</v>
      </c>
      <c r="AU193" s="222" t="s">
        <v>14</v>
      </c>
      <c r="AY193" s="221" t="s">
        <v>150</v>
      </c>
      <c r="BK193" s="223">
        <f>SUM(BK194:BK204)</f>
        <v>0</v>
      </c>
    </row>
    <row r="194" s="2" customFormat="1">
      <c r="A194" s="38"/>
      <c r="B194" s="39"/>
      <c r="C194" s="226" t="s">
        <v>7</v>
      </c>
      <c r="D194" s="226" t="s">
        <v>152</v>
      </c>
      <c r="E194" s="227" t="s">
        <v>328</v>
      </c>
      <c r="F194" s="228" t="s">
        <v>329</v>
      </c>
      <c r="G194" s="229" t="s">
        <v>155</v>
      </c>
      <c r="H194" s="230">
        <v>2136.1799999999998</v>
      </c>
      <c r="I194" s="231"/>
      <c r="J194" s="232">
        <f>ROUND(I194*H194,2)</f>
        <v>0</v>
      </c>
      <c r="K194" s="228" t="s">
        <v>156</v>
      </c>
      <c r="L194" s="44"/>
      <c r="M194" s="233" t="s">
        <v>1</v>
      </c>
      <c r="N194" s="234" t="s">
        <v>45</v>
      </c>
      <c r="O194" s="91"/>
      <c r="P194" s="235">
        <f>O194*H194</f>
        <v>0</v>
      </c>
      <c r="Q194" s="235">
        <v>0</v>
      </c>
      <c r="R194" s="235">
        <f>Q194*H194</f>
        <v>0</v>
      </c>
      <c r="S194" s="235">
        <v>0</v>
      </c>
      <c r="T194" s="236">
        <f>S194*H194</f>
        <v>0</v>
      </c>
      <c r="U194" s="38"/>
      <c r="V194" s="38"/>
      <c r="W194" s="38"/>
      <c r="X194" s="38"/>
      <c r="Y194" s="38"/>
      <c r="Z194" s="38"/>
      <c r="AA194" s="38"/>
      <c r="AB194" s="38"/>
      <c r="AC194" s="38"/>
      <c r="AD194" s="38"/>
      <c r="AE194" s="38"/>
      <c r="AR194" s="237" t="s">
        <v>157</v>
      </c>
      <c r="AT194" s="237" t="s">
        <v>152</v>
      </c>
      <c r="AU194" s="237" t="s">
        <v>88</v>
      </c>
      <c r="AY194" s="17" t="s">
        <v>150</v>
      </c>
      <c r="BE194" s="238">
        <f>IF(N194="základní",J194,0)</f>
        <v>0</v>
      </c>
      <c r="BF194" s="238">
        <f>IF(N194="snížená",J194,0)</f>
        <v>0</v>
      </c>
      <c r="BG194" s="238">
        <f>IF(N194="zákl. přenesená",J194,0)</f>
        <v>0</v>
      </c>
      <c r="BH194" s="238">
        <f>IF(N194="sníž. přenesená",J194,0)</f>
        <v>0</v>
      </c>
      <c r="BI194" s="238">
        <f>IF(N194="nulová",J194,0)</f>
        <v>0</v>
      </c>
      <c r="BJ194" s="17" t="s">
        <v>14</v>
      </c>
      <c r="BK194" s="238">
        <f>ROUND(I194*H194,2)</f>
        <v>0</v>
      </c>
      <c r="BL194" s="17" t="s">
        <v>157</v>
      </c>
      <c r="BM194" s="237" t="s">
        <v>907</v>
      </c>
    </row>
    <row r="195" s="13" customFormat="1">
      <c r="A195" s="13"/>
      <c r="B195" s="244"/>
      <c r="C195" s="245"/>
      <c r="D195" s="239" t="s">
        <v>161</v>
      </c>
      <c r="E195" s="246" t="s">
        <v>1</v>
      </c>
      <c r="F195" s="247" t="s">
        <v>908</v>
      </c>
      <c r="G195" s="245"/>
      <c r="H195" s="248">
        <v>2136.1799999999998</v>
      </c>
      <c r="I195" s="249"/>
      <c r="J195" s="245"/>
      <c r="K195" s="245"/>
      <c r="L195" s="250"/>
      <c r="M195" s="251"/>
      <c r="N195" s="252"/>
      <c r="O195" s="252"/>
      <c r="P195" s="252"/>
      <c r="Q195" s="252"/>
      <c r="R195" s="252"/>
      <c r="S195" s="252"/>
      <c r="T195" s="253"/>
      <c r="U195" s="13"/>
      <c r="V195" s="13"/>
      <c r="W195" s="13"/>
      <c r="X195" s="13"/>
      <c r="Y195" s="13"/>
      <c r="Z195" s="13"/>
      <c r="AA195" s="13"/>
      <c r="AB195" s="13"/>
      <c r="AC195" s="13"/>
      <c r="AD195" s="13"/>
      <c r="AE195" s="13"/>
      <c r="AT195" s="254" t="s">
        <v>161</v>
      </c>
      <c r="AU195" s="254" t="s">
        <v>88</v>
      </c>
      <c r="AV195" s="13" t="s">
        <v>88</v>
      </c>
      <c r="AW195" s="13" t="s">
        <v>34</v>
      </c>
      <c r="AX195" s="13" t="s">
        <v>14</v>
      </c>
      <c r="AY195" s="254" t="s">
        <v>150</v>
      </c>
    </row>
    <row r="196" s="2" customFormat="1">
      <c r="A196" s="38"/>
      <c r="B196" s="39"/>
      <c r="C196" s="226" t="s">
        <v>277</v>
      </c>
      <c r="D196" s="226" t="s">
        <v>152</v>
      </c>
      <c r="E196" s="227" t="s">
        <v>909</v>
      </c>
      <c r="F196" s="228" t="s">
        <v>910</v>
      </c>
      <c r="G196" s="229" t="s">
        <v>155</v>
      </c>
      <c r="H196" s="230">
        <v>1068.0899999999999</v>
      </c>
      <c r="I196" s="231"/>
      <c r="J196" s="232">
        <f>ROUND(I196*H196,2)</f>
        <v>0</v>
      </c>
      <c r="K196" s="228" t="s">
        <v>156</v>
      </c>
      <c r="L196" s="44"/>
      <c r="M196" s="233" t="s">
        <v>1</v>
      </c>
      <c r="N196" s="234" t="s">
        <v>45</v>
      </c>
      <c r="O196" s="91"/>
      <c r="P196" s="235">
        <f>O196*H196</f>
        <v>0</v>
      </c>
      <c r="Q196" s="235">
        <v>0.085650000000000004</v>
      </c>
      <c r="R196" s="235">
        <f>Q196*H196</f>
        <v>91.481908500000003</v>
      </c>
      <c r="S196" s="235">
        <v>0</v>
      </c>
      <c r="T196" s="236">
        <f>S196*H196</f>
        <v>0</v>
      </c>
      <c r="U196" s="38"/>
      <c r="V196" s="38"/>
      <c r="W196" s="38"/>
      <c r="X196" s="38"/>
      <c r="Y196" s="38"/>
      <c r="Z196" s="38"/>
      <c r="AA196" s="38"/>
      <c r="AB196" s="38"/>
      <c r="AC196" s="38"/>
      <c r="AD196" s="38"/>
      <c r="AE196" s="38"/>
      <c r="AR196" s="237" t="s">
        <v>157</v>
      </c>
      <c r="AT196" s="237" t="s">
        <v>152</v>
      </c>
      <c r="AU196" s="237" t="s">
        <v>88</v>
      </c>
      <c r="AY196" s="17" t="s">
        <v>150</v>
      </c>
      <c r="BE196" s="238">
        <f>IF(N196="základní",J196,0)</f>
        <v>0</v>
      </c>
      <c r="BF196" s="238">
        <f>IF(N196="snížená",J196,0)</f>
        <v>0</v>
      </c>
      <c r="BG196" s="238">
        <f>IF(N196="zákl. přenesená",J196,0)</f>
        <v>0</v>
      </c>
      <c r="BH196" s="238">
        <f>IF(N196="sníž. přenesená",J196,0)</f>
        <v>0</v>
      </c>
      <c r="BI196" s="238">
        <f>IF(N196="nulová",J196,0)</f>
        <v>0</v>
      </c>
      <c r="BJ196" s="17" t="s">
        <v>14</v>
      </c>
      <c r="BK196" s="238">
        <f>ROUND(I196*H196,2)</f>
        <v>0</v>
      </c>
      <c r="BL196" s="17" t="s">
        <v>157</v>
      </c>
      <c r="BM196" s="237" t="s">
        <v>911</v>
      </c>
    </row>
    <row r="197" s="2" customFormat="1">
      <c r="A197" s="38"/>
      <c r="B197" s="39"/>
      <c r="C197" s="40"/>
      <c r="D197" s="239" t="s">
        <v>159</v>
      </c>
      <c r="E197" s="40"/>
      <c r="F197" s="240" t="s">
        <v>912</v>
      </c>
      <c r="G197" s="40"/>
      <c r="H197" s="40"/>
      <c r="I197" s="241"/>
      <c r="J197" s="40"/>
      <c r="K197" s="40"/>
      <c r="L197" s="44"/>
      <c r="M197" s="242"/>
      <c r="N197" s="243"/>
      <c r="O197" s="91"/>
      <c r="P197" s="91"/>
      <c r="Q197" s="91"/>
      <c r="R197" s="91"/>
      <c r="S197" s="91"/>
      <c r="T197" s="92"/>
      <c r="U197" s="38"/>
      <c r="V197" s="38"/>
      <c r="W197" s="38"/>
      <c r="X197" s="38"/>
      <c r="Y197" s="38"/>
      <c r="Z197" s="38"/>
      <c r="AA197" s="38"/>
      <c r="AB197" s="38"/>
      <c r="AC197" s="38"/>
      <c r="AD197" s="38"/>
      <c r="AE197" s="38"/>
      <c r="AT197" s="17" t="s">
        <v>159</v>
      </c>
      <c r="AU197" s="17" t="s">
        <v>88</v>
      </c>
    </row>
    <row r="198" s="13" customFormat="1">
      <c r="A198" s="13"/>
      <c r="B198" s="244"/>
      <c r="C198" s="245"/>
      <c r="D198" s="239" t="s">
        <v>161</v>
      </c>
      <c r="E198" s="246" t="s">
        <v>1</v>
      </c>
      <c r="F198" s="247" t="s">
        <v>913</v>
      </c>
      <c r="G198" s="245"/>
      <c r="H198" s="248">
        <v>1068.0899999999999</v>
      </c>
      <c r="I198" s="249"/>
      <c r="J198" s="245"/>
      <c r="K198" s="245"/>
      <c r="L198" s="250"/>
      <c r="M198" s="251"/>
      <c r="N198" s="252"/>
      <c r="O198" s="252"/>
      <c r="P198" s="252"/>
      <c r="Q198" s="252"/>
      <c r="R198" s="252"/>
      <c r="S198" s="252"/>
      <c r="T198" s="253"/>
      <c r="U198" s="13"/>
      <c r="V198" s="13"/>
      <c r="W198" s="13"/>
      <c r="X198" s="13"/>
      <c r="Y198" s="13"/>
      <c r="Z198" s="13"/>
      <c r="AA198" s="13"/>
      <c r="AB198" s="13"/>
      <c r="AC198" s="13"/>
      <c r="AD198" s="13"/>
      <c r="AE198" s="13"/>
      <c r="AT198" s="254" t="s">
        <v>161</v>
      </c>
      <c r="AU198" s="254" t="s">
        <v>88</v>
      </c>
      <c r="AV198" s="13" t="s">
        <v>88</v>
      </c>
      <c r="AW198" s="13" t="s">
        <v>34</v>
      </c>
      <c r="AX198" s="13" t="s">
        <v>14</v>
      </c>
      <c r="AY198" s="254" t="s">
        <v>150</v>
      </c>
    </row>
    <row r="199" s="2" customFormat="1">
      <c r="A199" s="38"/>
      <c r="B199" s="39"/>
      <c r="C199" s="266" t="s">
        <v>282</v>
      </c>
      <c r="D199" s="266" t="s">
        <v>266</v>
      </c>
      <c r="E199" s="267" t="s">
        <v>914</v>
      </c>
      <c r="F199" s="268" t="s">
        <v>915</v>
      </c>
      <c r="G199" s="269" t="s">
        <v>155</v>
      </c>
      <c r="H199" s="270">
        <v>919.70000000000005</v>
      </c>
      <c r="I199" s="271"/>
      <c r="J199" s="272">
        <f>ROUND(I199*H199,2)</f>
        <v>0</v>
      </c>
      <c r="K199" s="268" t="s">
        <v>1</v>
      </c>
      <c r="L199" s="273"/>
      <c r="M199" s="274" t="s">
        <v>1</v>
      </c>
      <c r="N199" s="275" t="s">
        <v>45</v>
      </c>
      <c r="O199" s="91"/>
      <c r="P199" s="235">
        <f>O199*H199</f>
        <v>0</v>
      </c>
      <c r="Q199" s="235">
        <v>0.16500000000000001</v>
      </c>
      <c r="R199" s="235">
        <f>Q199*H199</f>
        <v>151.75050000000002</v>
      </c>
      <c r="S199" s="235">
        <v>0</v>
      </c>
      <c r="T199" s="236">
        <f>S199*H199</f>
        <v>0</v>
      </c>
      <c r="U199" s="38"/>
      <c r="V199" s="38"/>
      <c r="W199" s="38"/>
      <c r="X199" s="38"/>
      <c r="Y199" s="38"/>
      <c r="Z199" s="38"/>
      <c r="AA199" s="38"/>
      <c r="AB199" s="38"/>
      <c r="AC199" s="38"/>
      <c r="AD199" s="38"/>
      <c r="AE199" s="38"/>
      <c r="AR199" s="237" t="s">
        <v>194</v>
      </c>
      <c r="AT199" s="237" t="s">
        <v>266</v>
      </c>
      <c r="AU199" s="237" t="s">
        <v>88</v>
      </c>
      <c r="AY199" s="17" t="s">
        <v>150</v>
      </c>
      <c r="BE199" s="238">
        <f>IF(N199="základní",J199,0)</f>
        <v>0</v>
      </c>
      <c r="BF199" s="238">
        <f>IF(N199="snížená",J199,0)</f>
        <v>0</v>
      </c>
      <c r="BG199" s="238">
        <f>IF(N199="zákl. přenesená",J199,0)</f>
        <v>0</v>
      </c>
      <c r="BH199" s="238">
        <f>IF(N199="sníž. přenesená",J199,0)</f>
        <v>0</v>
      </c>
      <c r="BI199" s="238">
        <f>IF(N199="nulová",J199,0)</f>
        <v>0</v>
      </c>
      <c r="BJ199" s="17" t="s">
        <v>14</v>
      </c>
      <c r="BK199" s="238">
        <f>ROUND(I199*H199,2)</f>
        <v>0</v>
      </c>
      <c r="BL199" s="17" t="s">
        <v>157</v>
      </c>
      <c r="BM199" s="237" t="s">
        <v>916</v>
      </c>
    </row>
    <row r="200" s="13" customFormat="1">
      <c r="A200" s="13"/>
      <c r="B200" s="244"/>
      <c r="C200" s="245"/>
      <c r="D200" s="239" t="s">
        <v>161</v>
      </c>
      <c r="E200" s="246" t="s">
        <v>1</v>
      </c>
      <c r="F200" s="247" t="s">
        <v>917</v>
      </c>
      <c r="G200" s="245"/>
      <c r="H200" s="248">
        <v>919.70000000000005</v>
      </c>
      <c r="I200" s="249"/>
      <c r="J200" s="245"/>
      <c r="K200" s="245"/>
      <c r="L200" s="250"/>
      <c r="M200" s="251"/>
      <c r="N200" s="252"/>
      <c r="O200" s="252"/>
      <c r="P200" s="252"/>
      <c r="Q200" s="252"/>
      <c r="R200" s="252"/>
      <c r="S200" s="252"/>
      <c r="T200" s="253"/>
      <c r="U200" s="13"/>
      <c r="V200" s="13"/>
      <c r="W200" s="13"/>
      <c r="X200" s="13"/>
      <c r="Y200" s="13"/>
      <c r="Z200" s="13"/>
      <c r="AA200" s="13"/>
      <c r="AB200" s="13"/>
      <c r="AC200" s="13"/>
      <c r="AD200" s="13"/>
      <c r="AE200" s="13"/>
      <c r="AT200" s="254" t="s">
        <v>161</v>
      </c>
      <c r="AU200" s="254" t="s">
        <v>88</v>
      </c>
      <c r="AV200" s="13" t="s">
        <v>88</v>
      </c>
      <c r="AW200" s="13" t="s">
        <v>34</v>
      </c>
      <c r="AX200" s="13" t="s">
        <v>14</v>
      </c>
      <c r="AY200" s="254" t="s">
        <v>150</v>
      </c>
    </row>
    <row r="201" s="2" customFormat="1" ht="21.75" customHeight="1">
      <c r="A201" s="38"/>
      <c r="B201" s="39"/>
      <c r="C201" s="266" t="s">
        <v>289</v>
      </c>
      <c r="D201" s="266" t="s">
        <v>266</v>
      </c>
      <c r="E201" s="267" t="s">
        <v>918</v>
      </c>
      <c r="F201" s="268" t="s">
        <v>919</v>
      </c>
      <c r="G201" s="269" t="s">
        <v>155</v>
      </c>
      <c r="H201" s="270">
        <v>106.05</v>
      </c>
      <c r="I201" s="271"/>
      <c r="J201" s="272">
        <f>ROUND(I201*H201,2)</f>
        <v>0</v>
      </c>
      <c r="K201" s="268" t="s">
        <v>156</v>
      </c>
      <c r="L201" s="273"/>
      <c r="M201" s="274" t="s">
        <v>1</v>
      </c>
      <c r="N201" s="275" t="s">
        <v>45</v>
      </c>
      <c r="O201" s="91"/>
      <c r="P201" s="235">
        <f>O201*H201</f>
        <v>0</v>
      </c>
      <c r="Q201" s="235">
        <v>0.17599999999999999</v>
      </c>
      <c r="R201" s="235">
        <f>Q201*H201</f>
        <v>18.6648</v>
      </c>
      <c r="S201" s="235">
        <v>0</v>
      </c>
      <c r="T201" s="236">
        <f>S201*H201</f>
        <v>0</v>
      </c>
      <c r="U201" s="38"/>
      <c r="V201" s="38"/>
      <c r="W201" s="38"/>
      <c r="X201" s="38"/>
      <c r="Y201" s="38"/>
      <c r="Z201" s="38"/>
      <c r="AA201" s="38"/>
      <c r="AB201" s="38"/>
      <c r="AC201" s="38"/>
      <c r="AD201" s="38"/>
      <c r="AE201" s="38"/>
      <c r="AR201" s="237" t="s">
        <v>194</v>
      </c>
      <c r="AT201" s="237" t="s">
        <v>266</v>
      </c>
      <c r="AU201" s="237" t="s">
        <v>88</v>
      </c>
      <c r="AY201" s="17" t="s">
        <v>150</v>
      </c>
      <c r="BE201" s="238">
        <f>IF(N201="základní",J201,0)</f>
        <v>0</v>
      </c>
      <c r="BF201" s="238">
        <f>IF(N201="snížená",J201,0)</f>
        <v>0</v>
      </c>
      <c r="BG201" s="238">
        <f>IF(N201="zákl. přenesená",J201,0)</f>
        <v>0</v>
      </c>
      <c r="BH201" s="238">
        <f>IF(N201="sníž. přenesená",J201,0)</f>
        <v>0</v>
      </c>
      <c r="BI201" s="238">
        <f>IF(N201="nulová",J201,0)</f>
        <v>0</v>
      </c>
      <c r="BJ201" s="17" t="s">
        <v>14</v>
      </c>
      <c r="BK201" s="238">
        <f>ROUND(I201*H201,2)</f>
        <v>0</v>
      </c>
      <c r="BL201" s="17" t="s">
        <v>157</v>
      </c>
      <c r="BM201" s="237" t="s">
        <v>920</v>
      </c>
    </row>
    <row r="202" s="13" customFormat="1">
      <c r="A202" s="13"/>
      <c r="B202" s="244"/>
      <c r="C202" s="245"/>
      <c r="D202" s="239" t="s">
        <v>161</v>
      </c>
      <c r="E202" s="246" t="s">
        <v>1</v>
      </c>
      <c r="F202" s="247" t="s">
        <v>921</v>
      </c>
      <c r="G202" s="245"/>
      <c r="H202" s="248">
        <v>106.05</v>
      </c>
      <c r="I202" s="249"/>
      <c r="J202" s="245"/>
      <c r="K202" s="245"/>
      <c r="L202" s="250"/>
      <c r="M202" s="251"/>
      <c r="N202" s="252"/>
      <c r="O202" s="252"/>
      <c r="P202" s="252"/>
      <c r="Q202" s="252"/>
      <c r="R202" s="252"/>
      <c r="S202" s="252"/>
      <c r="T202" s="253"/>
      <c r="U202" s="13"/>
      <c r="V202" s="13"/>
      <c r="W202" s="13"/>
      <c r="X202" s="13"/>
      <c r="Y202" s="13"/>
      <c r="Z202" s="13"/>
      <c r="AA202" s="13"/>
      <c r="AB202" s="13"/>
      <c r="AC202" s="13"/>
      <c r="AD202" s="13"/>
      <c r="AE202" s="13"/>
      <c r="AT202" s="254" t="s">
        <v>161</v>
      </c>
      <c r="AU202" s="254" t="s">
        <v>88</v>
      </c>
      <c r="AV202" s="13" t="s">
        <v>88</v>
      </c>
      <c r="AW202" s="13" t="s">
        <v>34</v>
      </c>
      <c r="AX202" s="13" t="s">
        <v>14</v>
      </c>
      <c r="AY202" s="254" t="s">
        <v>150</v>
      </c>
    </row>
    <row r="203" s="2" customFormat="1">
      <c r="A203" s="38"/>
      <c r="B203" s="39"/>
      <c r="C203" s="266" t="s">
        <v>295</v>
      </c>
      <c r="D203" s="266" t="s">
        <v>266</v>
      </c>
      <c r="E203" s="267" t="s">
        <v>922</v>
      </c>
      <c r="F203" s="268" t="s">
        <v>923</v>
      </c>
      <c r="G203" s="269" t="s">
        <v>155</v>
      </c>
      <c r="H203" s="270">
        <v>53.030000000000001</v>
      </c>
      <c r="I203" s="271"/>
      <c r="J203" s="272">
        <f>ROUND(I203*H203,2)</f>
        <v>0</v>
      </c>
      <c r="K203" s="268" t="s">
        <v>156</v>
      </c>
      <c r="L203" s="273"/>
      <c r="M203" s="274" t="s">
        <v>1</v>
      </c>
      <c r="N203" s="275" t="s">
        <v>45</v>
      </c>
      <c r="O203" s="91"/>
      <c r="P203" s="235">
        <f>O203*H203</f>
        <v>0</v>
      </c>
      <c r="Q203" s="235">
        <v>0.17499999999999999</v>
      </c>
      <c r="R203" s="235">
        <f>Q203*H203</f>
        <v>9.2802499999999988</v>
      </c>
      <c r="S203" s="235">
        <v>0</v>
      </c>
      <c r="T203" s="236">
        <f>S203*H203</f>
        <v>0</v>
      </c>
      <c r="U203" s="38"/>
      <c r="V203" s="38"/>
      <c r="W203" s="38"/>
      <c r="X203" s="38"/>
      <c r="Y203" s="38"/>
      <c r="Z203" s="38"/>
      <c r="AA203" s="38"/>
      <c r="AB203" s="38"/>
      <c r="AC203" s="38"/>
      <c r="AD203" s="38"/>
      <c r="AE203" s="38"/>
      <c r="AR203" s="237" t="s">
        <v>194</v>
      </c>
      <c r="AT203" s="237" t="s">
        <v>266</v>
      </c>
      <c r="AU203" s="237" t="s">
        <v>88</v>
      </c>
      <c r="AY203" s="17" t="s">
        <v>150</v>
      </c>
      <c r="BE203" s="238">
        <f>IF(N203="základní",J203,0)</f>
        <v>0</v>
      </c>
      <c r="BF203" s="238">
        <f>IF(N203="snížená",J203,0)</f>
        <v>0</v>
      </c>
      <c r="BG203" s="238">
        <f>IF(N203="zákl. přenesená",J203,0)</f>
        <v>0</v>
      </c>
      <c r="BH203" s="238">
        <f>IF(N203="sníž. přenesená",J203,0)</f>
        <v>0</v>
      </c>
      <c r="BI203" s="238">
        <f>IF(N203="nulová",J203,0)</f>
        <v>0</v>
      </c>
      <c r="BJ203" s="17" t="s">
        <v>14</v>
      </c>
      <c r="BK203" s="238">
        <f>ROUND(I203*H203,2)</f>
        <v>0</v>
      </c>
      <c r="BL203" s="17" t="s">
        <v>157</v>
      </c>
      <c r="BM203" s="237" t="s">
        <v>924</v>
      </c>
    </row>
    <row r="204" s="13" customFormat="1">
      <c r="A204" s="13"/>
      <c r="B204" s="244"/>
      <c r="C204" s="245"/>
      <c r="D204" s="239" t="s">
        <v>161</v>
      </c>
      <c r="E204" s="246" t="s">
        <v>1</v>
      </c>
      <c r="F204" s="247" t="s">
        <v>925</v>
      </c>
      <c r="G204" s="245"/>
      <c r="H204" s="248">
        <v>53.030000000000001</v>
      </c>
      <c r="I204" s="249"/>
      <c r="J204" s="245"/>
      <c r="K204" s="245"/>
      <c r="L204" s="250"/>
      <c r="M204" s="251"/>
      <c r="N204" s="252"/>
      <c r="O204" s="252"/>
      <c r="P204" s="252"/>
      <c r="Q204" s="252"/>
      <c r="R204" s="252"/>
      <c r="S204" s="252"/>
      <c r="T204" s="253"/>
      <c r="U204" s="13"/>
      <c r="V204" s="13"/>
      <c r="W204" s="13"/>
      <c r="X204" s="13"/>
      <c r="Y204" s="13"/>
      <c r="Z204" s="13"/>
      <c r="AA204" s="13"/>
      <c r="AB204" s="13"/>
      <c r="AC204" s="13"/>
      <c r="AD204" s="13"/>
      <c r="AE204" s="13"/>
      <c r="AT204" s="254" t="s">
        <v>161</v>
      </c>
      <c r="AU204" s="254" t="s">
        <v>88</v>
      </c>
      <c r="AV204" s="13" t="s">
        <v>88</v>
      </c>
      <c r="AW204" s="13" t="s">
        <v>34</v>
      </c>
      <c r="AX204" s="13" t="s">
        <v>14</v>
      </c>
      <c r="AY204" s="254" t="s">
        <v>150</v>
      </c>
    </row>
    <row r="205" s="12" customFormat="1" ht="22.8" customHeight="1">
      <c r="A205" s="12"/>
      <c r="B205" s="210"/>
      <c r="C205" s="211"/>
      <c r="D205" s="212" t="s">
        <v>79</v>
      </c>
      <c r="E205" s="224" t="s">
        <v>194</v>
      </c>
      <c r="F205" s="224" t="s">
        <v>397</v>
      </c>
      <c r="G205" s="211"/>
      <c r="H205" s="211"/>
      <c r="I205" s="214"/>
      <c r="J205" s="225">
        <f>BK205</f>
        <v>0</v>
      </c>
      <c r="K205" s="211"/>
      <c r="L205" s="216"/>
      <c r="M205" s="217"/>
      <c r="N205" s="218"/>
      <c r="O205" s="218"/>
      <c r="P205" s="219">
        <f>SUM(P206:P212)</f>
        <v>0</v>
      </c>
      <c r="Q205" s="218"/>
      <c r="R205" s="219">
        <f>SUM(R206:R212)</f>
        <v>7.8186150000000012</v>
      </c>
      <c r="S205" s="218"/>
      <c r="T205" s="220">
        <f>SUM(T206:T212)</f>
        <v>0</v>
      </c>
      <c r="U205" s="12"/>
      <c r="V205" s="12"/>
      <c r="W205" s="12"/>
      <c r="X205" s="12"/>
      <c r="Y205" s="12"/>
      <c r="Z205" s="12"/>
      <c r="AA205" s="12"/>
      <c r="AB205" s="12"/>
      <c r="AC205" s="12"/>
      <c r="AD205" s="12"/>
      <c r="AE205" s="12"/>
      <c r="AR205" s="221" t="s">
        <v>14</v>
      </c>
      <c r="AT205" s="222" t="s">
        <v>79</v>
      </c>
      <c r="AU205" s="222" t="s">
        <v>14</v>
      </c>
      <c r="AY205" s="221" t="s">
        <v>150</v>
      </c>
      <c r="BK205" s="223">
        <f>SUM(BK206:BK212)</f>
        <v>0</v>
      </c>
    </row>
    <row r="206" s="2" customFormat="1">
      <c r="A206" s="38"/>
      <c r="B206" s="39"/>
      <c r="C206" s="226" t="s">
        <v>301</v>
      </c>
      <c r="D206" s="226" t="s">
        <v>152</v>
      </c>
      <c r="E206" s="227" t="s">
        <v>410</v>
      </c>
      <c r="F206" s="228" t="s">
        <v>411</v>
      </c>
      <c r="G206" s="229" t="s">
        <v>323</v>
      </c>
      <c r="H206" s="230">
        <v>25</v>
      </c>
      <c r="I206" s="231"/>
      <c r="J206" s="232">
        <f>ROUND(I206*H206,2)</f>
        <v>0</v>
      </c>
      <c r="K206" s="228" t="s">
        <v>156</v>
      </c>
      <c r="L206" s="44"/>
      <c r="M206" s="233" t="s">
        <v>1</v>
      </c>
      <c r="N206" s="234" t="s">
        <v>45</v>
      </c>
      <c r="O206" s="91"/>
      <c r="P206" s="235">
        <f>O206*H206</f>
        <v>0</v>
      </c>
      <c r="Q206" s="235">
        <v>0.31108000000000002</v>
      </c>
      <c r="R206" s="235">
        <f>Q206*H206</f>
        <v>7.777000000000001</v>
      </c>
      <c r="S206" s="235">
        <v>0</v>
      </c>
      <c r="T206" s="236">
        <f>S206*H206</f>
        <v>0</v>
      </c>
      <c r="U206" s="38"/>
      <c r="V206" s="38"/>
      <c r="W206" s="38"/>
      <c r="X206" s="38"/>
      <c r="Y206" s="38"/>
      <c r="Z206" s="38"/>
      <c r="AA206" s="38"/>
      <c r="AB206" s="38"/>
      <c r="AC206" s="38"/>
      <c r="AD206" s="38"/>
      <c r="AE206" s="38"/>
      <c r="AR206" s="237" t="s">
        <v>157</v>
      </c>
      <c r="AT206" s="237" t="s">
        <v>152</v>
      </c>
      <c r="AU206" s="237" t="s">
        <v>88</v>
      </c>
      <c r="AY206" s="17" t="s">
        <v>150</v>
      </c>
      <c r="BE206" s="238">
        <f>IF(N206="základní",J206,0)</f>
        <v>0</v>
      </c>
      <c r="BF206" s="238">
        <f>IF(N206="snížená",J206,0)</f>
        <v>0</v>
      </c>
      <c r="BG206" s="238">
        <f>IF(N206="zákl. přenesená",J206,0)</f>
        <v>0</v>
      </c>
      <c r="BH206" s="238">
        <f>IF(N206="sníž. přenesená",J206,0)</f>
        <v>0</v>
      </c>
      <c r="BI206" s="238">
        <f>IF(N206="nulová",J206,0)</f>
        <v>0</v>
      </c>
      <c r="BJ206" s="17" t="s">
        <v>14</v>
      </c>
      <c r="BK206" s="238">
        <f>ROUND(I206*H206,2)</f>
        <v>0</v>
      </c>
      <c r="BL206" s="17" t="s">
        <v>157</v>
      </c>
      <c r="BM206" s="237" t="s">
        <v>926</v>
      </c>
    </row>
    <row r="207" s="2" customFormat="1">
      <c r="A207" s="38"/>
      <c r="B207" s="39"/>
      <c r="C207" s="40"/>
      <c r="D207" s="239" t="s">
        <v>159</v>
      </c>
      <c r="E207" s="40"/>
      <c r="F207" s="240" t="s">
        <v>413</v>
      </c>
      <c r="G207" s="40"/>
      <c r="H207" s="40"/>
      <c r="I207" s="241"/>
      <c r="J207" s="40"/>
      <c r="K207" s="40"/>
      <c r="L207" s="44"/>
      <c r="M207" s="242"/>
      <c r="N207" s="243"/>
      <c r="O207" s="91"/>
      <c r="P207" s="91"/>
      <c r="Q207" s="91"/>
      <c r="R207" s="91"/>
      <c r="S207" s="91"/>
      <c r="T207" s="92"/>
      <c r="U207" s="38"/>
      <c r="V207" s="38"/>
      <c r="W207" s="38"/>
      <c r="X207" s="38"/>
      <c r="Y207" s="38"/>
      <c r="Z207" s="38"/>
      <c r="AA207" s="38"/>
      <c r="AB207" s="38"/>
      <c r="AC207" s="38"/>
      <c r="AD207" s="38"/>
      <c r="AE207" s="38"/>
      <c r="AT207" s="17" t="s">
        <v>159</v>
      </c>
      <c r="AU207" s="17" t="s">
        <v>88</v>
      </c>
    </row>
    <row r="208" s="13" customFormat="1">
      <c r="A208" s="13"/>
      <c r="B208" s="244"/>
      <c r="C208" s="245"/>
      <c r="D208" s="239" t="s">
        <v>161</v>
      </c>
      <c r="E208" s="246" t="s">
        <v>1</v>
      </c>
      <c r="F208" s="247" t="s">
        <v>927</v>
      </c>
      <c r="G208" s="245"/>
      <c r="H208" s="248">
        <v>25</v>
      </c>
      <c r="I208" s="249"/>
      <c r="J208" s="245"/>
      <c r="K208" s="245"/>
      <c r="L208" s="250"/>
      <c r="M208" s="251"/>
      <c r="N208" s="252"/>
      <c r="O208" s="252"/>
      <c r="P208" s="252"/>
      <c r="Q208" s="252"/>
      <c r="R208" s="252"/>
      <c r="S208" s="252"/>
      <c r="T208" s="253"/>
      <c r="U208" s="13"/>
      <c r="V208" s="13"/>
      <c r="W208" s="13"/>
      <c r="X208" s="13"/>
      <c r="Y208" s="13"/>
      <c r="Z208" s="13"/>
      <c r="AA208" s="13"/>
      <c r="AB208" s="13"/>
      <c r="AC208" s="13"/>
      <c r="AD208" s="13"/>
      <c r="AE208" s="13"/>
      <c r="AT208" s="254" t="s">
        <v>161</v>
      </c>
      <c r="AU208" s="254" t="s">
        <v>88</v>
      </c>
      <c r="AV208" s="13" t="s">
        <v>88</v>
      </c>
      <c r="AW208" s="13" t="s">
        <v>34</v>
      </c>
      <c r="AX208" s="13" t="s">
        <v>14</v>
      </c>
      <c r="AY208" s="254" t="s">
        <v>150</v>
      </c>
    </row>
    <row r="209" s="2" customFormat="1" ht="21.75" customHeight="1">
      <c r="A209" s="38"/>
      <c r="B209" s="39"/>
      <c r="C209" s="226" t="s">
        <v>307</v>
      </c>
      <c r="D209" s="226" t="s">
        <v>152</v>
      </c>
      <c r="E209" s="227" t="s">
        <v>928</v>
      </c>
      <c r="F209" s="228" t="s">
        <v>929</v>
      </c>
      <c r="G209" s="229" t="s">
        <v>216</v>
      </c>
      <c r="H209" s="230">
        <v>594.5</v>
      </c>
      <c r="I209" s="231"/>
      <c r="J209" s="232">
        <f>ROUND(I209*H209,2)</f>
        <v>0</v>
      </c>
      <c r="K209" s="228" t="s">
        <v>156</v>
      </c>
      <c r="L209" s="44"/>
      <c r="M209" s="233" t="s">
        <v>1</v>
      </c>
      <c r="N209" s="234" t="s">
        <v>45</v>
      </c>
      <c r="O209" s="91"/>
      <c r="P209" s="235">
        <f>O209*H209</f>
        <v>0</v>
      </c>
      <c r="Q209" s="235">
        <v>6.9999999999999994E-05</v>
      </c>
      <c r="R209" s="235">
        <f>Q209*H209</f>
        <v>0.041614999999999999</v>
      </c>
      <c r="S209" s="235">
        <v>0</v>
      </c>
      <c r="T209" s="236">
        <f>S209*H209</f>
        <v>0</v>
      </c>
      <c r="U209" s="38"/>
      <c r="V209" s="38"/>
      <c r="W209" s="38"/>
      <c r="X209" s="38"/>
      <c r="Y209" s="38"/>
      <c r="Z209" s="38"/>
      <c r="AA209" s="38"/>
      <c r="AB209" s="38"/>
      <c r="AC209" s="38"/>
      <c r="AD209" s="38"/>
      <c r="AE209" s="38"/>
      <c r="AR209" s="237" t="s">
        <v>157</v>
      </c>
      <c r="AT209" s="237" t="s">
        <v>152</v>
      </c>
      <c r="AU209" s="237" t="s">
        <v>88</v>
      </c>
      <c r="AY209" s="17" t="s">
        <v>150</v>
      </c>
      <c r="BE209" s="238">
        <f>IF(N209="základní",J209,0)</f>
        <v>0</v>
      </c>
      <c r="BF209" s="238">
        <f>IF(N209="snížená",J209,0)</f>
        <v>0</v>
      </c>
      <c r="BG209" s="238">
        <f>IF(N209="zákl. přenesená",J209,0)</f>
        <v>0</v>
      </c>
      <c r="BH209" s="238">
        <f>IF(N209="sníž. přenesená",J209,0)</f>
        <v>0</v>
      </c>
      <c r="BI209" s="238">
        <f>IF(N209="nulová",J209,0)</f>
        <v>0</v>
      </c>
      <c r="BJ209" s="17" t="s">
        <v>14</v>
      </c>
      <c r="BK209" s="238">
        <f>ROUND(I209*H209,2)</f>
        <v>0</v>
      </c>
      <c r="BL209" s="17" t="s">
        <v>157</v>
      </c>
      <c r="BM209" s="237" t="s">
        <v>930</v>
      </c>
    </row>
    <row r="210" s="13" customFormat="1">
      <c r="A210" s="13"/>
      <c r="B210" s="244"/>
      <c r="C210" s="245"/>
      <c r="D210" s="239" t="s">
        <v>161</v>
      </c>
      <c r="E210" s="246" t="s">
        <v>1</v>
      </c>
      <c r="F210" s="247" t="s">
        <v>931</v>
      </c>
      <c r="G210" s="245"/>
      <c r="H210" s="248">
        <v>116.5</v>
      </c>
      <c r="I210" s="249"/>
      <c r="J210" s="245"/>
      <c r="K210" s="245"/>
      <c r="L210" s="250"/>
      <c r="M210" s="251"/>
      <c r="N210" s="252"/>
      <c r="O210" s="252"/>
      <c r="P210" s="252"/>
      <c r="Q210" s="252"/>
      <c r="R210" s="252"/>
      <c r="S210" s="252"/>
      <c r="T210" s="253"/>
      <c r="U210" s="13"/>
      <c r="V210" s="13"/>
      <c r="W210" s="13"/>
      <c r="X210" s="13"/>
      <c r="Y210" s="13"/>
      <c r="Z210" s="13"/>
      <c r="AA210" s="13"/>
      <c r="AB210" s="13"/>
      <c r="AC210" s="13"/>
      <c r="AD210" s="13"/>
      <c r="AE210" s="13"/>
      <c r="AT210" s="254" t="s">
        <v>161</v>
      </c>
      <c r="AU210" s="254" t="s">
        <v>88</v>
      </c>
      <c r="AV210" s="13" t="s">
        <v>88</v>
      </c>
      <c r="AW210" s="13" t="s">
        <v>34</v>
      </c>
      <c r="AX210" s="13" t="s">
        <v>80</v>
      </c>
      <c r="AY210" s="254" t="s">
        <v>150</v>
      </c>
    </row>
    <row r="211" s="13" customFormat="1">
      <c r="A211" s="13"/>
      <c r="B211" s="244"/>
      <c r="C211" s="245"/>
      <c r="D211" s="239" t="s">
        <v>161</v>
      </c>
      <c r="E211" s="246" t="s">
        <v>1</v>
      </c>
      <c r="F211" s="247" t="s">
        <v>932</v>
      </c>
      <c r="G211" s="245"/>
      <c r="H211" s="248">
        <v>478</v>
      </c>
      <c r="I211" s="249"/>
      <c r="J211" s="245"/>
      <c r="K211" s="245"/>
      <c r="L211" s="250"/>
      <c r="M211" s="251"/>
      <c r="N211" s="252"/>
      <c r="O211" s="252"/>
      <c r="P211" s="252"/>
      <c r="Q211" s="252"/>
      <c r="R211" s="252"/>
      <c r="S211" s="252"/>
      <c r="T211" s="253"/>
      <c r="U211" s="13"/>
      <c r="V211" s="13"/>
      <c r="W211" s="13"/>
      <c r="X211" s="13"/>
      <c r="Y211" s="13"/>
      <c r="Z211" s="13"/>
      <c r="AA211" s="13"/>
      <c r="AB211" s="13"/>
      <c r="AC211" s="13"/>
      <c r="AD211" s="13"/>
      <c r="AE211" s="13"/>
      <c r="AT211" s="254" t="s">
        <v>161</v>
      </c>
      <c r="AU211" s="254" t="s">
        <v>88</v>
      </c>
      <c r="AV211" s="13" t="s">
        <v>88</v>
      </c>
      <c r="AW211" s="13" t="s">
        <v>34</v>
      </c>
      <c r="AX211" s="13" t="s">
        <v>80</v>
      </c>
      <c r="AY211" s="254" t="s">
        <v>150</v>
      </c>
    </row>
    <row r="212" s="14" customFormat="1">
      <c r="A212" s="14"/>
      <c r="B212" s="255"/>
      <c r="C212" s="256"/>
      <c r="D212" s="239" t="s">
        <v>161</v>
      </c>
      <c r="E212" s="257" t="s">
        <v>1</v>
      </c>
      <c r="F212" s="258" t="s">
        <v>212</v>
      </c>
      <c r="G212" s="256"/>
      <c r="H212" s="259">
        <v>594.5</v>
      </c>
      <c r="I212" s="260"/>
      <c r="J212" s="256"/>
      <c r="K212" s="256"/>
      <c r="L212" s="261"/>
      <c r="M212" s="262"/>
      <c r="N212" s="263"/>
      <c r="O212" s="263"/>
      <c r="P212" s="263"/>
      <c r="Q212" s="263"/>
      <c r="R212" s="263"/>
      <c r="S212" s="263"/>
      <c r="T212" s="264"/>
      <c r="U212" s="14"/>
      <c r="V212" s="14"/>
      <c r="W212" s="14"/>
      <c r="X212" s="14"/>
      <c r="Y212" s="14"/>
      <c r="Z212" s="14"/>
      <c r="AA212" s="14"/>
      <c r="AB212" s="14"/>
      <c r="AC212" s="14"/>
      <c r="AD212" s="14"/>
      <c r="AE212" s="14"/>
      <c r="AT212" s="265" t="s">
        <v>161</v>
      </c>
      <c r="AU212" s="265" t="s">
        <v>88</v>
      </c>
      <c r="AV212" s="14" t="s">
        <v>157</v>
      </c>
      <c r="AW212" s="14" t="s">
        <v>34</v>
      </c>
      <c r="AX212" s="14" t="s">
        <v>14</v>
      </c>
      <c r="AY212" s="265" t="s">
        <v>150</v>
      </c>
    </row>
    <row r="213" s="12" customFormat="1" ht="22.8" customHeight="1">
      <c r="A213" s="12"/>
      <c r="B213" s="210"/>
      <c r="C213" s="211"/>
      <c r="D213" s="212" t="s">
        <v>79</v>
      </c>
      <c r="E213" s="224" t="s">
        <v>199</v>
      </c>
      <c r="F213" s="224" t="s">
        <v>415</v>
      </c>
      <c r="G213" s="211"/>
      <c r="H213" s="211"/>
      <c r="I213" s="214"/>
      <c r="J213" s="225">
        <f>BK213</f>
        <v>0</v>
      </c>
      <c r="K213" s="211"/>
      <c r="L213" s="216"/>
      <c r="M213" s="217"/>
      <c r="N213" s="218"/>
      <c r="O213" s="218"/>
      <c r="P213" s="219">
        <f>SUM(P214:P269)</f>
        <v>0</v>
      </c>
      <c r="Q213" s="218"/>
      <c r="R213" s="219">
        <f>SUM(R214:R269)</f>
        <v>73.804810099999997</v>
      </c>
      <c r="S213" s="218"/>
      <c r="T213" s="220">
        <f>SUM(T214:T269)</f>
        <v>0</v>
      </c>
      <c r="U213" s="12"/>
      <c r="V213" s="12"/>
      <c r="W213" s="12"/>
      <c r="X213" s="12"/>
      <c r="Y213" s="12"/>
      <c r="Z213" s="12"/>
      <c r="AA213" s="12"/>
      <c r="AB213" s="12"/>
      <c r="AC213" s="12"/>
      <c r="AD213" s="12"/>
      <c r="AE213" s="12"/>
      <c r="AR213" s="221" t="s">
        <v>14</v>
      </c>
      <c r="AT213" s="222" t="s">
        <v>79</v>
      </c>
      <c r="AU213" s="222" t="s">
        <v>14</v>
      </c>
      <c r="AY213" s="221" t="s">
        <v>150</v>
      </c>
      <c r="BK213" s="223">
        <f>SUM(BK214:BK269)</f>
        <v>0</v>
      </c>
    </row>
    <row r="214" s="2" customFormat="1">
      <c r="A214" s="38"/>
      <c r="B214" s="39"/>
      <c r="C214" s="226" t="s">
        <v>314</v>
      </c>
      <c r="D214" s="226" t="s">
        <v>152</v>
      </c>
      <c r="E214" s="227" t="s">
        <v>933</v>
      </c>
      <c r="F214" s="228" t="s">
        <v>934</v>
      </c>
      <c r="G214" s="229" t="s">
        <v>323</v>
      </c>
      <c r="H214" s="230">
        <v>24</v>
      </c>
      <c r="I214" s="231"/>
      <c r="J214" s="232">
        <f>ROUND(I214*H214,2)</f>
        <v>0</v>
      </c>
      <c r="K214" s="228" t="s">
        <v>156</v>
      </c>
      <c r="L214" s="44"/>
      <c r="M214" s="233" t="s">
        <v>1</v>
      </c>
      <c r="N214" s="234" t="s">
        <v>45</v>
      </c>
      <c r="O214" s="91"/>
      <c r="P214" s="235">
        <f>O214*H214</f>
        <v>0</v>
      </c>
      <c r="Q214" s="235">
        <v>0.00069999999999999999</v>
      </c>
      <c r="R214" s="235">
        <f>Q214*H214</f>
        <v>0.016799999999999999</v>
      </c>
      <c r="S214" s="235">
        <v>0</v>
      </c>
      <c r="T214" s="236">
        <f>S214*H214</f>
        <v>0</v>
      </c>
      <c r="U214" s="38"/>
      <c r="V214" s="38"/>
      <c r="W214" s="38"/>
      <c r="X214" s="38"/>
      <c r="Y214" s="38"/>
      <c r="Z214" s="38"/>
      <c r="AA214" s="38"/>
      <c r="AB214" s="38"/>
      <c r="AC214" s="38"/>
      <c r="AD214" s="38"/>
      <c r="AE214" s="38"/>
      <c r="AR214" s="237" t="s">
        <v>157</v>
      </c>
      <c r="AT214" s="237" t="s">
        <v>152</v>
      </c>
      <c r="AU214" s="237" t="s">
        <v>88</v>
      </c>
      <c r="AY214" s="17" t="s">
        <v>150</v>
      </c>
      <c r="BE214" s="238">
        <f>IF(N214="základní",J214,0)</f>
        <v>0</v>
      </c>
      <c r="BF214" s="238">
        <f>IF(N214="snížená",J214,0)</f>
        <v>0</v>
      </c>
      <c r="BG214" s="238">
        <f>IF(N214="zákl. přenesená",J214,0)</f>
        <v>0</v>
      </c>
      <c r="BH214" s="238">
        <f>IF(N214="sníž. přenesená",J214,0)</f>
        <v>0</v>
      </c>
      <c r="BI214" s="238">
        <f>IF(N214="nulová",J214,0)</f>
        <v>0</v>
      </c>
      <c r="BJ214" s="17" t="s">
        <v>14</v>
      </c>
      <c r="BK214" s="238">
        <f>ROUND(I214*H214,2)</f>
        <v>0</v>
      </c>
      <c r="BL214" s="17" t="s">
        <v>157</v>
      </c>
      <c r="BM214" s="237" t="s">
        <v>935</v>
      </c>
    </row>
    <row r="215" s="2" customFormat="1">
      <c r="A215" s="38"/>
      <c r="B215" s="39"/>
      <c r="C215" s="40"/>
      <c r="D215" s="239" t="s">
        <v>159</v>
      </c>
      <c r="E215" s="40"/>
      <c r="F215" s="240" t="s">
        <v>936</v>
      </c>
      <c r="G215" s="40"/>
      <c r="H215" s="40"/>
      <c r="I215" s="241"/>
      <c r="J215" s="40"/>
      <c r="K215" s="40"/>
      <c r="L215" s="44"/>
      <c r="M215" s="242"/>
      <c r="N215" s="243"/>
      <c r="O215" s="91"/>
      <c r="P215" s="91"/>
      <c r="Q215" s="91"/>
      <c r="R215" s="91"/>
      <c r="S215" s="91"/>
      <c r="T215" s="92"/>
      <c r="U215" s="38"/>
      <c r="V215" s="38"/>
      <c r="W215" s="38"/>
      <c r="X215" s="38"/>
      <c r="Y215" s="38"/>
      <c r="Z215" s="38"/>
      <c r="AA215" s="38"/>
      <c r="AB215" s="38"/>
      <c r="AC215" s="38"/>
      <c r="AD215" s="38"/>
      <c r="AE215" s="38"/>
      <c r="AT215" s="17" t="s">
        <v>159</v>
      </c>
      <c r="AU215" s="17" t="s">
        <v>88</v>
      </c>
    </row>
    <row r="216" s="13" customFormat="1">
      <c r="A216" s="13"/>
      <c r="B216" s="244"/>
      <c r="C216" s="245"/>
      <c r="D216" s="239" t="s">
        <v>161</v>
      </c>
      <c r="E216" s="246" t="s">
        <v>1</v>
      </c>
      <c r="F216" s="247" t="s">
        <v>937</v>
      </c>
      <c r="G216" s="245"/>
      <c r="H216" s="248">
        <v>24</v>
      </c>
      <c r="I216" s="249"/>
      <c r="J216" s="245"/>
      <c r="K216" s="245"/>
      <c r="L216" s="250"/>
      <c r="M216" s="251"/>
      <c r="N216" s="252"/>
      <c r="O216" s="252"/>
      <c r="P216" s="252"/>
      <c r="Q216" s="252"/>
      <c r="R216" s="252"/>
      <c r="S216" s="252"/>
      <c r="T216" s="253"/>
      <c r="U216" s="13"/>
      <c r="V216" s="13"/>
      <c r="W216" s="13"/>
      <c r="X216" s="13"/>
      <c r="Y216" s="13"/>
      <c r="Z216" s="13"/>
      <c r="AA216" s="13"/>
      <c r="AB216" s="13"/>
      <c r="AC216" s="13"/>
      <c r="AD216" s="13"/>
      <c r="AE216" s="13"/>
      <c r="AT216" s="254" t="s">
        <v>161</v>
      </c>
      <c r="AU216" s="254" t="s">
        <v>88</v>
      </c>
      <c r="AV216" s="13" t="s">
        <v>88</v>
      </c>
      <c r="AW216" s="13" t="s">
        <v>34</v>
      </c>
      <c r="AX216" s="13" t="s">
        <v>14</v>
      </c>
      <c r="AY216" s="254" t="s">
        <v>150</v>
      </c>
    </row>
    <row r="217" s="2" customFormat="1" ht="16.5" customHeight="1">
      <c r="A217" s="38"/>
      <c r="B217" s="39"/>
      <c r="C217" s="266" t="s">
        <v>320</v>
      </c>
      <c r="D217" s="266" t="s">
        <v>266</v>
      </c>
      <c r="E217" s="267" t="s">
        <v>938</v>
      </c>
      <c r="F217" s="268" t="s">
        <v>939</v>
      </c>
      <c r="G217" s="269" t="s">
        <v>323</v>
      </c>
      <c r="H217" s="270">
        <v>2</v>
      </c>
      <c r="I217" s="271"/>
      <c r="J217" s="272">
        <f>ROUND(I217*H217,2)</f>
        <v>0</v>
      </c>
      <c r="K217" s="268" t="s">
        <v>156</v>
      </c>
      <c r="L217" s="273"/>
      <c r="M217" s="274" t="s">
        <v>1</v>
      </c>
      <c r="N217" s="275" t="s">
        <v>45</v>
      </c>
      <c r="O217" s="91"/>
      <c r="P217" s="235">
        <f>O217*H217</f>
        <v>0</v>
      </c>
      <c r="Q217" s="235">
        <v>0.0016999999999999999</v>
      </c>
      <c r="R217" s="235">
        <f>Q217*H217</f>
        <v>0.0033999999999999998</v>
      </c>
      <c r="S217" s="235">
        <v>0</v>
      </c>
      <c r="T217" s="236">
        <f>S217*H217</f>
        <v>0</v>
      </c>
      <c r="U217" s="38"/>
      <c r="V217" s="38"/>
      <c r="W217" s="38"/>
      <c r="X217" s="38"/>
      <c r="Y217" s="38"/>
      <c r="Z217" s="38"/>
      <c r="AA217" s="38"/>
      <c r="AB217" s="38"/>
      <c r="AC217" s="38"/>
      <c r="AD217" s="38"/>
      <c r="AE217" s="38"/>
      <c r="AR217" s="237" t="s">
        <v>194</v>
      </c>
      <c r="AT217" s="237" t="s">
        <v>266</v>
      </c>
      <c r="AU217" s="237" t="s">
        <v>88</v>
      </c>
      <c r="AY217" s="17" t="s">
        <v>150</v>
      </c>
      <c r="BE217" s="238">
        <f>IF(N217="základní",J217,0)</f>
        <v>0</v>
      </c>
      <c r="BF217" s="238">
        <f>IF(N217="snížená",J217,0)</f>
        <v>0</v>
      </c>
      <c r="BG217" s="238">
        <f>IF(N217="zákl. přenesená",J217,0)</f>
        <v>0</v>
      </c>
      <c r="BH217" s="238">
        <f>IF(N217="sníž. přenesená",J217,0)</f>
        <v>0</v>
      </c>
      <c r="BI217" s="238">
        <f>IF(N217="nulová",J217,0)</f>
        <v>0</v>
      </c>
      <c r="BJ217" s="17" t="s">
        <v>14</v>
      </c>
      <c r="BK217" s="238">
        <f>ROUND(I217*H217,2)</f>
        <v>0</v>
      </c>
      <c r="BL217" s="17" t="s">
        <v>157</v>
      </c>
      <c r="BM217" s="237" t="s">
        <v>940</v>
      </c>
    </row>
    <row r="218" s="13" customFormat="1">
      <c r="A218" s="13"/>
      <c r="B218" s="244"/>
      <c r="C218" s="245"/>
      <c r="D218" s="239" t="s">
        <v>161</v>
      </c>
      <c r="E218" s="246" t="s">
        <v>1</v>
      </c>
      <c r="F218" s="247" t="s">
        <v>941</v>
      </c>
      <c r="G218" s="245"/>
      <c r="H218" s="248">
        <v>2</v>
      </c>
      <c r="I218" s="249"/>
      <c r="J218" s="245"/>
      <c r="K218" s="245"/>
      <c r="L218" s="250"/>
      <c r="M218" s="251"/>
      <c r="N218" s="252"/>
      <c r="O218" s="252"/>
      <c r="P218" s="252"/>
      <c r="Q218" s="252"/>
      <c r="R218" s="252"/>
      <c r="S218" s="252"/>
      <c r="T218" s="253"/>
      <c r="U218" s="13"/>
      <c r="V218" s="13"/>
      <c r="W218" s="13"/>
      <c r="X218" s="13"/>
      <c r="Y218" s="13"/>
      <c r="Z218" s="13"/>
      <c r="AA218" s="13"/>
      <c r="AB218" s="13"/>
      <c r="AC218" s="13"/>
      <c r="AD218" s="13"/>
      <c r="AE218" s="13"/>
      <c r="AT218" s="254" t="s">
        <v>161</v>
      </c>
      <c r="AU218" s="254" t="s">
        <v>88</v>
      </c>
      <c r="AV218" s="13" t="s">
        <v>88</v>
      </c>
      <c r="AW218" s="13" t="s">
        <v>34</v>
      </c>
      <c r="AX218" s="13" t="s">
        <v>14</v>
      </c>
      <c r="AY218" s="254" t="s">
        <v>150</v>
      </c>
    </row>
    <row r="219" s="2" customFormat="1" ht="16.5" customHeight="1">
      <c r="A219" s="38"/>
      <c r="B219" s="39"/>
      <c r="C219" s="266" t="s">
        <v>327</v>
      </c>
      <c r="D219" s="266" t="s">
        <v>266</v>
      </c>
      <c r="E219" s="267" t="s">
        <v>942</v>
      </c>
      <c r="F219" s="268" t="s">
        <v>943</v>
      </c>
      <c r="G219" s="269" t="s">
        <v>323</v>
      </c>
      <c r="H219" s="270">
        <v>2</v>
      </c>
      <c r="I219" s="271"/>
      <c r="J219" s="272">
        <f>ROUND(I219*H219,2)</f>
        <v>0</v>
      </c>
      <c r="K219" s="268" t="s">
        <v>156</v>
      </c>
      <c r="L219" s="273"/>
      <c r="M219" s="274" t="s">
        <v>1</v>
      </c>
      <c r="N219" s="275" t="s">
        <v>45</v>
      </c>
      <c r="O219" s="91"/>
      <c r="P219" s="235">
        <f>O219*H219</f>
        <v>0</v>
      </c>
      <c r="Q219" s="235">
        <v>0.0025000000000000001</v>
      </c>
      <c r="R219" s="235">
        <f>Q219*H219</f>
        <v>0.0050000000000000001</v>
      </c>
      <c r="S219" s="235">
        <v>0</v>
      </c>
      <c r="T219" s="236">
        <f>S219*H219</f>
        <v>0</v>
      </c>
      <c r="U219" s="38"/>
      <c r="V219" s="38"/>
      <c r="W219" s="38"/>
      <c r="X219" s="38"/>
      <c r="Y219" s="38"/>
      <c r="Z219" s="38"/>
      <c r="AA219" s="38"/>
      <c r="AB219" s="38"/>
      <c r="AC219" s="38"/>
      <c r="AD219" s="38"/>
      <c r="AE219" s="38"/>
      <c r="AR219" s="237" t="s">
        <v>194</v>
      </c>
      <c r="AT219" s="237" t="s">
        <v>266</v>
      </c>
      <c r="AU219" s="237" t="s">
        <v>88</v>
      </c>
      <c r="AY219" s="17" t="s">
        <v>150</v>
      </c>
      <c r="BE219" s="238">
        <f>IF(N219="základní",J219,0)</f>
        <v>0</v>
      </c>
      <c r="BF219" s="238">
        <f>IF(N219="snížená",J219,0)</f>
        <v>0</v>
      </c>
      <c r="BG219" s="238">
        <f>IF(N219="zákl. přenesená",J219,0)</f>
        <v>0</v>
      </c>
      <c r="BH219" s="238">
        <f>IF(N219="sníž. přenesená",J219,0)</f>
        <v>0</v>
      </c>
      <c r="BI219" s="238">
        <f>IF(N219="nulová",J219,0)</f>
        <v>0</v>
      </c>
      <c r="BJ219" s="17" t="s">
        <v>14</v>
      </c>
      <c r="BK219" s="238">
        <f>ROUND(I219*H219,2)</f>
        <v>0</v>
      </c>
      <c r="BL219" s="17" t="s">
        <v>157</v>
      </c>
      <c r="BM219" s="237" t="s">
        <v>944</v>
      </c>
    </row>
    <row r="220" s="13" customFormat="1">
      <c r="A220" s="13"/>
      <c r="B220" s="244"/>
      <c r="C220" s="245"/>
      <c r="D220" s="239" t="s">
        <v>161</v>
      </c>
      <c r="E220" s="246" t="s">
        <v>1</v>
      </c>
      <c r="F220" s="247" t="s">
        <v>945</v>
      </c>
      <c r="G220" s="245"/>
      <c r="H220" s="248">
        <v>2</v>
      </c>
      <c r="I220" s="249"/>
      <c r="J220" s="245"/>
      <c r="K220" s="245"/>
      <c r="L220" s="250"/>
      <c r="M220" s="251"/>
      <c r="N220" s="252"/>
      <c r="O220" s="252"/>
      <c r="P220" s="252"/>
      <c r="Q220" s="252"/>
      <c r="R220" s="252"/>
      <c r="S220" s="252"/>
      <c r="T220" s="253"/>
      <c r="U220" s="13"/>
      <c r="V220" s="13"/>
      <c r="W220" s="13"/>
      <c r="X220" s="13"/>
      <c r="Y220" s="13"/>
      <c r="Z220" s="13"/>
      <c r="AA220" s="13"/>
      <c r="AB220" s="13"/>
      <c r="AC220" s="13"/>
      <c r="AD220" s="13"/>
      <c r="AE220" s="13"/>
      <c r="AT220" s="254" t="s">
        <v>161</v>
      </c>
      <c r="AU220" s="254" t="s">
        <v>88</v>
      </c>
      <c r="AV220" s="13" t="s">
        <v>88</v>
      </c>
      <c r="AW220" s="13" t="s">
        <v>34</v>
      </c>
      <c r="AX220" s="13" t="s">
        <v>14</v>
      </c>
      <c r="AY220" s="254" t="s">
        <v>150</v>
      </c>
    </row>
    <row r="221" s="2" customFormat="1">
      <c r="A221" s="38"/>
      <c r="B221" s="39"/>
      <c r="C221" s="266" t="s">
        <v>332</v>
      </c>
      <c r="D221" s="266" t="s">
        <v>266</v>
      </c>
      <c r="E221" s="267" t="s">
        <v>946</v>
      </c>
      <c r="F221" s="268" t="s">
        <v>947</v>
      </c>
      <c r="G221" s="269" t="s">
        <v>323</v>
      </c>
      <c r="H221" s="270">
        <v>5</v>
      </c>
      <c r="I221" s="271"/>
      <c r="J221" s="272">
        <f>ROUND(I221*H221,2)</f>
        <v>0</v>
      </c>
      <c r="K221" s="268" t="s">
        <v>156</v>
      </c>
      <c r="L221" s="273"/>
      <c r="M221" s="274" t="s">
        <v>1</v>
      </c>
      <c r="N221" s="275" t="s">
        <v>45</v>
      </c>
      <c r="O221" s="91"/>
      <c r="P221" s="235">
        <f>O221*H221</f>
        <v>0</v>
      </c>
      <c r="Q221" s="235">
        <v>0.0035000000000000001</v>
      </c>
      <c r="R221" s="235">
        <f>Q221*H221</f>
        <v>0.017500000000000002</v>
      </c>
      <c r="S221" s="235">
        <v>0</v>
      </c>
      <c r="T221" s="236">
        <f>S221*H221</f>
        <v>0</v>
      </c>
      <c r="U221" s="38"/>
      <c r="V221" s="38"/>
      <c r="W221" s="38"/>
      <c r="X221" s="38"/>
      <c r="Y221" s="38"/>
      <c r="Z221" s="38"/>
      <c r="AA221" s="38"/>
      <c r="AB221" s="38"/>
      <c r="AC221" s="38"/>
      <c r="AD221" s="38"/>
      <c r="AE221" s="38"/>
      <c r="AR221" s="237" t="s">
        <v>194</v>
      </c>
      <c r="AT221" s="237" t="s">
        <v>266</v>
      </c>
      <c r="AU221" s="237" t="s">
        <v>88</v>
      </c>
      <c r="AY221" s="17" t="s">
        <v>150</v>
      </c>
      <c r="BE221" s="238">
        <f>IF(N221="základní",J221,0)</f>
        <v>0</v>
      </c>
      <c r="BF221" s="238">
        <f>IF(N221="snížená",J221,0)</f>
        <v>0</v>
      </c>
      <c r="BG221" s="238">
        <f>IF(N221="zákl. přenesená",J221,0)</f>
        <v>0</v>
      </c>
      <c r="BH221" s="238">
        <f>IF(N221="sníž. přenesená",J221,0)</f>
        <v>0</v>
      </c>
      <c r="BI221" s="238">
        <f>IF(N221="nulová",J221,0)</f>
        <v>0</v>
      </c>
      <c r="BJ221" s="17" t="s">
        <v>14</v>
      </c>
      <c r="BK221" s="238">
        <f>ROUND(I221*H221,2)</f>
        <v>0</v>
      </c>
      <c r="BL221" s="17" t="s">
        <v>157</v>
      </c>
      <c r="BM221" s="237" t="s">
        <v>948</v>
      </c>
    </row>
    <row r="222" s="13" customFormat="1">
      <c r="A222" s="13"/>
      <c r="B222" s="244"/>
      <c r="C222" s="245"/>
      <c r="D222" s="239" t="s">
        <v>161</v>
      </c>
      <c r="E222" s="246" t="s">
        <v>1</v>
      </c>
      <c r="F222" s="247" t="s">
        <v>949</v>
      </c>
      <c r="G222" s="245"/>
      <c r="H222" s="248">
        <v>5</v>
      </c>
      <c r="I222" s="249"/>
      <c r="J222" s="245"/>
      <c r="K222" s="245"/>
      <c r="L222" s="250"/>
      <c r="M222" s="251"/>
      <c r="N222" s="252"/>
      <c r="O222" s="252"/>
      <c r="P222" s="252"/>
      <c r="Q222" s="252"/>
      <c r="R222" s="252"/>
      <c r="S222" s="252"/>
      <c r="T222" s="253"/>
      <c r="U222" s="13"/>
      <c r="V222" s="13"/>
      <c r="W222" s="13"/>
      <c r="X222" s="13"/>
      <c r="Y222" s="13"/>
      <c r="Z222" s="13"/>
      <c r="AA222" s="13"/>
      <c r="AB222" s="13"/>
      <c r="AC222" s="13"/>
      <c r="AD222" s="13"/>
      <c r="AE222" s="13"/>
      <c r="AT222" s="254" t="s">
        <v>161</v>
      </c>
      <c r="AU222" s="254" t="s">
        <v>88</v>
      </c>
      <c r="AV222" s="13" t="s">
        <v>88</v>
      </c>
      <c r="AW222" s="13" t="s">
        <v>34</v>
      </c>
      <c r="AX222" s="13" t="s">
        <v>14</v>
      </c>
      <c r="AY222" s="254" t="s">
        <v>150</v>
      </c>
    </row>
    <row r="223" s="2" customFormat="1">
      <c r="A223" s="38"/>
      <c r="B223" s="39"/>
      <c r="C223" s="266" t="s">
        <v>337</v>
      </c>
      <c r="D223" s="266" t="s">
        <v>266</v>
      </c>
      <c r="E223" s="267" t="s">
        <v>950</v>
      </c>
      <c r="F223" s="268" t="s">
        <v>951</v>
      </c>
      <c r="G223" s="269" t="s">
        <v>323</v>
      </c>
      <c r="H223" s="270">
        <v>2</v>
      </c>
      <c r="I223" s="271"/>
      <c r="J223" s="272">
        <f>ROUND(I223*H223,2)</f>
        <v>0</v>
      </c>
      <c r="K223" s="268" t="s">
        <v>156</v>
      </c>
      <c r="L223" s="273"/>
      <c r="M223" s="274" t="s">
        <v>1</v>
      </c>
      <c r="N223" s="275" t="s">
        <v>45</v>
      </c>
      <c r="O223" s="91"/>
      <c r="P223" s="235">
        <f>O223*H223</f>
        <v>0</v>
      </c>
      <c r="Q223" s="235">
        <v>0.0040000000000000001</v>
      </c>
      <c r="R223" s="235">
        <f>Q223*H223</f>
        <v>0.0080000000000000002</v>
      </c>
      <c r="S223" s="235">
        <v>0</v>
      </c>
      <c r="T223" s="236">
        <f>S223*H223</f>
        <v>0</v>
      </c>
      <c r="U223" s="38"/>
      <c r="V223" s="38"/>
      <c r="W223" s="38"/>
      <c r="X223" s="38"/>
      <c r="Y223" s="38"/>
      <c r="Z223" s="38"/>
      <c r="AA223" s="38"/>
      <c r="AB223" s="38"/>
      <c r="AC223" s="38"/>
      <c r="AD223" s="38"/>
      <c r="AE223" s="38"/>
      <c r="AR223" s="237" t="s">
        <v>194</v>
      </c>
      <c r="AT223" s="237" t="s">
        <v>266</v>
      </c>
      <c r="AU223" s="237" t="s">
        <v>88</v>
      </c>
      <c r="AY223" s="17" t="s">
        <v>150</v>
      </c>
      <c r="BE223" s="238">
        <f>IF(N223="základní",J223,0)</f>
        <v>0</v>
      </c>
      <c r="BF223" s="238">
        <f>IF(N223="snížená",J223,0)</f>
        <v>0</v>
      </c>
      <c r="BG223" s="238">
        <f>IF(N223="zákl. přenesená",J223,0)</f>
        <v>0</v>
      </c>
      <c r="BH223" s="238">
        <f>IF(N223="sníž. přenesená",J223,0)</f>
        <v>0</v>
      </c>
      <c r="BI223" s="238">
        <f>IF(N223="nulová",J223,0)</f>
        <v>0</v>
      </c>
      <c r="BJ223" s="17" t="s">
        <v>14</v>
      </c>
      <c r="BK223" s="238">
        <f>ROUND(I223*H223,2)</f>
        <v>0</v>
      </c>
      <c r="BL223" s="17" t="s">
        <v>157</v>
      </c>
      <c r="BM223" s="237" t="s">
        <v>952</v>
      </c>
    </row>
    <row r="224" s="13" customFormat="1">
      <c r="A224" s="13"/>
      <c r="B224" s="244"/>
      <c r="C224" s="245"/>
      <c r="D224" s="239" t="s">
        <v>161</v>
      </c>
      <c r="E224" s="246" t="s">
        <v>1</v>
      </c>
      <c r="F224" s="247" t="s">
        <v>953</v>
      </c>
      <c r="G224" s="245"/>
      <c r="H224" s="248">
        <v>2</v>
      </c>
      <c r="I224" s="249"/>
      <c r="J224" s="245"/>
      <c r="K224" s="245"/>
      <c r="L224" s="250"/>
      <c r="M224" s="251"/>
      <c r="N224" s="252"/>
      <c r="O224" s="252"/>
      <c r="P224" s="252"/>
      <c r="Q224" s="252"/>
      <c r="R224" s="252"/>
      <c r="S224" s="252"/>
      <c r="T224" s="253"/>
      <c r="U224" s="13"/>
      <c r="V224" s="13"/>
      <c r="W224" s="13"/>
      <c r="X224" s="13"/>
      <c r="Y224" s="13"/>
      <c r="Z224" s="13"/>
      <c r="AA224" s="13"/>
      <c r="AB224" s="13"/>
      <c r="AC224" s="13"/>
      <c r="AD224" s="13"/>
      <c r="AE224" s="13"/>
      <c r="AT224" s="254" t="s">
        <v>161</v>
      </c>
      <c r="AU224" s="254" t="s">
        <v>88</v>
      </c>
      <c r="AV224" s="13" t="s">
        <v>88</v>
      </c>
      <c r="AW224" s="13" t="s">
        <v>34</v>
      </c>
      <c r="AX224" s="13" t="s">
        <v>14</v>
      </c>
      <c r="AY224" s="254" t="s">
        <v>150</v>
      </c>
    </row>
    <row r="225" s="2" customFormat="1">
      <c r="A225" s="38"/>
      <c r="B225" s="39"/>
      <c r="C225" s="266" t="s">
        <v>343</v>
      </c>
      <c r="D225" s="266" t="s">
        <v>266</v>
      </c>
      <c r="E225" s="267" t="s">
        <v>954</v>
      </c>
      <c r="F225" s="268" t="s">
        <v>955</v>
      </c>
      <c r="G225" s="269" t="s">
        <v>323</v>
      </c>
      <c r="H225" s="270">
        <v>1</v>
      </c>
      <c r="I225" s="271"/>
      <c r="J225" s="272">
        <f>ROUND(I225*H225,2)</f>
        <v>0</v>
      </c>
      <c r="K225" s="268" t="s">
        <v>156</v>
      </c>
      <c r="L225" s="273"/>
      <c r="M225" s="274" t="s">
        <v>1</v>
      </c>
      <c r="N225" s="275" t="s">
        <v>45</v>
      </c>
      <c r="O225" s="91"/>
      <c r="P225" s="235">
        <f>O225*H225</f>
        <v>0</v>
      </c>
      <c r="Q225" s="235">
        <v>0.0050000000000000001</v>
      </c>
      <c r="R225" s="235">
        <f>Q225*H225</f>
        <v>0.0050000000000000001</v>
      </c>
      <c r="S225" s="235">
        <v>0</v>
      </c>
      <c r="T225" s="236">
        <f>S225*H225</f>
        <v>0</v>
      </c>
      <c r="U225" s="38"/>
      <c r="V225" s="38"/>
      <c r="W225" s="38"/>
      <c r="X225" s="38"/>
      <c r="Y225" s="38"/>
      <c r="Z225" s="38"/>
      <c r="AA225" s="38"/>
      <c r="AB225" s="38"/>
      <c r="AC225" s="38"/>
      <c r="AD225" s="38"/>
      <c r="AE225" s="38"/>
      <c r="AR225" s="237" t="s">
        <v>194</v>
      </c>
      <c r="AT225" s="237" t="s">
        <v>266</v>
      </c>
      <c r="AU225" s="237" t="s">
        <v>88</v>
      </c>
      <c r="AY225" s="17" t="s">
        <v>150</v>
      </c>
      <c r="BE225" s="238">
        <f>IF(N225="základní",J225,0)</f>
        <v>0</v>
      </c>
      <c r="BF225" s="238">
        <f>IF(N225="snížená",J225,0)</f>
        <v>0</v>
      </c>
      <c r="BG225" s="238">
        <f>IF(N225="zákl. přenesená",J225,0)</f>
        <v>0</v>
      </c>
      <c r="BH225" s="238">
        <f>IF(N225="sníž. přenesená",J225,0)</f>
        <v>0</v>
      </c>
      <c r="BI225" s="238">
        <f>IF(N225="nulová",J225,0)</f>
        <v>0</v>
      </c>
      <c r="BJ225" s="17" t="s">
        <v>14</v>
      </c>
      <c r="BK225" s="238">
        <f>ROUND(I225*H225,2)</f>
        <v>0</v>
      </c>
      <c r="BL225" s="17" t="s">
        <v>157</v>
      </c>
      <c r="BM225" s="237" t="s">
        <v>956</v>
      </c>
    </row>
    <row r="226" s="13" customFormat="1">
      <c r="A226" s="13"/>
      <c r="B226" s="244"/>
      <c r="C226" s="245"/>
      <c r="D226" s="239" t="s">
        <v>161</v>
      </c>
      <c r="E226" s="246" t="s">
        <v>1</v>
      </c>
      <c r="F226" s="247" t="s">
        <v>957</v>
      </c>
      <c r="G226" s="245"/>
      <c r="H226" s="248">
        <v>1</v>
      </c>
      <c r="I226" s="249"/>
      <c r="J226" s="245"/>
      <c r="K226" s="245"/>
      <c r="L226" s="250"/>
      <c r="M226" s="251"/>
      <c r="N226" s="252"/>
      <c r="O226" s="252"/>
      <c r="P226" s="252"/>
      <c r="Q226" s="252"/>
      <c r="R226" s="252"/>
      <c r="S226" s="252"/>
      <c r="T226" s="253"/>
      <c r="U226" s="13"/>
      <c r="V226" s="13"/>
      <c r="W226" s="13"/>
      <c r="X226" s="13"/>
      <c r="Y226" s="13"/>
      <c r="Z226" s="13"/>
      <c r="AA226" s="13"/>
      <c r="AB226" s="13"/>
      <c r="AC226" s="13"/>
      <c r="AD226" s="13"/>
      <c r="AE226" s="13"/>
      <c r="AT226" s="254" t="s">
        <v>161</v>
      </c>
      <c r="AU226" s="254" t="s">
        <v>88</v>
      </c>
      <c r="AV226" s="13" t="s">
        <v>88</v>
      </c>
      <c r="AW226" s="13" t="s">
        <v>34</v>
      </c>
      <c r="AX226" s="13" t="s">
        <v>14</v>
      </c>
      <c r="AY226" s="254" t="s">
        <v>150</v>
      </c>
    </row>
    <row r="227" s="2" customFormat="1">
      <c r="A227" s="38"/>
      <c r="B227" s="39"/>
      <c r="C227" s="266" t="s">
        <v>348</v>
      </c>
      <c r="D227" s="266" t="s">
        <v>266</v>
      </c>
      <c r="E227" s="267" t="s">
        <v>958</v>
      </c>
      <c r="F227" s="268" t="s">
        <v>959</v>
      </c>
      <c r="G227" s="269" t="s">
        <v>323</v>
      </c>
      <c r="H227" s="270">
        <v>5</v>
      </c>
      <c r="I227" s="271"/>
      <c r="J227" s="272">
        <f>ROUND(I227*H227,2)</f>
        <v>0</v>
      </c>
      <c r="K227" s="268" t="s">
        <v>1</v>
      </c>
      <c r="L227" s="273"/>
      <c r="M227" s="274" t="s">
        <v>1</v>
      </c>
      <c r="N227" s="275" t="s">
        <v>45</v>
      </c>
      <c r="O227" s="91"/>
      <c r="P227" s="235">
        <f>O227*H227</f>
        <v>0</v>
      </c>
      <c r="Q227" s="235">
        <v>0.0025000000000000001</v>
      </c>
      <c r="R227" s="235">
        <f>Q227*H227</f>
        <v>0.012500000000000001</v>
      </c>
      <c r="S227" s="235">
        <v>0</v>
      </c>
      <c r="T227" s="236">
        <f>S227*H227</f>
        <v>0</v>
      </c>
      <c r="U227" s="38"/>
      <c r="V227" s="38"/>
      <c r="W227" s="38"/>
      <c r="X227" s="38"/>
      <c r="Y227" s="38"/>
      <c r="Z227" s="38"/>
      <c r="AA227" s="38"/>
      <c r="AB227" s="38"/>
      <c r="AC227" s="38"/>
      <c r="AD227" s="38"/>
      <c r="AE227" s="38"/>
      <c r="AR227" s="237" t="s">
        <v>194</v>
      </c>
      <c r="AT227" s="237" t="s">
        <v>266</v>
      </c>
      <c r="AU227" s="237" t="s">
        <v>88</v>
      </c>
      <c r="AY227" s="17" t="s">
        <v>150</v>
      </c>
      <c r="BE227" s="238">
        <f>IF(N227="základní",J227,0)</f>
        <v>0</v>
      </c>
      <c r="BF227" s="238">
        <f>IF(N227="snížená",J227,0)</f>
        <v>0</v>
      </c>
      <c r="BG227" s="238">
        <f>IF(N227="zákl. přenesená",J227,0)</f>
        <v>0</v>
      </c>
      <c r="BH227" s="238">
        <f>IF(N227="sníž. přenesená",J227,0)</f>
        <v>0</v>
      </c>
      <c r="BI227" s="238">
        <f>IF(N227="nulová",J227,0)</f>
        <v>0</v>
      </c>
      <c r="BJ227" s="17" t="s">
        <v>14</v>
      </c>
      <c r="BK227" s="238">
        <f>ROUND(I227*H227,2)</f>
        <v>0</v>
      </c>
      <c r="BL227" s="17" t="s">
        <v>157</v>
      </c>
      <c r="BM227" s="237" t="s">
        <v>960</v>
      </c>
    </row>
    <row r="228" s="13" customFormat="1">
      <c r="A228" s="13"/>
      <c r="B228" s="244"/>
      <c r="C228" s="245"/>
      <c r="D228" s="239" t="s">
        <v>161</v>
      </c>
      <c r="E228" s="246" t="s">
        <v>1</v>
      </c>
      <c r="F228" s="247" t="s">
        <v>961</v>
      </c>
      <c r="G228" s="245"/>
      <c r="H228" s="248">
        <v>5</v>
      </c>
      <c r="I228" s="249"/>
      <c r="J228" s="245"/>
      <c r="K228" s="245"/>
      <c r="L228" s="250"/>
      <c r="M228" s="251"/>
      <c r="N228" s="252"/>
      <c r="O228" s="252"/>
      <c r="P228" s="252"/>
      <c r="Q228" s="252"/>
      <c r="R228" s="252"/>
      <c r="S228" s="252"/>
      <c r="T228" s="253"/>
      <c r="U228" s="13"/>
      <c r="V228" s="13"/>
      <c r="W228" s="13"/>
      <c r="X228" s="13"/>
      <c r="Y228" s="13"/>
      <c r="Z228" s="13"/>
      <c r="AA228" s="13"/>
      <c r="AB228" s="13"/>
      <c r="AC228" s="13"/>
      <c r="AD228" s="13"/>
      <c r="AE228" s="13"/>
      <c r="AT228" s="254" t="s">
        <v>161</v>
      </c>
      <c r="AU228" s="254" t="s">
        <v>88</v>
      </c>
      <c r="AV228" s="13" t="s">
        <v>88</v>
      </c>
      <c r="AW228" s="13" t="s">
        <v>34</v>
      </c>
      <c r="AX228" s="13" t="s">
        <v>14</v>
      </c>
      <c r="AY228" s="254" t="s">
        <v>150</v>
      </c>
    </row>
    <row r="229" s="2" customFormat="1">
      <c r="A229" s="38"/>
      <c r="B229" s="39"/>
      <c r="C229" s="226" t="s">
        <v>353</v>
      </c>
      <c r="D229" s="226" t="s">
        <v>152</v>
      </c>
      <c r="E229" s="227" t="s">
        <v>962</v>
      </c>
      <c r="F229" s="228" t="s">
        <v>963</v>
      </c>
      <c r="G229" s="229" t="s">
        <v>323</v>
      </c>
      <c r="H229" s="230">
        <v>13</v>
      </c>
      <c r="I229" s="231"/>
      <c r="J229" s="232">
        <f>ROUND(I229*H229,2)</f>
        <v>0</v>
      </c>
      <c r="K229" s="228" t="s">
        <v>156</v>
      </c>
      <c r="L229" s="44"/>
      <c r="M229" s="233" t="s">
        <v>1</v>
      </c>
      <c r="N229" s="234" t="s">
        <v>45</v>
      </c>
      <c r="O229" s="91"/>
      <c r="P229" s="235">
        <f>O229*H229</f>
        <v>0</v>
      </c>
      <c r="Q229" s="235">
        <v>0.10940999999999999</v>
      </c>
      <c r="R229" s="235">
        <f>Q229*H229</f>
        <v>1.4223299999999999</v>
      </c>
      <c r="S229" s="235">
        <v>0</v>
      </c>
      <c r="T229" s="236">
        <f>S229*H229</f>
        <v>0</v>
      </c>
      <c r="U229" s="38"/>
      <c r="V229" s="38"/>
      <c r="W229" s="38"/>
      <c r="X229" s="38"/>
      <c r="Y229" s="38"/>
      <c r="Z229" s="38"/>
      <c r="AA229" s="38"/>
      <c r="AB229" s="38"/>
      <c r="AC229" s="38"/>
      <c r="AD229" s="38"/>
      <c r="AE229" s="38"/>
      <c r="AR229" s="237" t="s">
        <v>157</v>
      </c>
      <c r="AT229" s="237" t="s">
        <v>152</v>
      </c>
      <c r="AU229" s="237" t="s">
        <v>88</v>
      </c>
      <c r="AY229" s="17" t="s">
        <v>150</v>
      </c>
      <c r="BE229" s="238">
        <f>IF(N229="základní",J229,0)</f>
        <v>0</v>
      </c>
      <c r="BF229" s="238">
        <f>IF(N229="snížená",J229,0)</f>
        <v>0</v>
      </c>
      <c r="BG229" s="238">
        <f>IF(N229="zákl. přenesená",J229,0)</f>
        <v>0</v>
      </c>
      <c r="BH229" s="238">
        <f>IF(N229="sníž. přenesená",J229,0)</f>
        <v>0</v>
      </c>
      <c r="BI229" s="238">
        <f>IF(N229="nulová",J229,0)</f>
        <v>0</v>
      </c>
      <c r="BJ229" s="17" t="s">
        <v>14</v>
      </c>
      <c r="BK229" s="238">
        <f>ROUND(I229*H229,2)</f>
        <v>0</v>
      </c>
      <c r="BL229" s="17" t="s">
        <v>157</v>
      </c>
      <c r="BM229" s="237" t="s">
        <v>964</v>
      </c>
    </row>
    <row r="230" s="2" customFormat="1">
      <c r="A230" s="38"/>
      <c r="B230" s="39"/>
      <c r="C230" s="40"/>
      <c r="D230" s="239" t="s">
        <v>159</v>
      </c>
      <c r="E230" s="40"/>
      <c r="F230" s="240" t="s">
        <v>965</v>
      </c>
      <c r="G230" s="40"/>
      <c r="H230" s="40"/>
      <c r="I230" s="241"/>
      <c r="J230" s="40"/>
      <c r="K230" s="40"/>
      <c r="L230" s="44"/>
      <c r="M230" s="242"/>
      <c r="N230" s="243"/>
      <c r="O230" s="91"/>
      <c r="P230" s="91"/>
      <c r="Q230" s="91"/>
      <c r="R230" s="91"/>
      <c r="S230" s="91"/>
      <c r="T230" s="92"/>
      <c r="U230" s="38"/>
      <c r="V230" s="38"/>
      <c r="W230" s="38"/>
      <c r="X230" s="38"/>
      <c r="Y230" s="38"/>
      <c r="Z230" s="38"/>
      <c r="AA230" s="38"/>
      <c r="AB230" s="38"/>
      <c r="AC230" s="38"/>
      <c r="AD230" s="38"/>
      <c r="AE230" s="38"/>
      <c r="AT230" s="17" t="s">
        <v>159</v>
      </c>
      <c r="AU230" s="17" t="s">
        <v>88</v>
      </c>
    </row>
    <row r="231" s="13" customFormat="1">
      <c r="A231" s="13"/>
      <c r="B231" s="244"/>
      <c r="C231" s="245"/>
      <c r="D231" s="239" t="s">
        <v>161</v>
      </c>
      <c r="E231" s="246" t="s">
        <v>1</v>
      </c>
      <c r="F231" s="247" t="s">
        <v>966</v>
      </c>
      <c r="G231" s="245"/>
      <c r="H231" s="248">
        <v>13</v>
      </c>
      <c r="I231" s="249"/>
      <c r="J231" s="245"/>
      <c r="K231" s="245"/>
      <c r="L231" s="250"/>
      <c r="M231" s="251"/>
      <c r="N231" s="252"/>
      <c r="O231" s="252"/>
      <c r="P231" s="252"/>
      <c r="Q231" s="252"/>
      <c r="R231" s="252"/>
      <c r="S231" s="252"/>
      <c r="T231" s="253"/>
      <c r="U231" s="13"/>
      <c r="V231" s="13"/>
      <c r="W231" s="13"/>
      <c r="X231" s="13"/>
      <c r="Y231" s="13"/>
      <c r="Z231" s="13"/>
      <c r="AA231" s="13"/>
      <c r="AB231" s="13"/>
      <c r="AC231" s="13"/>
      <c r="AD231" s="13"/>
      <c r="AE231" s="13"/>
      <c r="AT231" s="254" t="s">
        <v>161</v>
      </c>
      <c r="AU231" s="254" t="s">
        <v>88</v>
      </c>
      <c r="AV231" s="13" t="s">
        <v>88</v>
      </c>
      <c r="AW231" s="13" t="s">
        <v>34</v>
      </c>
      <c r="AX231" s="13" t="s">
        <v>14</v>
      </c>
      <c r="AY231" s="254" t="s">
        <v>150</v>
      </c>
    </row>
    <row r="232" s="2" customFormat="1" ht="21.75" customHeight="1">
      <c r="A232" s="38"/>
      <c r="B232" s="39"/>
      <c r="C232" s="266" t="s">
        <v>359</v>
      </c>
      <c r="D232" s="266" t="s">
        <v>266</v>
      </c>
      <c r="E232" s="267" t="s">
        <v>967</v>
      </c>
      <c r="F232" s="268" t="s">
        <v>968</v>
      </c>
      <c r="G232" s="269" t="s">
        <v>323</v>
      </c>
      <c r="H232" s="270">
        <v>13</v>
      </c>
      <c r="I232" s="271"/>
      <c r="J232" s="272">
        <f>ROUND(I232*H232,2)</f>
        <v>0</v>
      </c>
      <c r="K232" s="268" t="s">
        <v>156</v>
      </c>
      <c r="L232" s="273"/>
      <c r="M232" s="274" t="s">
        <v>1</v>
      </c>
      <c r="N232" s="275" t="s">
        <v>45</v>
      </c>
      <c r="O232" s="91"/>
      <c r="P232" s="235">
        <f>O232*H232</f>
        <v>0</v>
      </c>
      <c r="Q232" s="235">
        <v>0.0061000000000000004</v>
      </c>
      <c r="R232" s="235">
        <f>Q232*H232</f>
        <v>0.079300000000000009</v>
      </c>
      <c r="S232" s="235">
        <v>0</v>
      </c>
      <c r="T232" s="236">
        <f>S232*H232</f>
        <v>0</v>
      </c>
      <c r="U232" s="38"/>
      <c r="V232" s="38"/>
      <c r="W232" s="38"/>
      <c r="X232" s="38"/>
      <c r="Y232" s="38"/>
      <c r="Z232" s="38"/>
      <c r="AA232" s="38"/>
      <c r="AB232" s="38"/>
      <c r="AC232" s="38"/>
      <c r="AD232" s="38"/>
      <c r="AE232" s="38"/>
      <c r="AR232" s="237" t="s">
        <v>194</v>
      </c>
      <c r="AT232" s="237" t="s">
        <v>266</v>
      </c>
      <c r="AU232" s="237" t="s">
        <v>88</v>
      </c>
      <c r="AY232" s="17" t="s">
        <v>150</v>
      </c>
      <c r="BE232" s="238">
        <f>IF(N232="základní",J232,0)</f>
        <v>0</v>
      </c>
      <c r="BF232" s="238">
        <f>IF(N232="snížená",J232,0)</f>
        <v>0</v>
      </c>
      <c r="BG232" s="238">
        <f>IF(N232="zákl. přenesená",J232,0)</f>
        <v>0</v>
      </c>
      <c r="BH232" s="238">
        <f>IF(N232="sníž. přenesená",J232,0)</f>
        <v>0</v>
      </c>
      <c r="BI232" s="238">
        <f>IF(N232="nulová",J232,0)</f>
        <v>0</v>
      </c>
      <c r="BJ232" s="17" t="s">
        <v>14</v>
      </c>
      <c r="BK232" s="238">
        <f>ROUND(I232*H232,2)</f>
        <v>0</v>
      </c>
      <c r="BL232" s="17" t="s">
        <v>157</v>
      </c>
      <c r="BM232" s="237" t="s">
        <v>969</v>
      </c>
    </row>
    <row r="233" s="13" customFormat="1">
      <c r="A233" s="13"/>
      <c r="B233" s="244"/>
      <c r="C233" s="245"/>
      <c r="D233" s="239" t="s">
        <v>161</v>
      </c>
      <c r="E233" s="246" t="s">
        <v>1</v>
      </c>
      <c r="F233" s="247" t="s">
        <v>970</v>
      </c>
      <c r="G233" s="245"/>
      <c r="H233" s="248">
        <v>13</v>
      </c>
      <c r="I233" s="249"/>
      <c r="J233" s="245"/>
      <c r="K233" s="245"/>
      <c r="L233" s="250"/>
      <c r="M233" s="251"/>
      <c r="N233" s="252"/>
      <c r="O233" s="252"/>
      <c r="P233" s="252"/>
      <c r="Q233" s="252"/>
      <c r="R233" s="252"/>
      <c r="S233" s="252"/>
      <c r="T233" s="253"/>
      <c r="U233" s="13"/>
      <c r="V233" s="13"/>
      <c r="W233" s="13"/>
      <c r="X233" s="13"/>
      <c r="Y233" s="13"/>
      <c r="Z233" s="13"/>
      <c r="AA233" s="13"/>
      <c r="AB233" s="13"/>
      <c r="AC233" s="13"/>
      <c r="AD233" s="13"/>
      <c r="AE233" s="13"/>
      <c r="AT233" s="254" t="s">
        <v>161</v>
      </c>
      <c r="AU233" s="254" t="s">
        <v>88</v>
      </c>
      <c r="AV233" s="13" t="s">
        <v>88</v>
      </c>
      <c r="AW233" s="13" t="s">
        <v>34</v>
      </c>
      <c r="AX233" s="13" t="s">
        <v>14</v>
      </c>
      <c r="AY233" s="254" t="s">
        <v>150</v>
      </c>
    </row>
    <row r="234" s="2" customFormat="1">
      <c r="A234" s="38"/>
      <c r="B234" s="39"/>
      <c r="C234" s="226" t="s">
        <v>365</v>
      </c>
      <c r="D234" s="226" t="s">
        <v>152</v>
      </c>
      <c r="E234" s="227" t="s">
        <v>971</v>
      </c>
      <c r="F234" s="228" t="s">
        <v>972</v>
      </c>
      <c r="G234" s="229" t="s">
        <v>216</v>
      </c>
      <c r="H234" s="230">
        <v>362</v>
      </c>
      <c r="I234" s="231"/>
      <c r="J234" s="232">
        <f>ROUND(I234*H234,2)</f>
        <v>0</v>
      </c>
      <c r="K234" s="228" t="s">
        <v>156</v>
      </c>
      <c r="L234" s="44"/>
      <c r="M234" s="233" t="s">
        <v>1</v>
      </c>
      <c r="N234" s="234" t="s">
        <v>45</v>
      </c>
      <c r="O234" s="91"/>
      <c r="P234" s="235">
        <f>O234*H234</f>
        <v>0</v>
      </c>
      <c r="Q234" s="235">
        <v>0.00020000000000000001</v>
      </c>
      <c r="R234" s="235">
        <f>Q234*H234</f>
        <v>0.072400000000000006</v>
      </c>
      <c r="S234" s="235">
        <v>0</v>
      </c>
      <c r="T234" s="236">
        <f>S234*H234</f>
        <v>0</v>
      </c>
      <c r="U234" s="38"/>
      <c r="V234" s="38"/>
      <c r="W234" s="38"/>
      <c r="X234" s="38"/>
      <c r="Y234" s="38"/>
      <c r="Z234" s="38"/>
      <c r="AA234" s="38"/>
      <c r="AB234" s="38"/>
      <c r="AC234" s="38"/>
      <c r="AD234" s="38"/>
      <c r="AE234" s="38"/>
      <c r="AR234" s="237" t="s">
        <v>157</v>
      </c>
      <c r="AT234" s="237" t="s">
        <v>152</v>
      </c>
      <c r="AU234" s="237" t="s">
        <v>88</v>
      </c>
      <c r="AY234" s="17" t="s">
        <v>150</v>
      </c>
      <c r="BE234" s="238">
        <f>IF(N234="základní",J234,0)</f>
        <v>0</v>
      </c>
      <c r="BF234" s="238">
        <f>IF(N234="snížená",J234,0)</f>
        <v>0</v>
      </c>
      <c r="BG234" s="238">
        <f>IF(N234="zákl. přenesená",J234,0)</f>
        <v>0</v>
      </c>
      <c r="BH234" s="238">
        <f>IF(N234="sníž. přenesená",J234,0)</f>
        <v>0</v>
      </c>
      <c r="BI234" s="238">
        <f>IF(N234="nulová",J234,0)</f>
        <v>0</v>
      </c>
      <c r="BJ234" s="17" t="s">
        <v>14</v>
      </c>
      <c r="BK234" s="238">
        <f>ROUND(I234*H234,2)</f>
        <v>0</v>
      </c>
      <c r="BL234" s="17" t="s">
        <v>157</v>
      </c>
      <c r="BM234" s="237" t="s">
        <v>973</v>
      </c>
    </row>
    <row r="235" s="2" customFormat="1">
      <c r="A235" s="38"/>
      <c r="B235" s="39"/>
      <c r="C235" s="40"/>
      <c r="D235" s="239" t="s">
        <v>159</v>
      </c>
      <c r="E235" s="40"/>
      <c r="F235" s="240" t="s">
        <v>974</v>
      </c>
      <c r="G235" s="40"/>
      <c r="H235" s="40"/>
      <c r="I235" s="241"/>
      <c r="J235" s="40"/>
      <c r="K235" s="40"/>
      <c r="L235" s="44"/>
      <c r="M235" s="242"/>
      <c r="N235" s="243"/>
      <c r="O235" s="91"/>
      <c r="P235" s="91"/>
      <c r="Q235" s="91"/>
      <c r="R235" s="91"/>
      <c r="S235" s="91"/>
      <c r="T235" s="92"/>
      <c r="U235" s="38"/>
      <c r="V235" s="38"/>
      <c r="W235" s="38"/>
      <c r="X235" s="38"/>
      <c r="Y235" s="38"/>
      <c r="Z235" s="38"/>
      <c r="AA235" s="38"/>
      <c r="AB235" s="38"/>
      <c r="AC235" s="38"/>
      <c r="AD235" s="38"/>
      <c r="AE235" s="38"/>
      <c r="AT235" s="17" t="s">
        <v>159</v>
      </c>
      <c r="AU235" s="17" t="s">
        <v>88</v>
      </c>
    </row>
    <row r="236" s="13" customFormat="1">
      <c r="A236" s="13"/>
      <c r="B236" s="244"/>
      <c r="C236" s="245"/>
      <c r="D236" s="239" t="s">
        <v>161</v>
      </c>
      <c r="E236" s="246" t="s">
        <v>1</v>
      </c>
      <c r="F236" s="247" t="s">
        <v>975</v>
      </c>
      <c r="G236" s="245"/>
      <c r="H236" s="248">
        <v>362</v>
      </c>
      <c r="I236" s="249"/>
      <c r="J236" s="245"/>
      <c r="K236" s="245"/>
      <c r="L236" s="250"/>
      <c r="M236" s="251"/>
      <c r="N236" s="252"/>
      <c r="O236" s="252"/>
      <c r="P236" s="252"/>
      <c r="Q236" s="252"/>
      <c r="R236" s="252"/>
      <c r="S236" s="252"/>
      <c r="T236" s="253"/>
      <c r="U236" s="13"/>
      <c r="V236" s="13"/>
      <c r="W236" s="13"/>
      <c r="X236" s="13"/>
      <c r="Y236" s="13"/>
      <c r="Z236" s="13"/>
      <c r="AA236" s="13"/>
      <c r="AB236" s="13"/>
      <c r="AC236" s="13"/>
      <c r="AD236" s="13"/>
      <c r="AE236" s="13"/>
      <c r="AT236" s="254" t="s">
        <v>161</v>
      </c>
      <c r="AU236" s="254" t="s">
        <v>88</v>
      </c>
      <c r="AV236" s="13" t="s">
        <v>88</v>
      </c>
      <c r="AW236" s="13" t="s">
        <v>34</v>
      </c>
      <c r="AX236" s="13" t="s">
        <v>14</v>
      </c>
      <c r="AY236" s="254" t="s">
        <v>150</v>
      </c>
    </row>
    <row r="237" s="2" customFormat="1">
      <c r="A237" s="38"/>
      <c r="B237" s="39"/>
      <c r="C237" s="226" t="s">
        <v>370</v>
      </c>
      <c r="D237" s="226" t="s">
        <v>152</v>
      </c>
      <c r="E237" s="227" t="s">
        <v>976</v>
      </c>
      <c r="F237" s="228" t="s">
        <v>977</v>
      </c>
      <c r="G237" s="229" t="s">
        <v>216</v>
      </c>
      <c r="H237" s="230">
        <v>61.5</v>
      </c>
      <c r="I237" s="231"/>
      <c r="J237" s="232">
        <f>ROUND(I237*H237,2)</f>
        <v>0</v>
      </c>
      <c r="K237" s="228" t="s">
        <v>1</v>
      </c>
      <c r="L237" s="44"/>
      <c r="M237" s="233" t="s">
        <v>1</v>
      </c>
      <c r="N237" s="234" t="s">
        <v>45</v>
      </c>
      <c r="O237" s="91"/>
      <c r="P237" s="235">
        <f>O237*H237</f>
        <v>0</v>
      </c>
      <c r="Q237" s="235">
        <v>0.0021900000000000001</v>
      </c>
      <c r="R237" s="235">
        <f>Q237*H237</f>
        <v>0.134685</v>
      </c>
      <c r="S237" s="235">
        <v>0</v>
      </c>
      <c r="T237" s="236">
        <f>S237*H237</f>
        <v>0</v>
      </c>
      <c r="U237" s="38"/>
      <c r="V237" s="38"/>
      <c r="W237" s="38"/>
      <c r="X237" s="38"/>
      <c r="Y237" s="38"/>
      <c r="Z237" s="38"/>
      <c r="AA237" s="38"/>
      <c r="AB237" s="38"/>
      <c r="AC237" s="38"/>
      <c r="AD237" s="38"/>
      <c r="AE237" s="38"/>
      <c r="AR237" s="237" t="s">
        <v>157</v>
      </c>
      <c r="AT237" s="237" t="s">
        <v>152</v>
      </c>
      <c r="AU237" s="237" t="s">
        <v>88</v>
      </c>
      <c r="AY237" s="17" t="s">
        <v>150</v>
      </c>
      <c r="BE237" s="238">
        <f>IF(N237="základní",J237,0)</f>
        <v>0</v>
      </c>
      <c r="BF237" s="238">
        <f>IF(N237="snížená",J237,0)</f>
        <v>0</v>
      </c>
      <c r="BG237" s="238">
        <f>IF(N237="zákl. přenesená",J237,0)</f>
        <v>0</v>
      </c>
      <c r="BH237" s="238">
        <f>IF(N237="sníž. přenesená",J237,0)</f>
        <v>0</v>
      </c>
      <c r="BI237" s="238">
        <f>IF(N237="nulová",J237,0)</f>
        <v>0</v>
      </c>
      <c r="BJ237" s="17" t="s">
        <v>14</v>
      </c>
      <c r="BK237" s="238">
        <f>ROUND(I237*H237,2)</f>
        <v>0</v>
      </c>
      <c r="BL237" s="17" t="s">
        <v>157</v>
      </c>
      <c r="BM237" s="237" t="s">
        <v>978</v>
      </c>
    </row>
    <row r="238" s="2" customFormat="1">
      <c r="A238" s="38"/>
      <c r="B238" s="39"/>
      <c r="C238" s="40"/>
      <c r="D238" s="239" t="s">
        <v>159</v>
      </c>
      <c r="E238" s="40"/>
      <c r="F238" s="240" t="s">
        <v>979</v>
      </c>
      <c r="G238" s="40"/>
      <c r="H238" s="40"/>
      <c r="I238" s="241"/>
      <c r="J238" s="40"/>
      <c r="K238" s="40"/>
      <c r="L238" s="44"/>
      <c r="M238" s="242"/>
      <c r="N238" s="243"/>
      <c r="O238" s="91"/>
      <c r="P238" s="91"/>
      <c r="Q238" s="91"/>
      <c r="R238" s="91"/>
      <c r="S238" s="91"/>
      <c r="T238" s="92"/>
      <c r="U238" s="38"/>
      <c r="V238" s="38"/>
      <c r="W238" s="38"/>
      <c r="X238" s="38"/>
      <c r="Y238" s="38"/>
      <c r="Z238" s="38"/>
      <c r="AA238" s="38"/>
      <c r="AB238" s="38"/>
      <c r="AC238" s="38"/>
      <c r="AD238" s="38"/>
      <c r="AE238" s="38"/>
      <c r="AT238" s="17" t="s">
        <v>159</v>
      </c>
      <c r="AU238" s="17" t="s">
        <v>88</v>
      </c>
    </row>
    <row r="239" s="13" customFormat="1">
      <c r="A239" s="13"/>
      <c r="B239" s="244"/>
      <c r="C239" s="245"/>
      <c r="D239" s="239" t="s">
        <v>161</v>
      </c>
      <c r="E239" s="246" t="s">
        <v>1</v>
      </c>
      <c r="F239" s="247" t="s">
        <v>980</v>
      </c>
      <c r="G239" s="245"/>
      <c r="H239" s="248">
        <v>61.5</v>
      </c>
      <c r="I239" s="249"/>
      <c r="J239" s="245"/>
      <c r="K239" s="245"/>
      <c r="L239" s="250"/>
      <c r="M239" s="251"/>
      <c r="N239" s="252"/>
      <c r="O239" s="252"/>
      <c r="P239" s="252"/>
      <c r="Q239" s="252"/>
      <c r="R239" s="252"/>
      <c r="S239" s="252"/>
      <c r="T239" s="253"/>
      <c r="U239" s="13"/>
      <c r="V239" s="13"/>
      <c r="W239" s="13"/>
      <c r="X239" s="13"/>
      <c r="Y239" s="13"/>
      <c r="Z239" s="13"/>
      <c r="AA239" s="13"/>
      <c r="AB239" s="13"/>
      <c r="AC239" s="13"/>
      <c r="AD239" s="13"/>
      <c r="AE239" s="13"/>
      <c r="AT239" s="254" t="s">
        <v>161</v>
      </c>
      <c r="AU239" s="254" t="s">
        <v>88</v>
      </c>
      <c r="AV239" s="13" t="s">
        <v>88</v>
      </c>
      <c r="AW239" s="13" t="s">
        <v>34</v>
      </c>
      <c r="AX239" s="13" t="s">
        <v>14</v>
      </c>
      <c r="AY239" s="254" t="s">
        <v>150</v>
      </c>
    </row>
    <row r="240" s="2" customFormat="1">
      <c r="A240" s="38"/>
      <c r="B240" s="39"/>
      <c r="C240" s="226" t="s">
        <v>375</v>
      </c>
      <c r="D240" s="226" t="s">
        <v>152</v>
      </c>
      <c r="E240" s="227" t="s">
        <v>981</v>
      </c>
      <c r="F240" s="228" t="s">
        <v>982</v>
      </c>
      <c r="G240" s="229" t="s">
        <v>155</v>
      </c>
      <c r="H240" s="230">
        <v>216.5</v>
      </c>
      <c r="I240" s="231"/>
      <c r="J240" s="232">
        <f>ROUND(I240*H240,2)</f>
        <v>0</v>
      </c>
      <c r="K240" s="228" t="s">
        <v>156</v>
      </c>
      <c r="L240" s="44"/>
      <c r="M240" s="233" t="s">
        <v>1</v>
      </c>
      <c r="N240" s="234" t="s">
        <v>45</v>
      </c>
      <c r="O240" s="91"/>
      <c r="P240" s="235">
        <f>O240*H240</f>
        <v>0</v>
      </c>
      <c r="Q240" s="235">
        <v>0.0016000000000000001</v>
      </c>
      <c r="R240" s="235">
        <f>Q240*H240</f>
        <v>0.34640000000000004</v>
      </c>
      <c r="S240" s="235">
        <v>0</v>
      </c>
      <c r="T240" s="236">
        <f>S240*H240</f>
        <v>0</v>
      </c>
      <c r="U240" s="38"/>
      <c r="V240" s="38"/>
      <c r="W240" s="38"/>
      <c r="X240" s="38"/>
      <c r="Y240" s="38"/>
      <c r="Z240" s="38"/>
      <c r="AA240" s="38"/>
      <c r="AB240" s="38"/>
      <c r="AC240" s="38"/>
      <c r="AD240" s="38"/>
      <c r="AE240" s="38"/>
      <c r="AR240" s="237" t="s">
        <v>157</v>
      </c>
      <c r="AT240" s="237" t="s">
        <v>152</v>
      </c>
      <c r="AU240" s="237" t="s">
        <v>88</v>
      </c>
      <c r="AY240" s="17" t="s">
        <v>150</v>
      </c>
      <c r="BE240" s="238">
        <f>IF(N240="základní",J240,0)</f>
        <v>0</v>
      </c>
      <c r="BF240" s="238">
        <f>IF(N240="snížená",J240,0)</f>
        <v>0</v>
      </c>
      <c r="BG240" s="238">
        <f>IF(N240="zákl. přenesená",J240,0)</f>
        <v>0</v>
      </c>
      <c r="BH240" s="238">
        <f>IF(N240="sníž. přenesená",J240,0)</f>
        <v>0</v>
      </c>
      <c r="BI240" s="238">
        <f>IF(N240="nulová",J240,0)</f>
        <v>0</v>
      </c>
      <c r="BJ240" s="17" t="s">
        <v>14</v>
      </c>
      <c r="BK240" s="238">
        <f>ROUND(I240*H240,2)</f>
        <v>0</v>
      </c>
      <c r="BL240" s="17" t="s">
        <v>157</v>
      </c>
      <c r="BM240" s="237" t="s">
        <v>983</v>
      </c>
    </row>
    <row r="241" s="2" customFormat="1">
      <c r="A241" s="38"/>
      <c r="B241" s="39"/>
      <c r="C241" s="40"/>
      <c r="D241" s="239" t="s">
        <v>159</v>
      </c>
      <c r="E241" s="40"/>
      <c r="F241" s="240" t="s">
        <v>974</v>
      </c>
      <c r="G241" s="40"/>
      <c r="H241" s="40"/>
      <c r="I241" s="241"/>
      <c r="J241" s="40"/>
      <c r="K241" s="40"/>
      <c r="L241" s="44"/>
      <c r="M241" s="242"/>
      <c r="N241" s="243"/>
      <c r="O241" s="91"/>
      <c r="P241" s="91"/>
      <c r="Q241" s="91"/>
      <c r="R241" s="91"/>
      <c r="S241" s="91"/>
      <c r="T241" s="92"/>
      <c r="U241" s="38"/>
      <c r="V241" s="38"/>
      <c r="W241" s="38"/>
      <c r="X241" s="38"/>
      <c r="Y241" s="38"/>
      <c r="Z241" s="38"/>
      <c r="AA241" s="38"/>
      <c r="AB241" s="38"/>
      <c r="AC241" s="38"/>
      <c r="AD241" s="38"/>
      <c r="AE241" s="38"/>
      <c r="AT241" s="17" t="s">
        <v>159</v>
      </c>
      <c r="AU241" s="17" t="s">
        <v>88</v>
      </c>
    </row>
    <row r="242" s="13" customFormat="1">
      <c r="A242" s="13"/>
      <c r="B242" s="244"/>
      <c r="C242" s="245"/>
      <c r="D242" s="239" t="s">
        <v>161</v>
      </c>
      <c r="E242" s="246" t="s">
        <v>1</v>
      </c>
      <c r="F242" s="247" t="s">
        <v>984</v>
      </c>
      <c r="G242" s="245"/>
      <c r="H242" s="248">
        <v>216.5</v>
      </c>
      <c r="I242" s="249"/>
      <c r="J242" s="245"/>
      <c r="K242" s="245"/>
      <c r="L242" s="250"/>
      <c r="M242" s="251"/>
      <c r="N242" s="252"/>
      <c r="O242" s="252"/>
      <c r="P242" s="252"/>
      <c r="Q242" s="252"/>
      <c r="R242" s="252"/>
      <c r="S242" s="252"/>
      <c r="T242" s="253"/>
      <c r="U242" s="13"/>
      <c r="V242" s="13"/>
      <c r="W242" s="13"/>
      <c r="X242" s="13"/>
      <c r="Y242" s="13"/>
      <c r="Z242" s="13"/>
      <c r="AA242" s="13"/>
      <c r="AB242" s="13"/>
      <c r="AC242" s="13"/>
      <c r="AD242" s="13"/>
      <c r="AE242" s="13"/>
      <c r="AT242" s="254" t="s">
        <v>161</v>
      </c>
      <c r="AU242" s="254" t="s">
        <v>88</v>
      </c>
      <c r="AV242" s="13" t="s">
        <v>88</v>
      </c>
      <c r="AW242" s="13" t="s">
        <v>34</v>
      </c>
      <c r="AX242" s="13" t="s">
        <v>14</v>
      </c>
      <c r="AY242" s="254" t="s">
        <v>150</v>
      </c>
    </row>
    <row r="243" s="2" customFormat="1">
      <c r="A243" s="38"/>
      <c r="B243" s="39"/>
      <c r="C243" s="226" t="s">
        <v>381</v>
      </c>
      <c r="D243" s="226" t="s">
        <v>152</v>
      </c>
      <c r="E243" s="227" t="s">
        <v>985</v>
      </c>
      <c r="F243" s="228" t="s">
        <v>986</v>
      </c>
      <c r="G243" s="229" t="s">
        <v>216</v>
      </c>
      <c r="H243" s="230">
        <v>362</v>
      </c>
      <c r="I243" s="231"/>
      <c r="J243" s="232">
        <f>ROUND(I243*H243,2)</f>
        <v>0</v>
      </c>
      <c r="K243" s="228" t="s">
        <v>156</v>
      </c>
      <c r="L243" s="44"/>
      <c r="M243" s="233" t="s">
        <v>1</v>
      </c>
      <c r="N243" s="234" t="s">
        <v>45</v>
      </c>
      <c r="O243" s="91"/>
      <c r="P243" s="235">
        <f>O243*H243</f>
        <v>0</v>
      </c>
      <c r="Q243" s="235">
        <v>0</v>
      </c>
      <c r="R243" s="235">
        <f>Q243*H243</f>
        <v>0</v>
      </c>
      <c r="S243" s="235">
        <v>0</v>
      </c>
      <c r="T243" s="236">
        <f>S243*H243</f>
        <v>0</v>
      </c>
      <c r="U243" s="38"/>
      <c r="V243" s="38"/>
      <c r="W243" s="38"/>
      <c r="X243" s="38"/>
      <c r="Y243" s="38"/>
      <c r="Z243" s="38"/>
      <c r="AA243" s="38"/>
      <c r="AB243" s="38"/>
      <c r="AC243" s="38"/>
      <c r="AD243" s="38"/>
      <c r="AE243" s="38"/>
      <c r="AR243" s="237" t="s">
        <v>157</v>
      </c>
      <c r="AT243" s="237" t="s">
        <v>152</v>
      </c>
      <c r="AU243" s="237" t="s">
        <v>88</v>
      </c>
      <c r="AY243" s="17" t="s">
        <v>150</v>
      </c>
      <c r="BE243" s="238">
        <f>IF(N243="základní",J243,0)</f>
        <v>0</v>
      </c>
      <c r="BF243" s="238">
        <f>IF(N243="snížená",J243,0)</f>
        <v>0</v>
      </c>
      <c r="BG243" s="238">
        <f>IF(N243="zákl. přenesená",J243,0)</f>
        <v>0</v>
      </c>
      <c r="BH243" s="238">
        <f>IF(N243="sníž. přenesená",J243,0)</f>
        <v>0</v>
      </c>
      <c r="BI243" s="238">
        <f>IF(N243="nulová",J243,0)</f>
        <v>0</v>
      </c>
      <c r="BJ243" s="17" t="s">
        <v>14</v>
      </c>
      <c r="BK243" s="238">
        <f>ROUND(I243*H243,2)</f>
        <v>0</v>
      </c>
      <c r="BL243" s="17" t="s">
        <v>157</v>
      </c>
      <c r="BM243" s="237" t="s">
        <v>987</v>
      </c>
    </row>
    <row r="244" s="2" customFormat="1">
      <c r="A244" s="38"/>
      <c r="B244" s="39"/>
      <c r="C244" s="40"/>
      <c r="D244" s="239" t="s">
        <v>159</v>
      </c>
      <c r="E244" s="40"/>
      <c r="F244" s="240" t="s">
        <v>988</v>
      </c>
      <c r="G244" s="40"/>
      <c r="H244" s="40"/>
      <c r="I244" s="241"/>
      <c r="J244" s="40"/>
      <c r="K244" s="40"/>
      <c r="L244" s="44"/>
      <c r="M244" s="242"/>
      <c r="N244" s="243"/>
      <c r="O244" s="91"/>
      <c r="P244" s="91"/>
      <c r="Q244" s="91"/>
      <c r="R244" s="91"/>
      <c r="S244" s="91"/>
      <c r="T244" s="92"/>
      <c r="U244" s="38"/>
      <c r="V244" s="38"/>
      <c r="W244" s="38"/>
      <c r="X244" s="38"/>
      <c r="Y244" s="38"/>
      <c r="Z244" s="38"/>
      <c r="AA244" s="38"/>
      <c r="AB244" s="38"/>
      <c r="AC244" s="38"/>
      <c r="AD244" s="38"/>
      <c r="AE244" s="38"/>
      <c r="AT244" s="17" t="s">
        <v>159</v>
      </c>
      <c r="AU244" s="17" t="s">
        <v>88</v>
      </c>
    </row>
    <row r="245" s="13" customFormat="1">
      <c r="A245" s="13"/>
      <c r="B245" s="244"/>
      <c r="C245" s="245"/>
      <c r="D245" s="239" t="s">
        <v>161</v>
      </c>
      <c r="E245" s="246" t="s">
        <v>1</v>
      </c>
      <c r="F245" s="247" t="s">
        <v>989</v>
      </c>
      <c r="G245" s="245"/>
      <c r="H245" s="248">
        <v>362</v>
      </c>
      <c r="I245" s="249"/>
      <c r="J245" s="245"/>
      <c r="K245" s="245"/>
      <c r="L245" s="250"/>
      <c r="M245" s="251"/>
      <c r="N245" s="252"/>
      <c r="O245" s="252"/>
      <c r="P245" s="252"/>
      <c r="Q245" s="252"/>
      <c r="R245" s="252"/>
      <c r="S245" s="252"/>
      <c r="T245" s="253"/>
      <c r="U245" s="13"/>
      <c r="V245" s="13"/>
      <c r="W245" s="13"/>
      <c r="X245" s="13"/>
      <c r="Y245" s="13"/>
      <c r="Z245" s="13"/>
      <c r="AA245" s="13"/>
      <c r="AB245" s="13"/>
      <c r="AC245" s="13"/>
      <c r="AD245" s="13"/>
      <c r="AE245" s="13"/>
      <c r="AT245" s="254" t="s">
        <v>161</v>
      </c>
      <c r="AU245" s="254" t="s">
        <v>88</v>
      </c>
      <c r="AV245" s="13" t="s">
        <v>88</v>
      </c>
      <c r="AW245" s="13" t="s">
        <v>34</v>
      </c>
      <c r="AX245" s="13" t="s">
        <v>14</v>
      </c>
      <c r="AY245" s="254" t="s">
        <v>150</v>
      </c>
    </row>
    <row r="246" s="2" customFormat="1">
      <c r="A246" s="38"/>
      <c r="B246" s="39"/>
      <c r="C246" s="226" t="s">
        <v>387</v>
      </c>
      <c r="D246" s="226" t="s">
        <v>152</v>
      </c>
      <c r="E246" s="227" t="s">
        <v>990</v>
      </c>
      <c r="F246" s="228" t="s">
        <v>991</v>
      </c>
      <c r="G246" s="229" t="s">
        <v>155</v>
      </c>
      <c r="H246" s="230">
        <v>216.5</v>
      </c>
      <c r="I246" s="231"/>
      <c r="J246" s="232">
        <f>ROUND(I246*H246,2)</f>
        <v>0</v>
      </c>
      <c r="K246" s="228" t="s">
        <v>156</v>
      </c>
      <c r="L246" s="44"/>
      <c r="M246" s="233" t="s">
        <v>1</v>
      </c>
      <c r="N246" s="234" t="s">
        <v>45</v>
      </c>
      <c r="O246" s="91"/>
      <c r="P246" s="235">
        <f>O246*H246</f>
        <v>0</v>
      </c>
      <c r="Q246" s="235">
        <v>1.0000000000000001E-05</v>
      </c>
      <c r="R246" s="235">
        <f>Q246*H246</f>
        <v>0.0021650000000000003</v>
      </c>
      <c r="S246" s="235">
        <v>0</v>
      </c>
      <c r="T246" s="236">
        <f>S246*H246</f>
        <v>0</v>
      </c>
      <c r="U246" s="38"/>
      <c r="V246" s="38"/>
      <c r="W246" s="38"/>
      <c r="X246" s="38"/>
      <c r="Y246" s="38"/>
      <c r="Z246" s="38"/>
      <c r="AA246" s="38"/>
      <c r="AB246" s="38"/>
      <c r="AC246" s="38"/>
      <c r="AD246" s="38"/>
      <c r="AE246" s="38"/>
      <c r="AR246" s="237" t="s">
        <v>157</v>
      </c>
      <c r="AT246" s="237" t="s">
        <v>152</v>
      </c>
      <c r="AU246" s="237" t="s">
        <v>88</v>
      </c>
      <c r="AY246" s="17" t="s">
        <v>150</v>
      </c>
      <c r="BE246" s="238">
        <f>IF(N246="základní",J246,0)</f>
        <v>0</v>
      </c>
      <c r="BF246" s="238">
        <f>IF(N246="snížená",J246,0)</f>
        <v>0</v>
      </c>
      <c r="BG246" s="238">
        <f>IF(N246="zákl. přenesená",J246,0)</f>
        <v>0</v>
      </c>
      <c r="BH246" s="238">
        <f>IF(N246="sníž. přenesená",J246,0)</f>
        <v>0</v>
      </c>
      <c r="BI246" s="238">
        <f>IF(N246="nulová",J246,0)</f>
        <v>0</v>
      </c>
      <c r="BJ246" s="17" t="s">
        <v>14</v>
      </c>
      <c r="BK246" s="238">
        <f>ROUND(I246*H246,2)</f>
        <v>0</v>
      </c>
      <c r="BL246" s="17" t="s">
        <v>157</v>
      </c>
      <c r="BM246" s="237" t="s">
        <v>992</v>
      </c>
    </row>
    <row r="247" s="2" customFormat="1">
      <c r="A247" s="38"/>
      <c r="B247" s="39"/>
      <c r="C247" s="40"/>
      <c r="D247" s="239" t="s">
        <v>159</v>
      </c>
      <c r="E247" s="40"/>
      <c r="F247" s="240" t="s">
        <v>988</v>
      </c>
      <c r="G247" s="40"/>
      <c r="H247" s="40"/>
      <c r="I247" s="241"/>
      <c r="J247" s="40"/>
      <c r="K247" s="40"/>
      <c r="L247" s="44"/>
      <c r="M247" s="242"/>
      <c r="N247" s="243"/>
      <c r="O247" s="91"/>
      <c r="P247" s="91"/>
      <c r="Q247" s="91"/>
      <c r="R247" s="91"/>
      <c r="S247" s="91"/>
      <c r="T247" s="92"/>
      <c r="U247" s="38"/>
      <c r="V247" s="38"/>
      <c r="W247" s="38"/>
      <c r="X247" s="38"/>
      <c r="Y247" s="38"/>
      <c r="Z247" s="38"/>
      <c r="AA247" s="38"/>
      <c r="AB247" s="38"/>
      <c r="AC247" s="38"/>
      <c r="AD247" s="38"/>
      <c r="AE247" s="38"/>
      <c r="AT247" s="17" t="s">
        <v>159</v>
      </c>
      <c r="AU247" s="17" t="s">
        <v>88</v>
      </c>
    </row>
    <row r="248" s="13" customFormat="1">
      <c r="A248" s="13"/>
      <c r="B248" s="244"/>
      <c r="C248" s="245"/>
      <c r="D248" s="239" t="s">
        <v>161</v>
      </c>
      <c r="E248" s="246" t="s">
        <v>1</v>
      </c>
      <c r="F248" s="247" t="s">
        <v>993</v>
      </c>
      <c r="G248" s="245"/>
      <c r="H248" s="248">
        <v>216.5</v>
      </c>
      <c r="I248" s="249"/>
      <c r="J248" s="245"/>
      <c r="K248" s="245"/>
      <c r="L248" s="250"/>
      <c r="M248" s="251"/>
      <c r="N248" s="252"/>
      <c r="O248" s="252"/>
      <c r="P248" s="252"/>
      <c r="Q248" s="252"/>
      <c r="R248" s="252"/>
      <c r="S248" s="252"/>
      <c r="T248" s="253"/>
      <c r="U248" s="13"/>
      <c r="V248" s="13"/>
      <c r="W248" s="13"/>
      <c r="X248" s="13"/>
      <c r="Y248" s="13"/>
      <c r="Z248" s="13"/>
      <c r="AA248" s="13"/>
      <c r="AB248" s="13"/>
      <c r="AC248" s="13"/>
      <c r="AD248" s="13"/>
      <c r="AE248" s="13"/>
      <c r="AT248" s="254" t="s">
        <v>161</v>
      </c>
      <c r="AU248" s="254" t="s">
        <v>88</v>
      </c>
      <c r="AV248" s="13" t="s">
        <v>88</v>
      </c>
      <c r="AW248" s="13" t="s">
        <v>34</v>
      </c>
      <c r="AX248" s="13" t="s">
        <v>14</v>
      </c>
      <c r="AY248" s="254" t="s">
        <v>150</v>
      </c>
    </row>
    <row r="249" s="2" customFormat="1">
      <c r="A249" s="38"/>
      <c r="B249" s="39"/>
      <c r="C249" s="226" t="s">
        <v>392</v>
      </c>
      <c r="D249" s="226" t="s">
        <v>152</v>
      </c>
      <c r="E249" s="227" t="s">
        <v>453</v>
      </c>
      <c r="F249" s="228" t="s">
        <v>454</v>
      </c>
      <c r="G249" s="229" t="s">
        <v>216</v>
      </c>
      <c r="H249" s="230">
        <v>289</v>
      </c>
      <c r="I249" s="231"/>
      <c r="J249" s="232">
        <f>ROUND(I249*H249,2)</f>
        <v>0</v>
      </c>
      <c r="K249" s="228" t="s">
        <v>156</v>
      </c>
      <c r="L249" s="44"/>
      <c r="M249" s="233" t="s">
        <v>1</v>
      </c>
      <c r="N249" s="234" t="s">
        <v>45</v>
      </c>
      <c r="O249" s="91"/>
      <c r="P249" s="235">
        <f>O249*H249</f>
        <v>0</v>
      </c>
      <c r="Q249" s="235">
        <v>0.15540000000000001</v>
      </c>
      <c r="R249" s="235">
        <f>Q249*H249</f>
        <v>44.910600000000002</v>
      </c>
      <c r="S249" s="235">
        <v>0</v>
      </c>
      <c r="T249" s="236">
        <f>S249*H249</f>
        <v>0</v>
      </c>
      <c r="U249" s="38"/>
      <c r="V249" s="38"/>
      <c r="W249" s="38"/>
      <c r="X249" s="38"/>
      <c r="Y249" s="38"/>
      <c r="Z249" s="38"/>
      <c r="AA249" s="38"/>
      <c r="AB249" s="38"/>
      <c r="AC249" s="38"/>
      <c r="AD249" s="38"/>
      <c r="AE249" s="38"/>
      <c r="AR249" s="237" t="s">
        <v>157</v>
      </c>
      <c r="AT249" s="237" t="s">
        <v>152</v>
      </c>
      <c r="AU249" s="237" t="s">
        <v>88</v>
      </c>
      <c r="AY249" s="17" t="s">
        <v>150</v>
      </c>
      <c r="BE249" s="238">
        <f>IF(N249="základní",J249,0)</f>
        <v>0</v>
      </c>
      <c r="BF249" s="238">
        <f>IF(N249="snížená",J249,0)</f>
        <v>0</v>
      </c>
      <c r="BG249" s="238">
        <f>IF(N249="zákl. přenesená",J249,0)</f>
        <v>0</v>
      </c>
      <c r="BH249" s="238">
        <f>IF(N249="sníž. přenesená",J249,0)</f>
        <v>0</v>
      </c>
      <c r="BI249" s="238">
        <f>IF(N249="nulová",J249,0)</f>
        <v>0</v>
      </c>
      <c r="BJ249" s="17" t="s">
        <v>14</v>
      </c>
      <c r="BK249" s="238">
        <f>ROUND(I249*H249,2)</f>
        <v>0</v>
      </c>
      <c r="BL249" s="17" t="s">
        <v>157</v>
      </c>
      <c r="BM249" s="237" t="s">
        <v>994</v>
      </c>
    </row>
    <row r="250" s="2" customFormat="1">
      <c r="A250" s="38"/>
      <c r="B250" s="39"/>
      <c r="C250" s="40"/>
      <c r="D250" s="239" t="s">
        <v>159</v>
      </c>
      <c r="E250" s="40"/>
      <c r="F250" s="240" t="s">
        <v>435</v>
      </c>
      <c r="G250" s="40"/>
      <c r="H250" s="40"/>
      <c r="I250" s="241"/>
      <c r="J250" s="40"/>
      <c r="K250" s="40"/>
      <c r="L250" s="44"/>
      <c r="M250" s="242"/>
      <c r="N250" s="243"/>
      <c r="O250" s="91"/>
      <c r="P250" s="91"/>
      <c r="Q250" s="91"/>
      <c r="R250" s="91"/>
      <c r="S250" s="91"/>
      <c r="T250" s="92"/>
      <c r="U250" s="38"/>
      <c r="V250" s="38"/>
      <c r="W250" s="38"/>
      <c r="X250" s="38"/>
      <c r="Y250" s="38"/>
      <c r="Z250" s="38"/>
      <c r="AA250" s="38"/>
      <c r="AB250" s="38"/>
      <c r="AC250" s="38"/>
      <c r="AD250" s="38"/>
      <c r="AE250" s="38"/>
      <c r="AT250" s="17" t="s">
        <v>159</v>
      </c>
      <c r="AU250" s="17" t="s">
        <v>88</v>
      </c>
    </row>
    <row r="251" s="13" customFormat="1">
      <c r="A251" s="13"/>
      <c r="B251" s="244"/>
      <c r="C251" s="245"/>
      <c r="D251" s="239" t="s">
        <v>161</v>
      </c>
      <c r="E251" s="246" t="s">
        <v>1</v>
      </c>
      <c r="F251" s="247" t="s">
        <v>995</v>
      </c>
      <c r="G251" s="245"/>
      <c r="H251" s="248">
        <v>286</v>
      </c>
      <c r="I251" s="249"/>
      <c r="J251" s="245"/>
      <c r="K251" s="245"/>
      <c r="L251" s="250"/>
      <c r="M251" s="251"/>
      <c r="N251" s="252"/>
      <c r="O251" s="252"/>
      <c r="P251" s="252"/>
      <c r="Q251" s="252"/>
      <c r="R251" s="252"/>
      <c r="S251" s="252"/>
      <c r="T251" s="253"/>
      <c r="U251" s="13"/>
      <c r="V251" s="13"/>
      <c r="W251" s="13"/>
      <c r="X251" s="13"/>
      <c r="Y251" s="13"/>
      <c r="Z251" s="13"/>
      <c r="AA251" s="13"/>
      <c r="AB251" s="13"/>
      <c r="AC251" s="13"/>
      <c r="AD251" s="13"/>
      <c r="AE251" s="13"/>
      <c r="AT251" s="254" t="s">
        <v>161</v>
      </c>
      <c r="AU251" s="254" t="s">
        <v>88</v>
      </c>
      <c r="AV251" s="13" t="s">
        <v>88</v>
      </c>
      <c r="AW251" s="13" t="s">
        <v>34</v>
      </c>
      <c r="AX251" s="13" t="s">
        <v>80</v>
      </c>
      <c r="AY251" s="254" t="s">
        <v>150</v>
      </c>
    </row>
    <row r="252" s="13" customFormat="1">
      <c r="A252" s="13"/>
      <c r="B252" s="244"/>
      <c r="C252" s="245"/>
      <c r="D252" s="239" t="s">
        <v>161</v>
      </c>
      <c r="E252" s="246" t="s">
        <v>1</v>
      </c>
      <c r="F252" s="247" t="s">
        <v>996</v>
      </c>
      <c r="G252" s="245"/>
      <c r="H252" s="248">
        <v>3</v>
      </c>
      <c r="I252" s="249"/>
      <c r="J252" s="245"/>
      <c r="K252" s="245"/>
      <c r="L252" s="250"/>
      <c r="M252" s="251"/>
      <c r="N252" s="252"/>
      <c r="O252" s="252"/>
      <c r="P252" s="252"/>
      <c r="Q252" s="252"/>
      <c r="R252" s="252"/>
      <c r="S252" s="252"/>
      <c r="T252" s="253"/>
      <c r="U252" s="13"/>
      <c r="V252" s="13"/>
      <c r="W252" s="13"/>
      <c r="X252" s="13"/>
      <c r="Y252" s="13"/>
      <c r="Z252" s="13"/>
      <c r="AA252" s="13"/>
      <c r="AB252" s="13"/>
      <c r="AC252" s="13"/>
      <c r="AD252" s="13"/>
      <c r="AE252" s="13"/>
      <c r="AT252" s="254" t="s">
        <v>161</v>
      </c>
      <c r="AU252" s="254" t="s">
        <v>88</v>
      </c>
      <c r="AV252" s="13" t="s">
        <v>88</v>
      </c>
      <c r="AW252" s="13" t="s">
        <v>34</v>
      </c>
      <c r="AX252" s="13" t="s">
        <v>80</v>
      </c>
      <c r="AY252" s="254" t="s">
        <v>150</v>
      </c>
    </row>
    <row r="253" s="14" customFormat="1">
      <c r="A253" s="14"/>
      <c r="B253" s="255"/>
      <c r="C253" s="256"/>
      <c r="D253" s="239" t="s">
        <v>161</v>
      </c>
      <c r="E253" s="257" t="s">
        <v>1</v>
      </c>
      <c r="F253" s="258" t="s">
        <v>212</v>
      </c>
      <c r="G253" s="256"/>
      <c r="H253" s="259">
        <v>289</v>
      </c>
      <c r="I253" s="260"/>
      <c r="J253" s="256"/>
      <c r="K253" s="256"/>
      <c r="L253" s="261"/>
      <c r="M253" s="262"/>
      <c r="N253" s="263"/>
      <c r="O253" s="263"/>
      <c r="P253" s="263"/>
      <c r="Q253" s="263"/>
      <c r="R253" s="263"/>
      <c r="S253" s="263"/>
      <c r="T253" s="264"/>
      <c r="U253" s="14"/>
      <c r="V253" s="14"/>
      <c r="W253" s="14"/>
      <c r="X253" s="14"/>
      <c r="Y253" s="14"/>
      <c r="Z253" s="14"/>
      <c r="AA253" s="14"/>
      <c r="AB253" s="14"/>
      <c r="AC253" s="14"/>
      <c r="AD253" s="14"/>
      <c r="AE253" s="14"/>
      <c r="AT253" s="265" t="s">
        <v>161</v>
      </c>
      <c r="AU253" s="265" t="s">
        <v>88</v>
      </c>
      <c r="AV253" s="14" t="s">
        <v>157</v>
      </c>
      <c r="AW253" s="14" t="s">
        <v>34</v>
      </c>
      <c r="AX253" s="14" t="s">
        <v>14</v>
      </c>
      <c r="AY253" s="265" t="s">
        <v>150</v>
      </c>
    </row>
    <row r="254" s="2" customFormat="1" ht="16.5" customHeight="1">
      <c r="A254" s="38"/>
      <c r="B254" s="39"/>
      <c r="C254" s="266" t="s">
        <v>398</v>
      </c>
      <c r="D254" s="266" t="s">
        <v>266</v>
      </c>
      <c r="E254" s="267" t="s">
        <v>459</v>
      </c>
      <c r="F254" s="268" t="s">
        <v>460</v>
      </c>
      <c r="G254" s="269" t="s">
        <v>216</v>
      </c>
      <c r="H254" s="270">
        <v>181.19</v>
      </c>
      <c r="I254" s="271"/>
      <c r="J254" s="272">
        <f>ROUND(I254*H254,2)</f>
        <v>0</v>
      </c>
      <c r="K254" s="268" t="s">
        <v>156</v>
      </c>
      <c r="L254" s="273"/>
      <c r="M254" s="274" t="s">
        <v>1</v>
      </c>
      <c r="N254" s="275" t="s">
        <v>45</v>
      </c>
      <c r="O254" s="91"/>
      <c r="P254" s="235">
        <f>O254*H254</f>
        <v>0</v>
      </c>
      <c r="Q254" s="235">
        <v>0.080000000000000002</v>
      </c>
      <c r="R254" s="235">
        <f>Q254*H254</f>
        <v>14.495200000000001</v>
      </c>
      <c r="S254" s="235">
        <v>0</v>
      </c>
      <c r="T254" s="236">
        <f>S254*H254</f>
        <v>0</v>
      </c>
      <c r="U254" s="38"/>
      <c r="V254" s="38"/>
      <c r="W254" s="38"/>
      <c r="X254" s="38"/>
      <c r="Y254" s="38"/>
      <c r="Z254" s="38"/>
      <c r="AA254" s="38"/>
      <c r="AB254" s="38"/>
      <c r="AC254" s="38"/>
      <c r="AD254" s="38"/>
      <c r="AE254" s="38"/>
      <c r="AR254" s="237" t="s">
        <v>194</v>
      </c>
      <c r="AT254" s="237" t="s">
        <v>266</v>
      </c>
      <c r="AU254" s="237" t="s">
        <v>88</v>
      </c>
      <c r="AY254" s="17" t="s">
        <v>150</v>
      </c>
      <c r="BE254" s="238">
        <f>IF(N254="základní",J254,0)</f>
        <v>0</v>
      </c>
      <c r="BF254" s="238">
        <f>IF(N254="snížená",J254,0)</f>
        <v>0</v>
      </c>
      <c r="BG254" s="238">
        <f>IF(N254="zákl. přenesená",J254,0)</f>
        <v>0</v>
      </c>
      <c r="BH254" s="238">
        <f>IF(N254="sníž. přenesená",J254,0)</f>
        <v>0</v>
      </c>
      <c r="BI254" s="238">
        <f>IF(N254="nulová",J254,0)</f>
        <v>0</v>
      </c>
      <c r="BJ254" s="17" t="s">
        <v>14</v>
      </c>
      <c r="BK254" s="238">
        <f>ROUND(I254*H254,2)</f>
        <v>0</v>
      </c>
      <c r="BL254" s="17" t="s">
        <v>157</v>
      </c>
      <c r="BM254" s="237" t="s">
        <v>997</v>
      </c>
    </row>
    <row r="255" s="13" customFormat="1">
      <c r="A255" s="13"/>
      <c r="B255" s="244"/>
      <c r="C255" s="245"/>
      <c r="D255" s="239" t="s">
        <v>161</v>
      </c>
      <c r="E255" s="246" t="s">
        <v>1</v>
      </c>
      <c r="F255" s="247" t="s">
        <v>998</v>
      </c>
      <c r="G255" s="245"/>
      <c r="H255" s="248">
        <v>181.19</v>
      </c>
      <c r="I255" s="249"/>
      <c r="J255" s="245"/>
      <c r="K255" s="245"/>
      <c r="L255" s="250"/>
      <c r="M255" s="251"/>
      <c r="N255" s="252"/>
      <c r="O255" s="252"/>
      <c r="P255" s="252"/>
      <c r="Q255" s="252"/>
      <c r="R255" s="252"/>
      <c r="S255" s="252"/>
      <c r="T255" s="253"/>
      <c r="U255" s="13"/>
      <c r="V255" s="13"/>
      <c r="W255" s="13"/>
      <c r="X255" s="13"/>
      <c r="Y255" s="13"/>
      <c r="Z255" s="13"/>
      <c r="AA255" s="13"/>
      <c r="AB255" s="13"/>
      <c r="AC255" s="13"/>
      <c r="AD255" s="13"/>
      <c r="AE255" s="13"/>
      <c r="AT255" s="254" t="s">
        <v>161</v>
      </c>
      <c r="AU255" s="254" t="s">
        <v>88</v>
      </c>
      <c r="AV255" s="13" t="s">
        <v>88</v>
      </c>
      <c r="AW255" s="13" t="s">
        <v>34</v>
      </c>
      <c r="AX255" s="13" t="s">
        <v>80</v>
      </c>
      <c r="AY255" s="254" t="s">
        <v>150</v>
      </c>
    </row>
    <row r="256" s="14" customFormat="1">
      <c r="A256" s="14"/>
      <c r="B256" s="255"/>
      <c r="C256" s="256"/>
      <c r="D256" s="239" t="s">
        <v>161</v>
      </c>
      <c r="E256" s="257" t="s">
        <v>1</v>
      </c>
      <c r="F256" s="258" t="s">
        <v>212</v>
      </c>
      <c r="G256" s="256"/>
      <c r="H256" s="259">
        <v>181.19</v>
      </c>
      <c r="I256" s="260"/>
      <c r="J256" s="256"/>
      <c r="K256" s="256"/>
      <c r="L256" s="261"/>
      <c r="M256" s="262"/>
      <c r="N256" s="263"/>
      <c r="O256" s="263"/>
      <c r="P256" s="263"/>
      <c r="Q256" s="263"/>
      <c r="R256" s="263"/>
      <c r="S256" s="263"/>
      <c r="T256" s="264"/>
      <c r="U256" s="14"/>
      <c r="V256" s="14"/>
      <c r="W256" s="14"/>
      <c r="X256" s="14"/>
      <c r="Y256" s="14"/>
      <c r="Z256" s="14"/>
      <c r="AA256" s="14"/>
      <c r="AB256" s="14"/>
      <c r="AC256" s="14"/>
      <c r="AD256" s="14"/>
      <c r="AE256" s="14"/>
      <c r="AT256" s="265" t="s">
        <v>161</v>
      </c>
      <c r="AU256" s="265" t="s">
        <v>88</v>
      </c>
      <c r="AV256" s="14" t="s">
        <v>157</v>
      </c>
      <c r="AW256" s="14" t="s">
        <v>34</v>
      </c>
      <c r="AX256" s="14" t="s">
        <v>14</v>
      </c>
      <c r="AY256" s="265" t="s">
        <v>150</v>
      </c>
    </row>
    <row r="257" s="2" customFormat="1">
      <c r="A257" s="38"/>
      <c r="B257" s="39"/>
      <c r="C257" s="266" t="s">
        <v>404</v>
      </c>
      <c r="D257" s="266" t="s">
        <v>266</v>
      </c>
      <c r="E257" s="267" t="s">
        <v>464</v>
      </c>
      <c r="F257" s="268" t="s">
        <v>465</v>
      </c>
      <c r="G257" s="269" t="s">
        <v>216</v>
      </c>
      <c r="H257" s="270">
        <v>3.0299999999999998</v>
      </c>
      <c r="I257" s="271"/>
      <c r="J257" s="272">
        <f>ROUND(I257*H257,2)</f>
        <v>0</v>
      </c>
      <c r="K257" s="268" t="s">
        <v>156</v>
      </c>
      <c r="L257" s="273"/>
      <c r="M257" s="274" t="s">
        <v>1</v>
      </c>
      <c r="N257" s="275" t="s">
        <v>45</v>
      </c>
      <c r="O257" s="91"/>
      <c r="P257" s="235">
        <f>O257*H257</f>
        <v>0</v>
      </c>
      <c r="Q257" s="235">
        <v>0.048300000000000003</v>
      </c>
      <c r="R257" s="235">
        <f>Q257*H257</f>
        <v>0.14634900000000001</v>
      </c>
      <c r="S257" s="235">
        <v>0</v>
      </c>
      <c r="T257" s="236">
        <f>S257*H257</f>
        <v>0</v>
      </c>
      <c r="U257" s="38"/>
      <c r="V257" s="38"/>
      <c r="W257" s="38"/>
      <c r="X257" s="38"/>
      <c r="Y257" s="38"/>
      <c r="Z257" s="38"/>
      <c r="AA257" s="38"/>
      <c r="AB257" s="38"/>
      <c r="AC257" s="38"/>
      <c r="AD257" s="38"/>
      <c r="AE257" s="38"/>
      <c r="AR257" s="237" t="s">
        <v>194</v>
      </c>
      <c r="AT257" s="237" t="s">
        <v>266</v>
      </c>
      <c r="AU257" s="237" t="s">
        <v>88</v>
      </c>
      <c r="AY257" s="17" t="s">
        <v>150</v>
      </c>
      <c r="BE257" s="238">
        <f>IF(N257="základní",J257,0)</f>
        <v>0</v>
      </c>
      <c r="BF257" s="238">
        <f>IF(N257="snížená",J257,0)</f>
        <v>0</v>
      </c>
      <c r="BG257" s="238">
        <f>IF(N257="zákl. přenesená",J257,0)</f>
        <v>0</v>
      </c>
      <c r="BH257" s="238">
        <f>IF(N257="sníž. přenesená",J257,0)</f>
        <v>0</v>
      </c>
      <c r="BI257" s="238">
        <f>IF(N257="nulová",J257,0)</f>
        <v>0</v>
      </c>
      <c r="BJ257" s="17" t="s">
        <v>14</v>
      </c>
      <c r="BK257" s="238">
        <f>ROUND(I257*H257,2)</f>
        <v>0</v>
      </c>
      <c r="BL257" s="17" t="s">
        <v>157</v>
      </c>
      <c r="BM257" s="237" t="s">
        <v>999</v>
      </c>
    </row>
    <row r="258" s="13" customFormat="1">
      <c r="A258" s="13"/>
      <c r="B258" s="244"/>
      <c r="C258" s="245"/>
      <c r="D258" s="239" t="s">
        <v>161</v>
      </c>
      <c r="E258" s="246" t="s">
        <v>1</v>
      </c>
      <c r="F258" s="247" t="s">
        <v>1000</v>
      </c>
      <c r="G258" s="245"/>
      <c r="H258" s="248">
        <v>3.0299999999999998</v>
      </c>
      <c r="I258" s="249"/>
      <c r="J258" s="245"/>
      <c r="K258" s="245"/>
      <c r="L258" s="250"/>
      <c r="M258" s="251"/>
      <c r="N258" s="252"/>
      <c r="O258" s="252"/>
      <c r="P258" s="252"/>
      <c r="Q258" s="252"/>
      <c r="R258" s="252"/>
      <c r="S258" s="252"/>
      <c r="T258" s="253"/>
      <c r="U258" s="13"/>
      <c r="V258" s="13"/>
      <c r="W258" s="13"/>
      <c r="X258" s="13"/>
      <c r="Y258" s="13"/>
      <c r="Z258" s="13"/>
      <c r="AA258" s="13"/>
      <c r="AB258" s="13"/>
      <c r="AC258" s="13"/>
      <c r="AD258" s="13"/>
      <c r="AE258" s="13"/>
      <c r="AT258" s="254" t="s">
        <v>161</v>
      </c>
      <c r="AU258" s="254" t="s">
        <v>88</v>
      </c>
      <c r="AV258" s="13" t="s">
        <v>88</v>
      </c>
      <c r="AW258" s="13" t="s">
        <v>34</v>
      </c>
      <c r="AX258" s="13" t="s">
        <v>14</v>
      </c>
      <c r="AY258" s="254" t="s">
        <v>150</v>
      </c>
    </row>
    <row r="259" s="2" customFormat="1">
      <c r="A259" s="38"/>
      <c r="B259" s="39"/>
      <c r="C259" s="266" t="s">
        <v>409</v>
      </c>
      <c r="D259" s="266" t="s">
        <v>266</v>
      </c>
      <c r="E259" s="267" t="s">
        <v>469</v>
      </c>
      <c r="F259" s="268" t="s">
        <v>470</v>
      </c>
      <c r="G259" s="269" t="s">
        <v>216</v>
      </c>
      <c r="H259" s="270">
        <v>2.02</v>
      </c>
      <c r="I259" s="271"/>
      <c r="J259" s="272">
        <f>ROUND(I259*H259,2)</f>
        <v>0</v>
      </c>
      <c r="K259" s="268" t="s">
        <v>156</v>
      </c>
      <c r="L259" s="273"/>
      <c r="M259" s="274" t="s">
        <v>1</v>
      </c>
      <c r="N259" s="275" t="s">
        <v>45</v>
      </c>
      <c r="O259" s="91"/>
      <c r="P259" s="235">
        <f>O259*H259</f>
        <v>0</v>
      </c>
      <c r="Q259" s="235">
        <v>0.065670000000000006</v>
      </c>
      <c r="R259" s="235">
        <f>Q259*H259</f>
        <v>0.13265340000000001</v>
      </c>
      <c r="S259" s="235">
        <v>0</v>
      </c>
      <c r="T259" s="236">
        <f>S259*H259</f>
        <v>0</v>
      </c>
      <c r="U259" s="38"/>
      <c r="V259" s="38"/>
      <c r="W259" s="38"/>
      <c r="X259" s="38"/>
      <c r="Y259" s="38"/>
      <c r="Z259" s="38"/>
      <c r="AA259" s="38"/>
      <c r="AB259" s="38"/>
      <c r="AC259" s="38"/>
      <c r="AD259" s="38"/>
      <c r="AE259" s="38"/>
      <c r="AR259" s="237" t="s">
        <v>194</v>
      </c>
      <c r="AT259" s="237" t="s">
        <v>266</v>
      </c>
      <c r="AU259" s="237" t="s">
        <v>88</v>
      </c>
      <c r="AY259" s="17" t="s">
        <v>150</v>
      </c>
      <c r="BE259" s="238">
        <f>IF(N259="základní",J259,0)</f>
        <v>0</v>
      </c>
      <c r="BF259" s="238">
        <f>IF(N259="snížená",J259,0)</f>
        <v>0</v>
      </c>
      <c r="BG259" s="238">
        <f>IF(N259="zákl. přenesená",J259,0)</f>
        <v>0</v>
      </c>
      <c r="BH259" s="238">
        <f>IF(N259="sníž. přenesená",J259,0)</f>
        <v>0</v>
      </c>
      <c r="BI259" s="238">
        <f>IF(N259="nulová",J259,0)</f>
        <v>0</v>
      </c>
      <c r="BJ259" s="17" t="s">
        <v>14</v>
      </c>
      <c r="BK259" s="238">
        <f>ROUND(I259*H259,2)</f>
        <v>0</v>
      </c>
      <c r="BL259" s="17" t="s">
        <v>157</v>
      </c>
      <c r="BM259" s="237" t="s">
        <v>1001</v>
      </c>
    </row>
    <row r="260" s="13" customFormat="1">
      <c r="A260" s="13"/>
      <c r="B260" s="244"/>
      <c r="C260" s="245"/>
      <c r="D260" s="239" t="s">
        <v>161</v>
      </c>
      <c r="E260" s="246" t="s">
        <v>1</v>
      </c>
      <c r="F260" s="247" t="s">
        <v>1002</v>
      </c>
      <c r="G260" s="245"/>
      <c r="H260" s="248">
        <v>1.01</v>
      </c>
      <c r="I260" s="249"/>
      <c r="J260" s="245"/>
      <c r="K260" s="245"/>
      <c r="L260" s="250"/>
      <c r="M260" s="251"/>
      <c r="N260" s="252"/>
      <c r="O260" s="252"/>
      <c r="P260" s="252"/>
      <c r="Q260" s="252"/>
      <c r="R260" s="252"/>
      <c r="S260" s="252"/>
      <c r="T260" s="253"/>
      <c r="U260" s="13"/>
      <c r="V260" s="13"/>
      <c r="W260" s="13"/>
      <c r="X260" s="13"/>
      <c r="Y260" s="13"/>
      <c r="Z260" s="13"/>
      <c r="AA260" s="13"/>
      <c r="AB260" s="13"/>
      <c r="AC260" s="13"/>
      <c r="AD260" s="13"/>
      <c r="AE260" s="13"/>
      <c r="AT260" s="254" t="s">
        <v>161</v>
      </c>
      <c r="AU260" s="254" t="s">
        <v>88</v>
      </c>
      <c r="AV260" s="13" t="s">
        <v>88</v>
      </c>
      <c r="AW260" s="13" t="s">
        <v>34</v>
      </c>
      <c r="AX260" s="13" t="s">
        <v>80</v>
      </c>
      <c r="AY260" s="254" t="s">
        <v>150</v>
      </c>
    </row>
    <row r="261" s="13" customFormat="1">
      <c r="A261" s="13"/>
      <c r="B261" s="244"/>
      <c r="C261" s="245"/>
      <c r="D261" s="239" t="s">
        <v>161</v>
      </c>
      <c r="E261" s="246" t="s">
        <v>1</v>
      </c>
      <c r="F261" s="247" t="s">
        <v>1003</v>
      </c>
      <c r="G261" s="245"/>
      <c r="H261" s="248">
        <v>1.01</v>
      </c>
      <c r="I261" s="249"/>
      <c r="J261" s="245"/>
      <c r="K261" s="245"/>
      <c r="L261" s="250"/>
      <c r="M261" s="251"/>
      <c r="N261" s="252"/>
      <c r="O261" s="252"/>
      <c r="P261" s="252"/>
      <c r="Q261" s="252"/>
      <c r="R261" s="252"/>
      <c r="S261" s="252"/>
      <c r="T261" s="253"/>
      <c r="U261" s="13"/>
      <c r="V261" s="13"/>
      <c r="W261" s="13"/>
      <c r="X261" s="13"/>
      <c r="Y261" s="13"/>
      <c r="Z261" s="13"/>
      <c r="AA261" s="13"/>
      <c r="AB261" s="13"/>
      <c r="AC261" s="13"/>
      <c r="AD261" s="13"/>
      <c r="AE261" s="13"/>
      <c r="AT261" s="254" t="s">
        <v>161</v>
      </c>
      <c r="AU261" s="254" t="s">
        <v>88</v>
      </c>
      <c r="AV261" s="13" t="s">
        <v>88</v>
      </c>
      <c r="AW261" s="13" t="s">
        <v>34</v>
      </c>
      <c r="AX261" s="13" t="s">
        <v>80</v>
      </c>
      <c r="AY261" s="254" t="s">
        <v>150</v>
      </c>
    </row>
    <row r="262" s="14" customFormat="1">
      <c r="A262" s="14"/>
      <c r="B262" s="255"/>
      <c r="C262" s="256"/>
      <c r="D262" s="239" t="s">
        <v>161</v>
      </c>
      <c r="E262" s="257" t="s">
        <v>1</v>
      </c>
      <c r="F262" s="258" t="s">
        <v>212</v>
      </c>
      <c r="G262" s="256"/>
      <c r="H262" s="259">
        <v>2.02</v>
      </c>
      <c r="I262" s="260"/>
      <c r="J262" s="256"/>
      <c r="K262" s="256"/>
      <c r="L262" s="261"/>
      <c r="M262" s="262"/>
      <c r="N262" s="263"/>
      <c r="O262" s="263"/>
      <c r="P262" s="263"/>
      <c r="Q262" s="263"/>
      <c r="R262" s="263"/>
      <c r="S262" s="263"/>
      <c r="T262" s="264"/>
      <c r="U262" s="14"/>
      <c r="V262" s="14"/>
      <c r="W262" s="14"/>
      <c r="X262" s="14"/>
      <c r="Y262" s="14"/>
      <c r="Z262" s="14"/>
      <c r="AA262" s="14"/>
      <c r="AB262" s="14"/>
      <c r="AC262" s="14"/>
      <c r="AD262" s="14"/>
      <c r="AE262" s="14"/>
      <c r="AT262" s="265" t="s">
        <v>161</v>
      </c>
      <c r="AU262" s="265" t="s">
        <v>88</v>
      </c>
      <c r="AV262" s="14" t="s">
        <v>157</v>
      </c>
      <c r="AW262" s="14" t="s">
        <v>34</v>
      </c>
      <c r="AX262" s="14" t="s">
        <v>14</v>
      </c>
      <c r="AY262" s="265" t="s">
        <v>150</v>
      </c>
    </row>
    <row r="263" s="2" customFormat="1">
      <c r="A263" s="38"/>
      <c r="B263" s="39"/>
      <c r="C263" s="266" t="s">
        <v>416</v>
      </c>
      <c r="D263" s="266" t="s">
        <v>266</v>
      </c>
      <c r="E263" s="267" t="s">
        <v>1004</v>
      </c>
      <c r="F263" s="268" t="s">
        <v>1005</v>
      </c>
      <c r="G263" s="269" t="s">
        <v>216</v>
      </c>
      <c r="H263" s="270">
        <v>2.02</v>
      </c>
      <c r="I263" s="271"/>
      <c r="J263" s="272">
        <f>ROUND(I263*H263,2)</f>
        <v>0</v>
      </c>
      <c r="K263" s="268" t="s">
        <v>156</v>
      </c>
      <c r="L263" s="273"/>
      <c r="M263" s="274" t="s">
        <v>1</v>
      </c>
      <c r="N263" s="275" t="s">
        <v>45</v>
      </c>
      <c r="O263" s="91"/>
      <c r="P263" s="235">
        <f>O263*H263</f>
        <v>0</v>
      </c>
      <c r="Q263" s="235">
        <v>0.093509999999999996</v>
      </c>
      <c r="R263" s="235">
        <f>Q263*H263</f>
        <v>0.18889019999999998</v>
      </c>
      <c r="S263" s="235">
        <v>0</v>
      </c>
      <c r="T263" s="236">
        <f>S263*H263</f>
        <v>0</v>
      </c>
      <c r="U263" s="38"/>
      <c r="V263" s="38"/>
      <c r="W263" s="38"/>
      <c r="X263" s="38"/>
      <c r="Y263" s="38"/>
      <c r="Z263" s="38"/>
      <c r="AA263" s="38"/>
      <c r="AB263" s="38"/>
      <c r="AC263" s="38"/>
      <c r="AD263" s="38"/>
      <c r="AE263" s="38"/>
      <c r="AR263" s="237" t="s">
        <v>194</v>
      </c>
      <c r="AT263" s="237" t="s">
        <v>266</v>
      </c>
      <c r="AU263" s="237" t="s">
        <v>88</v>
      </c>
      <c r="AY263" s="17" t="s">
        <v>150</v>
      </c>
      <c r="BE263" s="238">
        <f>IF(N263="základní",J263,0)</f>
        <v>0</v>
      </c>
      <c r="BF263" s="238">
        <f>IF(N263="snížená",J263,0)</f>
        <v>0</v>
      </c>
      <c r="BG263" s="238">
        <f>IF(N263="zákl. přenesená",J263,0)</f>
        <v>0</v>
      </c>
      <c r="BH263" s="238">
        <f>IF(N263="sníž. přenesená",J263,0)</f>
        <v>0</v>
      </c>
      <c r="BI263" s="238">
        <f>IF(N263="nulová",J263,0)</f>
        <v>0</v>
      </c>
      <c r="BJ263" s="17" t="s">
        <v>14</v>
      </c>
      <c r="BK263" s="238">
        <f>ROUND(I263*H263,2)</f>
        <v>0</v>
      </c>
      <c r="BL263" s="17" t="s">
        <v>157</v>
      </c>
      <c r="BM263" s="237" t="s">
        <v>1006</v>
      </c>
    </row>
    <row r="264" s="13" customFormat="1">
      <c r="A264" s="13"/>
      <c r="B264" s="244"/>
      <c r="C264" s="245"/>
      <c r="D264" s="239" t="s">
        <v>161</v>
      </c>
      <c r="E264" s="246" t="s">
        <v>1</v>
      </c>
      <c r="F264" s="247" t="s">
        <v>1007</v>
      </c>
      <c r="G264" s="245"/>
      <c r="H264" s="248">
        <v>2.02</v>
      </c>
      <c r="I264" s="249"/>
      <c r="J264" s="245"/>
      <c r="K264" s="245"/>
      <c r="L264" s="250"/>
      <c r="M264" s="251"/>
      <c r="N264" s="252"/>
      <c r="O264" s="252"/>
      <c r="P264" s="252"/>
      <c r="Q264" s="252"/>
      <c r="R264" s="252"/>
      <c r="S264" s="252"/>
      <c r="T264" s="253"/>
      <c r="U264" s="13"/>
      <c r="V264" s="13"/>
      <c r="W264" s="13"/>
      <c r="X264" s="13"/>
      <c r="Y264" s="13"/>
      <c r="Z264" s="13"/>
      <c r="AA264" s="13"/>
      <c r="AB264" s="13"/>
      <c r="AC264" s="13"/>
      <c r="AD264" s="13"/>
      <c r="AE264" s="13"/>
      <c r="AT264" s="254" t="s">
        <v>161</v>
      </c>
      <c r="AU264" s="254" t="s">
        <v>88</v>
      </c>
      <c r="AV264" s="13" t="s">
        <v>88</v>
      </c>
      <c r="AW264" s="13" t="s">
        <v>34</v>
      </c>
      <c r="AX264" s="13" t="s">
        <v>14</v>
      </c>
      <c r="AY264" s="254" t="s">
        <v>150</v>
      </c>
    </row>
    <row r="265" s="2" customFormat="1">
      <c r="A265" s="38"/>
      <c r="B265" s="39"/>
      <c r="C265" s="266" t="s">
        <v>422</v>
      </c>
      <c r="D265" s="266" t="s">
        <v>266</v>
      </c>
      <c r="E265" s="267" t="s">
        <v>485</v>
      </c>
      <c r="F265" s="268" t="s">
        <v>486</v>
      </c>
      <c r="G265" s="269" t="s">
        <v>216</v>
      </c>
      <c r="H265" s="270">
        <v>126.25</v>
      </c>
      <c r="I265" s="271"/>
      <c r="J265" s="272">
        <f>ROUND(I265*H265,2)</f>
        <v>0</v>
      </c>
      <c r="K265" s="268" t="s">
        <v>1</v>
      </c>
      <c r="L265" s="273"/>
      <c r="M265" s="274" t="s">
        <v>1</v>
      </c>
      <c r="N265" s="275" t="s">
        <v>45</v>
      </c>
      <c r="O265" s="91"/>
      <c r="P265" s="235">
        <f>O265*H265</f>
        <v>0</v>
      </c>
      <c r="Q265" s="235">
        <v>0.093509999999999996</v>
      </c>
      <c r="R265" s="235">
        <f>Q265*H265</f>
        <v>11.8056375</v>
      </c>
      <c r="S265" s="235">
        <v>0</v>
      </c>
      <c r="T265" s="236">
        <f>S265*H265</f>
        <v>0</v>
      </c>
      <c r="U265" s="38"/>
      <c r="V265" s="38"/>
      <c r="W265" s="38"/>
      <c r="X265" s="38"/>
      <c r="Y265" s="38"/>
      <c r="Z265" s="38"/>
      <c r="AA265" s="38"/>
      <c r="AB265" s="38"/>
      <c r="AC265" s="38"/>
      <c r="AD265" s="38"/>
      <c r="AE265" s="38"/>
      <c r="AR265" s="237" t="s">
        <v>194</v>
      </c>
      <c r="AT265" s="237" t="s">
        <v>266</v>
      </c>
      <c r="AU265" s="237" t="s">
        <v>88</v>
      </c>
      <c r="AY265" s="17" t="s">
        <v>150</v>
      </c>
      <c r="BE265" s="238">
        <f>IF(N265="základní",J265,0)</f>
        <v>0</v>
      </c>
      <c r="BF265" s="238">
        <f>IF(N265="snížená",J265,0)</f>
        <v>0</v>
      </c>
      <c r="BG265" s="238">
        <f>IF(N265="zákl. přenesená",J265,0)</f>
        <v>0</v>
      </c>
      <c r="BH265" s="238">
        <f>IF(N265="sníž. přenesená",J265,0)</f>
        <v>0</v>
      </c>
      <c r="BI265" s="238">
        <f>IF(N265="nulová",J265,0)</f>
        <v>0</v>
      </c>
      <c r="BJ265" s="17" t="s">
        <v>14</v>
      </c>
      <c r="BK265" s="238">
        <f>ROUND(I265*H265,2)</f>
        <v>0</v>
      </c>
      <c r="BL265" s="17" t="s">
        <v>157</v>
      </c>
      <c r="BM265" s="237" t="s">
        <v>1008</v>
      </c>
    </row>
    <row r="266" s="13" customFormat="1">
      <c r="A266" s="13"/>
      <c r="B266" s="244"/>
      <c r="C266" s="245"/>
      <c r="D266" s="239" t="s">
        <v>161</v>
      </c>
      <c r="E266" s="246" t="s">
        <v>1</v>
      </c>
      <c r="F266" s="247" t="s">
        <v>1009</v>
      </c>
      <c r="G266" s="245"/>
      <c r="H266" s="248">
        <v>126.25</v>
      </c>
      <c r="I266" s="249"/>
      <c r="J266" s="245"/>
      <c r="K266" s="245"/>
      <c r="L266" s="250"/>
      <c r="M266" s="251"/>
      <c r="N266" s="252"/>
      <c r="O266" s="252"/>
      <c r="P266" s="252"/>
      <c r="Q266" s="252"/>
      <c r="R266" s="252"/>
      <c r="S266" s="252"/>
      <c r="T266" s="253"/>
      <c r="U266" s="13"/>
      <c r="V266" s="13"/>
      <c r="W266" s="13"/>
      <c r="X266" s="13"/>
      <c r="Y266" s="13"/>
      <c r="Z266" s="13"/>
      <c r="AA266" s="13"/>
      <c r="AB266" s="13"/>
      <c r="AC266" s="13"/>
      <c r="AD266" s="13"/>
      <c r="AE266" s="13"/>
      <c r="AT266" s="254" t="s">
        <v>161</v>
      </c>
      <c r="AU266" s="254" t="s">
        <v>88</v>
      </c>
      <c r="AV266" s="13" t="s">
        <v>88</v>
      </c>
      <c r="AW266" s="13" t="s">
        <v>34</v>
      </c>
      <c r="AX266" s="13" t="s">
        <v>14</v>
      </c>
      <c r="AY266" s="254" t="s">
        <v>150</v>
      </c>
    </row>
    <row r="267" s="2" customFormat="1">
      <c r="A267" s="38"/>
      <c r="B267" s="39"/>
      <c r="C267" s="226" t="s">
        <v>428</v>
      </c>
      <c r="D267" s="226" t="s">
        <v>152</v>
      </c>
      <c r="E267" s="227" t="s">
        <v>519</v>
      </c>
      <c r="F267" s="228" t="s">
        <v>520</v>
      </c>
      <c r="G267" s="229" t="s">
        <v>155</v>
      </c>
      <c r="H267" s="230">
        <v>37.899999999999999</v>
      </c>
      <c r="I267" s="231"/>
      <c r="J267" s="232">
        <f>ROUND(I267*H267,2)</f>
        <v>0</v>
      </c>
      <c r="K267" s="228" t="s">
        <v>156</v>
      </c>
      <c r="L267" s="44"/>
      <c r="M267" s="233" t="s">
        <v>1</v>
      </c>
      <c r="N267" s="234" t="s">
        <v>45</v>
      </c>
      <c r="O267" s="91"/>
      <c r="P267" s="235">
        <f>O267*H267</f>
        <v>0</v>
      </c>
      <c r="Q267" s="235">
        <v>0</v>
      </c>
      <c r="R267" s="235">
        <f>Q267*H267</f>
        <v>0</v>
      </c>
      <c r="S267" s="235">
        <v>0</v>
      </c>
      <c r="T267" s="236">
        <f>S267*H267</f>
        <v>0</v>
      </c>
      <c r="U267" s="38"/>
      <c r="V267" s="38"/>
      <c r="W267" s="38"/>
      <c r="X267" s="38"/>
      <c r="Y267" s="38"/>
      <c r="Z267" s="38"/>
      <c r="AA267" s="38"/>
      <c r="AB267" s="38"/>
      <c r="AC267" s="38"/>
      <c r="AD267" s="38"/>
      <c r="AE267" s="38"/>
      <c r="AR267" s="237" t="s">
        <v>157</v>
      </c>
      <c r="AT267" s="237" t="s">
        <v>152</v>
      </c>
      <c r="AU267" s="237" t="s">
        <v>88</v>
      </c>
      <c r="AY267" s="17" t="s">
        <v>150</v>
      </c>
      <c r="BE267" s="238">
        <f>IF(N267="základní",J267,0)</f>
        <v>0</v>
      </c>
      <c r="BF267" s="238">
        <f>IF(N267="snížená",J267,0)</f>
        <v>0</v>
      </c>
      <c r="BG267" s="238">
        <f>IF(N267="zákl. přenesená",J267,0)</f>
        <v>0</v>
      </c>
      <c r="BH267" s="238">
        <f>IF(N267="sníž. přenesená",J267,0)</f>
        <v>0</v>
      </c>
      <c r="BI267" s="238">
        <f>IF(N267="nulová",J267,0)</f>
        <v>0</v>
      </c>
      <c r="BJ267" s="17" t="s">
        <v>14</v>
      </c>
      <c r="BK267" s="238">
        <f>ROUND(I267*H267,2)</f>
        <v>0</v>
      </c>
      <c r="BL267" s="17" t="s">
        <v>157</v>
      </c>
      <c r="BM267" s="237" t="s">
        <v>1010</v>
      </c>
    </row>
    <row r="268" s="2" customFormat="1">
      <c r="A268" s="38"/>
      <c r="B268" s="39"/>
      <c r="C268" s="40"/>
      <c r="D268" s="239" t="s">
        <v>159</v>
      </c>
      <c r="E268" s="40"/>
      <c r="F268" s="240" t="s">
        <v>522</v>
      </c>
      <c r="G268" s="40"/>
      <c r="H268" s="40"/>
      <c r="I268" s="241"/>
      <c r="J268" s="40"/>
      <c r="K268" s="40"/>
      <c r="L268" s="44"/>
      <c r="M268" s="242"/>
      <c r="N268" s="243"/>
      <c r="O268" s="91"/>
      <c r="P268" s="91"/>
      <c r="Q268" s="91"/>
      <c r="R268" s="91"/>
      <c r="S268" s="91"/>
      <c r="T268" s="92"/>
      <c r="U268" s="38"/>
      <c r="V268" s="38"/>
      <c r="W268" s="38"/>
      <c r="X268" s="38"/>
      <c r="Y268" s="38"/>
      <c r="Z268" s="38"/>
      <c r="AA268" s="38"/>
      <c r="AB268" s="38"/>
      <c r="AC268" s="38"/>
      <c r="AD268" s="38"/>
      <c r="AE268" s="38"/>
      <c r="AT268" s="17" t="s">
        <v>159</v>
      </c>
      <c r="AU268" s="17" t="s">
        <v>88</v>
      </c>
    </row>
    <row r="269" s="13" customFormat="1">
      <c r="A269" s="13"/>
      <c r="B269" s="244"/>
      <c r="C269" s="245"/>
      <c r="D269" s="239" t="s">
        <v>161</v>
      </c>
      <c r="E269" s="246" t="s">
        <v>1</v>
      </c>
      <c r="F269" s="247" t="s">
        <v>1011</v>
      </c>
      <c r="G269" s="245"/>
      <c r="H269" s="248">
        <v>37.899999999999999</v>
      </c>
      <c r="I269" s="249"/>
      <c r="J269" s="245"/>
      <c r="K269" s="245"/>
      <c r="L269" s="250"/>
      <c r="M269" s="251"/>
      <c r="N269" s="252"/>
      <c r="O269" s="252"/>
      <c r="P269" s="252"/>
      <c r="Q269" s="252"/>
      <c r="R269" s="252"/>
      <c r="S269" s="252"/>
      <c r="T269" s="253"/>
      <c r="U269" s="13"/>
      <c r="V269" s="13"/>
      <c r="W269" s="13"/>
      <c r="X269" s="13"/>
      <c r="Y269" s="13"/>
      <c r="Z269" s="13"/>
      <c r="AA269" s="13"/>
      <c r="AB269" s="13"/>
      <c r="AC269" s="13"/>
      <c r="AD269" s="13"/>
      <c r="AE269" s="13"/>
      <c r="AT269" s="254" t="s">
        <v>161</v>
      </c>
      <c r="AU269" s="254" t="s">
        <v>88</v>
      </c>
      <c r="AV269" s="13" t="s">
        <v>88</v>
      </c>
      <c r="AW269" s="13" t="s">
        <v>34</v>
      </c>
      <c r="AX269" s="13" t="s">
        <v>14</v>
      </c>
      <c r="AY269" s="254" t="s">
        <v>150</v>
      </c>
    </row>
    <row r="270" s="12" customFormat="1" ht="22.8" customHeight="1">
      <c r="A270" s="12"/>
      <c r="B270" s="210"/>
      <c r="C270" s="211"/>
      <c r="D270" s="212" t="s">
        <v>79</v>
      </c>
      <c r="E270" s="224" t="s">
        <v>524</v>
      </c>
      <c r="F270" s="224" t="s">
        <v>525</v>
      </c>
      <c r="G270" s="211"/>
      <c r="H270" s="211"/>
      <c r="I270" s="214"/>
      <c r="J270" s="225">
        <f>BK270</f>
        <v>0</v>
      </c>
      <c r="K270" s="211"/>
      <c r="L270" s="216"/>
      <c r="M270" s="217"/>
      <c r="N270" s="218"/>
      <c r="O270" s="218"/>
      <c r="P270" s="219">
        <f>SUM(P271:P300)</f>
        <v>0</v>
      </c>
      <c r="Q270" s="218"/>
      <c r="R270" s="219">
        <f>SUM(R271:R300)</f>
        <v>0</v>
      </c>
      <c r="S270" s="218"/>
      <c r="T270" s="220">
        <f>SUM(T271:T300)</f>
        <v>0</v>
      </c>
      <c r="U270" s="12"/>
      <c r="V270" s="12"/>
      <c r="W270" s="12"/>
      <c r="X270" s="12"/>
      <c r="Y270" s="12"/>
      <c r="Z270" s="12"/>
      <c r="AA270" s="12"/>
      <c r="AB270" s="12"/>
      <c r="AC270" s="12"/>
      <c r="AD270" s="12"/>
      <c r="AE270" s="12"/>
      <c r="AR270" s="221" t="s">
        <v>14</v>
      </c>
      <c r="AT270" s="222" t="s">
        <v>79</v>
      </c>
      <c r="AU270" s="222" t="s">
        <v>14</v>
      </c>
      <c r="AY270" s="221" t="s">
        <v>150</v>
      </c>
      <c r="BK270" s="223">
        <f>SUM(BK271:BK300)</f>
        <v>0</v>
      </c>
    </row>
    <row r="271" s="2" customFormat="1">
      <c r="A271" s="38"/>
      <c r="B271" s="39"/>
      <c r="C271" s="226" t="s">
        <v>431</v>
      </c>
      <c r="D271" s="226" t="s">
        <v>152</v>
      </c>
      <c r="E271" s="227" t="s">
        <v>527</v>
      </c>
      <c r="F271" s="228" t="s">
        <v>528</v>
      </c>
      <c r="G271" s="229" t="s">
        <v>269</v>
      </c>
      <c r="H271" s="230">
        <v>251.72</v>
      </c>
      <c r="I271" s="231"/>
      <c r="J271" s="232">
        <f>ROUND(I271*H271,2)</f>
        <v>0</v>
      </c>
      <c r="K271" s="228" t="s">
        <v>156</v>
      </c>
      <c r="L271" s="44"/>
      <c r="M271" s="233" t="s">
        <v>1</v>
      </c>
      <c r="N271" s="234" t="s">
        <v>45</v>
      </c>
      <c r="O271" s="91"/>
      <c r="P271" s="235">
        <f>O271*H271</f>
        <v>0</v>
      </c>
      <c r="Q271" s="235">
        <v>0</v>
      </c>
      <c r="R271" s="235">
        <f>Q271*H271</f>
        <v>0</v>
      </c>
      <c r="S271" s="235">
        <v>0</v>
      </c>
      <c r="T271" s="236">
        <f>S271*H271</f>
        <v>0</v>
      </c>
      <c r="U271" s="38"/>
      <c r="V271" s="38"/>
      <c r="W271" s="38"/>
      <c r="X271" s="38"/>
      <c r="Y271" s="38"/>
      <c r="Z271" s="38"/>
      <c r="AA271" s="38"/>
      <c r="AB271" s="38"/>
      <c r="AC271" s="38"/>
      <c r="AD271" s="38"/>
      <c r="AE271" s="38"/>
      <c r="AR271" s="237" t="s">
        <v>157</v>
      </c>
      <c r="AT271" s="237" t="s">
        <v>152</v>
      </c>
      <c r="AU271" s="237" t="s">
        <v>88</v>
      </c>
      <c r="AY271" s="17" t="s">
        <v>150</v>
      </c>
      <c r="BE271" s="238">
        <f>IF(N271="základní",J271,0)</f>
        <v>0</v>
      </c>
      <c r="BF271" s="238">
        <f>IF(N271="snížená",J271,0)</f>
        <v>0</v>
      </c>
      <c r="BG271" s="238">
        <f>IF(N271="zákl. přenesená",J271,0)</f>
        <v>0</v>
      </c>
      <c r="BH271" s="238">
        <f>IF(N271="sníž. přenesená",J271,0)</f>
        <v>0</v>
      </c>
      <c r="BI271" s="238">
        <f>IF(N271="nulová",J271,0)</f>
        <v>0</v>
      </c>
      <c r="BJ271" s="17" t="s">
        <v>14</v>
      </c>
      <c r="BK271" s="238">
        <f>ROUND(I271*H271,2)</f>
        <v>0</v>
      </c>
      <c r="BL271" s="17" t="s">
        <v>157</v>
      </c>
      <c r="BM271" s="237" t="s">
        <v>1012</v>
      </c>
    </row>
    <row r="272" s="2" customFormat="1">
      <c r="A272" s="38"/>
      <c r="B272" s="39"/>
      <c r="C272" s="40"/>
      <c r="D272" s="239" t="s">
        <v>159</v>
      </c>
      <c r="E272" s="40"/>
      <c r="F272" s="240" t="s">
        <v>530</v>
      </c>
      <c r="G272" s="40"/>
      <c r="H272" s="40"/>
      <c r="I272" s="241"/>
      <c r="J272" s="40"/>
      <c r="K272" s="40"/>
      <c r="L272" s="44"/>
      <c r="M272" s="242"/>
      <c r="N272" s="243"/>
      <c r="O272" s="91"/>
      <c r="P272" s="91"/>
      <c r="Q272" s="91"/>
      <c r="R272" s="91"/>
      <c r="S272" s="91"/>
      <c r="T272" s="92"/>
      <c r="U272" s="38"/>
      <c r="V272" s="38"/>
      <c r="W272" s="38"/>
      <c r="X272" s="38"/>
      <c r="Y272" s="38"/>
      <c r="Z272" s="38"/>
      <c r="AA272" s="38"/>
      <c r="AB272" s="38"/>
      <c r="AC272" s="38"/>
      <c r="AD272" s="38"/>
      <c r="AE272" s="38"/>
      <c r="AT272" s="17" t="s">
        <v>159</v>
      </c>
      <c r="AU272" s="17" t="s">
        <v>88</v>
      </c>
    </row>
    <row r="273" s="13" customFormat="1">
      <c r="A273" s="13"/>
      <c r="B273" s="244"/>
      <c r="C273" s="245"/>
      <c r="D273" s="239" t="s">
        <v>161</v>
      </c>
      <c r="E273" s="246" t="s">
        <v>1</v>
      </c>
      <c r="F273" s="247" t="s">
        <v>1013</v>
      </c>
      <c r="G273" s="245"/>
      <c r="H273" s="248">
        <v>251.72</v>
      </c>
      <c r="I273" s="249"/>
      <c r="J273" s="245"/>
      <c r="K273" s="245"/>
      <c r="L273" s="250"/>
      <c r="M273" s="251"/>
      <c r="N273" s="252"/>
      <c r="O273" s="252"/>
      <c r="P273" s="252"/>
      <c r="Q273" s="252"/>
      <c r="R273" s="252"/>
      <c r="S273" s="252"/>
      <c r="T273" s="253"/>
      <c r="U273" s="13"/>
      <c r="V273" s="13"/>
      <c r="W273" s="13"/>
      <c r="X273" s="13"/>
      <c r="Y273" s="13"/>
      <c r="Z273" s="13"/>
      <c r="AA273" s="13"/>
      <c r="AB273" s="13"/>
      <c r="AC273" s="13"/>
      <c r="AD273" s="13"/>
      <c r="AE273" s="13"/>
      <c r="AT273" s="254" t="s">
        <v>161</v>
      </c>
      <c r="AU273" s="254" t="s">
        <v>88</v>
      </c>
      <c r="AV273" s="13" t="s">
        <v>88</v>
      </c>
      <c r="AW273" s="13" t="s">
        <v>34</v>
      </c>
      <c r="AX273" s="13" t="s">
        <v>14</v>
      </c>
      <c r="AY273" s="254" t="s">
        <v>150</v>
      </c>
    </row>
    <row r="274" s="2" customFormat="1">
      <c r="A274" s="38"/>
      <c r="B274" s="39"/>
      <c r="C274" s="226" t="s">
        <v>437</v>
      </c>
      <c r="D274" s="226" t="s">
        <v>152</v>
      </c>
      <c r="E274" s="227" t="s">
        <v>533</v>
      </c>
      <c r="F274" s="228" t="s">
        <v>534</v>
      </c>
      <c r="G274" s="229" t="s">
        <v>269</v>
      </c>
      <c r="H274" s="230">
        <v>4782.6800000000003</v>
      </c>
      <c r="I274" s="231"/>
      <c r="J274" s="232">
        <f>ROUND(I274*H274,2)</f>
        <v>0</v>
      </c>
      <c r="K274" s="228" t="s">
        <v>156</v>
      </c>
      <c r="L274" s="44"/>
      <c r="M274" s="233" t="s">
        <v>1</v>
      </c>
      <c r="N274" s="234" t="s">
        <v>45</v>
      </c>
      <c r="O274" s="91"/>
      <c r="P274" s="235">
        <f>O274*H274</f>
        <v>0</v>
      </c>
      <c r="Q274" s="235">
        <v>0</v>
      </c>
      <c r="R274" s="235">
        <f>Q274*H274</f>
        <v>0</v>
      </c>
      <c r="S274" s="235">
        <v>0</v>
      </c>
      <c r="T274" s="236">
        <f>S274*H274</f>
        <v>0</v>
      </c>
      <c r="U274" s="38"/>
      <c r="V274" s="38"/>
      <c r="W274" s="38"/>
      <c r="X274" s="38"/>
      <c r="Y274" s="38"/>
      <c r="Z274" s="38"/>
      <c r="AA274" s="38"/>
      <c r="AB274" s="38"/>
      <c r="AC274" s="38"/>
      <c r="AD274" s="38"/>
      <c r="AE274" s="38"/>
      <c r="AR274" s="237" t="s">
        <v>157</v>
      </c>
      <c r="AT274" s="237" t="s">
        <v>152</v>
      </c>
      <c r="AU274" s="237" t="s">
        <v>88</v>
      </c>
      <c r="AY274" s="17" t="s">
        <v>150</v>
      </c>
      <c r="BE274" s="238">
        <f>IF(N274="základní",J274,0)</f>
        <v>0</v>
      </c>
      <c r="BF274" s="238">
        <f>IF(N274="snížená",J274,0)</f>
        <v>0</v>
      </c>
      <c r="BG274" s="238">
        <f>IF(N274="zákl. přenesená",J274,0)</f>
        <v>0</v>
      </c>
      <c r="BH274" s="238">
        <f>IF(N274="sníž. přenesená",J274,0)</f>
        <v>0</v>
      </c>
      <c r="BI274" s="238">
        <f>IF(N274="nulová",J274,0)</f>
        <v>0</v>
      </c>
      <c r="BJ274" s="17" t="s">
        <v>14</v>
      </c>
      <c r="BK274" s="238">
        <f>ROUND(I274*H274,2)</f>
        <v>0</v>
      </c>
      <c r="BL274" s="17" t="s">
        <v>157</v>
      </c>
      <c r="BM274" s="237" t="s">
        <v>1014</v>
      </c>
    </row>
    <row r="275" s="2" customFormat="1">
      <c r="A275" s="38"/>
      <c r="B275" s="39"/>
      <c r="C275" s="40"/>
      <c r="D275" s="239" t="s">
        <v>159</v>
      </c>
      <c r="E275" s="40"/>
      <c r="F275" s="240" t="s">
        <v>530</v>
      </c>
      <c r="G275" s="40"/>
      <c r="H275" s="40"/>
      <c r="I275" s="241"/>
      <c r="J275" s="40"/>
      <c r="K275" s="40"/>
      <c r="L275" s="44"/>
      <c r="M275" s="242"/>
      <c r="N275" s="243"/>
      <c r="O275" s="91"/>
      <c r="P275" s="91"/>
      <c r="Q275" s="91"/>
      <c r="R275" s="91"/>
      <c r="S275" s="91"/>
      <c r="T275" s="92"/>
      <c r="U275" s="38"/>
      <c r="V275" s="38"/>
      <c r="W275" s="38"/>
      <c r="X275" s="38"/>
      <c r="Y275" s="38"/>
      <c r="Z275" s="38"/>
      <c r="AA275" s="38"/>
      <c r="AB275" s="38"/>
      <c r="AC275" s="38"/>
      <c r="AD275" s="38"/>
      <c r="AE275" s="38"/>
      <c r="AT275" s="17" t="s">
        <v>159</v>
      </c>
      <c r="AU275" s="17" t="s">
        <v>88</v>
      </c>
    </row>
    <row r="276" s="13" customFormat="1">
      <c r="A276" s="13"/>
      <c r="B276" s="244"/>
      <c r="C276" s="245"/>
      <c r="D276" s="239" t="s">
        <v>161</v>
      </c>
      <c r="E276" s="246" t="s">
        <v>1</v>
      </c>
      <c r="F276" s="247" t="s">
        <v>1015</v>
      </c>
      <c r="G276" s="245"/>
      <c r="H276" s="248">
        <v>4782.6800000000003</v>
      </c>
      <c r="I276" s="249"/>
      <c r="J276" s="245"/>
      <c r="K276" s="245"/>
      <c r="L276" s="250"/>
      <c r="M276" s="251"/>
      <c r="N276" s="252"/>
      <c r="O276" s="252"/>
      <c r="P276" s="252"/>
      <c r="Q276" s="252"/>
      <c r="R276" s="252"/>
      <c r="S276" s="252"/>
      <c r="T276" s="253"/>
      <c r="U276" s="13"/>
      <c r="V276" s="13"/>
      <c r="W276" s="13"/>
      <c r="X276" s="13"/>
      <c r="Y276" s="13"/>
      <c r="Z276" s="13"/>
      <c r="AA276" s="13"/>
      <c r="AB276" s="13"/>
      <c r="AC276" s="13"/>
      <c r="AD276" s="13"/>
      <c r="AE276" s="13"/>
      <c r="AT276" s="254" t="s">
        <v>161</v>
      </c>
      <c r="AU276" s="254" t="s">
        <v>88</v>
      </c>
      <c r="AV276" s="13" t="s">
        <v>88</v>
      </c>
      <c r="AW276" s="13" t="s">
        <v>34</v>
      </c>
      <c r="AX276" s="13" t="s">
        <v>14</v>
      </c>
      <c r="AY276" s="254" t="s">
        <v>150</v>
      </c>
    </row>
    <row r="277" s="2" customFormat="1">
      <c r="A277" s="38"/>
      <c r="B277" s="39"/>
      <c r="C277" s="226" t="s">
        <v>442</v>
      </c>
      <c r="D277" s="226" t="s">
        <v>152</v>
      </c>
      <c r="E277" s="227" t="s">
        <v>538</v>
      </c>
      <c r="F277" s="228" t="s">
        <v>539</v>
      </c>
      <c r="G277" s="229" t="s">
        <v>269</v>
      </c>
      <c r="H277" s="230">
        <v>91.079999999999998</v>
      </c>
      <c r="I277" s="231"/>
      <c r="J277" s="232">
        <f>ROUND(I277*H277,2)</f>
        <v>0</v>
      </c>
      <c r="K277" s="228" t="s">
        <v>156</v>
      </c>
      <c r="L277" s="44"/>
      <c r="M277" s="233" t="s">
        <v>1</v>
      </c>
      <c r="N277" s="234" t="s">
        <v>45</v>
      </c>
      <c r="O277" s="91"/>
      <c r="P277" s="235">
        <f>O277*H277</f>
        <v>0</v>
      </c>
      <c r="Q277" s="235">
        <v>0</v>
      </c>
      <c r="R277" s="235">
        <f>Q277*H277</f>
        <v>0</v>
      </c>
      <c r="S277" s="235">
        <v>0</v>
      </c>
      <c r="T277" s="236">
        <f>S277*H277</f>
        <v>0</v>
      </c>
      <c r="U277" s="38"/>
      <c r="V277" s="38"/>
      <c r="W277" s="38"/>
      <c r="X277" s="38"/>
      <c r="Y277" s="38"/>
      <c r="Z277" s="38"/>
      <c r="AA277" s="38"/>
      <c r="AB277" s="38"/>
      <c r="AC277" s="38"/>
      <c r="AD277" s="38"/>
      <c r="AE277" s="38"/>
      <c r="AR277" s="237" t="s">
        <v>157</v>
      </c>
      <c r="AT277" s="237" t="s">
        <v>152</v>
      </c>
      <c r="AU277" s="237" t="s">
        <v>88</v>
      </c>
      <c r="AY277" s="17" t="s">
        <v>150</v>
      </c>
      <c r="BE277" s="238">
        <f>IF(N277="základní",J277,0)</f>
        <v>0</v>
      </c>
      <c r="BF277" s="238">
        <f>IF(N277="snížená",J277,0)</f>
        <v>0</v>
      </c>
      <c r="BG277" s="238">
        <f>IF(N277="zákl. přenesená",J277,0)</f>
        <v>0</v>
      </c>
      <c r="BH277" s="238">
        <f>IF(N277="sníž. přenesená",J277,0)</f>
        <v>0</v>
      </c>
      <c r="BI277" s="238">
        <f>IF(N277="nulová",J277,0)</f>
        <v>0</v>
      </c>
      <c r="BJ277" s="17" t="s">
        <v>14</v>
      </c>
      <c r="BK277" s="238">
        <f>ROUND(I277*H277,2)</f>
        <v>0</v>
      </c>
      <c r="BL277" s="17" t="s">
        <v>157</v>
      </c>
      <c r="BM277" s="237" t="s">
        <v>1016</v>
      </c>
    </row>
    <row r="278" s="2" customFormat="1">
      <c r="A278" s="38"/>
      <c r="B278" s="39"/>
      <c r="C278" s="40"/>
      <c r="D278" s="239" t="s">
        <v>159</v>
      </c>
      <c r="E278" s="40"/>
      <c r="F278" s="240" t="s">
        <v>541</v>
      </c>
      <c r="G278" s="40"/>
      <c r="H278" s="40"/>
      <c r="I278" s="241"/>
      <c r="J278" s="40"/>
      <c r="K278" s="40"/>
      <c r="L278" s="44"/>
      <c r="M278" s="242"/>
      <c r="N278" s="243"/>
      <c r="O278" s="91"/>
      <c r="P278" s="91"/>
      <c r="Q278" s="91"/>
      <c r="R278" s="91"/>
      <c r="S278" s="91"/>
      <c r="T278" s="92"/>
      <c r="U278" s="38"/>
      <c r="V278" s="38"/>
      <c r="W278" s="38"/>
      <c r="X278" s="38"/>
      <c r="Y278" s="38"/>
      <c r="Z278" s="38"/>
      <c r="AA278" s="38"/>
      <c r="AB278" s="38"/>
      <c r="AC278" s="38"/>
      <c r="AD278" s="38"/>
      <c r="AE278" s="38"/>
      <c r="AT278" s="17" t="s">
        <v>159</v>
      </c>
      <c r="AU278" s="17" t="s">
        <v>88</v>
      </c>
    </row>
    <row r="279" s="13" customFormat="1">
      <c r="A279" s="13"/>
      <c r="B279" s="244"/>
      <c r="C279" s="245"/>
      <c r="D279" s="239" t="s">
        <v>161</v>
      </c>
      <c r="E279" s="246" t="s">
        <v>1</v>
      </c>
      <c r="F279" s="247" t="s">
        <v>1017</v>
      </c>
      <c r="G279" s="245"/>
      <c r="H279" s="248">
        <v>7.5800000000000001</v>
      </c>
      <c r="I279" s="249"/>
      <c r="J279" s="245"/>
      <c r="K279" s="245"/>
      <c r="L279" s="250"/>
      <c r="M279" s="251"/>
      <c r="N279" s="252"/>
      <c r="O279" s="252"/>
      <c r="P279" s="252"/>
      <c r="Q279" s="252"/>
      <c r="R279" s="252"/>
      <c r="S279" s="252"/>
      <c r="T279" s="253"/>
      <c r="U279" s="13"/>
      <c r="V279" s="13"/>
      <c r="W279" s="13"/>
      <c r="X279" s="13"/>
      <c r="Y279" s="13"/>
      <c r="Z279" s="13"/>
      <c r="AA279" s="13"/>
      <c r="AB279" s="13"/>
      <c r="AC279" s="13"/>
      <c r="AD279" s="13"/>
      <c r="AE279" s="13"/>
      <c r="AT279" s="254" t="s">
        <v>161</v>
      </c>
      <c r="AU279" s="254" t="s">
        <v>88</v>
      </c>
      <c r="AV279" s="13" t="s">
        <v>88</v>
      </c>
      <c r="AW279" s="13" t="s">
        <v>34</v>
      </c>
      <c r="AX279" s="13" t="s">
        <v>80</v>
      </c>
      <c r="AY279" s="254" t="s">
        <v>150</v>
      </c>
    </row>
    <row r="280" s="13" customFormat="1">
      <c r="A280" s="13"/>
      <c r="B280" s="244"/>
      <c r="C280" s="245"/>
      <c r="D280" s="239" t="s">
        <v>161</v>
      </c>
      <c r="E280" s="246" t="s">
        <v>1</v>
      </c>
      <c r="F280" s="247" t="s">
        <v>1018</v>
      </c>
      <c r="G280" s="245"/>
      <c r="H280" s="248">
        <v>83.5</v>
      </c>
      <c r="I280" s="249"/>
      <c r="J280" s="245"/>
      <c r="K280" s="245"/>
      <c r="L280" s="250"/>
      <c r="M280" s="251"/>
      <c r="N280" s="252"/>
      <c r="O280" s="252"/>
      <c r="P280" s="252"/>
      <c r="Q280" s="252"/>
      <c r="R280" s="252"/>
      <c r="S280" s="252"/>
      <c r="T280" s="253"/>
      <c r="U280" s="13"/>
      <c r="V280" s="13"/>
      <c r="W280" s="13"/>
      <c r="X280" s="13"/>
      <c r="Y280" s="13"/>
      <c r="Z280" s="13"/>
      <c r="AA280" s="13"/>
      <c r="AB280" s="13"/>
      <c r="AC280" s="13"/>
      <c r="AD280" s="13"/>
      <c r="AE280" s="13"/>
      <c r="AT280" s="254" t="s">
        <v>161</v>
      </c>
      <c r="AU280" s="254" t="s">
        <v>88</v>
      </c>
      <c r="AV280" s="13" t="s">
        <v>88</v>
      </c>
      <c r="AW280" s="13" t="s">
        <v>34</v>
      </c>
      <c r="AX280" s="13" t="s">
        <v>80</v>
      </c>
      <c r="AY280" s="254" t="s">
        <v>150</v>
      </c>
    </row>
    <row r="281" s="14" customFormat="1">
      <c r="A281" s="14"/>
      <c r="B281" s="255"/>
      <c r="C281" s="256"/>
      <c r="D281" s="239" t="s">
        <v>161</v>
      </c>
      <c r="E281" s="257" t="s">
        <v>1</v>
      </c>
      <c r="F281" s="258" t="s">
        <v>212</v>
      </c>
      <c r="G281" s="256"/>
      <c r="H281" s="259">
        <v>91.079999999999998</v>
      </c>
      <c r="I281" s="260"/>
      <c r="J281" s="256"/>
      <c r="K281" s="256"/>
      <c r="L281" s="261"/>
      <c r="M281" s="262"/>
      <c r="N281" s="263"/>
      <c r="O281" s="263"/>
      <c r="P281" s="263"/>
      <c r="Q281" s="263"/>
      <c r="R281" s="263"/>
      <c r="S281" s="263"/>
      <c r="T281" s="264"/>
      <c r="U281" s="14"/>
      <c r="V281" s="14"/>
      <c r="W281" s="14"/>
      <c r="X281" s="14"/>
      <c r="Y281" s="14"/>
      <c r="Z281" s="14"/>
      <c r="AA281" s="14"/>
      <c r="AB281" s="14"/>
      <c r="AC281" s="14"/>
      <c r="AD281" s="14"/>
      <c r="AE281" s="14"/>
      <c r="AT281" s="265" t="s">
        <v>161</v>
      </c>
      <c r="AU281" s="265" t="s">
        <v>88</v>
      </c>
      <c r="AV281" s="14" t="s">
        <v>157</v>
      </c>
      <c r="AW281" s="14" t="s">
        <v>34</v>
      </c>
      <c r="AX281" s="14" t="s">
        <v>14</v>
      </c>
      <c r="AY281" s="265" t="s">
        <v>150</v>
      </c>
    </row>
    <row r="282" s="2" customFormat="1">
      <c r="A282" s="38"/>
      <c r="B282" s="39"/>
      <c r="C282" s="226" t="s">
        <v>447</v>
      </c>
      <c r="D282" s="226" t="s">
        <v>152</v>
      </c>
      <c r="E282" s="227" t="s">
        <v>545</v>
      </c>
      <c r="F282" s="228" t="s">
        <v>546</v>
      </c>
      <c r="G282" s="229" t="s">
        <v>269</v>
      </c>
      <c r="H282" s="230">
        <v>349.16000000000003</v>
      </c>
      <c r="I282" s="231"/>
      <c r="J282" s="232">
        <f>ROUND(I282*H282,2)</f>
        <v>0</v>
      </c>
      <c r="K282" s="228" t="s">
        <v>156</v>
      </c>
      <c r="L282" s="44"/>
      <c r="M282" s="233" t="s">
        <v>1</v>
      </c>
      <c r="N282" s="234" t="s">
        <v>45</v>
      </c>
      <c r="O282" s="91"/>
      <c r="P282" s="235">
        <f>O282*H282</f>
        <v>0</v>
      </c>
      <c r="Q282" s="235">
        <v>0</v>
      </c>
      <c r="R282" s="235">
        <f>Q282*H282</f>
        <v>0</v>
      </c>
      <c r="S282" s="235">
        <v>0</v>
      </c>
      <c r="T282" s="236">
        <f>S282*H282</f>
        <v>0</v>
      </c>
      <c r="U282" s="38"/>
      <c r="V282" s="38"/>
      <c r="W282" s="38"/>
      <c r="X282" s="38"/>
      <c r="Y282" s="38"/>
      <c r="Z282" s="38"/>
      <c r="AA282" s="38"/>
      <c r="AB282" s="38"/>
      <c r="AC282" s="38"/>
      <c r="AD282" s="38"/>
      <c r="AE282" s="38"/>
      <c r="AR282" s="237" t="s">
        <v>157</v>
      </c>
      <c r="AT282" s="237" t="s">
        <v>152</v>
      </c>
      <c r="AU282" s="237" t="s">
        <v>88</v>
      </c>
      <c r="AY282" s="17" t="s">
        <v>150</v>
      </c>
      <c r="BE282" s="238">
        <f>IF(N282="základní",J282,0)</f>
        <v>0</v>
      </c>
      <c r="BF282" s="238">
        <f>IF(N282="snížená",J282,0)</f>
        <v>0</v>
      </c>
      <c r="BG282" s="238">
        <f>IF(N282="zákl. přenesená",J282,0)</f>
        <v>0</v>
      </c>
      <c r="BH282" s="238">
        <f>IF(N282="sníž. přenesená",J282,0)</f>
        <v>0</v>
      </c>
      <c r="BI282" s="238">
        <f>IF(N282="nulová",J282,0)</f>
        <v>0</v>
      </c>
      <c r="BJ282" s="17" t="s">
        <v>14</v>
      </c>
      <c r="BK282" s="238">
        <f>ROUND(I282*H282,2)</f>
        <v>0</v>
      </c>
      <c r="BL282" s="17" t="s">
        <v>157</v>
      </c>
      <c r="BM282" s="237" t="s">
        <v>1019</v>
      </c>
    </row>
    <row r="283" s="2" customFormat="1">
      <c r="A283" s="38"/>
      <c r="B283" s="39"/>
      <c r="C283" s="40"/>
      <c r="D283" s="239" t="s">
        <v>159</v>
      </c>
      <c r="E283" s="40"/>
      <c r="F283" s="240" t="s">
        <v>541</v>
      </c>
      <c r="G283" s="40"/>
      <c r="H283" s="40"/>
      <c r="I283" s="241"/>
      <c r="J283" s="40"/>
      <c r="K283" s="40"/>
      <c r="L283" s="44"/>
      <c r="M283" s="242"/>
      <c r="N283" s="243"/>
      <c r="O283" s="91"/>
      <c r="P283" s="91"/>
      <c r="Q283" s="91"/>
      <c r="R283" s="91"/>
      <c r="S283" s="91"/>
      <c r="T283" s="92"/>
      <c r="U283" s="38"/>
      <c r="V283" s="38"/>
      <c r="W283" s="38"/>
      <c r="X283" s="38"/>
      <c r="Y283" s="38"/>
      <c r="Z283" s="38"/>
      <c r="AA283" s="38"/>
      <c r="AB283" s="38"/>
      <c r="AC283" s="38"/>
      <c r="AD283" s="38"/>
      <c r="AE283" s="38"/>
      <c r="AT283" s="17" t="s">
        <v>159</v>
      </c>
      <c r="AU283" s="17" t="s">
        <v>88</v>
      </c>
    </row>
    <row r="284" s="13" customFormat="1">
      <c r="A284" s="13"/>
      <c r="B284" s="244"/>
      <c r="C284" s="245"/>
      <c r="D284" s="239" t="s">
        <v>161</v>
      </c>
      <c r="E284" s="246" t="s">
        <v>1</v>
      </c>
      <c r="F284" s="247" t="s">
        <v>1020</v>
      </c>
      <c r="G284" s="245"/>
      <c r="H284" s="248">
        <v>15.16</v>
      </c>
      <c r="I284" s="249"/>
      <c r="J284" s="245"/>
      <c r="K284" s="245"/>
      <c r="L284" s="250"/>
      <c r="M284" s="251"/>
      <c r="N284" s="252"/>
      <c r="O284" s="252"/>
      <c r="P284" s="252"/>
      <c r="Q284" s="252"/>
      <c r="R284" s="252"/>
      <c r="S284" s="252"/>
      <c r="T284" s="253"/>
      <c r="U284" s="13"/>
      <c r="V284" s="13"/>
      <c r="W284" s="13"/>
      <c r="X284" s="13"/>
      <c r="Y284" s="13"/>
      <c r="Z284" s="13"/>
      <c r="AA284" s="13"/>
      <c r="AB284" s="13"/>
      <c r="AC284" s="13"/>
      <c r="AD284" s="13"/>
      <c r="AE284" s="13"/>
      <c r="AT284" s="254" t="s">
        <v>161</v>
      </c>
      <c r="AU284" s="254" t="s">
        <v>88</v>
      </c>
      <c r="AV284" s="13" t="s">
        <v>88</v>
      </c>
      <c r="AW284" s="13" t="s">
        <v>34</v>
      </c>
      <c r="AX284" s="13" t="s">
        <v>80</v>
      </c>
      <c r="AY284" s="254" t="s">
        <v>150</v>
      </c>
    </row>
    <row r="285" s="13" customFormat="1">
      <c r="A285" s="13"/>
      <c r="B285" s="244"/>
      <c r="C285" s="245"/>
      <c r="D285" s="239" t="s">
        <v>161</v>
      </c>
      <c r="E285" s="246" t="s">
        <v>1</v>
      </c>
      <c r="F285" s="247" t="s">
        <v>1021</v>
      </c>
      <c r="G285" s="245"/>
      <c r="H285" s="248">
        <v>334</v>
      </c>
      <c r="I285" s="249"/>
      <c r="J285" s="245"/>
      <c r="K285" s="245"/>
      <c r="L285" s="250"/>
      <c r="M285" s="251"/>
      <c r="N285" s="252"/>
      <c r="O285" s="252"/>
      <c r="P285" s="252"/>
      <c r="Q285" s="252"/>
      <c r="R285" s="252"/>
      <c r="S285" s="252"/>
      <c r="T285" s="253"/>
      <c r="U285" s="13"/>
      <c r="V285" s="13"/>
      <c r="W285" s="13"/>
      <c r="X285" s="13"/>
      <c r="Y285" s="13"/>
      <c r="Z285" s="13"/>
      <c r="AA285" s="13"/>
      <c r="AB285" s="13"/>
      <c r="AC285" s="13"/>
      <c r="AD285" s="13"/>
      <c r="AE285" s="13"/>
      <c r="AT285" s="254" t="s">
        <v>161</v>
      </c>
      <c r="AU285" s="254" t="s">
        <v>88</v>
      </c>
      <c r="AV285" s="13" t="s">
        <v>88</v>
      </c>
      <c r="AW285" s="13" t="s">
        <v>34</v>
      </c>
      <c r="AX285" s="13" t="s">
        <v>80</v>
      </c>
      <c r="AY285" s="254" t="s">
        <v>150</v>
      </c>
    </row>
    <row r="286" s="14" customFormat="1">
      <c r="A286" s="14"/>
      <c r="B286" s="255"/>
      <c r="C286" s="256"/>
      <c r="D286" s="239" t="s">
        <v>161</v>
      </c>
      <c r="E286" s="257" t="s">
        <v>1</v>
      </c>
      <c r="F286" s="258" t="s">
        <v>212</v>
      </c>
      <c r="G286" s="256"/>
      <c r="H286" s="259">
        <v>349.16000000000003</v>
      </c>
      <c r="I286" s="260"/>
      <c r="J286" s="256"/>
      <c r="K286" s="256"/>
      <c r="L286" s="261"/>
      <c r="M286" s="262"/>
      <c r="N286" s="263"/>
      <c r="O286" s="263"/>
      <c r="P286" s="263"/>
      <c r="Q286" s="263"/>
      <c r="R286" s="263"/>
      <c r="S286" s="263"/>
      <c r="T286" s="264"/>
      <c r="U286" s="14"/>
      <c r="V286" s="14"/>
      <c r="W286" s="14"/>
      <c r="X286" s="14"/>
      <c r="Y286" s="14"/>
      <c r="Z286" s="14"/>
      <c r="AA286" s="14"/>
      <c r="AB286" s="14"/>
      <c r="AC286" s="14"/>
      <c r="AD286" s="14"/>
      <c r="AE286" s="14"/>
      <c r="AT286" s="265" t="s">
        <v>161</v>
      </c>
      <c r="AU286" s="265" t="s">
        <v>88</v>
      </c>
      <c r="AV286" s="14" t="s">
        <v>157</v>
      </c>
      <c r="AW286" s="14" t="s">
        <v>34</v>
      </c>
      <c r="AX286" s="14" t="s">
        <v>14</v>
      </c>
      <c r="AY286" s="265" t="s">
        <v>150</v>
      </c>
    </row>
    <row r="287" s="2" customFormat="1" ht="44.25" customHeight="1">
      <c r="A287" s="38"/>
      <c r="B287" s="39"/>
      <c r="C287" s="226" t="s">
        <v>452</v>
      </c>
      <c r="D287" s="226" t="s">
        <v>152</v>
      </c>
      <c r="E287" s="227" t="s">
        <v>551</v>
      </c>
      <c r="F287" s="228" t="s">
        <v>552</v>
      </c>
      <c r="G287" s="229" t="s">
        <v>269</v>
      </c>
      <c r="H287" s="230">
        <v>116.37000000000001</v>
      </c>
      <c r="I287" s="231"/>
      <c r="J287" s="232">
        <f>ROUND(I287*H287,2)</f>
        <v>0</v>
      </c>
      <c r="K287" s="228" t="s">
        <v>156</v>
      </c>
      <c r="L287" s="44"/>
      <c r="M287" s="233" t="s">
        <v>1</v>
      </c>
      <c r="N287" s="234" t="s">
        <v>45</v>
      </c>
      <c r="O287" s="91"/>
      <c r="P287" s="235">
        <f>O287*H287</f>
        <v>0</v>
      </c>
      <c r="Q287" s="235">
        <v>0</v>
      </c>
      <c r="R287" s="235">
        <f>Q287*H287</f>
        <v>0</v>
      </c>
      <c r="S287" s="235">
        <v>0</v>
      </c>
      <c r="T287" s="236">
        <f>S287*H287</f>
        <v>0</v>
      </c>
      <c r="U287" s="38"/>
      <c r="V287" s="38"/>
      <c r="W287" s="38"/>
      <c r="X287" s="38"/>
      <c r="Y287" s="38"/>
      <c r="Z287" s="38"/>
      <c r="AA287" s="38"/>
      <c r="AB287" s="38"/>
      <c r="AC287" s="38"/>
      <c r="AD287" s="38"/>
      <c r="AE287" s="38"/>
      <c r="AR287" s="237" t="s">
        <v>157</v>
      </c>
      <c r="AT287" s="237" t="s">
        <v>152</v>
      </c>
      <c r="AU287" s="237" t="s">
        <v>88</v>
      </c>
      <c r="AY287" s="17" t="s">
        <v>150</v>
      </c>
      <c r="BE287" s="238">
        <f>IF(N287="základní",J287,0)</f>
        <v>0</v>
      </c>
      <c r="BF287" s="238">
        <f>IF(N287="snížená",J287,0)</f>
        <v>0</v>
      </c>
      <c r="BG287" s="238">
        <f>IF(N287="zákl. přenesená",J287,0)</f>
        <v>0</v>
      </c>
      <c r="BH287" s="238">
        <f>IF(N287="sníž. přenesená",J287,0)</f>
        <v>0</v>
      </c>
      <c r="BI287" s="238">
        <f>IF(N287="nulová",J287,0)</f>
        <v>0</v>
      </c>
      <c r="BJ287" s="17" t="s">
        <v>14</v>
      </c>
      <c r="BK287" s="238">
        <f>ROUND(I287*H287,2)</f>
        <v>0</v>
      </c>
      <c r="BL287" s="17" t="s">
        <v>157</v>
      </c>
      <c r="BM287" s="237" t="s">
        <v>1022</v>
      </c>
    </row>
    <row r="288" s="2" customFormat="1">
      <c r="A288" s="38"/>
      <c r="B288" s="39"/>
      <c r="C288" s="40"/>
      <c r="D288" s="239" t="s">
        <v>159</v>
      </c>
      <c r="E288" s="40"/>
      <c r="F288" s="240" t="s">
        <v>554</v>
      </c>
      <c r="G288" s="40"/>
      <c r="H288" s="40"/>
      <c r="I288" s="241"/>
      <c r="J288" s="40"/>
      <c r="K288" s="40"/>
      <c r="L288" s="44"/>
      <c r="M288" s="242"/>
      <c r="N288" s="243"/>
      <c r="O288" s="91"/>
      <c r="P288" s="91"/>
      <c r="Q288" s="91"/>
      <c r="R288" s="91"/>
      <c r="S288" s="91"/>
      <c r="T288" s="92"/>
      <c r="U288" s="38"/>
      <c r="V288" s="38"/>
      <c r="W288" s="38"/>
      <c r="X288" s="38"/>
      <c r="Y288" s="38"/>
      <c r="Z288" s="38"/>
      <c r="AA288" s="38"/>
      <c r="AB288" s="38"/>
      <c r="AC288" s="38"/>
      <c r="AD288" s="38"/>
      <c r="AE288" s="38"/>
      <c r="AT288" s="17" t="s">
        <v>159</v>
      </c>
      <c r="AU288" s="17" t="s">
        <v>88</v>
      </c>
    </row>
    <row r="289" s="13" customFormat="1">
      <c r="A289" s="13"/>
      <c r="B289" s="244"/>
      <c r="C289" s="245"/>
      <c r="D289" s="239" t="s">
        <v>161</v>
      </c>
      <c r="E289" s="246" t="s">
        <v>1</v>
      </c>
      <c r="F289" s="247" t="s">
        <v>1023</v>
      </c>
      <c r="G289" s="245"/>
      <c r="H289" s="248">
        <v>116.37000000000001</v>
      </c>
      <c r="I289" s="249"/>
      <c r="J289" s="245"/>
      <c r="K289" s="245"/>
      <c r="L289" s="250"/>
      <c r="M289" s="251"/>
      <c r="N289" s="252"/>
      <c r="O289" s="252"/>
      <c r="P289" s="252"/>
      <c r="Q289" s="252"/>
      <c r="R289" s="252"/>
      <c r="S289" s="252"/>
      <c r="T289" s="253"/>
      <c r="U289" s="13"/>
      <c r="V289" s="13"/>
      <c r="W289" s="13"/>
      <c r="X289" s="13"/>
      <c r="Y289" s="13"/>
      <c r="Z289" s="13"/>
      <c r="AA289" s="13"/>
      <c r="AB289" s="13"/>
      <c r="AC289" s="13"/>
      <c r="AD289" s="13"/>
      <c r="AE289" s="13"/>
      <c r="AT289" s="254" t="s">
        <v>161</v>
      </c>
      <c r="AU289" s="254" t="s">
        <v>88</v>
      </c>
      <c r="AV289" s="13" t="s">
        <v>88</v>
      </c>
      <c r="AW289" s="13" t="s">
        <v>34</v>
      </c>
      <c r="AX289" s="13" t="s">
        <v>14</v>
      </c>
      <c r="AY289" s="254" t="s">
        <v>150</v>
      </c>
    </row>
    <row r="290" s="2" customFormat="1" ht="44.25" customHeight="1">
      <c r="A290" s="38"/>
      <c r="B290" s="39"/>
      <c r="C290" s="226" t="s">
        <v>458</v>
      </c>
      <c r="D290" s="226" t="s">
        <v>152</v>
      </c>
      <c r="E290" s="227" t="s">
        <v>557</v>
      </c>
      <c r="F290" s="228" t="s">
        <v>558</v>
      </c>
      <c r="G290" s="229" t="s">
        <v>269</v>
      </c>
      <c r="H290" s="230">
        <v>1740.6020000000001</v>
      </c>
      <c r="I290" s="231"/>
      <c r="J290" s="232">
        <f>ROUND(I290*H290,2)</f>
        <v>0</v>
      </c>
      <c r="K290" s="228" t="s">
        <v>156</v>
      </c>
      <c r="L290" s="44"/>
      <c r="M290" s="233" t="s">
        <v>1</v>
      </c>
      <c r="N290" s="234" t="s">
        <v>45</v>
      </c>
      <c r="O290" s="91"/>
      <c r="P290" s="235">
        <f>O290*H290</f>
        <v>0</v>
      </c>
      <c r="Q290" s="235">
        <v>0</v>
      </c>
      <c r="R290" s="235">
        <f>Q290*H290</f>
        <v>0</v>
      </c>
      <c r="S290" s="235">
        <v>0</v>
      </c>
      <c r="T290" s="236">
        <f>S290*H290</f>
        <v>0</v>
      </c>
      <c r="U290" s="38"/>
      <c r="V290" s="38"/>
      <c r="W290" s="38"/>
      <c r="X290" s="38"/>
      <c r="Y290" s="38"/>
      <c r="Z290" s="38"/>
      <c r="AA290" s="38"/>
      <c r="AB290" s="38"/>
      <c r="AC290" s="38"/>
      <c r="AD290" s="38"/>
      <c r="AE290" s="38"/>
      <c r="AR290" s="237" t="s">
        <v>157</v>
      </c>
      <c r="AT290" s="237" t="s">
        <v>152</v>
      </c>
      <c r="AU290" s="237" t="s">
        <v>88</v>
      </c>
      <c r="AY290" s="17" t="s">
        <v>150</v>
      </c>
      <c r="BE290" s="238">
        <f>IF(N290="základní",J290,0)</f>
        <v>0</v>
      </c>
      <c r="BF290" s="238">
        <f>IF(N290="snížená",J290,0)</f>
        <v>0</v>
      </c>
      <c r="BG290" s="238">
        <f>IF(N290="zákl. přenesená",J290,0)</f>
        <v>0</v>
      </c>
      <c r="BH290" s="238">
        <f>IF(N290="sníž. přenesená",J290,0)</f>
        <v>0</v>
      </c>
      <c r="BI290" s="238">
        <f>IF(N290="nulová",J290,0)</f>
        <v>0</v>
      </c>
      <c r="BJ290" s="17" t="s">
        <v>14</v>
      </c>
      <c r="BK290" s="238">
        <f>ROUND(I290*H290,2)</f>
        <v>0</v>
      </c>
      <c r="BL290" s="17" t="s">
        <v>157</v>
      </c>
      <c r="BM290" s="237" t="s">
        <v>1024</v>
      </c>
    </row>
    <row r="291" s="2" customFormat="1">
      <c r="A291" s="38"/>
      <c r="B291" s="39"/>
      <c r="C291" s="40"/>
      <c r="D291" s="239" t="s">
        <v>159</v>
      </c>
      <c r="E291" s="40"/>
      <c r="F291" s="240" t="s">
        <v>554</v>
      </c>
      <c r="G291" s="40"/>
      <c r="H291" s="40"/>
      <c r="I291" s="241"/>
      <c r="J291" s="40"/>
      <c r="K291" s="40"/>
      <c r="L291" s="44"/>
      <c r="M291" s="242"/>
      <c r="N291" s="243"/>
      <c r="O291" s="91"/>
      <c r="P291" s="91"/>
      <c r="Q291" s="91"/>
      <c r="R291" s="91"/>
      <c r="S291" s="91"/>
      <c r="T291" s="92"/>
      <c r="U291" s="38"/>
      <c r="V291" s="38"/>
      <c r="W291" s="38"/>
      <c r="X291" s="38"/>
      <c r="Y291" s="38"/>
      <c r="Z291" s="38"/>
      <c r="AA291" s="38"/>
      <c r="AB291" s="38"/>
      <c r="AC291" s="38"/>
      <c r="AD291" s="38"/>
      <c r="AE291" s="38"/>
      <c r="AT291" s="17" t="s">
        <v>159</v>
      </c>
      <c r="AU291" s="17" t="s">
        <v>88</v>
      </c>
    </row>
    <row r="292" s="13" customFormat="1">
      <c r="A292" s="13"/>
      <c r="B292" s="244"/>
      <c r="C292" s="245"/>
      <c r="D292" s="239" t="s">
        <v>161</v>
      </c>
      <c r="E292" s="246" t="s">
        <v>1</v>
      </c>
      <c r="F292" s="247" t="s">
        <v>1025</v>
      </c>
      <c r="G292" s="245"/>
      <c r="H292" s="248">
        <v>1580.6220000000001</v>
      </c>
      <c r="I292" s="249"/>
      <c r="J292" s="245"/>
      <c r="K292" s="245"/>
      <c r="L292" s="250"/>
      <c r="M292" s="251"/>
      <c r="N292" s="252"/>
      <c r="O292" s="252"/>
      <c r="P292" s="252"/>
      <c r="Q292" s="252"/>
      <c r="R292" s="252"/>
      <c r="S292" s="252"/>
      <c r="T292" s="253"/>
      <c r="U292" s="13"/>
      <c r="V292" s="13"/>
      <c r="W292" s="13"/>
      <c r="X292" s="13"/>
      <c r="Y292" s="13"/>
      <c r="Z292" s="13"/>
      <c r="AA292" s="13"/>
      <c r="AB292" s="13"/>
      <c r="AC292" s="13"/>
      <c r="AD292" s="13"/>
      <c r="AE292" s="13"/>
      <c r="AT292" s="254" t="s">
        <v>161</v>
      </c>
      <c r="AU292" s="254" t="s">
        <v>88</v>
      </c>
      <c r="AV292" s="13" t="s">
        <v>88</v>
      </c>
      <c r="AW292" s="13" t="s">
        <v>34</v>
      </c>
      <c r="AX292" s="13" t="s">
        <v>80</v>
      </c>
      <c r="AY292" s="254" t="s">
        <v>150</v>
      </c>
    </row>
    <row r="293" s="13" customFormat="1">
      <c r="A293" s="13"/>
      <c r="B293" s="244"/>
      <c r="C293" s="245"/>
      <c r="D293" s="239" t="s">
        <v>161</v>
      </c>
      <c r="E293" s="246" t="s">
        <v>1</v>
      </c>
      <c r="F293" s="247" t="s">
        <v>1026</v>
      </c>
      <c r="G293" s="245"/>
      <c r="H293" s="248">
        <v>159.97999999999999</v>
      </c>
      <c r="I293" s="249"/>
      <c r="J293" s="245"/>
      <c r="K293" s="245"/>
      <c r="L293" s="250"/>
      <c r="M293" s="251"/>
      <c r="N293" s="252"/>
      <c r="O293" s="252"/>
      <c r="P293" s="252"/>
      <c r="Q293" s="252"/>
      <c r="R293" s="252"/>
      <c r="S293" s="252"/>
      <c r="T293" s="253"/>
      <c r="U293" s="13"/>
      <c r="V293" s="13"/>
      <c r="W293" s="13"/>
      <c r="X293" s="13"/>
      <c r="Y293" s="13"/>
      <c r="Z293" s="13"/>
      <c r="AA293" s="13"/>
      <c r="AB293" s="13"/>
      <c r="AC293" s="13"/>
      <c r="AD293" s="13"/>
      <c r="AE293" s="13"/>
      <c r="AT293" s="254" t="s">
        <v>161</v>
      </c>
      <c r="AU293" s="254" t="s">
        <v>88</v>
      </c>
      <c r="AV293" s="13" t="s">
        <v>88</v>
      </c>
      <c r="AW293" s="13" t="s">
        <v>34</v>
      </c>
      <c r="AX293" s="13" t="s">
        <v>80</v>
      </c>
      <c r="AY293" s="254" t="s">
        <v>150</v>
      </c>
    </row>
    <row r="294" s="14" customFormat="1">
      <c r="A294" s="14"/>
      <c r="B294" s="255"/>
      <c r="C294" s="256"/>
      <c r="D294" s="239" t="s">
        <v>161</v>
      </c>
      <c r="E294" s="257" t="s">
        <v>1</v>
      </c>
      <c r="F294" s="258" t="s">
        <v>212</v>
      </c>
      <c r="G294" s="256"/>
      <c r="H294" s="259">
        <v>1740.6020000000001</v>
      </c>
      <c r="I294" s="260"/>
      <c r="J294" s="256"/>
      <c r="K294" s="256"/>
      <c r="L294" s="261"/>
      <c r="M294" s="262"/>
      <c r="N294" s="263"/>
      <c r="O294" s="263"/>
      <c r="P294" s="263"/>
      <c r="Q294" s="263"/>
      <c r="R294" s="263"/>
      <c r="S294" s="263"/>
      <c r="T294" s="264"/>
      <c r="U294" s="14"/>
      <c r="V294" s="14"/>
      <c r="W294" s="14"/>
      <c r="X294" s="14"/>
      <c r="Y294" s="14"/>
      <c r="Z294" s="14"/>
      <c r="AA294" s="14"/>
      <c r="AB294" s="14"/>
      <c r="AC294" s="14"/>
      <c r="AD294" s="14"/>
      <c r="AE294" s="14"/>
      <c r="AT294" s="265" t="s">
        <v>161</v>
      </c>
      <c r="AU294" s="265" t="s">
        <v>88</v>
      </c>
      <c r="AV294" s="14" t="s">
        <v>157</v>
      </c>
      <c r="AW294" s="14" t="s">
        <v>34</v>
      </c>
      <c r="AX294" s="14" t="s">
        <v>14</v>
      </c>
      <c r="AY294" s="265" t="s">
        <v>150</v>
      </c>
    </row>
    <row r="295" s="2" customFormat="1" ht="44.25" customHeight="1">
      <c r="A295" s="38"/>
      <c r="B295" s="39"/>
      <c r="C295" s="226" t="s">
        <v>463</v>
      </c>
      <c r="D295" s="226" t="s">
        <v>152</v>
      </c>
      <c r="E295" s="227" t="s">
        <v>562</v>
      </c>
      <c r="F295" s="228" t="s">
        <v>563</v>
      </c>
      <c r="G295" s="229" t="s">
        <v>269</v>
      </c>
      <c r="H295" s="230">
        <v>13.220000000000001</v>
      </c>
      <c r="I295" s="231"/>
      <c r="J295" s="232">
        <f>ROUND(I295*H295,2)</f>
        <v>0</v>
      </c>
      <c r="K295" s="228" t="s">
        <v>156</v>
      </c>
      <c r="L295" s="44"/>
      <c r="M295" s="233" t="s">
        <v>1</v>
      </c>
      <c r="N295" s="234" t="s">
        <v>45</v>
      </c>
      <c r="O295" s="91"/>
      <c r="P295" s="235">
        <f>O295*H295</f>
        <v>0</v>
      </c>
      <c r="Q295" s="235">
        <v>0</v>
      </c>
      <c r="R295" s="235">
        <f>Q295*H295</f>
        <v>0</v>
      </c>
      <c r="S295" s="235">
        <v>0</v>
      </c>
      <c r="T295" s="236">
        <f>S295*H295</f>
        <v>0</v>
      </c>
      <c r="U295" s="38"/>
      <c r="V295" s="38"/>
      <c r="W295" s="38"/>
      <c r="X295" s="38"/>
      <c r="Y295" s="38"/>
      <c r="Z295" s="38"/>
      <c r="AA295" s="38"/>
      <c r="AB295" s="38"/>
      <c r="AC295" s="38"/>
      <c r="AD295" s="38"/>
      <c r="AE295" s="38"/>
      <c r="AR295" s="237" t="s">
        <v>157</v>
      </c>
      <c r="AT295" s="237" t="s">
        <v>152</v>
      </c>
      <c r="AU295" s="237" t="s">
        <v>88</v>
      </c>
      <c r="AY295" s="17" t="s">
        <v>150</v>
      </c>
      <c r="BE295" s="238">
        <f>IF(N295="základní",J295,0)</f>
        <v>0</v>
      </c>
      <c r="BF295" s="238">
        <f>IF(N295="snížená",J295,0)</f>
        <v>0</v>
      </c>
      <c r="BG295" s="238">
        <f>IF(N295="zákl. přenesená",J295,0)</f>
        <v>0</v>
      </c>
      <c r="BH295" s="238">
        <f>IF(N295="sníž. přenesená",J295,0)</f>
        <v>0</v>
      </c>
      <c r="BI295" s="238">
        <f>IF(N295="nulová",J295,0)</f>
        <v>0</v>
      </c>
      <c r="BJ295" s="17" t="s">
        <v>14</v>
      </c>
      <c r="BK295" s="238">
        <f>ROUND(I295*H295,2)</f>
        <v>0</v>
      </c>
      <c r="BL295" s="17" t="s">
        <v>157</v>
      </c>
      <c r="BM295" s="237" t="s">
        <v>1027</v>
      </c>
    </row>
    <row r="296" s="2" customFormat="1">
      <c r="A296" s="38"/>
      <c r="B296" s="39"/>
      <c r="C296" s="40"/>
      <c r="D296" s="239" t="s">
        <v>159</v>
      </c>
      <c r="E296" s="40"/>
      <c r="F296" s="240" t="s">
        <v>554</v>
      </c>
      <c r="G296" s="40"/>
      <c r="H296" s="40"/>
      <c r="I296" s="241"/>
      <c r="J296" s="40"/>
      <c r="K296" s="40"/>
      <c r="L296" s="44"/>
      <c r="M296" s="242"/>
      <c r="N296" s="243"/>
      <c r="O296" s="91"/>
      <c r="P296" s="91"/>
      <c r="Q296" s="91"/>
      <c r="R296" s="91"/>
      <c r="S296" s="91"/>
      <c r="T296" s="92"/>
      <c r="U296" s="38"/>
      <c r="V296" s="38"/>
      <c r="W296" s="38"/>
      <c r="X296" s="38"/>
      <c r="Y296" s="38"/>
      <c r="Z296" s="38"/>
      <c r="AA296" s="38"/>
      <c r="AB296" s="38"/>
      <c r="AC296" s="38"/>
      <c r="AD296" s="38"/>
      <c r="AE296" s="38"/>
      <c r="AT296" s="17" t="s">
        <v>159</v>
      </c>
      <c r="AU296" s="17" t="s">
        <v>88</v>
      </c>
    </row>
    <row r="297" s="13" customFormat="1">
      <c r="A297" s="13"/>
      <c r="B297" s="244"/>
      <c r="C297" s="245"/>
      <c r="D297" s="239" t="s">
        <v>161</v>
      </c>
      <c r="E297" s="246" t="s">
        <v>1</v>
      </c>
      <c r="F297" s="247" t="s">
        <v>1028</v>
      </c>
      <c r="G297" s="245"/>
      <c r="H297" s="248">
        <v>13.220000000000001</v>
      </c>
      <c r="I297" s="249"/>
      <c r="J297" s="245"/>
      <c r="K297" s="245"/>
      <c r="L297" s="250"/>
      <c r="M297" s="251"/>
      <c r="N297" s="252"/>
      <c r="O297" s="252"/>
      <c r="P297" s="252"/>
      <c r="Q297" s="252"/>
      <c r="R297" s="252"/>
      <c r="S297" s="252"/>
      <c r="T297" s="253"/>
      <c r="U297" s="13"/>
      <c r="V297" s="13"/>
      <c r="W297" s="13"/>
      <c r="X297" s="13"/>
      <c r="Y297" s="13"/>
      <c r="Z297" s="13"/>
      <c r="AA297" s="13"/>
      <c r="AB297" s="13"/>
      <c r="AC297" s="13"/>
      <c r="AD297" s="13"/>
      <c r="AE297" s="13"/>
      <c r="AT297" s="254" t="s">
        <v>161</v>
      </c>
      <c r="AU297" s="254" t="s">
        <v>88</v>
      </c>
      <c r="AV297" s="13" t="s">
        <v>88</v>
      </c>
      <c r="AW297" s="13" t="s">
        <v>34</v>
      </c>
      <c r="AX297" s="13" t="s">
        <v>14</v>
      </c>
      <c r="AY297" s="254" t="s">
        <v>150</v>
      </c>
    </row>
    <row r="298" s="2" customFormat="1">
      <c r="A298" s="38"/>
      <c r="B298" s="39"/>
      <c r="C298" s="226" t="s">
        <v>468</v>
      </c>
      <c r="D298" s="226" t="s">
        <v>152</v>
      </c>
      <c r="E298" s="227" t="s">
        <v>567</v>
      </c>
      <c r="F298" s="228" t="s">
        <v>568</v>
      </c>
      <c r="G298" s="229" t="s">
        <v>269</v>
      </c>
      <c r="H298" s="230">
        <v>1.2</v>
      </c>
      <c r="I298" s="231"/>
      <c r="J298" s="232">
        <f>ROUND(I298*H298,2)</f>
        <v>0</v>
      </c>
      <c r="K298" s="228" t="s">
        <v>1</v>
      </c>
      <c r="L298" s="44"/>
      <c r="M298" s="233" t="s">
        <v>1</v>
      </c>
      <c r="N298" s="234" t="s">
        <v>45</v>
      </c>
      <c r="O298" s="91"/>
      <c r="P298" s="235">
        <f>O298*H298</f>
        <v>0</v>
      </c>
      <c r="Q298" s="235">
        <v>0</v>
      </c>
      <c r="R298" s="235">
        <f>Q298*H298</f>
        <v>0</v>
      </c>
      <c r="S298" s="235">
        <v>0</v>
      </c>
      <c r="T298" s="236">
        <f>S298*H298</f>
        <v>0</v>
      </c>
      <c r="U298" s="38"/>
      <c r="V298" s="38"/>
      <c r="W298" s="38"/>
      <c r="X298" s="38"/>
      <c r="Y298" s="38"/>
      <c r="Z298" s="38"/>
      <c r="AA298" s="38"/>
      <c r="AB298" s="38"/>
      <c r="AC298" s="38"/>
      <c r="AD298" s="38"/>
      <c r="AE298" s="38"/>
      <c r="AR298" s="237" t="s">
        <v>157</v>
      </c>
      <c r="AT298" s="237" t="s">
        <v>152</v>
      </c>
      <c r="AU298" s="237" t="s">
        <v>88</v>
      </c>
      <c r="AY298" s="17" t="s">
        <v>150</v>
      </c>
      <c r="BE298" s="238">
        <f>IF(N298="základní",J298,0)</f>
        <v>0</v>
      </c>
      <c r="BF298" s="238">
        <f>IF(N298="snížená",J298,0)</f>
        <v>0</v>
      </c>
      <c r="BG298" s="238">
        <f>IF(N298="zákl. přenesená",J298,0)</f>
        <v>0</v>
      </c>
      <c r="BH298" s="238">
        <f>IF(N298="sníž. přenesená",J298,0)</f>
        <v>0</v>
      </c>
      <c r="BI298" s="238">
        <f>IF(N298="nulová",J298,0)</f>
        <v>0</v>
      </c>
      <c r="BJ298" s="17" t="s">
        <v>14</v>
      </c>
      <c r="BK298" s="238">
        <f>ROUND(I298*H298,2)</f>
        <v>0</v>
      </c>
      <c r="BL298" s="17" t="s">
        <v>157</v>
      </c>
      <c r="BM298" s="237" t="s">
        <v>1029</v>
      </c>
    </row>
    <row r="299" s="2" customFormat="1">
      <c r="A299" s="38"/>
      <c r="B299" s="39"/>
      <c r="C299" s="40"/>
      <c r="D299" s="239" t="s">
        <v>159</v>
      </c>
      <c r="E299" s="40"/>
      <c r="F299" s="240" t="s">
        <v>554</v>
      </c>
      <c r="G299" s="40"/>
      <c r="H299" s="40"/>
      <c r="I299" s="241"/>
      <c r="J299" s="40"/>
      <c r="K299" s="40"/>
      <c r="L299" s="44"/>
      <c r="M299" s="242"/>
      <c r="N299" s="243"/>
      <c r="O299" s="91"/>
      <c r="P299" s="91"/>
      <c r="Q299" s="91"/>
      <c r="R299" s="91"/>
      <c r="S299" s="91"/>
      <c r="T299" s="92"/>
      <c r="U299" s="38"/>
      <c r="V299" s="38"/>
      <c r="W299" s="38"/>
      <c r="X299" s="38"/>
      <c r="Y299" s="38"/>
      <c r="Z299" s="38"/>
      <c r="AA299" s="38"/>
      <c r="AB299" s="38"/>
      <c r="AC299" s="38"/>
      <c r="AD299" s="38"/>
      <c r="AE299" s="38"/>
      <c r="AT299" s="17" t="s">
        <v>159</v>
      </c>
      <c r="AU299" s="17" t="s">
        <v>88</v>
      </c>
    </row>
    <row r="300" s="13" customFormat="1">
      <c r="A300" s="13"/>
      <c r="B300" s="244"/>
      <c r="C300" s="245"/>
      <c r="D300" s="239" t="s">
        <v>161</v>
      </c>
      <c r="E300" s="246" t="s">
        <v>1</v>
      </c>
      <c r="F300" s="247" t="s">
        <v>1030</v>
      </c>
      <c r="G300" s="245"/>
      <c r="H300" s="248">
        <v>1.2</v>
      </c>
      <c r="I300" s="249"/>
      <c r="J300" s="245"/>
      <c r="K300" s="245"/>
      <c r="L300" s="250"/>
      <c r="M300" s="251"/>
      <c r="N300" s="252"/>
      <c r="O300" s="252"/>
      <c r="P300" s="252"/>
      <c r="Q300" s="252"/>
      <c r="R300" s="252"/>
      <c r="S300" s="252"/>
      <c r="T300" s="253"/>
      <c r="U300" s="13"/>
      <c r="V300" s="13"/>
      <c r="W300" s="13"/>
      <c r="X300" s="13"/>
      <c r="Y300" s="13"/>
      <c r="Z300" s="13"/>
      <c r="AA300" s="13"/>
      <c r="AB300" s="13"/>
      <c r="AC300" s="13"/>
      <c r="AD300" s="13"/>
      <c r="AE300" s="13"/>
      <c r="AT300" s="254" t="s">
        <v>161</v>
      </c>
      <c r="AU300" s="254" t="s">
        <v>88</v>
      </c>
      <c r="AV300" s="13" t="s">
        <v>88</v>
      </c>
      <c r="AW300" s="13" t="s">
        <v>34</v>
      </c>
      <c r="AX300" s="13" t="s">
        <v>14</v>
      </c>
      <c r="AY300" s="254" t="s">
        <v>150</v>
      </c>
    </row>
    <row r="301" s="12" customFormat="1" ht="22.8" customHeight="1">
      <c r="A301" s="12"/>
      <c r="B301" s="210"/>
      <c r="C301" s="211"/>
      <c r="D301" s="212" t="s">
        <v>79</v>
      </c>
      <c r="E301" s="224" t="s">
        <v>571</v>
      </c>
      <c r="F301" s="224" t="s">
        <v>572</v>
      </c>
      <c r="G301" s="211"/>
      <c r="H301" s="211"/>
      <c r="I301" s="214"/>
      <c r="J301" s="225">
        <f>BK301</f>
        <v>0</v>
      </c>
      <c r="K301" s="211"/>
      <c r="L301" s="216"/>
      <c r="M301" s="217"/>
      <c r="N301" s="218"/>
      <c r="O301" s="218"/>
      <c r="P301" s="219">
        <f>SUM(P302:P303)</f>
        <v>0</v>
      </c>
      <c r="Q301" s="218"/>
      <c r="R301" s="219">
        <f>SUM(R302:R303)</f>
        <v>0</v>
      </c>
      <c r="S301" s="218"/>
      <c r="T301" s="220">
        <f>SUM(T302:T303)</f>
        <v>0</v>
      </c>
      <c r="U301" s="12"/>
      <c r="V301" s="12"/>
      <c r="W301" s="12"/>
      <c r="X301" s="12"/>
      <c r="Y301" s="12"/>
      <c r="Z301" s="12"/>
      <c r="AA301" s="12"/>
      <c r="AB301" s="12"/>
      <c r="AC301" s="12"/>
      <c r="AD301" s="12"/>
      <c r="AE301" s="12"/>
      <c r="AR301" s="221" t="s">
        <v>14</v>
      </c>
      <c r="AT301" s="222" t="s">
        <v>79</v>
      </c>
      <c r="AU301" s="222" t="s">
        <v>14</v>
      </c>
      <c r="AY301" s="221" t="s">
        <v>150</v>
      </c>
      <c r="BK301" s="223">
        <f>SUM(BK302:BK303)</f>
        <v>0</v>
      </c>
    </row>
    <row r="302" s="2" customFormat="1" ht="44.25" customHeight="1">
      <c r="A302" s="38"/>
      <c r="B302" s="39"/>
      <c r="C302" s="226" t="s">
        <v>474</v>
      </c>
      <c r="D302" s="226" t="s">
        <v>152</v>
      </c>
      <c r="E302" s="227" t="s">
        <v>574</v>
      </c>
      <c r="F302" s="228" t="s">
        <v>575</v>
      </c>
      <c r="G302" s="229" t="s">
        <v>269</v>
      </c>
      <c r="H302" s="230">
        <v>1373.2070000000001</v>
      </c>
      <c r="I302" s="231"/>
      <c r="J302" s="232">
        <f>ROUND(I302*H302,2)</f>
        <v>0</v>
      </c>
      <c r="K302" s="228" t="s">
        <v>156</v>
      </c>
      <c r="L302" s="44"/>
      <c r="M302" s="233" t="s">
        <v>1</v>
      </c>
      <c r="N302" s="234" t="s">
        <v>45</v>
      </c>
      <c r="O302" s="91"/>
      <c r="P302" s="235">
        <f>O302*H302</f>
        <v>0</v>
      </c>
      <c r="Q302" s="235">
        <v>0</v>
      </c>
      <c r="R302" s="235">
        <f>Q302*H302</f>
        <v>0</v>
      </c>
      <c r="S302" s="235">
        <v>0</v>
      </c>
      <c r="T302" s="236">
        <f>S302*H302</f>
        <v>0</v>
      </c>
      <c r="U302" s="38"/>
      <c r="V302" s="38"/>
      <c r="W302" s="38"/>
      <c r="X302" s="38"/>
      <c r="Y302" s="38"/>
      <c r="Z302" s="38"/>
      <c r="AA302" s="38"/>
      <c r="AB302" s="38"/>
      <c r="AC302" s="38"/>
      <c r="AD302" s="38"/>
      <c r="AE302" s="38"/>
      <c r="AR302" s="237" t="s">
        <v>157</v>
      </c>
      <c r="AT302" s="237" t="s">
        <v>152</v>
      </c>
      <c r="AU302" s="237" t="s">
        <v>88</v>
      </c>
      <c r="AY302" s="17" t="s">
        <v>150</v>
      </c>
      <c r="BE302" s="238">
        <f>IF(N302="základní",J302,0)</f>
        <v>0</v>
      </c>
      <c r="BF302" s="238">
        <f>IF(N302="snížená",J302,0)</f>
        <v>0</v>
      </c>
      <c r="BG302" s="238">
        <f>IF(N302="zákl. přenesená",J302,0)</f>
        <v>0</v>
      </c>
      <c r="BH302" s="238">
        <f>IF(N302="sníž. přenesená",J302,0)</f>
        <v>0</v>
      </c>
      <c r="BI302" s="238">
        <f>IF(N302="nulová",J302,0)</f>
        <v>0</v>
      </c>
      <c r="BJ302" s="17" t="s">
        <v>14</v>
      </c>
      <c r="BK302" s="238">
        <f>ROUND(I302*H302,2)</f>
        <v>0</v>
      </c>
      <c r="BL302" s="17" t="s">
        <v>157</v>
      </c>
      <c r="BM302" s="237" t="s">
        <v>1031</v>
      </c>
    </row>
    <row r="303" s="2" customFormat="1">
      <c r="A303" s="38"/>
      <c r="B303" s="39"/>
      <c r="C303" s="40"/>
      <c r="D303" s="239" t="s">
        <v>159</v>
      </c>
      <c r="E303" s="40"/>
      <c r="F303" s="240" t="s">
        <v>577</v>
      </c>
      <c r="G303" s="40"/>
      <c r="H303" s="40"/>
      <c r="I303" s="241"/>
      <c r="J303" s="40"/>
      <c r="K303" s="40"/>
      <c r="L303" s="44"/>
      <c r="M303" s="276"/>
      <c r="N303" s="277"/>
      <c r="O303" s="278"/>
      <c r="P303" s="278"/>
      <c r="Q303" s="278"/>
      <c r="R303" s="278"/>
      <c r="S303" s="278"/>
      <c r="T303" s="279"/>
      <c r="U303" s="38"/>
      <c r="V303" s="38"/>
      <c r="W303" s="38"/>
      <c r="X303" s="38"/>
      <c r="Y303" s="38"/>
      <c r="Z303" s="38"/>
      <c r="AA303" s="38"/>
      <c r="AB303" s="38"/>
      <c r="AC303" s="38"/>
      <c r="AD303" s="38"/>
      <c r="AE303" s="38"/>
      <c r="AT303" s="17" t="s">
        <v>159</v>
      </c>
      <c r="AU303" s="17" t="s">
        <v>88</v>
      </c>
    </row>
    <row r="304" s="2" customFormat="1" ht="6.96" customHeight="1">
      <c r="A304" s="38"/>
      <c r="B304" s="66"/>
      <c r="C304" s="67"/>
      <c r="D304" s="67"/>
      <c r="E304" s="67"/>
      <c r="F304" s="67"/>
      <c r="G304" s="67"/>
      <c r="H304" s="67"/>
      <c r="I304" s="67"/>
      <c r="J304" s="67"/>
      <c r="K304" s="67"/>
      <c r="L304" s="44"/>
      <c r="M304" s="38"/>
      <c r="O304" s="38"/>
      <c r="P304" s="38"/>
      <c r="Q304" s="38"/>
      <c r="R304" s="38"/>
      <c r="S304" s="38"/>
      <c r="T304" s="38"/>
      <c r="U304" s="38"/>
      <c r="V304" s="38"/>
      <c r="W304" s="38"/>
      <c r="X304" s="38"/>
      <c r="Y304" s="38"/>
      <c r="Z304" s="38"/>
      <c r="AA304" s="38"/>
      <c r="AB304" s="38"/>
      <c r="AC304" s="38"/>
      <c r="AD304" s="38"/>
      <c r="AE304" s="38"/>
    </row>
  </sheetData>
  <sheetProtection sheet="1" autoFilter="0" formatColumns="0" formatRows="0" objects="1" scenarios="1" spinCount="100000" saltValue="qZS1KU7pk/naAo622siaeFFkgvq/3Ei+qiXWxmHqPzCDCjKXo2duxxSlDpWtcwqwgMG7Sy6r5Di2spU07ThcfQ==" hashValue="en9TfOyD2VcvwrSpJdBpTOHr3gnmorDfmWNjVYQE0vz93DthQ8SNy8uJgRIZvuLKK9P9yN/Jg/Fjh9GPf6UzzQ==" algorithmName="SHA-512" password="CC35"/>
  <autoFilter ref="C128:K303"/>
  <mergeCells count="12">
    <mergeCell ref="E7:H7"/>
    <mergeCell ref="E9:H9"/>
    <mergeCell ref="E11:H11"/>
    <mergeCell ref="E20:H20"/>
    <mergeCell ref="E29:H29"/>
    <mergeCell ref="E85:H85"/>
    <mergeCell ref="E87:H87"/>
    <mergeCell ref="E89:H89"/>
    <mergeCell ref="E117:H11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46"/>
      <c r="C3" s="147"/>
      <c r="D3" s="147"/>
      <c r="E3" s="147"/>
      <c r="F3" s="147"/>
      <c r="G3" s="147"/>
      <c r="H3" s="147"/>
      <c r="I3" s="147"/>
      <c r="J3" s="147"/>
      <c r="K3" s="147"/>
      <c r="L3" s="20"/>
      <c r="AT3" s="17" t="s">
        <v>88</v>
      </c>
    </row>
    <row r="4" s="1" customFormat="1" ht="24.96" customHeight="1">
      <c r="B4" s="20"/>
      <c r="D4" s="148" t="s">
        <v>116</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1" customFormat="1" ht="12" customHeight="1">
      <c r="B8" s="20"/>
      <c r="D8" s="150" t="s">
        <v>117</v>
      </c>
      <c r="L8" s="20"/>
    </row>
    <row r="9" s="2" customFormat="1" ht="16.5" customHeight="1">
      <c r="A9" s="38"/>
      <c r="B9" s="44"/>
      <c r="C9" s="38"/>
      <c r="D9" s="38"/>
      <c r="E9" s="151" t="s">
        <v>838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1032</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ROUND(J128,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ROUND((SUM(BE128:BE271)),  2)</f>
        <v>0</v>
      </c>
      <c r="G35" s="38"/>
      <c r="H35" s="38"/>
      <c r="I35" s="164">
        <v>0.20999999999999999</v>
      </c>
      <c r="J35" s="163">
        <f>ROUND(((SUM(BE128:BE271))*I35),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ROUND((SUM(BF128:BF271)),  2)</f>
        <v>0</v>
      </c>
      <c r="G36" s="38"/>
      <c r="H36" s="38"/>
      <c r="I36" s="164">
        <v>0.14999999999999999</v>
      </c>
      <c r="J36" s="163">
        <f>ROUND(((SUM(BF128:BF271))*I36),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ROUND((SUM(BG128:BG271)),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ROUND((SUM(BH128:BH271)),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ROUND((SUM(BI128:BI271)),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838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01B - Zpevněné plochy - chodníky</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J128</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J129</f>
        <v>0</v>
      </c>
      <c r="K99" s="189"/>
      <c r="L99" s="193"/>
      <c r="S99" s="9"/>
      <c r="T99" s="9"/>
      <c r="U99" s="9"/>
      <c r="V99" s="9"/>
      <c r="W99" s="9"/>
      <c r="X99" s="9"/>
      <c r="Y99" s="9"/>
      <c r="Z99" s="9"/>
      <c r="AA99" s="9"/>
      <c r="AB99" s="9"/>
      <c r="AC99" s="9"/>
      <c r="AD99" s="9"/>
      <c r="AE99" s="9"/>
    </row>
    <row r="100" s="10" customFormat="1" ht="19.92" customHeight="1">
      <c r="A100" s="10"/>
      <c r="B100" s="194"/>
      <c r="C100" s="133"/>
      <c r="D100" s="195" t="s">
        <v>127</v>
      </c>
      <c r="E100" s="196"/>
      <c r="F100" s="196"/>
      <c r="G100" s="196"/>
      <c r="H100" s="196"/>
      <c r="I100" s="196"/>
      <c r="J100" s="197">
        <f>J130</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600</v>
      </c>
      <c r="E101" s="196"/>
      <c r="F101" s="196"/>
      <c r="G101" s="196"/>
      <c r="H101" s="196"/>
      <c r="I101" s="196"/>
      <c r="J101" s="197">
        <f>J176</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130</v>
      </c>
      <c r="E102" s="196"/>
      <c r="F102" s="196"/>
      <c r="G102" s="196"/>
      <c r="H102" s="196"/>
      <c r="I102" s="196"/>
      <c r="J102" s="197">
        <f>J180</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131</v>
      </c>
      <c r="E103" s="196"/>
      <c r="F103" s="196"/>
      <c r="G103" s="196"/>
      <c r="H103" s="196"/>
      <c r="I103" s="196"/>
      <c r="J103" s="197">
        <f>J199</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132</v>
      </c>
      <c r="E104" s="196"/>
      <c r="F104" s="196"/>
      <c r="G104" s="196"/>
      <c r="H104" s="196"/>
      <c r="I104" s="196"/>
      <c r="J104" s="197">
        <f>J219</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133</v>
      </c>
      <c r="E105" s="196"/>
      <c r="F105" s="196"/>
      <c r="G105" s="196"/>
      <c r="H105" s="196"/>
      <c r="I105" s="196"/>
      <c r="J105" s="197">
        <f>J244</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134</v>
      </c>
      <c r="E106" s="196"/>
      <c r="F106" s="196"/>
      <c r="G106" s="196"/>
      <c r="H106" s="196"/>
      <c r="I106" s="196"/>
      <c r="J106" s="197">
        <f>J270</f>
        <v>0</v>
      </c>
      <c r="K106" s="133"/>
      <c r="L106" s="198"/>
      <c r="S106" s="10"/>
      <c r="T106" s="10"/>
      <c r="U106" s="10"/>
      <c r="V106" s="10"/>
      <c r="W106" s="10"/>
      <c r="X106" s="10"/>
      <c r="Y106" s="10"/>
      <c r="Z106" s="10"/>
      <c r="AA106" s="10"/>
      <c r="AB106" s="10"/>
      <c r="AC106" s="10"/>
      <c r="AD106" s="10"/>
      <c r="AE106" s="10"/>
    </row>
    <row r="107"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135</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183" t="str">
        <f>E7</f>
        <v>Ulice Měšťanská Hodonín - stavební úpravy</v>
      </c>
      <c r="F116" s="32"/>
      <c r="G116" s="32"/>
      <c r="H116" s="32"/>
      <c r="I116" s="40"/>
      <c r="J116" s="40"/>
      <c r="K116" s="40"/>
      <c r="L116" s="63"/>
      <c r="S116" s="38"/>
      <c r="T116" s="38"/>
      <c r="U116" s="38"/>
      <c r="V116" s="38"/>
      <c r="W116" s="38"/>
      <c r="X116" s="38"/>
      <c r="Y116" s="38"/>
      <c r="Z116" s="38"/>
      <c r="AA116" s="38"/>
      <c r="AB116" s="38"/>
      <c r="AC116" s="38"/>
      <c r="AD116" s="38"/>
      <c r="AE116" s="38"/>
    </row>
    <row r="117" s="1" customFormat="1" ht="12" customHeight="1">
      <c r="B117" s="21"/>
      <c r="C117" s="32" t="s">
        <v>117</v>
      </c>
      <c r="D117" s="22"/>
      <c r="E117" s="22"/>
      <c r="F117" s="22"/>
      <c r="G117" s="22"/>
      <c r="H117" s="22"/>
      <c r="I117" s="22"/>
      <c r="J117" s="22"/>
      <c r="K117" s="22"/>
      <c r="L117" s="20"/>
    </row>
    <row r="118" s="2" customFormat="1" ht="16.5" customHeight="1">
      <c r="A118" s="38"/>
      <c r="B118" s="39"/>
      <c r="C118" s="40"/>
      <c r="D118" s="40"/>
      <c r="E118" s="183" t="s">
        <v>838</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119</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6.5" customHeight="1">
      <c r="A120" s="38"/>
      <c r="B120" s="39"/>
      <c r="C120" s="40"/>
      <c r="D120" s="40"/>
      <c r="E120" s="76" t="str">
        <f>E11</f>
        <v>SO 01B - Zpevněné plochy - chodníky</v>
      </c>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20</v>
      </c>
      <c r="D122" s="40"/>
      <c r="E122" s="40"/>
      <c r="F122" s="27" t="str">
        <f>F14</f>
        <v>ulice Měšťanská</v>
      </c>
      <c r="G122" s="40"/>
      <c r="H122" s="40"/>
      <c r="I122" s="32" t="s">
        <v>22</v>
      </c>
      <c r="J122" s="79" t="str">
        <f>IF(J14="","",J14)</f>
        <v>17. 12. 2020</v>
      </c>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5.15" customHeight="1">
      <c r="A124" s="38"/>
      <c r="B124" s="39"/>
      <c r="C124" s="32" t="s">
        <v>24</v>
      </c>
      <c r="D124" s="40"/>
      <c r="E124" s="40"/>
      <c r="F124" s="27" t="str">
        <f>E17</f>
        <v>Město Hodonín,Masarykovo náměstí 53/1,Hodonín69501</v>
      </c>
      <c r="G124" s="40"/>
      <c r="H124" s="40"/>
      <c r="I124" s="32" t="s">
        <v>30</v>
      </c>
      <c r="J124" s="36" t="str">
        <f>E23</f>
        <v>APC SILNICE s.r.o.</v>
      </c>
      <c r="K124" s="40"/>
      <c r="L124" s="63"/>
      <c r="S124" s="38"/>
      <c r="T124" s="38"/>
      <c r="U124" s="38"/>
      <c r="V124" s="38"/>
      <c r="W124" s="38"/>
      <c r="X124" s="38"/>
      <c r="Y124" s="38"/>
      <c r="Z124" s="38"/>
      <c r="AA124" s="38"/>
      <c r="AB124" s="38"/>
      <c r="AC124" s="38"/>
      <c r="AD124" s="38"/>
      <c r="AE124" s="38"/>
    </row>
    <row r="125" s="2" customFormat="1" ht="15.15" customHeight="1">
      <c r="A125" s="38"/>
      <c r="B125" s="39"/>
      <c r="C125" s="32" t="s">
        <v>28</v>
      </c>
      <c r="D125" s="40"/>
      <c r="E125" s="40"/>
      <c r="F125" s="27" t="str">
        <f>IF(E20="","",E20)</f>
        <v>Vyplň údaj</v>
      </c>
      <c r="G125" s="40"/>
      <c r="H125" s="40"/>
      <c r="I125" s="32" t="s">
        <v>35</v>
      </c>
      <c r="J125" s="36" t="str">
        <f>E26</f>
        <v>TMI Building s.r.o.</v>
      </c>
      <c r="K125" s="40"/>
      <c r="L125" s="63"/>
      <c r="S125" s="38"/>
      <c r="T125" s="38"/>
      <c r="U125" s="38"/>
      <c r="V125" s="38"/>
      <c r="W125" s="38"/>
      <c r="X125" s="38"/>
      <c r="Y125" s="38"/>
      <c r="Z125" s="38"/>
      <c r="AA125" s="38"/>
      <c r="AB125" s="38"/>
      <c r="AC125" s="38"/>
      <c r="AD125" s="38"/>
      <c r="AE125" s="38"/>
    </row>
    <row r="126" s="2" customFormat="1" ht="10.32"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11" customFormat="1" ht="29.28" customHeight="1">
      <c r="A127" s="199"/>
      <c r="B127" s="200"/>
      <c r="C127" s="201" t="s">
        <v>136</v>
      </c>
      <c r="D127" s="202" t="s">
        <v>65</v>
      </c>
      <c r="E127" s="202" t="s">
        <v>61</v>
      </c>
      <c r="F127" s="202" t="s">
        <v>62</v>
      </c>
      <c r="G127" s="202" t="s">
        <v>137</v>
      </c>
      <c r="H127" s="202" t="s">
        <v>138</v>
      </c>
      <c r="I127" s="202" t="s">
        <v>139</v>
      </c>
      <c r="J127" s="202" t="s">
        <v>123</v>
      </c>
      <c r="K127" s="203" t="s">
        <v>140</v>
      </c>
      <c r="L127" s="204"/>
      <c r="M127" s="100" t="s">
        <v>1</v>
      </c>
      <c r="N127" s="101" t="s">
        <v>44</v>
      </c>
      <c r="O127" s="101" t="s">
        <v>141</v>
      </c>
      <c r="P127" s="101" t="s">
        <v>142</v>
      </c>
      <c r="Q127" s="101" t="s">
        <v>143</v>
      </c>
      <c r="R127" s="101" t="s">
        <v>144</v>
      </c>
      <c r="S127" s="101" t="s">
        <v>145</v>
      </c>
      <c r="T127" s="102" t="s">
        <v>146</v>
      </c>
      <c r="U127" s="199"/>
      <c r="V127" s="199"/>
      <c r="W127" s="199"/>
      <c r="X127" s="199"/>
      <c r="Y127" s="199"/>
      <c r="Z127" s="199"/>
      <c r="AA127" s="199"/>
      <c r="AB127" s="199"/>
      <c r="AC127" s="199"/>
      <c r="AD127" s="199"/>
      <c r="AE127" s="199"/>
    </row>
    <row r="128" s="2" customFormat="1" ht="22.8" customHeight="1">
      <c r="A128" s="38"/>
      <c r="B128" s="39"/>
      <c r="C128" s="107" t="s">
        <v>147</v>
      </c>
      <c r="D128" s="40"/>
      <c r="E128" s="40"/>
      <c r="F128" s="40"/>
      <c r="G128" s="40"/>
      <c r="H128" s="40"/>
      <c r="I128" s="40"/>
      <c r="J128" s="205">
        <f>BK128</f>
        <v>0</v>
      </c>
      <c r="K128" s="40"/>
      <c r="L128" s="44"/>
      <c r="M128" s="103"/>
      <c r="N128" s="206"/>
      <c r="O128" s="104"/>
      <c r="P128" s="207">
        <f>P129</f>
        <v>0</v>
      </c>
      <c r="Q128" s="104"/>
      <c r="R128" s="207">
        <f>R129</f>
        <v>767.11616380000009</v>
      </c>
      <c r="S128" s="104"/>
      <c r="T128" s="208">
        <f>T129</f>
        <v>1355.9991</v>
      </c>
      <c r="U128" s="38"/>
      <c r="V128" s="38"/>
      <c r="W128" s="38"/>
      <c r="X128" s="38"/>
      <c r="Y128" s="38"/>
      <c r="Z128" s="38"/>
      <c r="AA128" s="38"/>
      <c r="AB128" s="38"/>
      <c r="AC128" s="38"/>
      <c r="AD128" s="38"/>
      <c r="AE128" s="38"/>
      <c r="AT128" s="17" t="s">
        <v>79</v>
      </c>
      <c r="AU128" s="17" t="s">
        <v>125</v>
      </c>
      <c r="BK128" s="209">
        <f>BK129</f>
        <v>0</v>
      </c>
    </row>
    <row r="129" s="12" customFormat="1" ht="25.92" customHeight="1">
      <c r="A129" s="12"/>
      <c r="B129" s="210"/>
      <c r="C129" s="211"/>
      <c r="D129" s="212" t="s">
        <v>79</v>
      </c>
      <c r="E129" s="213" t="s">
        <v>148</v>
      </c>
      <c r="F129" s="213" t="s">
        <v>149</v>
      </c>
      <c r="G129" s="211"/>
      <c r="H129" s="211"/>
      <c r="I129" s="214"/>
      <c r="J129" s="215">
        <f>BK129</f>
        <v>0</v>
      </c>
      <c r="K129" s="211"/>
      <c r="L129" s="216"/>
      <c r="M129" s="217"/>
      <c r="N129" s="218"/>
      <c r="O129" s="218"/>
      <c r="P129" s="219">
        <f>P130+P176+P180+P199+P219+P244+P270</f>
        <v>0</v>
      </c>
      <c r="Q129" s="218"/>
      <c r="R129" s="219">
        <f>R130+R176+R180+R199+R219+R244+R270</f>
        <v>767.11616380000009</v>
      </c>
      <c r="S129" s="218"/>
      <c r="T129" s="220">
        <f>T130+T176+T180+T199+T219+T244+T270</f>
        <v>1355.9991</v>
      </c>
      <c r="U129" s="12"/>
      <c r="V129" s="12"/>
      <c r="W129" s="12"/>
      <c r="X129" s="12"/>
      <c r="Y129" s="12"/>
      <c r="Z129" s="12"/>
      <c r="AA129" s="12"/>
      <c r="AB129" s="12"/>
      <c r="AC129" s="12"/>
      <c r="AD129" s="12"/>
      <c r="AE129" s="12"/>
      <c r="AR129" s="221" t="s">
        <v>14</v>
      </c>
      <c r="AT129" s="222" t="s">
        <v>79</v>
      </c>
      <c r="AU129" s="222" t="s">
        <v>80</v>
      </c>
      <c r="AY129" s="221" t="s">
        <v>150</v>
      </c>
      <c r="BK129" s="223">
        <f>BK130+BK176+BK180+BK199+BK219+BK244+BK270</f>
        <v>0</v>
      </c>
    </row>
    <row r="130" s="12" customFormat="1" ht="22.8" customHeight="1">
      <c r="A130" s="12"/>
      <c r="B130" s="210"/>
      <c r="C130" s="211"/>
      <c r="D130" s="212" t="s">
        <v>79</v>
      </c>
      <c r="E130" s="224" t="s">
        <v>14</v>
      </c>
      <c r="F130" s="224" t="s">
        <v>151</v>
      </c>
      <c r="G130" s="211"/>
      <c r="H130" s="211"/>
      <c r="I130" s="214"/>
      <c r="J130" s="225">
        <f>BK130</f>
        <v>0</v>
      </c>
      <c r="K130" s="211"/>
      <c r="L130" s="216"/>
      <c r="M130" s="217"/>
      <c r="N130" s="218"/>
      <c r="O130" s="218"/>
      <c r="P130" s="219">
        <f>SUM(P131:P175)</f>
        <v>0</v>
      </c>
      <c r="Q130" s="218"/>
      <c r="R130" s="219">
        <f>SUM(R131:R175)</f>
        <v>86.375</v>
      </c>
      <c r="S130" s="218"/>
      <c r="T130" s="220">
        <f>SUM(T131:T175)</f>
        <v>1351.3791000000001</v>
      </c>
      <c r="U130" s="12"/>
      <c r="V130" s="12"/>
      <c r="W130" s="12"/>
      <c r="X130" s="12"/>
      <c r="Y130" s="12"/>
      <c r="Z130" s="12"/>
      <c r="AA130" s="12"/>
      <c r="AB130" s="12"/>
      <c r="AC130" s="12"/>
      <c r="AD130" s="12"/>
      <c r="AE130" s="12"/>
      <c r="AR130" s="221" t="s">
        <v>14</v>
      </c>
      <c r="AT130" s="222" t="s">
        <v>79</v>
      </c>
      <c r="AU130" s="222" t="s">
        <v>14</v>
      </c>
      <c r="AY130" s="221" t="s">
        <v>150</v>
      </c>
      <c r="BK130" s="223">
        <f>SUM(BK131:BK175)</f>
        <v>0</v>
      </c>
    </row>
    <row r="131" s="2" customFormat="1" ht="66.75" customHeight="1">
      <c r="A131" s="38"/>
      <c r="B131" s="39"/>
      <c r="C131" s="226" t="s">
        <v>14</v>
      </c>
      <c r="D131" s="226" t="s">
        <v>152</v>
      </c>
      <c r="E131" s="227" t="s">
        <v>1033</v>
      </c>
      <c r="F131" s="228" t="s">
        <v>1034</v>
      </c>
      <c r="G131" s="229" t="s">
        <v>155</v>
      </c>
      <c r="H131" s="230">
        <v>1239.4000000000001</v>
      </c>
      <c r="I131" s="231"/>
      <c r="J131" s="232">
        <f>ROUND(I131*H131,2)</f>
        <v>0</v>
      </c>
      <c r="K131" s="228" t="s">
        <v>156</v>
      </c>
      <c r="L131" s="44"/>
      <c r="M131" s="233" t="s">
        <v>1</v>
      </c>
      <c r="N131" s="234" t="s">
        <v>45</v>
      </c>
      <c r="O131" s="91"/>
      <c r="P131" s="235">
        <f>O131*H131</f>
        <v>0</v>
      </c>
      <c r="Q131" s="235">
        <v>0</v>
      </c>
      <c r="R131" s="235">
        <f>Q131*H131</f>
        <v>0</v>
      </c>
      <c r="S131" s="235">
        <v>0.26000000000000001</v>
      </c>
      <c r="T131" s="236">
        <f>S131*H131</f>
        <v>322.24400000000003</v>
      </c>
      <c r="U131" s="38"/>
      <c r="V131" s="38"/>
      <c r="W131" s="38"/>
      <c r="X131" s="38"/>
      <c r="Y131" s="38"/>
      <c r="Z131" s="38"/>
      <c r="AA131" s="38"/>
      <c r="AB131" s="38"/>
      <c r="AC131" s="38"/>
      <c r="AD131" s="38"/>
      <c r="AE131" s="38"/>
      <c r="AR131" s="237" t="s">
        <v>157</v>
      </c>
      <c r="AT131" s="237" t="s">
        <v>152</v>
      </c>
      <c r="AU131" s="237" t="s">
        <v>88</v>
      </c>
      <c r="AY131" s="17" t="s">
        <v>150</v>
      </c>
      <c r="BE131" s="238">
        <f>IF(N131="základní",J131,0)</f>
        <v>0</v>
      </c>
      <c r="BF131" s="238">
        <f>IF(N131="snížená",J131,0)</f>
        <v>0</v>
      </c>
      <c r="BG131" s="238">
        <f>IF(N131="zákl. přenesená",J131,0)</f>
        <v>0</v>
      </c>
      <c r="BH131" s="238">
        <f>IF(N131="sníž. přenesená",J131,0)</f>
        <v>0</v>
      </c>
      <c r="BI131" s="238">
        <f>IF(N131="nulová",J131,0)</f>
        <v>0</v>
      </c>
      <c r="BJ131" s="17" t="s">
        <v>14</v>
      </c>
      <c r="BK131" s="238">
        <f>ROUND(I131*H131,2)</f>
        <v>0</v>
      </c>
      <c r="BL131" s="17" t="s">
        <v>157</v>
      </c>
      <c r="BM131" s="237" t="s">
        <v>1035</v>
      </c>
    </row>
    <row r="132" s="2" customFormat="1">
      <c r="A132" s="38"/>
      <c r="B132" s="39"/>
      <c r="C132" s="40"/>
      <c r="D132" s="239" t="s">
        <v>159</v>
      </c>
      <c r="E132" s="40"/>
      <c r="F132" s="240" t="s">
        <v>1036</v>
      </c>
      <c r="G132" s="40"/>
      <c r="H132" s="40"/>
      <c r="I132" s="241"/>
      <c r="J132" s="40"/>
      <c r="K132" s="40"/>
      <c r="L132" s="44"/>
      <c r="M132" s="242"/>
      <c r="N132" s="243"/>
      <c r="O132" s="91"/>
      <c r="P132" s="91"/>
      <c r="Q132" s="91"/>
      <c r="R132" s="91"/>
      <c r="S132" s="91"/>
      <c r="T132" s="92"/>
      <c r="U132" s="38"/>
      <c r="V132" s="38"/>
      <c r="W132" s="38"/>
      <c r="X132" s="38"/>
      <c r="Y132" s="38"/>
      <c r="Z132" s="38"/>
      <c r="AA132" s="38"/>
      <c r="AB132" s="38"/>
      <c r="AC132" s="38"/>
      <c r="AD132" s="38"/>
      <c r="AE132" s="38"/>
      <c r="AT132" s="17" t="s">
        <v>159</v>
      </c>
      <c r="AU132" s="17" t="s">
        <v>88</v>
      </c>
    </row>
    <row r="133" s="13" customFormat="1">
      <c r="A133" s="13"/>
      <c r="B133" s="244"/>
      <c r="C133" s="245"/>
      <c r="D133" s="239" t="s">
        <v>161</v>
      </c>
      <c r="E133" s="246" t="s">
        <v>1</v>
      </c>
      <c r="F133" s="247" t="s">
        <v>1037</v>
      </c>
      <c r="G133" s="245"/>
      <c r="H133" s="248">
        <v>1239.4000000000001</v>
      </c>
      <c r="I133" s="249"/>
      <c r="J133" s="245"/>
      <c r="K133" s="245"/>
      <c r="L133" s="250"/>
      <c r="M133" s="251"/>
      <c r="N133" s="252"/>
      <c r="O133" s="252"/>
      <c r="P133" s="252"/>
      <c r="Q133" s="252"/>
      <c r="R133" s="252"/>
      <c r="S133" s="252"/>
      <c r="T133" s="253"/>
      <c r="U133" s="13"/>
      <c r="V133" s="13"/>
      <c r="W133" s="13"/>
      <c r="X133" s="13"/>
      <c r="Y133" s="13"/>
      <c r="Z133" s="13"/>
      <c r="AA133" s="13"/>
      <c r="AB133" s="13"/>
      <c r="AC133" s="13"/>
      <c r="AD133" s="13"/>
      <c r="AE133" s="13"/>
      <c r="AT133" s="254" t="s">
        <v>161</v>
      </c>
      <c r="AU133" s="254" t="s">
        <v>88</v>
      </c>
      <c r="AV133" s="13" t="s">
        <v>88</v>
      </c>
      <c r="AW133" s="13" t="s">
        <v>34</v>
      </c>
      <c r="AX133" s="13" t="s">
        <v>14</v>
      </c>
      <c r="AY133" s="254" t="s">
        <v>150</v>
      </c>
    </row>
    <row r="134" s="2" customFormat="1" ht="66.75" customHeight="1">
      <c r="A134" s="38"/>
      <c r="B134" s="39"/>
      <c r="C134" s="226" t="s">
        <v>88</v>
      </c>
      <c r="D134" s="226" t="s">
        <v>152</v>
      </c>
      <c r="E134" s="227" t="s">
        <v>1038</v>
      </c>
      <c r="F134" s="228" t="s">
        <v>1039</v>
      </c>
      <c r="G134" s="229" t="s">
        <v>155</v>
      </c>
      <c r="H134" s="230">
        <v>2359.9000000000001</v>
      </c>
      <c r="I134" s="231"/>
      <c r="J134" s="232">
        <f>ROUND(I134*H134,2)</f>
        <v>0</v>
      </c>
      <c r="K134" s="228" t="s">
        <v>156</v>
      </c>
      <c r="L134" s="44"/>
      <c r="M134" s="233" t="s">
        <v>1</v>
      </c>
      <c r="N134" s="234" t="s">
        <v>45</v>
      </c>
      <c r="O134" s="91"/>
      <c r="P134" s="235">
        <f>O134*H134</f>
        <v>0</v>
      </c>
      <c r="Q134" s="235">
        <v>0</v>
      </c>
      <c r="R134" s="235">
        <f>Q134*H134</f>
        <v>0</v>
      </c>
      <c r="S134" s="235">
        <v>0.28999999999999998</v>
      </c>
      <c r="T134" s="236">
        <f>S134*H134</f>
        <v>684.37099999999998</v>
      </c>
      <c r="U134" s="38"/>
      <c r="V134" s="38"/>
      <c r="W134" s="38"/>
      <c r="X134" s="38"/>
      <c r="Y134" s="38"/>
      <c r="Z134" s="38"/>
      <c r="AA134" s="38"/>
      <c r="AB134" s="38"/>
      <c r="AC134" s="38"/>
      <c r="AD134" s="38"/>
      <c r="AE134" s="38"/>
      <c r="AR134" s="237" t="s">
        <v>157</v>
      </c>
      <c r="AT134" s="237" t="s">
        <v>152</v>
      </c>
      <c r="AU134" s="237" t="s">
        <v>88</v>
      </c>
      <c r="AY134" s="17" t="s">
        <v>150</v>
      </c>
      <c r="BE134" s="238">
        <f>IF(N134="základní",J134,0)</f>
        <v>0</v>
      </c>
      <c r="BF134" s="238">
        <f>IF(N134="snížená",J134,0)</f>
        <v>0</v>
      </c>
      <c r="BG134" s="238">
        <f>IF(N134="zákl. přenesená",J134,0)</f>
        <v>0</v>
      </c>
      <c r="BH134" s="238">
        <f>IF(N134="sníž. přenesená",J134,0)</f>
        <v>0</v>
      </c>
      <c r="BI134" s="238">
        <f>IF(N134="nulová",J134,0)</f>
        <v>0</v>
      </c>
      <c r="BJ134" s="17" t="s">
        <v>14</v>
      </c>
      <c r="BK134" s="238">
        <f>ROUND(I134*H134,2)</f>
        <v>0</v>
      </c>
      <c r="BL134" s="17" t="s">
        <v>157</v>
      </c>
      <c r="BM134" s="237" t="s">
        <v>1040</v>
      </c>
    </row>
    <row r="135" s="2" customFormat="1">
      <c r="A135" s="38"/>
      <c r="B135" s="39"/>
      <c r="C135" s="40"/>
      <c r="D135" s="239" t="s">
        <v>159</v>
      </c>
      <c r="E135" s="40"/>
      <c r="F135" s="240" t="s">
        <v>171</v>
      </c>
      <c r="G135" s="40"/>
      <c r="H135" s="40"/>
      <c r="I135" s="241"/>
      <c r="J135" s="40"/>
      <c r="K135" s="40"/>
      <c r="L135" s="44"/>
      <c r="M135" s="242"/>
      <c r="N135" s="243"/>
      <c r="O135" s="91"/>
      <c r="P135" s="91"/>
      <c r="Q135" s="91"/>
      <c r="R135" s="91"/>
      <c r="S135" s="91"/>
      <c r="T135" s="92"/>
      <c r="U135" s="38"/>
      <c r="V135" s="38"/>
      <c r="W135" s="38"/>
      <c r="X135" s="38"/>
      <c r="Y135" s="38"/>
      <c r="Z135" s="38"/>
      <c r="AA135" s="38"/>
      <c r="AB135" s="38"/>
      <c r="AC135" s="38"/>
      <c r="AD135" s="38"/>
      <c r="AE135" s="38"/>
      <c r="AT135" s="17" t="s">
        <v>159</v>
      </c>
      <c r="AU135" s="17" t="s">
        <v>88</v>
      </c>
    </row>
    <row r="136" s="13" customFormat="1">
      <c r="A136" s="13"/>
      <c r="B136" s="244"/>
      <c r="C136" s="245"/>
      <c r="D136" s="239" t="s">
        <v>161</v>
      </c>
      <c r="E136" s="246" t="s">
        <v>1</v>
      </c>
      <c r="F136" s="247" t="s">
        <v>1041</v>
      </c>
      <c r="G136" s="245"/>
      <c r="H136" s="248">
        <v>2359.9000000000001</v>
      </c>
      <c r="I136" s="249"/>
      <c r="J136" s="245"/>
      <c r="K136" s="245"/>
      <c r="L136" s="250"/>
      <c r="M136" s="251"/>
      <c r="N136" s="252"/>
      <c r="O136" s="252"/>
      <c r="P136" s="252"/>
      <c r="Q136" s="252"/>
      <c r="R136" s="252"/>
      <c r="S136" s="252"/>
      <c r="T136" s="253"/>
      <c r="U136" s="13"/>
      <c r="V136" s="13"/>
      <c r="W136" s="13"/>
      <c r="X136" s="13"/>
      <c r="Y136" s="13"/>
      <c r="Z136" s="13"/>
      <c r="AA136" s="13"/>
      <c r="AB136" s="13"/>
      <c r="AC136" s="13"/>
      <c r="AD136" s="13"/>
      <c r="AE136" s="13"/>
      <c r="AT136" s="254" t="s">
        <v>161</v>
      </c>
      <c r="AU136" s="254" t="s">
        <v>88</v>
      </c>
      <c r="AV136" s="13" t="s">
        <v>88</v>
      </c>
      <c r="AW136" s="13" t="s">
        <v>34</v>
      </c>
      <c r="AX136" s="13" t="s">
        <v>14</v>
      </c>
      <c r="AY136" s="254" t="s">
        <v>150</v>
      </c>
    </row>
    <row r="137" s="2" customFormat="1" ht="55.5" customHeight="1">
      <c r="A137" s="38"/>
      <c r="B137" s="39"/>
      <c r="C137" s="226" t="s">
        <v>167</v>
      </c>
      <c r="D137" s="226" t="s">
        <v>152</v>
      </c>
      <c r="E137" s="227" t="s">
        <v>1042</v>
      </c>
      <c r="F137" s="228" t="s">
        <v>1043</v>
      </c>
      <c r="G137" s="229" t="s">
        <v>155</v>
      </c>
      <c r="H137" s="230">
        <v>833.20000000000005</v>
      </c>
      <c r="I137" s="231"/>
      <c r="J137" s="232">
        <f>ROUND(I137*H137,2)</f>
        <v>0</v>
      </c>
      <c r="K137" s="228" t="s">
        <v>156</v>
      </c>
      <c r="L137" s="44"/>
      <c r="M137" s="233" t="s">
        <v>1</v>
      </c>
      <c r="N137" s="234" t="s">
        <v>45</v>
      </c>
      <c r="O137" s="91"/>
      <c r="P137" s="235">
        <f>O137*H137</f>
        <v>0</v>
      </c>
      <c r="Q137" s="235">
        <v>0</v>
      </c>
      <c r="R137" s="235">
        <f>Q137*H137</f>
        <v>0</v>
      </c>
      <c r="S137" s="235">
        <v>0.23999999999999999</v>
      </c>
      <c r="T137" s="236">
        <f>S137*H137</f>
        <v>199.96799999999999</v>
      </c>
      <c r="U137" s="38"/>
      <c r="V137" s="38"/>
      <c r="W137" s="38"/>
      <c r="X137" s="38"/>
      <c r="Y137" s="38"/>
      <c r="Z137" s="38"/>
      <c r="AA137" s="38"/>
      <c r="AB137" s="38"/>
      <c r="AC137" s="38"/>
      <c r="AD137" s="38"/>
      <c r="AE137" s="38"/>
      <c r="AR137" s="237" t="s">
        <v>157</v>
      </c>
      <c r="AT137" s="237" t="s">
        <v>152</v>
      </c>
      <c r="AU137" s="237" t="s">
        <v>88</v>
      </c>
      <c r="AY137" s="17" t="s">
        <v>150</v>
      </c>
      <c r="BE137" s="238">
        <f>IF(N137="základní",J137,0)</f>
        <v>0</v>
      </c>
      <c r="BF137" s="238">
        <f>IF(N137="snížená",J137,0)</f>
        <v>0</v>
      </c>
      <c r="BG137" s="238">
        <f>IF(N137="zákl. přenesená",J137,0)</f>
        <v>0</v>
      </c>
      <c r="BH137" s="238">
        <f>IF(N137="sníž. přenesená",J137,0)</f>
        <v>0</v>
      </c>
      <c r="BI137" s="238">
        <f>IF(N137="nulová",J137,0)</f>
        <v>0</v>
      </c>
      <c r="BJ137" s="17" t="s">
        <v>14</v>
      </c>
      <c r="BK137" s="238">
        <f>ROUND(I137*H137,2)</f>
        <v>0</v>
      </c>
      <c r="BL137" s="17" t="s">
        <v>157</v>
      </c>
      <c r="BM137" s="237" t="s">
        <v>1044</v>
      </c>
    </row>
    <row r="138" s="2" customFormat="1">
      <c r="A138" s="38"/>
      <c r="B138" s="39"/>
      <c r="C138" s="40"/>
      <c r="D138" s="239" t="s">
        <v>159</v>
      </c>
      <c r="E138" s="40"/>
      <c r="F138" s="240" t="s">
        <v>171</v>
      </c>
      <c r="G138" s="40"/>
      <c r="H138" s="40"/>
      <c r="I138" s="241"/>
      <c r="J138" s="40"/>
      <c r="K138" s="40"/>
      <c r="L138" s="44"/>
      <c r="M138" s="242"/>
      <c r="N138" s="243"/>
      <c r="O138" s="91"/>
      <c r="P138" s="91"/>
      <c r="Q138" s="91"/>
      <c r="R138" s="91"/>
      <c r="S138" s="91"/>
      <c r="T138" s="92"/>
      <c r="U138" s="38"/>
      <c r="V138" s="38"/>
      <c r="W138" s="38"/>
      <c r="X138" s="38"/>
      <c r="Y138" s="38"/>
      <c r="Z138" s="38"/>
      <c r="AA138" s="38"/>
      <c r="AB138" s="38"/>
      <c r="AC138" s="38"/>
      <c r="AD138" s="38"/>
      <c r="AE138" s="38"/>
      <c r="AT138" s="17" t="s">
        <v>159</v>
      </c>
      <c r="AU138" s="17" t="s">
        <v>88</v>
      </c>
    </row>
    <row r="139" s="13" customFormat="1">
      <c r="A139" s="13"/>
      <c r="B139" s="244"/>
      <c r="C139" s="245"/>
      <c r="D139" s="239" t="s">
        <v>161</v>
      </c>
      <c r="E139" s="246" t="s">
        <v>1</v>
      </c>
      <c r="F139" s="247" t="s">
        <v>1045</v>
      </c>
      <c r="G139" s="245"/>
      <c r="H139" s="248">
        <v>833.20000000000005</v>
      </c>
      <c r="I139" s="249"/>
      <c r="J139" s="245"/>
      <c r="K139" s="245"/>
      <c r="L139" s="250"/>
      <c r="M139" s="251"/>
      <c r="N139" s="252"/>
      <c r="O139" s="252"/>
      <c r="P139" s="252"/>
      <c r="Q139" s="252"/>
      <c r="R139" s="252"/>
      <c r="S139" s="252"/>
      <c r="T139" s="253"/>
      <c r="U139" s="13"/>
      <c r="V139" s="13"/>
      <c r="W139" s="13"/>
      <c r="X139" s="13"/>
      <c r="Y139" s="13"/>
      <c r="Z139" s="13"/>
      <c r="AA139" s="13"/>
      <c r="AB139" s="13"/>
      <c r="AC139" s="13"/>
      <c r="AD139" s="13"/>
      <c r="AE139" s="13"/>
      <c r="AT139" s="254" t="s">
        <v>161</v>
      </c>
      <c r="AU139" s="254" t="s">
        <v>88</v>
      </c>
      <c r="AV139" s="13" t="s">
        <v>88</v>
      </c>
      <c r="AW139" s="13" t="s">
        <v>34</v>
      </c>
      <c r="AX139" s="13" t="s">
        <v>14</v>
      </c>
      <c r="AY139" s="254" t="s">
        <v>150</v>
      </c>
    </row>
    <row r="140" s="2" customFormat="1" ht="66.75" customHeight="1">
      <c r="A140" s="38"/>
      <c r="B140" s="39"/>
      <c r="C140" s="226" t="s">
        <v>157</v>
      </c>
      <c r="D140" s="226" t="s">
        <v>152</v>
      </c>
      <c r="E140" s="227" t="s">
        <v>173</v>
      </c>
      <c r="F140" s="228" t="s">
        <v>174</v>
      </c>
      <c r="G140" s="229" t="s">
        <v>155</v>
      </c>
      <c r="H140" s="230">
        <v>147.90000000000001</v>
      </c>
      <c r="I140" s="231"/>
      <c r="J140" s="232">
        <f>ROUND(I140*H140,2)</f>
        <v>0</v>
      </c>
      <c r="K140" s="228" t="s">
        <v>156</v>
      </c>
      <c r="L140" s="44"/>
      <c r="M140" s="233" t="s">
        <v>1</v>
      </c>
      <c r="N140" s="234" t="s">
        <v>45</v>
      </c>
      <c r="O140" s="91"/>
      <c r="P140" s="235">
        <f>O140*H140</f>
        <v>0</v>
      </c>
      <c r="Q140" s="235">
        <v>0</v>
      </c>
      <c r="R140" s="235">
        <f>Q140*H140</f>
        <v>0</v>
      </c>
      <c r="S140" s="235">
        <v>0.32500000000000001</v>
      </c>
      <c r="T140" s="236">
        <f>S140*H140</f>
        <v>48.067500000000003</v>
      </c>
      <c r="U140" s="38"/>
      <c r="V140" s="38"/>
      <c r="W140" s="38"/>
      <c r="X140" s="38"/>
      <c r="Y140" s="38"/>
      <c r="Z140" s="38"/>
      <c r="AA140" s="38"/>
      <c r="AB140" s="38"/>
      <c r="AC140" s="38"/>
      <c r="AD140" s="38"/>
      <c r="AE140" s="38"/>
      <c r="AR140" s="237" t="s">
        <v>157</v>
      </c>
      <c r="AT140" s="237" t="s">
        <v>152</v>
      </c>
      <c r="AU140" s="237" t="s">
        <v>88</v>
      </c>
      <c r="AY140" s="17" t="s">
        <v>150</v>
      </c>
      <c r="BE140" s="238">
        <f>IF(N140="základní",J140,0)</f>
        <v>0</v>
      </c>
      <c r="BF140" s="238">
        <f>IF(N140="snížená",J140,0)</f>
        <v>0</v>
      </c>
      <c r="BG140" s="238">
        <f>IF(N140="zákl. přenesená",J140,0)</f>
        <v>0</v>
      </c>
      <c r="BH140" s="238">
        <f>IF(N140="sníž. přenesená",J140,0)</f>
        <v>0</v>
      </c>
      <c r="BI140" s="238">
        <f>IF(N140="nulová",J140,0)</f>
        <v>0</v>
      </c>
      <c r="BJ140" s="17" t="s">
        <v>14</v>
      </c>
      <c r="BK140" s="238">
        <f>ROUND(I140*H140,2)</f>
        <v>0</v>
      </c>
      <c r="BL140" s="17" t="s">
        <v>157</v>
      </c>
      <c r="BM140" s="237" t="s">
        <v>1046</v>
      </c>
    </row>
    <row r="141" s="2" customFormat="1">
      <c r="A141" s="38"/>
      <c r="B141" s="39"/>
      <c r="C141" s="40"/>
      <c r="D141" s="239" t="s">
        <v>159</v>
      </c>
      <c r="E141" s="40"/>
      <c r="F141" s="240" t="s">
        <v>171</v>
      </c>
      <c r="G141" s="40"/>
      <c r="H141" s="40"/>
      <c r="I141" s="241"/>
      <c r="J141" s="40"/>
      <c r="K141" s="40"/>
      <c r="L141" s="44"/>
      <c r="M141" s="242"/>
      <c r="N141" s="243"/>
      <c r="O141" s="91"/>
      <c r="P141" s="91"/>
      <c r="Q141" s="91"/>
      <c r="R141" s="91"/>
      <c r="S141" s="91"/>
      <c r="T141" s="92"/>
      <c r="U141" s="38"/>
      <c r="V141" s="38"/>
      <c r="W141" s="38"/>
      <c r="X141" s="38"/>
      <c r="Y141" s="38"/>
      <c r="Z141" s="38"/>
      <c r="AA141" s="38"/>
      <c r="AB141" s="38"/>
      <c r="AC141" s="38"/>
      <c r="AD141" s="38"/>
      <c r="AE141" s="38"/>
      <c r="AT141" s="17" t="s">
        <v>159</v>
      </c>
      <c r="AU141" s="17" t="s">
        <v>88</v>
      </c>
    </row>
    <row r="142" s="13" customFormat="1">
      <c r="A142" s="13"/>
      <c r="B142" s="244"/>
      <c r="C142" s="245"/>
      <c r="D142" s="239" t="s">
        <v>161</v>
      </c>
      <c r="E142" s="246" t="s">
        <v>1</v>
      </c>
      <c r="F142" s="247" t="s">
        <v>1047</v>
      </c>
      <c r="G142" s="245"/>
      <c r="H142" s="248">
        <v>147.90000000000001</v>
      </c>
      <c r="I142" s="249"/>
      <c r="J142" s="245"/>
      <c r="K142" s="245"/>
      <c r="L142" s="250"/>
      <c r="M142" s="251"/>
      <c r="N142" s="252"/>
      <c r="O142" s="252"/>
      <c r="P142" s="252"/>
      <c r="Q142" s="252"/>
      <c r="R142" s="252"/>
      <c r="S142" s="252"/>
      <c r="T142" s="253"/>
      <c r="U142" s="13"/>
      <c r="V142" s="13"/>
      <c r="W142" s="13"/>
      <c r="X142" s="13"/>
      <c r="Y142" s="13"/>
      <c r="Z142" s="13"/>
      <c r="AA142" s="13"/>
      <c r="AB142" s="13"/>
      <c r="AC142" s="13"/>
      <c r="AD142" s="13"/>
      <c r="AE142" s="13"/>
      <c r="AT142" s="254" t="s">
        <v>161</v>
      </c>
      <c r="AU142" s="254" t="s">
        <v>88</v>
      </c>
      <c r="AV142" s="13" t="s">
        <v>88</v>
      </c>
      <c r="AW142" s="13" t="s">
        <v>34</v>
      </c>
      <c r="AX142" s="13" t="s">
        <v>14</v>
      </c>
      <c r="AY142" s="254" t="s">
        <v>150</v>
      </c>
    </row>
    <row r="143" s="2" customFormat="1" ht="55.5" customHeight="1">
      <c r="A143" s="38"/>
      <c r="B143" s="39"/>
      <c r="C143" s="226" t="s">
        <v>177</v>
      </c>
      <c r="D143" s="226" t="s">
        <v>152</v>
      </c>
      <c r="E143" s="227" t="s">
        <v>1048</v>
      </c>
      <c r="F143" s="228" t="s">
        <v>1049</v>
      </c>
      <c r="G143" s="229" t="s">
        <v>155</v>
      </c>
      <c r="H143" s="230">
        <v>833.20000000000005</v>
      </c>
      <c r="I143" s="231"/>
      <c r="J143" s="232">
        <f>ROUND(I143*H143,2)</f>
        <v>0</v>
      </c>
      <c r="K143" s="228" t="s">
        <v>156</v>
      </c>
      <c r="L143" s="44"/>
      <c r="M143" s="233" t="s">
        <v>1</v>
      </c>
      <c r="N143" s="234" t="s">
        <v>45</v>
      </c>
      <c r="O143" s="91"/>
      <c r="P143" s="235">
        <f>O143*H143</f>
        <v>0</v>
      </c>
      <c r="Q143" s="235">
        <v>0</v>
      </c>
      <c r="R143" s="235">
        <f>Q143*H143</f>
        <v>0</v>
      </c>
      <c r="S143" s="235">
        <v>0.098000000000000004</v>
      </c>
      <c r="T143" s="236">
        <f>S143*H143</f>
        <v>81.653600000000012</v>
      </c>
      <c r="U143" s="38"/>
      <c r="V143" s="38"/>
      <c r="W143" s="38"/>
      <c r="X143" s="38"/>
      <c r="Y143" s="38"/>
      <c r="Z143" s="38"/>
      <c r="AA143" s="38"/>
      <c r="AB143" s="38"/>
      <c r="AC143" s="38"/>
      <c r="AD143" s="38"/>
      <c r="AE143" s="38"/>
      <c r="AR143" s="237" t="s">
        <v>157</v>
      </c>
      <c r="AT143" s="237" t="s">
        <v>152</v>
      </c>
      <c r="AU143" s="237" t="s">
        <v>88</v>
      </c>
      <c r="AY143" s="17" t="s">
        <v>150</v>
      </c>
      <c r="BE143" s="238">
        <f>IF(N143="základní",J143,0)</f>
        <v>0</v>
      </c>
      <c r="BF143" s="238">
        <f>IF(N143="snížená",J143,0)</f>
        <v>0</v>
      </c>
      <c r="BG143" s="238">
        <f>IF(N143="zákl. přenesená",J143,0)</f>
        <v>0</v>
      </c>
      <c r="BH143" s="238">
        <f>IF(N143="sníž. přenesená",J143,0)</f>
        <v>0</v>
      </c>
      <c r="BI143" s="238">
        <f>IF(N143="nulová",J143,0)</f>
        <v>0</v>
      </c>
      <c r="BJ143" s="17" t="s">
        <v>14</v>
      </c>
      <c r="BK143" s="238">
        <f>ROUND(I143*H143,2)</f>
        <v>0</v>
      </c>
      <c r="BL143" s="17" t="s">
        <v>157</v>
      </c>
      <c r="BM143" s="237" t="s">
        <v>1050</v>
      </c>
    </row>
    <row r="144" s="2" customFormat="1">
      <c r="A144" s="38"/>
      <c r="B144" s="39"/>
      <c r="C144" s="40"/>
      <c r="D144" s="239" t="s">
        <v>159</v>
      </c>
      <c r="E144" s="40"/>
      <c r="F144" s="240" t="s">
        <v>171</v>
      </c>
      <c r="G144" s="40"/>
      <c r="H144" s="40"/>
      <c r="I144" s="241"/>
      <c r="J144" s="40"/>
      <c r="K144" s="40"/>
      <c r="L144" s="44"/>
      <c r="M144" s="242"/>
      <c r="N144" s="243"/>
      <c r="O144" s="91"/>
      <c r="P144" s="91"/>
      <c r="Q144" s="91"/>
      <c r="R144" s="91"/>
      <c r="S144" s="91"/>
      <c r="T144" s="92"/>
      <c r="U144" s="38"/>
      <c r="V144" s="38"/>
      <c r="W144" s="38"/>
      <c r="X144" s="38"/>
      <c r="Y144" s="38"/>
      <c r="Z144" s="38"/>
      <c r="AA144" s="38"/>
      <c r="AB144" s="38"/>
      <c r="AC144" s="38"/>
      <c r="AD144" s="38"/>
      <c r="AE144" s="38"/>
      <c r="AT144" s="17" t="s">
        <v>159</v>
      </c>
      <c r="AU144" s="17" t="s">
        <v>88</v>
      </c>
    </row>
    <row r="145" s="13" customFormat="1">
      <c r="A145" s="13"/>
      <c r="B145" s="244"/>
      <c r="C145" s="245"/>
      <c r="D145" s="239" t="s">
        <v>161</v>
      </c>
      <c r="E145" s="246" t="s">
        <v>1</v>
      </c>
      <c r="F145" s="247" t="s">
        <v>1051</v>
      </c>
      <c r="G145" s="245"/>
      <c r="H145" s="248">
        <v>833.20000000000005</v>
      </c>
      <c r="I145" s="249"/>
      <c r="J145" s="245"/>
      <c r="K145" s="245"/>
      <c r="L145" s="250"/>
      <c r="M145" s="251"/>
      <c r="N145" s="252"/>
      <c r="O145" s="252"/>
      <c r="P145" s="252"/>
      <c r="Q145" s="252"/>
      <c r="R145" s="252"/>
      <c r="S145" s="252"/>
      <c r="T145" s="253"/>
      <c r="U145" s="13"/>
      <c r="V145" s="13"/>
      <c r="W145" s="13"/>
      <c r="X145" s="13"/>
      <c r="Y145" s="13"/>
      <c r="Z145" s="13"/>
      <c r="AA145" s="13"/>
      <c r="AB145" s="13"/>
      <c r="AC145" s="13"/>
      <c r="AD145" s="13"/>
      <c r="AE145" s="13"/>
      <c r="AT145" s="254" t="s">
        <v>161</v>
      </c>
      <c r="AU145" s="254" t="s">
        <v>88</v>
      </c>
      <c r="AV145" s="13" t="s">
        <v>88</v>
      </c>
      <c r="AW145" s="13" t="s">
        <v>34</v>
      </c>
      <c r="AX145" s="13" t="s">
        <v>14</v>
      </c>
      <c r="AY145" s="254" t="s">
        <v>150</v>
      </c>
    </row>
    <row r="146" s="2" customFormat="1" ht="44.25" customHeight="1">
      <c r="A146" s="38"/>
      <c r="B146" s="39"/>
      <c r="C146" s="226" t="s">
        <v>184</v>
      </c>
      <c r="D146" s="226" t="s">
        <v>152</v>
      </c>
      <c r="E146" s="227" t="s">
        <v>214</v>
      </c>
      <c r="F146" s="228" t="s">
        <v>215</v>
      </c>
      <c r="G146" s="229" t="s">
        <v>216</v>
      </c>
      <c r="H146" s="230">
        <v>30</v>
      </c>
      <c r="I146" s="231"/>
      <c r="J146" s="232">
        <f>ROUND(I146*H146,2)</f>
        <v>0</v>
      </c>
      <c r="K146" s="228" t="s">
        <v>156</v>
      </c>
      <c r="L146" s="44"/>
      <c r="M146" s="233" t="s">
        <v>1</v>
      </c>
      <c r="N146" s="234" t="s">
        <v>45</v>
      </c>
      <c r="O146" s="91"/>
      <c r="P146" s="235">
        <f>O146*H146</f>
        <v>0</v>
      </c>
      <c r="Q146" s="235">
        <v>0</v>
      </c>
      <c r="R146" s="235">
        <f>Q146*H146</f>
        <v>0</v>
      </c>
      <c r="S146" s="235">
        <v>0.28999999999999998</v>
      </c>
      <c r="T146" s="236">
        <f>S146*H146</f>
        <v>8.6999999999999993</v>
      </c>
      <c r="U146" s="38"/>
      <c r="V146" s="38"/>
      <c r="W146" s="38"/>
      <c r="X146" s="38"/>
      <c r="Y146" s="38"/>
      <c r="Z146" s="38"/>
      <c r="AA146" s="38"/>
      <c r="AB146" s="38"/>
      <c r="AC146" s="38"/>
      <c r="AD146" s="38"/>
      <c r="AE146" s="38"/>
      <c r="AR146" s="237" t="s">
        <v>157</v>
      </c>
      <c r="AT146" s="237" t="s">
        <v>152</v>
      </c>
      <c r="AU146" s="237" t="s">
        <v>88</v>
      </c>
      <c r="AY146" s="17" t="s">
        <v>150</v>
      </c>
      <c r="BE146" s="238">
        <f>IF(N146="základní",J146,0)</f>
        <v>0</v>
      </c>
      <c r="BF146" s="238">
        <f>IF(N146="snížená",J146,0)</f>
        <v>0</v>
      </c>
      <c r="BG146" s="238">
        <f>IF(N146="zákl. přenesená",J146,0)</f>
        <v>0</v>
      </c>
      <c r="BH146" s="238">
        <f>IF(N146="sníž. přenesená",J146,0)</f>
        <v>0</v>
      </c>
      <c r="BI146" s="238">
        <f>IF(N146="nulová",J146,0)</f>
        <v>0</v>
      </c>
      <c r="BJ146" s="17" t="s">
        <v>14</v>
      </c>
      <c r="BK146" s="238">
        <f>ROUND(I146*H146,2)</f>
        <v>0</v>
      </c>
      <c r="BL146" s="17" t="s">
        <v>157</v>
      </c>
      <c r="BM146" s="237" t="s">
        <v>1052</v>
      </c>
    </row>
    <row r="147" s="2" customFormat="1">
      <c r="A147" s="38"/>
      <c r="B147" s="39"/>
      <c r="C147" s="40"/>
      <c r="D147" s="239" t="s">
        <v>159</v>
      </c>
      <c r="E147" s="40"/>
      <c r="F147" s="240" t="s">
        <v>218</v>
      </c>
      <c r="G147" s="40"/>
      <c r="H147" s="40"/>
      <c r="I147" s="241"/>
      <c r="J147" s="40"/>
      <c r="K147" s="40"/>
      <c r="L147" s="44"/>
      <c r="M147" s="242"/>
      <c r="N147" s="243"/>
      <c r="O147" s="91"/>
      <c r="P147" s="91"/>
      <c r="Q147" s="91"/>
      <c r="R147" s="91"/>
      <c r="S147" s="91"/>
      <c r="T147" s="92"/>
      <c r="U147" s="38"/>
      <c r="V147" s="38"/>
      <c r="W147" s="38"/>
      <c r="X147" s="38"/>
      <c r="Y147" s="38"/>
      <c r="Z147" s="38"/>
      <c r="AA147" s="38"/>
      <c r="AB147" s="38"/>
      <c r="AC147" s="38"/>
      <c r="AD147" s="38"/>
      <c r="AE147" s="38"/>
      <c r="AT147" s="17" t="s">
        <v>159</v>
      </c>
      <c r="AU147" s="17" t="s">
        <v>88</v>
      </c>
    </row>
    <row r="148" s="13" customFormat="1">
      <c r="A148" s="13"/>
      <c r="B148" s="244"/>
      <c r="C148" s="245"/>
      <c r="D148" s="239" t="s">
        <v>161</v>
      </c>
      <c r="E148" s="246" t="s">
        <v>1</v>
      </c>
      <c r="F148" s="247" t="s">
        <v>1053</v>
      </c>
      <c r="G148" s="245"/>
      <c r="H148" s="248">
        <v>30</v>
      </c>
      <c r="I148" s="249"/>
      <c r="J148" s="245"/>
      <c r="K148" s="245"/>
      <c r="L148" s="250"/>
      <c r="M148" s="251"/>
      <c r="N148" s="252"/>
      <c r="O148" s="252"/>
      <c r="P148" s="252"/>
      <c r="Q148" s="252"/>
      <c r="R148" s="252"/>
      <c r="S148" s="252"/>
      <c r="T148" s="253"/>
      <c r="U148" s="13"/>
      <c r="V148" s="13"/>
      <c r="W148" s="13"/>
      <c r="X148" s="13"/>
      <c r="Y148" s="13"/>
      <c r="Z148" s="13"/>
      <c r="AA148" s="13"/>
      <c r="AB148" s="13"/>
      <c r="AC148" s="13"/>
      <c r="AD148" s="13"/>
      <c r="AE148" s="13"/>
      <c r="AT148" s="254" t="s">
        <v>161</v>
      </c>
      <c r="AU148" s="254" t="s">
        <v>88</v>
      </c>
      <c r="AV148" s="13" t="s">
        <v>88</v>
      </c>
      <c r="AW148" s="13" t="s">
        <v>34</v>
      </c>
      <c r="AX148" s="13" t="s">
        <v>14</v>
      </c>
      <c r="AY148" s="254" t="s">
        <v>150</v>
      </c>
    </row>
    <row r="149" s="2" customFormat="1" ht="44.25" customHeight="1">
      <c r="A149" s="38"/>
      <c r="B149" s="39"/>
      <c r="C149" s="226" t="s">
        <v>189</v>
      </c>
      <c r="D149" s="226" t="s">
        <v>152</v>
      </c>
      <c r="E149" s="227" t="s">
        <v>221</v>
      </c>
      <c r="F149" s="228" t="s">
        <v>222</v>
      </c>
      <c r="G149" s="229" t="s">
        <v>216</v>
      </c>
      <c r="H149" s="230">
        <v>45</v>
      </c>
      <c r="I149" s="231"/>
      <c r="J149" s="232">
        <f>ROUND(I149*H149,2)</f>
        <v>0</v>
      </c>
      <c r="K149" s="228" t="s">
        <v>156</v>
      </c>
      <c r="L149" s="44"/>
      <c r="M149" s="233" t="s">
        <v>1</v>
      </c>
      <c r="N149" s="234" t="s">
        <v>45</v>
      </c>
      <c r="O149" s="91"/>
      <c r="P149" s="235">
        <f>O149*H149</f>
        <v>0</v>
      </c>
      <c r="Q149" s="235">
        <v>0</v>
      </c>
      <c r="R149" s="235">
        <f>Q149*H149</f>
        <v>0</v>
      </c>
      <c r="S149" s="235">
        <v>0.11500000000000001</v>
      </c>
      <c r="T149" s="236">
        <f>S149*H149</f>
        <v>5.1749999999999998</v>
      </c>
      <c r="U149" s="38"/>
      <c r="V149" s="38"/>
      <c r="W149" s="38"/>
      <c r="X149" s="38"/>
      <c r="Y149" s="38"/>
      <c r="Z149" s="38"/>
      <c r="AA149" s="38"/>
      <c r="AB149" s="38"/>
      <c r="AC149" s="38"/>
      <c r="AD149" s="38"/>
      <c r="AE149" s="38"/>
      <c r="AR149" s="237" t="s">
        <v>157</v>
      </c>
      <c r="AT149" s="237" t="s">
        <v>152</v>
      </c>
      <c r="AU149" s="237" t="s">
        <v>88</v>
      </c>
      <c r="AY149" s="17" t="s">
        <v>150</v>
      </c>
      <c r="BE149" s="238">
        <f>IF(N149="základní",J149,0)</f>
        <v>0</v>
      </c>
      <c r="BF149" s="238">
        <f>IF(N149="snížená",J149,0)</f>
        <v>0</v>
      </c>
      <c r="BG149" s="238">
        <f>IF(N149="zákl. přenesená",J149,0)</f>
        <v>0</v>
      </c>
      <c r="BH149" s="238">
        <f>IF(N149="sníž. přenesená",J149,0)</f>
        <v>0</v>
      </c>
      <c r="BI149" s="238">
        <f>IF(N149="nulová",J149,0)</f>
        <v>0</v>
      </c>
      <c r="BJ149" s="17" t="s">
        <v>14</v>
      </c>
      <c r="BK149" s="238">
        <f>ROUND(I149*H149,2)</f>
        <v>0</v>
      </c>
      <c r="BL149" s="17" t="s">
        <v>157</v>
      </c>
      <c r="BM149" s="237" t="s">
        <v>1054</v>
      </c>
    </row>
    <row r="150" s="2" customFormat="1">
      <c r="A150" s="38"/>
      <c r="B150" s="39"/>
      <c r="C150" s="40"/>
      <c r="D150" s="239" t="s">
        <v>159</v>
      </c>
      <c r="E150" s="40"/>
      <c r="F150" s="240" t="s">
        <v>218</v>
      </c>
      <c r="G150" s="40"/>
      <c r="H150" s="40"/>
      <c r="I150" s="241"/>
      <c r="J150" s="40"/>
      <c r="K150" s="40"/>
      <c r="L150" s="44"/>
      <c r="M150" s="242"/>
      <c r="N150" s="243"/>
      <c r="O150" s="91"/>
      <c r="P150" s="91"/>
      <c r="Q150" s="91"/>
      <c r="R150" s="91"/>
      <c r="S150" s="91"/>
      <c r="T150" s="92"/>
      <c r="U150" s="38"/>
      <c r="V150" s="38"/>
      <c r="W150" s="38"/>
      <c r="X150" s="38"/>
      <c r="Y150" s="38"/>
      <c r="Z150" s="38"/>
      <c r="AA150" s="38"/>
      <c r="AB150" s="38"/>
      <c r="AC150" s="38"/>
      <c r="AD150" s="38"/>
      <c r="AE150" s="38"/>
      <c r="AT150" s="17" t="s">
        <v>159</v>
      </c>
      <c r="AU150" s="17" t="s">
        <v>88</v>
      </c>
    </row>
    <row r="151" s="13" customFormat="1">
      <c r="A151" s="13"/>
      <c r="B151" s="244"/>
      <c r="C151" s="245"/>
      <c r="D151" s="239" t="s">
        <v>161</v>
      </c>
      <c r="E151" s="246" t="s">
        <v>1</v>
      </c>
      <c r="F151" s="247" t="s">
        <v>1055</v>
      </c>
      <c r="G151" s="245"/>
      <c r="H151" s="248">
        <v>45</v>
      </c>
      <c r="I151" s="249"/>
      <c r="J151" s="245"/>
      <c r="K151" s="245"/>
      <c r="L151" s="250"/>
      <c r="M151" s="251"/>
      <c r="N151" s="252"/>
      <c r="O151" s="252"/>
      <c r="P151" s="252"/>
      <c r="Q151" s="252"/>
      <c r="R151" s="252"/>
      <c r="S151" s="252"/>
      <c r="T151" s="253"/>
      <c r="U151" s="13"/>
      <c r="V151" s="13"/>
      <c r="W151" s="13"/>
      <c r="X151" s="13"/>
      <c r="Y151" s="13"/>
      <c r="Z151" s="13"/>
      <c r="AA151" s="13"/>
      <c r="AB151" s="13"/>
      <c r="AC151" s="13"/>
      <c r="AD151" s="13"/>
      <c r="AE151" s="13"/>
      <c r="AT151" s="254" t="s">
        <v>161</v>
      </c>
      <c r="AU151" s="254" t="s">
        <v>88</v>
      </c>
      <c r="AV151" s="13" t="s">
        <v>88</v>
      </c>
      <c r="AW151" s="13" t="s">
        <v>34</v>
      </c>
      <c r="AX151" s="13" t="s">
        <v>14</v>
      </c>
      <c r="AY151" s="254" t="s">
        <v>150</v>
      </c>
    </row>
    <row r="152" s="2" customFormat="1" ht="44.25" customHeight="1">
      <c r="A152" s="38"/>
      <c r="B152" s="39"/>
      <c r="C152" s="226" t="s">
        <v>194</v>
      </c>
      <c r="D152" s="226" t="s">
        <v>152</v>
      </c>
      <c r="E152" s="227" t="s">
        <v>226</v>
      </c>
      <c r="F152" s="228" t="s">
        <v>227</v>
      </c>
      <c r="G152" s="229" t="s">
        <v>216</v>
      </c>
      <c r="H152" s="230">
        <v>30</v>
      </c>
      <c r="I152" s="231"/>
      <c r="J152" s="232">
        <f>ROUND(I152*H152,2)</f>
        <v>0</v>
      </c>
      <c r="K152" s="228" t="s">
        <v>156</v>
      </c>
      <c r="L152" s="44"/>
      <c r="M152" s="233" t="s">
        <v>1</v>
      </c>
      <c r="N152" s="234" t="s">
        <v>45</v>
      </c>
      <c r="O152" s="91"/>
      <c r="P152" s="235">
        <f>O152*H152</f>
        <v>0</v>
      </c>
      <c r="Q152" s="235">
        <v>0</v>
      </c>
      <c r="R152" s="235">
        <f>Q152*H152</f>
        <v>0</v>
      </c>
      <c r="S152" s="235">
        <v>0.040000000000000001</v>
      </c>
      <c r="T152" s="236">
        <f>S152*H152</f>
        <v>1.2</v>
      </c>
      <c r="U152" s="38"/>
      <c r="V152" s="38"/>
      <c r="W152" s="38"/>
      <c r="X152" s="38"/>
      <c r="Y152" s="38"/>
      <c r="Z152" s="38"/>
      <c r="AA152" s="38"/>
      <c r="AB152" s="38"/>
      <c r="AC152" s="38"/>
      <c r="AD152" s="38"/>
      <c r="AE152" s="38"/>
      <c r="AR152" s="237" t="s">
        <v>157</v>
      </c>
      <c r="AT152" s="237" t="s">
        <v>152</v>
      </c>
      <c r="AU152" s="237" t="s">
        <v>88</v>
      </c>
      <c r="AY152" s="17" t="s">
        <v>150</v>
      </c>
      <c r="BE152" s="238">
        <f>IF(N152="základní",J152,0)</f>
        <v>0</v>
      </c>
      <c r="BF152" s="238">
        <f>IF(N152="snížená",J152,0)</f>
        <v>0</v>
      </c>
      <c r="BG152" s="238">
        <f>IF(N152="zákl. přenesená",J152,0)</f>
        <v>0</v>
      </c>
      <c r="BH152" s="238">
        <f>IF(N152="sníž. přenesená",J152,0)</f>
        <v>0</v>
      </c>
      <c r="BI152" s="238">
        <f>IF(N152="nulová",J152,0)</f>
        <v>0</v>
      </c>
      <c r="BJ152" s="17" t="s">
        <v>14</v>
      </c>
      <c r="BK152" s="238">
        <f>ROUND(I152*H152,2)</f>
        <v>0</v>
      </c>
      <c r="BL152" s="17" t="s">
        <v>157</v>
      </c>
      <c r="BM152" s="237" t="s">
        <v>1056</v>
      </c>
    </row>
    <row r="153" s="2" customFormat="1">
      <c r="A153" s="38"/>
      <c r="B153" s="39"/>
      <c r="C153" s="40"/>
      <c r="D153" s="239" t="s">
        <v>159</v>
      </c>
      <c r="E153" s="40"/>
      <c r="F153" s="240" t="s">
        <v>218</v>
      </c>
      <c r="G153" s="40"/>
      <c r="H153" s="40"/>
      <c r="I153" s="241"/>
      <c r="J153" s="40"/>
      <c r="K153" s="40"/>
      <c r="L153" s="44"/>
      <c r="M153" s="242"/>
      <c r="N153" s="243"/>
      <c r="O153" s="91"/>
      <c r="P153" s="91"/>
      <c r="Q153" s="91"/>
      <c r="R153" s="91"/>
      <c r="S153" s="91"/>
      <c r="T153" s="92"/>
      <c r="U153" s="38"/>
      <c r="V153" s="38"/>
      <c r="W153" s="38"/>
      <c r="X153" s="38"/>
      <c r="Y153" s="38"/>
      <c r="Z153" s="38"/>
      <c r="AA153" s="38"/>
      <c r="AB153" s="38"/>
      <c r="AC153" s="38"/>
      <c r="AD153" s="38"/>
      <c r="AE153" s="38"/>
      <c r="AT153" s="17" t="s">
        <v>159</v>
      </c>
      <c r="AU153" s="17" t="s">
        <v>88</v>
      </c>
    </row>
    <row r="154" s="13" customFormat="1">
      <c r="A154" s="13"/>
      <c r="B154" s="244"/>
      <c r="C154" s="245"/>
      <c r="D154" s="239" t="s">
        <v>161</v>
      </c>
      <c r="E154" s="246" t="s">
        <v>1</v>
      </c>
      <c r="F154" s="247" t="s">
        <v>1057</v>
      </c>
      <c r="G154" s="245"/>
      <c r="H154" s="248">
        <v>30</v>
      </c>
      <c r="I154" s="249"/>
      <c r="J154" s="245"/>
      <c r="K154" s="245"/>
      <c r="L154" s="250"/>
      <c r="M154" s="251"/>
      <c r="N154" s="252"/>
      <c r="O154" s="252"/>
      <c r="P154" s="252"/>
      <c r="Q154" s="252"/>
      <c r="R154" s="252"/>
      <c r="S154" s="252"/>
      <c r="T154" s="253"/>
      <c r="U154" s="13"/>
      <c r="V154" s="13"/>
      <c r="W154" s="13"/>
      <c r="X154" s="13"/>
      <c r="Y154" s="13"/>
      <c r="Z154" s="13"/>
      <c r="AA154" s="13"/>
      <c r="AB154" s="13"/>
      <c r="AC154" s="13"/>
      <c r="AD154" s="13"/>
      <c r="AE154" s="13"/>
      <c r="AT154" s="254" t="s">
        <v>161</v>
      </c>
      <c r="AU154" s="254" t="s">
        <v>88</v>
      </c>
      <c r="AV154" s="13" t="s">
        <v>88</v>
      </c>
      <c r="AW154" s="13" t="s">
        <v>34</v>
      </c>
      <c r="AX154" s="13" t="s">
        <v>14</v>
      </c>
      <c r="AY154" s="254" t="s">
        <v>150</v>
      </c>
    </row>
    <row r="155" s="2" customFormat="1" ht="55.5" customHeight="1">
      <c r="A155" s="38"/>
      <c r="B155" s="39"/>
      <c r="C155" s="226" t="s">
        <v>199</v>
      </c>
      <c r="D155" s="226" t="s">
        <v>152</v>
      </c>
      <c r="E155" s="227" t="s">
        <v>1058</v>
      </c>
      <c r="F155" s="228" t="s">
        <v>1059</v>
      </c>
      <c r="G155" s="229" t="s">
        <v>233</v>
      </c>
      <c r="H155" s="230">
        <v>204.63</v>
      </c>
      <c r="I155" s="231"/>
      <c r="J155" s="232">
        <f>ROUND(I155*H155,2)</f>
        <v>0</v>
      </c>
      <c r="K155" s="228" t="s">
        <v>1060</v>
      </c>
      <c r="L155" s="44"/>
      <c r="M155" s="233" t="s">
        <v>1</v>
      </c>
      <c r="N155" s="234" t="s">
        <v>45</v>
      </c>
      <c r="O155" s="91"/>
      <c r="P155" s="235">
        <f>O155*H155</f>
        <v>0</v>
      </c>
      <c r="Q155" s="235">
        <v>0</v>
      </c>
      <c r="R155" s="235">
        <f>Q155*H155</f>
        <v>0</v>
      </c>
      <c r="S155" s="235">
        <v>0</v>
      </c>
      <c r="T155" s="236">
        <f>S155*H155</f>
        <v>0</v>
      </c>
      <c r="U155" s="38"/>
      <c r="V155" s="38"/>
      <c r="W155" s="38"/>
      <c r="X155" s="38"/>
      <c r="Y155" s="38"/>
      <c r="Z155" s="38"/>
      <c r="AA155" s="38"/>
      <c r="AB155" s="38"/>
      <c r="AC155" s="38"/>
      <c r="AD155" s="38"/>
      <c r="AE155" s="38"/>
      <c r="AR155" s="237" t="s">
        <v>157</v>
      </c>
      <c r="AT155" s="237" t="s">
        <v>152</v>
      </c>
      <c r="AU155" s="237" t="s">
        <v>88</v>
      </c>
      <c r="AY155" s="17" t="s">
        <v>150</v>
      </c>
      <c r="BE155" s="238">
        <f>IF(N155="základní",J155,0)</f>
        <v>0</v>
      </c>
      <c r="BF155" s="238">
        <f>IF(N155="snížená",J155,0)</f>
        <v>0</v>
      </c>
      <c r="BG155" s="238">
        <f>IF(N155="zákl. přenesená",J155,0)</f>
        <v>0</v>
      </c>
      <c r="BH155" s="238">
        <f>IF(N155="sníž. přenesená",J155,0)</f>
        <v>0</v>
      </c>
      <c r="BI155" s="238">
        <f>IF(N155="nulová",J155,0)</f>
        <v>0</v>
      </c>
      <c r="BJ155" s="17" t="s">
        <v>14</v>
      </c>
      <c r="BK155" s="238">
        <f>ROUND(I155*H155,2)</f>
        <v>0</v>
      </c>
      <c r="BL155" s="17" t="s">
        <v>157</v>
      </c>
      <c r="BM155" s="237" t="s">
        <v>1061</v>
      </c>
    </row>
    <row r="156" s="2" customFormat="1">
      <c r="A156" s="38"/>
      <c r="B156" s="39"/>
      <c r="C156" s="40"/>
      <c r="D156" s="239" t="s">
        <v>159</v>
      </c>
      <c r="E156" s="40"/>
      <c r="F156" s="240" t="s">
        <v>1062</v>
      </c>
      <c r="G156" s="40"/>
      <c r="H156" s="40"/>
      <c r="I156" s="241"/>
      <c r="J156" s="40"/>
      <c r="K156" s="40"/>
      <c r="L156" s="44"/>
      <c r="M156" s="242"/>
      <c r="N156" s="243"/>
      <c r="O156" s="91"/>
      <c r="P156" s="91"/>
      <c r="Q156" s="91"/>
      <c r="R156" s="91"/>
      <c r="S156" s="91"/>
      <c r="T156" s="92"/>
      <c r="U156" s="38"/>
      <c r="V156" s="38"/>
      <c r="W156" s="38"/>
      <c r="X156" s="38"/>
      <c r="Y156" s="38"/>
      <c r="Z156" s="38"/>
      <c r="AA156" s="38"/>
      <c r="AB156" s="38"/>
      <c r="AC156" s="38"/>
      <c r="AD156" s="38"/>
      <c r="AE156" s="38"/>
      <c r="AT156" s="17" t="s">
        <v>159</v>
      </c>
      <c r="AU156" s="17" t="s">
        <v>88</v>
      </c>
    </row>
    <row r="157" s="13" customFormat="1">
      <c r="A157" s="13"/>
      <c r="B157" s="244"/>
      <c r="C157" s="245"/>
      <c r="D157" s="239" t="s">
        <v>161</v>
      </c>
      <c r="E157" s="246" t="s">
        <v>1</v>
      </c>
      <c r="F157" s="247" t="s">
        <v>1063</v>
      </c>
      <c r="G157" s="245"/>
      <c r="H157" s="248">
        <v>204.63</v>
      </c>
      <c r="I157" s="249"/>
      <c r="J157" s="245"/>
      <c r="K157" s="245"/>
      <c r="L157" s="250"/>
      <c r="M157" s="251"/>
      <c r="N157" s="252"/>
      <c r="O157" s="252"/>
      <c r="P157" s="252"/>
      <c r="Q157" s="252"/>
      <c r="R157" s="252"/>
      <c r="S157" s="252"/>
      <c r="T157" s="253"/>
      <c r="U157" s="13"/>
      <c r="V157" s="13"/>
      <c r="W157" s="13"/>
      <c r="X157" s="13"/>
      <c r="Y157" s="13"/>
      <c r="Z157" s="13"/>
      <c r="AA157" s="13"/>
      <c r="AB157" s="13"/>
      <c r="AC157" s="13"/>
      <c r="AD157" s="13"/>
      <c r="AE157" s="13"/>
      <c r="AT157" s="254" t="s">
        <v>161</v>
      </c>
      <c r="AU157" s="254" t="s">
        <v>88</v>
      </c>
      <c r="AV157" s="13" t="s">
        <v>88</v>
      </c>
      <c r="AW157" s="13" t="s">
        <v>34</v>
      </c>
      <c r="AX157" s="13" t="s">
        <v>14</v>
      </c>
      <c r="AY157" s="254" t="s">
        <v>150</v>
      </c>
    </row>
    <row r="158" s="2" customFormat="1">
      <c r="A158" s="38"/>
      <c r="B158" s="39"/>
      <c r="C158" s="226" t="s">
        <v>204</v>
      </c>
      <c r="D158" s="226" t="s">
        <v>152</v>
      </c>
      <c r="E158" s="227" t="s">
        <v>243</v>
      </c>
      <c r="F158" s="228" t="s">
        <v>244</v>
      </c>
      <c r="G158" s="229" t="s">
        <v>233</v>
      </c>
      <c r="H158" s="230">
        <v>204.63</v>
      </c>
      <c r="I158" s="231"/>
      <c r="J158" s="232">
        <f>ROUND(I158*H158,2)</f>
        <v>0</v>
      </c>
      <c r="K158" s="228" t="s">
        <v>156</v>
      </c>
      <c r="L158" s="44"/>
      <c r="M158" s="233" t="s">
        <v>1</v>
      </c>
      <c r="N158" s="234" t="s">
        <v>45</v>
      </c>
      <c r="O158" s="91"/>
      <c r="P158" s="235">
        <f>O158*H158</f>
        <v>0</v>
      </c>
      <c r="Q158" s="235">
        <v>0</v>
      </c>
      <c r="R158" s="235">
        <f>Q158*H158</f>
        <v>0</v>
      </c>
      <c r="S158" s="235">
        <v>0</v>
      </c>
      <c r="T158" s="236">
        <f>S158*H158</f>
        <v>0</v>
      </c>
      <c r="U158" s="38"/>
      <c r="V158" s="38"/>
      <c r="W158" s="38"/>
      <c r="X158" s="38"/>
      <c r="Y158" s="38"/>
      <c r="Z158" s="38"/>
      <c r="AA158" s="38"/>
      <c r="AB158" s="38"/>
      <c r="AC158" s="38"/>
      <c r="AD158" s="38"/>
      <c r="AE158" s="38"/>
      <c r="AR158" s="237" t="s">
        <v>157</v>
      </c>
      <c r="AT158" s="237" t="s">
        <v>152</v>
      </c>
      <c r="AU158" s="237" t="s">
        <v>88</v>
      </c>
      <c r="AY158" s="17" t="s">
        <v>150</v>
      </c>
      <c r="BE158" s="238">
        <f>IF(N158="základní",J158,0)</f>
        <v>0</v>
      </c>
      <c r="BF158" s="238">
        <f>IF(N158="snížená",J158,0)</f>
        <v>0</v>
      </c>
      <c r="BG158" s="238">
        <f>IF(N158="zákl. přenesená",J158,0)</f>
        <v>0</v>
      </c>
      <c r="BH158" s="238">
        <f>IF(N158="sníž. přenesená",J158,0)</f>
        <v>0</v>
      </c>
      <c r="BI158" s="238">
        <f>IF(N158="nulová",J158,0)</f>
        <v>0</v>
      </c>
      <c r="BJ158" s="17" t="s">
        <v>14</v>
      </c>
      <c r="BK158" s="238">
        <f>ROUND(I158*H158,2)</f>
        <v>0</v>
      </c>
      <c r="BL158" s="17" t="s">
        <v>157</v>
      </c>
      <c r="BM158" s="237" t="s">
        <v>1064</v>
      </c>
    </row>
    <row r="159" s="2" customFormat="1">
      <c r="A159" s="38"/>
      <c r="B159" s="39"/>
      <c r="C159" s="40"/>
      <c r="D159" s="239" t="s">
        <v>159</v>
      </c>
      <c r="E159" s="40"/>
      <c r="F159" s="240" t="s">
        <v>246</v>
      </c>
      <c r="G159" s="40"/>
      <c r="H159" s="40"/>
      <c r="I159" s="241"/>
      <c r="J159" s="40"/>
      <c r="K159" s="40"/>
      <c r="L159" s="44"/>
      <c r="M159" s="242"/>
      <c r="N159" s="243"/>
      <c r="O159" s="91"/>
      <c r="P159" s="91"/>
      <c r="Q159" s="91"/>
      <c r="R159" s="91"/>
      <c r="S159" s="91"/>
      <c r="T159" s="92"/>
      <c r="U159" s="38"/>
      <c r="V159" s="38"/>
      <c r="W159" s="38"/>
      <c r="X159" s="38"/>
      <c r="Y159" s="38"/>
      <c r="Z159" s="38"/>
      <c r="AA159" s="38"/>
      <c r="AB159" s="38"/>
      <c r="AC159" s="38"/>
      <c r="AD159" s="38"/>
      <c r="AE159" s="38"/>
      <c r="AT159" s="17" t="s">
        <v>159</v>
      </c>
      <c r="AU159" s="17" t="s">
        <v>88</v>
      </c>
    </row>
    <row r="160" s="13" customFormat="1">
      <c r="A160" s="13"/>
      <c r="B160" s="244"/>
      <c r="C160" s="245"/>
      <c r="D160" s="239" t="s">
        <v>161</v>
      </c>
      <c r="E160" s="246" t="s">
        <v>1</v>
      </c>
      <c r="F160" s="247" t="s">
        <v>1065</v>
      </c>
      <c r="G160" s="245"/>
      <c r="H160" s="248">
        <v>204.63</v>
      </c>
      <c r="I160" s="249"/>
      <c r="J160" s="245"/>
      <c r="K160" s="245"/>
      <c r="L160" s="250"/>
      <c r="M160" s="251"/>
      <c r="N160" s="252"/>
      <c r="O160" s="252"/>
      <c r="P160" s="252"/>
      <c r="Q160" s="252"/>
      <c r="R160" s="252"/>
      <c r="S160" s="252"/>
      <c r="T160" s="253"/>
      <c r="U160" s="13"/>
      <c r="V160" s="13"/>
      <c r="W160" s="13"/>
      <c r="X160" s="13"/>
      <c r="Y160" s="13"/>
      <c r="Z160" s="13"/>
      <c r="AA160" s="13"/>
      <c r="AB160" s="13"/>
      <c r="AC160" s="13"/>
      <c r="AD160" s="13"/>
      <c r="AE160" s="13"/>
      <c r="AT160" s="254" t="s">
        <v>161</v>
      </c>
      <c r="AU160" s="254" t="s">
        <v>88</v>
      </c>
      <c r="AV160" s="13" t="s">
        <v>88</v>
      </c>
      <c r="AW160" s="13" t="s">
        <v>34</v>
      </c>
      <c r="AX160" s="13" t="s">
        <v>14</v>
      </c>
      <c r="AY160" s="254" t="s">
        <v>150</v>
      </c>
    </row>
    <row r="161" s="2" customFormat="1" ht="66.75" customHeight="1">
      <c r="A161" s="38"/>
      <c r="B161" s="39"/>
      <c r="C161" s="226" t="s">
        <v>213</v>
      </c>
      <c r="D161" s="226" t="s">
        <v>152</v>
      </c>
      <c r="E161" s="227" t="s">
        <v>249</v>
      </c>
      <c r="F161" s="228" t="s">
        <v>250</v>
      </c>
      <c r="G161" s="229" t="s">
        <v>233</v>
      </c>
      <c r="H161" s="230">
        <v>2046.3</v>
      </c>
      <c r="I161" s="231"/>
      <c r="J161" s="232">
        <f>ROUND(I161*H161,2)</f>
        <v>0</v>
      </c>
      <c r="K161" s="228" t="s">
        <v>156</v>
      </c>
      <c r="L161" s="44"/>
      <c r="M161" s="233" t="s">
        <v>1</v>
      </c>
      <c r="N161" s="234" t="s">
        <v>45</v>
      </c>
      <c r="O161" s="91"/>
      <c r="P161" s="235">
        <f>O161*H161</f>
        <v>0</v>
      </c>
      <c r="Q161" s="235">
        <v>0</v>
      </c>
      <c r="R161" s="235">
        <f>Q161*H161</f>
        <v>0</v>
      </c>
      <c r="S161" s="235">
        <v>0</v>
      </c>
      <c r="T161" s="236">
        <f>S161*H161</f>
        <v>0</v>
      </c>
      <c r="U161" s="38"/>
      <c r="V161" s="38"/>
      <c r="W161" s="38"/>
      <c r="X161" s="38"/>
      <c r="Y161" s="38"/>
      <c r="Z161" s="38"/>
      <c r="AA161" s="38"/>
      <c r="AB161" s="38"/>
      <c r="AC161" s="38"/>
      <c r="AD161" s="38"/>
      <c r="AE161" s="38"/>
      <c r="AR161" s="237" t="s">
        <v>157</v>
      </c>
      <c r="AT161" s="237" t="s">
        <v>152</v>
      </c>
      <c r="AU161" s="237" t="s">
        <v>88</v>
      </c>
      <c r="AY161" s="17" t="s">
        <v>150</v>
      </c>
      <c r="BE161" s="238">
        <f>IF(N161="základní",J161,0)</f>
        <v>0</v>
      </c>
      <c r="BF161" s="238">
        <f>IF(N161="snížená",J161,0)</f>
        <v>0</v>
      </c>
      <c r="BG161" s="238">
        <f>IF(N161="zákl. přenesená",J161,0)</f>
        <v>0</v>
      </c>
      <c r="BH161" s="238">
        <f>IF(N161="sníž. přenesená",J161,0)</f>
        <v>0</v>
      </c>
      <c r="BI161" s="238">
        <f>IF(N161="nulová",J161,0)</f>
        <v>0</v>
      </c>
      <c r="BJ161" s="17" t="s">
        <v>14</v>
      </c>
      <c r="BK161" s="238">
        <f>ROUND(I161*H161,2)</f>
        <v>0</v>
      </c>
      <c r="BL161" s="17" t="s">
        <v>157</v>
      </c>
      <c r="BM161" s="237" t="s">
        <v>1066</v>
      </c>
    </row>
    <row r="162" s="2" customFormat="1">
      <c r="A162" s="38"/>
      <c r="B162" s="39"/>
      <c r="C162" s="40"/>
      <c r="D162" s="239" t="s">
        <v>159</v>
      </c>
      <c r="E162" s="40"/>
      <c r="F162" s="240" t="s">
        <v>246</v>
      </c>
      <c r="G162" s="40"/>
      <c r="H162" s="40"/>
      <c r="I162" s="241"/>
      <c r="J162" s="40"/>
      <c r="K162" s="40"/>
      <c r="L162" s="44"/>
      <c r="M162" s="242"/>
      <c r="N162" s="243"/>
      <c r="O162" s="91"/>
      <c r="P162" s="91"/>
      <c r="Q162" s="91"/>
      <c r="R162" s="91"/>
      <c r="S162" s="91"/>
      <c r="T162" s="92"/>
      <c r="U162" s="38"/>
      <c r="V162" s="38"/>
      <c r="W162" s="38"/>
      <c r="X162" s="38"/>
      <c r="Y162" s="38"/>
      <c r="Z162" s="38"/>
      <c r="AA162" s="38"/>
      <c r="AB162" s="38"/>
      <c r="AC162" s="38"/>
      <c r="AD162" s="38"/>
      <c r="AE162" s="38"/>
      <c r="AT162" s="17" t="s">
        <v>159</v>
      </c>
      <c r="AU162" s="17" t="s">
        <v>88</v>
      </c>
    </row>
    <row r="163" s="13" customFormat="1">
      <c r="A163" s="13"/>
      <c r="B163" s="244"/>
      <c r="C163" s="245"/>
      <c r="D163" s="239" t="s">
        <v>161</v>
      </c>
      <c r="E163" s="246" t="s">
        <v>1</v>
      </c>
      <c r="F163" s="247" t="s">
        <v>1067</v>
      </c>
      <c r="G163" s="245"/>
      <c r="H163" s="248">
        <v>2046.3</v>
      </c>
      <c r="I163" s="249"/>
      <c r="J163" s="245"/>
      <c r="K163" s="245"/>
      <c r="L163" s="250"/>
      <c r="M163" s="251"/>
      <c r="N163" s="252"/>
      <c r="O163" s="252"/>
      <c r="P163" s="252"/>
      <c r="Q163" s="252"/>
      <c r="R163" s="252"/>
      <c r="S163" s="252"/>
      <c r="T163" s="253"/>
      <c r="U163" s="13"/>
      <c r="V163" s="13"/>
      <c r="W163" s="13"/>
      <c r="X163" s="13"/>
      <c r="Y163" s="13"/>
      <c r="Z163" s="13"/>
      <c r="AA163" s="13"/>
      <c r="AB163" s="13"/>
      <c r="AC163" s="13"/>
      <c r="AD163" s="13"/>
      <c r="AE163" s="13"/>
      <c r="AT163" s="254" t="s">
        <v>161</v>
      </c>
      <c r="AU163" s="254" t="s">
        <v>88</v>
      </c>
      <c r="AV163" s="13" t="s">
        <v>88</v>
      </c>
      <c r="AW163" s="13" t="s">
        <v>34</v>
      </c>
      <c r="AX163" s="13" t="s">
        <v>14</v>
      </c>
      <c r="AY163" s="254" t="s">
        <v>150</v>
      </c>
    </row>
    <row r="164" s="2" customFormat="1" ht="44.25" customHeight="1">
      <c r="A164" s="38"/>
      <c r="B164" s="39"/>
      <c r="C164" s="226" t="s">
        <v>220</v>
      </c>
      <c r="D164" s="226" t="s">
        <v>152</v>
      </c>
      <c r="E164" s="227" t="s">
        <v>1068</v>
      </c>
      <c r="F164" s="228" t="s">
        <v>1069</v>
      </c>
      <c r="G164" s="229" t="s">
        <v>233</v>
      </c>
      <c r="H164" s="230">
        <v>77.790000000000006</v>
      </c>
      <c r="I164" s="231"/>
      <c r="J164" s="232">
        <f>ROUND(I164*H164,2)</f>
        <v>0</v>
      </c>
      <c r="K164" s="228" t="s">
        <v>156</v>
      </c>
      <c r="L164" s="44"/>
      <c r="M164" s="233" t="s">
        <v>1</v>
      </c>
      <c r="N164" s="234" t="s">
        <v>45</v>
      </c>
      <c r="O164" s="91"/>
      <c r="P164" s="235">
        <f>O164*H164</f>
        <v>0</v>
      </c>
      <c r="Q164" s="235">
        <v>0</v>
      </c>
      <c r="R164" s="235">
        <f>Q164*H164</f>
        <v>0</v>
      </c>
      <c r="S164" s="235">
        <v>0</v>
      </c>
      <c r="T164" s="236">
        <f>S164*H164</f>
        <v>0</v>
      </c>
      <c r="U164" s="38"/>
      <c r="V164" s="38"/>
      <c r="W164" s="38"/>
      <c r="X164" s="38"/>
      <c r="Y164" s="38"/>
      <c r="Z164" s="38"/>
      <c r="AA164" s="38"/>
      <c r="AB164" s="38"/>
      <c r="AC164" s="38"/>
      <c r="AD164" s="38"/>
      <c r="AE164" s="38"/>
      <c r="AR164" s="237" t="s">
        <v>157</v>
      </c>
      <c r="AT164" s="237" t="s">
        <v>152</v>
      </c>
      <c r="AU164" s="237" t="s">
        <v>88</v>
      </c>
      <c r="AY164" s="17" t="s">
        <v>150</v>
      </c>
      <c r="BE164" s="238">
        <f>IF(N164="základní",J164,0)</f>
        <v>0</v>
      </c>
      <c r="BF164" s="238">
        <f>IF(N164="snížená",J164,0)</f>
        <v>0</v>
      </c>
      <c r="BG164" s="238">
        <f>IF(N164="zákl. přenesená",J164,0)</f>
        <v>0</v>
      </c>
      <c r="BH164" s="238">
        <f>IF(N164="sníž. přenesená",J164,0)</f>
        <v>0</v>
      </c>
      <c r="BI164" s="238">
        <f>IF(N164="nulová",J164,0)</f>
        <v>0</v>
      </c>
      <c r="BJ164" s="17" t="s">
        <v>14</v>
      </c>
      <c r="BK164" s="238">
        <f>ROUND(I164*H164,2)</f>
        <v>0</v>
      </c>
      <c r="BL164" s="17" t="s">
        <v>157</v>
      </c>
      <c r="BM164" s="237" t="s">
        <v>1070</v>
      </c>
    </row>
    <row r="165" s="2" customFormat="1">
      <c r="A165" s="38"/>
      <c r="B165" s="39"/>
      <c r="C165" s="40"/>
      <c r="D165" s="239" t="s">
        <v>159</v>
      </c>
      <c r="E165" s="40"/>
      <c r="F165" s="240" t="s">
        <v>257</v>
      </c>
      <c r="G165" s="40"/>
      <c r="H165" s="40"/>
      <c r="I165" s="241"/>
      <c r="J165" s="40"/>
      <c r="K165" s="40"/>
      <c r="L165" s="44"/>
      <c r="M165" s="242"/>
      <c r="N165" s="243"/>
      <c r="O165" s="91"/>
      <c r="P165" s="91"/>
      <c r="Q165" s="91"/>
      <c r="R165" s="91"/>
      <c r="S165" s="91"/>
      <c r="T165" s="92"/>
      <c r="U165" s="38"/>
      <c r="V165" s="38"/>
      <c r="W165" s="38"/>
      <c r="X165" s="38"/>
      <c r="Y165" s="38"/>
      <c r="Z165" s="38"/>
      <c r="AA165" s="38"/>
      <c r="AB165" s="38"/>
      <c r="AC165" s="38"/>
      <c r="AD165" s="38"/>
      <c r="AE165" s="38"/>
      <c r="AT165" s="17" t="s">
        <v>159</v>
      </c>
      <c r="AU165" s="17" t="s">
        <v>88</v>
      </c>
    </row>
    <row r="166" s="13" customFormat="1">
      <c r="A166" s="13"/>
      <c r="B166" s="244"/>
      <c r="C166" s="245"/>
      <c r="D166" s="239" t="s">
        <v>161</v>
      </c>
      <c r="E166" s="246" t="s">
        <v>1</v>
      </c>
      <c r="F166" s="247" t="s">
        <v>1071</v>
      </c>
      <c r="G166" s="245"/>
      <c r="H166" s="248">
        <v>77.790000000000006</v>
      </c>
      <c r="I166" s="249"/>
      <c r="J166" s="245"/>
      <c r="K166" s="245"/>
      <c r="L166" s="250"/>
      <c r="M166" s="251"/>
      <c r="N166" s="252"/>
      <c r="O166" s="252"/>
      <c r="P166" s="252"/>
      <c r="Q166" s="252"/>
      <c r="R166" s="252"/>
      <c r="S166" s="252"/>
      <c r="T166" s="253"/>
      <c r="U166" s="13"/>
      <c r="V166" s="13"/>
      <c r="W166" s="13"/>
      <c r="X166" s="13"/>
      <c r="Y166" s="13"/>
      <c r="Z166" s="13"/>
      <c r="AA166" s="13"/>
      <c r="AB166" s="13"/>
      <c r="AC166" s="13"/>
      <c r="AD166" s="13"/>
      <c r="AE166" s="13"/>
      <c r="AT166" s="254" t="s">
        <v>161</v>
      </c>
      <c r="AU166" s="254" t="s">
        <v>88</v>
      </c>
      <c r="AV166" s="13" t="s">
        <v>88</v>
      </c>
      <c r="AW166" s="13" t="s">
        <v>34</v>
      </c>
      <c r="AX166" s="13" t="s">
        <v>80</v>
      </c>
      <c r="AY166" s="254" t="s">
        <v>150</v>
      </c>
    </row>
    <row r="167" s="14" customFormat="1">
      <c r="A167" s="14"/>
      <c r="B167" s="255"/>
      <c r="C167" s="256"/>
      <c r="D167" s="239" t="s">
        <v>161</v>
      </c>
      <c r="E167" s="257" t="s">
        <v>1</v>
      </c>
      <c r="F167" s="258" t="s">
        <v>212</v>
      </c>
      <c r="G167" s="256"/>
      <c r="H167" s="259">
        <v>77.790000000000006</v>
      </c>
      <c r="I167" s="260"/>
      <c r="J167" s="256"/>
      <c r="K167" s="256"/>
      <c r="L167" s="261"/>
      <c r="M167" s="262"/>
      <c r="N167" s="263"/>
      <c r="O167" s="263"/>
      <c r="P167" s="263"/>
      <c r="Q167" s="263"/>
      <c r="R167" s="263"/>
      <c r="S167" s="263"/>
      <c r="T167" s="264"/>
      <c r="U167" s="14"/>
      <c r="V167" s="14"/>
      <c r="W167" s="14"/>
      <c r="X167" s="14"/>
      <c r="Y167" s="14"/>
      <c r="Z167" s="14"/>
      <c r="AA167" s="14"/>
      <c r="AB167" s="14"/>
      <c r="AC167" s="14"/>
      <c r="AD167" s="14"/>
      <c r="AE167" s="14"/>
      <c r="AT167" s="265" t="s">
        <v>161</v>
      </c>
      <c r="AU167" s="265" t="s">
        <v>88</v>
      </c>
      <c r="AV167" s="14" t="s">
        <v>157</v>
      </c>
      <c r="AW167" s="14" t="s">
        <v>34</v>
      </c>
      <c r="AX167" s="14" t="s">
        <v>14</v>
      </c>
      <c r="AY167" s="265" t="s">
        <v>150</v>
      </c>
    </row>
    <row r="168" s="2" customFormat="1" ht="44.25" customHeight="1">
      <c r="A168" s="38"/>
      <c r="B168" s="39"/>
      <c r="C168" s="226" t="s">
        <v>225</v>
      </c>
      <c r="D168" s="226" t="s">
        <v>152</v>
      </c>
      <c r="E168" s="227" t="s">
        <v>260</v>
      </c>
      <c r="F168" s="228" t="s">
        <v>261</v>
      </c>
      <c r="G168" s="229" t="s">
        <v>233</v>
      </c>
      <c r="H168" s="230">
        <v>33.210000000000001</v>
      </c>
      <c r="I168" s="231"/>
      <c r="J168" s="232">
        <f>ROUND(I168*H168,2)</f>
        <v>0</v>
      </c>
      <c r="K168" s="228" t="s">
        <v>156</v>
      </c>
      <c r="L168" s="44"/>
      <c r="M168" s="233" t="s">
        <v>1</v>
      </c>
      <c r="N168" s="234" t="s">
        <v>45</v>
      </c>
      <c r="O168" s="91"/>
      <c r="P168" s="235">
        <f>O168*H168</f>
        <v>0</v>
      </c>
      <c r="Q168" s="235">
        <v>0</v>
      </c>
      <c r="R168" s="235">
        <f>Q168*H168</f>
        <v>0</v>
      </c>
      <c r="S168" s="235">
        <v>0</v>
      </c>
      <c r="T168" s="236">
        <f>S168*H168</f>
        <v>0</v>
      </c>
      <c r="U168" s="38"/>
      <c r="V168" s="38"/>
      <c r="W168" s="38"/>
      <c r="X168" s="38"/>
      <c r="Y168" s="38"/>
      <c r="Z168" s="38"/>
      <c r="AA168" s="38"/>
      <c r="AB168" s="38"/>
      <c r="AC168" s="38"/>
      <c r="AD168" s="38"/>
      <c r="AE168" s="38"/>
      <c r="AR168" s="237" t="s">
        <v>157</v>
      </c>
      <c r="AT168" s="237" t="s">
        <v>152</v>
      </c>
      <c r="AU168" s="237" t="s">
        <v>88</v>
      </c>
      <c r="AY168" s="17" t="s">
        <v>150</v>
      </c>
      <c r="BE168" s="238">
        <f>IF(N168="základní",J168,0)</f>
        <v>0</v>
      </c>
      <c r="BF168" s="238">
        <f>IF(N168="snížená",J168,0)</f>
        <v>0</v>
      </c>
      <c r="BG168" s="238">
        <f>IF(N168="zákl. přenesená",J168,0)</f>
        <v>0</v>
      </c>
      <c r="BH168" s="238">
        <f>IF(N168="sníž. přenesená",J168,0)</f>
        <v>0</v>
      </c>
      <c r="BI168" s="238">
        <f>IF(N168="nulová",J168,0)</f>
        <v>0</v>
      </c>
      <c r="BJ168" s="17" t="s">
        <v>14</v>
      </c>
      <c r="BK168" s="238">
        <f>ROUND(I168*H168,2)</f>
        <v>0</v>
      </c>
      <c r="BL168" s="17" t="s">
        <v>157</v>
      </c>
      <c r="BM168" s="237" t="s">
        <v>1072</v>
      </c>
    </row>
    <row r="169" s="2" customFormat="1">
      <c r="A169" s="38"/>
      <c r="B169" s="39"/>
      <c r="C169" s="40"/>
      <c r="D169" s="239" t="s">
        <v>159</v>
      </c>
      <c r="E169" s="40"/>
      <c r="F169" s="240" t="s">
        <v>263</v>
      </c>
      <c r="G169" s="40"/>
      <c r="H169" s="40"/>
      <c r="I169" s="241"/>
      <c r="J169" s="40"/>
      <c r="K169" s="40"/>
      <c r="L169" s="44"/>
      <c r="M169" s="242"/>
      <c r="N169" s="243"/>
      <c r="O169" s="91"/>
      <c r="P169" s="91"/>
      <c r="Q169" s="91"/>
      <c r="R169" s="91"/>
      <c r="S169" s="91"/>
      <c r="T169" s="92"/>
      <c r="U169" s="38"/>
      <c r="V169" s="38"/>
      <c r="W169" s="38"/>
      <c r="X169" s="38"/>
      <c r="Y169" s="38"/>
      <c r="Z169" s="38"/>
      <c r="AA169" s="38"/>
      <c r="AB169" s="38"/>
      <c r="AC169" s="38"/>
      <c r="AD169" s="38"/>
      <c r="AE169" s="38"/>
      <c r="AT169" s="17" t="s">
        <v>159</v>
      </c>
      <c r="AU169" s="17" t="s">
        <v>88</v>
      </c>
    </row>
    <row r="170" s="13" customFormat="1">
      <c r="A170" s="13"/>
      <c r="B170" s="244"/>
      <c r="C170" s="245"/>
      <c r="D170" s="239" t="s">
        <v>161</v>
      </c>
      <c r="E170" s="246" t="s">
        <v>1</v>
      </c>
      <c r="F170" s="247" t="s">
        <v>1073</v>
      </c>
      <c r="G170" s="245"/>
      <c r="H170" s="248">
        <v>33.210000000000001</v>
      </c>
      <c r="I170" s="249"/>
      <c r="J170" s="245"/>
      <c r="K170" s="245"/>
      <c r="L170" s="250"/>
      <c r="M170" s="251"/>
      <c r="N170" s="252"/>
      <c r="O170" s="252"/>
      <c r="P170" s="252"/>
      <c r="Q170" s="252"/>
      <c r="R170" s="252"/>
      <c r="S170" s="252"/>
      <c r="T170" s="253"/>
      <c r="U170" s="13"/>
      <c r="V170" s="13"/>
      <c r="W170" s="13"/>
      <c r="X170" s="13"/>
      <c r="Y170" s="13"/>
      <c r="Z170" s="13"/>
      <c r="AA170" s="13"/>
      <c r="AB170" s="13"/>
      <c r="AC170" s="13"/>
      <c r="AD170" s="13"/>
      <c r="AE170" s="13"/>
      <c r="AT170" s="254" t="s">
        <v>161</v>
      </c>
      <c r="AU170" s="254" t="s">
        <v>88</v>
      </c>
      <c r="AV170" s="13" t="s">
        <v>88</v>
      </c>
      <c r="AW170" s="13" t="s">
        <v>34</v>
      </c>
      <c r="AX170" s="13" t="s">
        <v>14</v>
      </c>
      <c r="AY170" s="254" t="s">
        <v>150</v>
      </c>
    </row>
    <row r="171" s="2" customFormat="1" ht="16.5" customHeight="1">
      <c r="A171" s="38"/>
      <c r="B171" s="39"/>
      <c r="C171" s="266" t="s">
        <v>230</v>
      </c>
      <c r="D171" s="266" t="s">
        <v>266</v>
      </c>
      <c r="E171" s="267" t="s">
        <v>267</v>
      </c>
      <c r="F171" s="268" t="s">
        <v>268</v>
      </c>
      <c r="G171" s="269" t="s">
        <v>269</v>
      </c>
      <c r="H171" s="270">
        <v>86.375</v>
      </c>
      <c r="I171" s="271"/>
      <c r="J171" s="272">
        <f>ROUND(I171*H171,2)</f>
        <v>0</v>
      </c>
      <c r="K171" s="268" t="s">
        <v>156</v>
      </c>
      <c r="L171" s="273"/>
      <c r="M171" s="274" t="s">
        <v>1</v>
      </c>
      <c r="N171" s="275" t="s">
        <v>45</v>
      </c>
      <c r="O171" s="91"/>
      <c r="P171" s="235">
        <f>O171*H171</f>
        <v>0</v>
      </c>
      <c r="Q171" s="235">
        <v>1</v>
      </c>
      <c r="R171" s="235">
        <f>Q171*H171</f>
        <v>86.375</v>
      </c>
      <c r="S171" s="235">
        <v>0</v>
      </c>
      <c r="T171" s="236">
        <f>S171*H171</f>
        <v>0</v>
      </c>
      <c r="U171" s="38"/>
      <c r="V171" s="38"/>
      <c r="W171" s="38"/>
      <c r="X171" s="38"/>
      <c r="Y171" s="38"/>
      <c r="Z171" s="38"/>
      <c r="AA171" s="38"/>
      <c r="AB171" s="38"/>
      <c r="AC171" s="38"/>
      <c r="AD171" s="38"/>
      <c r="AE171" s="38"/>
      <c r="AR171" s="237" t="s">
        <v>194</v>
      </c>
      <c r="AT171" s="237" t="s">
        <v>266</v>
      </c>
      <c r="AU171" s="237" t="s">
        <v>88</v>
      </c>
      <c r="AY171" s="17" t="s">
        <v>150</v>
      </c>
      <c r="BE171" s="238">
        <f>IF(N171="základní",J171,0)</f>
        <v>0</v>
      </c>
      <c r="BF171" s="238">
        <f>IF(N171="snížená",J171,0)</f>
        <v>0</v>
      </c>
      <c r="BG171" s="238">
        <f>IF(N171="zákl. přenesená",J171,0)</f>
        <v>0</v>
      </c>
      <c r="BH171" s="238">
        <f>IF(N171="sníž. přenesená",J171,0)</f>
        <v>0</v>
      </c>
      <c r="BI171" s="238">
        <f>IF(N171="nulová",J171,0)</f>
        <v>0</v>
      </c>
      <c r="BJ171" s="17" t="s">
        <v>14</v>
      </c>
      <c r="BK171" s="238">
        <f>ROUND(I171*H171,2)</f>
        <v>0</v>
      </c>
      <c r="BL171" s="17" t="s">
        <v>157</v>
      </c>
      <c r="BM171" s="237" t="s">
        <v>1074</v>
      </c>
    </row>
    <row r="172" s="13" customFormat="1">
      <c r="A172" s="13"/>
      <c r="B172" s="244"/>
      <c r="C172" s="245"/>
      <c r="D172" s="239" t="s">
        <v>161</v>
      </c>
      <c r="E172" s="246" t="s">
        <v>1</v>
      </c>
      <c r="F172" s="247" t="s">
        <v>1075</v>
      </c>
      <c r="G172" s="245"/>
      <c r="H172" s="248">
        <v>86.375</v>
      </c>
      <c r="I172" s="249"/>
      <c r="J172" s="245"/>
      <c r="K172" s="245"/>
      <c r="L172" s="250"/>
      <c r="M172" s="251"/>
      <c r="N172" s="252"/>
      <c r="O172" s="252"/>
      <c r="P172" s="252"/>
      <c r="Q172" s="252"/>
      <c r="R172" s="252"/>
      <c r="S172" s="252"/>
      <c r="T172" s="253"/>
      <c r="U172" s="13"/>
      <c r="V172" s="13"/>
      <c r="W172" s="13"/>
      <c r="X172" s="13"/>
      <c r="Y172" s="13"/>
      <c r="Z172" s="13"/>
      <c r="AA172" s="13"/>
      <c r="AB172" s="13"/>
      <c r="AC172" s="13"/>
      <c r="AD172" s="13"/>
      <c r="AE172" s="13"/>
      <c r="AT172" s="254" t="s">
        <v>161</v>
      </c>
      <c r="AU172" s="254" t="s">
        <v>88</v>
      </c>
      <c r="AV172" s="13" t="s">
        <v>88</v>
      </c>
      <c r="AW172" s="13" t="s">
        <v>34</v>
      </c>
      <c r="AX172" s="13" t="s">
        <v>14</v>
      </c>
      <c r="AY172" s="254" t="s">
        <v>150</v>
      </c>
    </row>
    <row r="173" s="2" customFormat="1" ht="33" customHeight="1">
      <c r="A173" s="38"/>
      <c r="B173" s="39"/>
      <c r="C173" s="226" t="s">
        <v>8</v>
      </c>
      <c r="D173" s="226" t="s">
        <v>152</v>
      </c>
      <c r="E173" s="227" t="s">
        <v>283</v>
      </c>
      <c r="F173" s="228" t="s">
        <v>284</v>
      </c>
      <c r="G173" s="229" t="s">
        <v>155</v>
      </c>
      <c r="H173" s="230">
        <v>1991.3399999999999</v>
      </c>
      <c r="I173" s="231"/>
      <c r="J173" s="232">
        <f>ROUND(I173*H173,2)</f>
        <v>0</v>
      </c>
      <c r="K173" s="228" t="s">
        <v>156</v>
      </c>
      <c r="L173" s="44"/>
      <c r="M173" s="233" t="s">
        <v>1</v>
      </c>
      <c r="N173" s="234" t="s">
        <v>45</v>
      </c>
      <c r="O173" s="91"/>
      <c r="P173" s="235">
        <f>O173*H173</f>
        <v>0</v>
      </c>
      <c r="Q173" s="235">
        <v>0</v>
      </c>
      <c r="R173" s="235">
        <f>Q173*H173</f>
        <v>0</v>
      </c>
      <c r="S173" s="235">
        <v>0</v>
      </c>
      <c r="T173" s="236">
        <f>S173*H173</f>
        <v>0</v>
      </c>
      <c r="U173" s="38"/>
      <c r="V173" s="38"/>
      <c r="W173" s="38"/>
      <c r="X173" s="38"/>
      <c r="Y173" s="38"/>
      <c r="Z173" s="38"/>
      <c r="AA173" s="38"/>
      <c r="AB173" s="38"/>
      <c r="AC173" s="38"/>
      <c r="AD173" s="38"/>
      <c r="AE173" s="38"/>
      <c r="AR173" s="237" t="s">
        <v>157</v>
      </c>
      <c r="AT173" s="237" t="s">
        <v>152</v>
      </c>
      <c r="AU173" s="237" t="s">
        <v>88</v>
      </c>
      <c r="AY173" s="17" t="s">
        <v>150</v>
      </c>
      <c r="BE173" s="238">
        <f>IF(N173="základní",J173,0)</f>
        <v>0</v>
      </c>
      <c r="BF173" s="238">
        <f>IF(N173="snížená",J173,0)</f>
        <v>0</v>
      </c>
      <c r="BG173" s="238">
        <f>IF(N173="zákl. přenesená",J173,0)</f>
        <v>0</v>
      </c>
      <c r="BH173" s="238">
        <f>IF(N173="sníž. přenesená",J173,0)</f>
        <v>0</v>
      </c>
      <c r="BI173" s="238">
        <f>IF(N173="nulová",J173,0)</f>
        <v>0</v>
      </c>
      <c r="BJ173" s="17" t="s">
        <v>14</v>
      </c>
      <c r="BK173" s="238">
        <f>ROUND(I173*H173,2)</f>
        <v>0</v>
      </c>
      <c r="BL173" s="17" t="s">
        <v>157</v>
      </c>
      <c r="BM173" s="237" t="s">
        <v>1076</v>
      </c>
    </row>
    <row r="174" s="2" customFormat="1">
      <c r="A174" s="38"/>
      <c r="B174" s="39"/>
      <c r="C174" s="40"/>
      <c r="D174" s="239" t="s">
        <v>159</v>
      </c>
      <c r="E174" s="40"/>
      <c r="F174" s="240" t="s">
        <v>286</v>
      </c>
      <c r="G174" s="40"/>
      <c r="H174" s="40"/>
      <c r="I174" s="241"/>
      <c r="J174" s="40"/>
      <c r="K174" s="40"/>
      <c r="L174" s="44"/>
      <c r="M174" s="242"/>
      <c r="N174" s="243"/>
      <c r="O174" s="91"/>
      <c r="P174" s="91"/>
      <c r="Q174" s="91"/>
      <c r="R174" s="91"/>
      <c r="S174" s="91"/>
      <c r="T174" s="92"/>
      <c r="U174" s="38"/>
      <c r="V174" s="38"/>
      <c r="W174" s="38"/>
      <c r="X174" s="38"/>
      <c r="Y174" s="38"/>
      <c r="Z174" s="38"/>
      <c r="AA174" s="38"/>
      <c r="AB174" s="38"/>
      <c r="AC174" s="38"/>
      <c r="AD174" s="38"/>
      <c r="AE174" s="38"/>
      <c r="AT174" s="17" t="s">
        <v>159</v>
      </c>
      <c r="AU174" s="17" t="s">
        <v>88</v>
      </c>
    </row>
    <row r="175" s="13" customFormat="1">
      <c r="A175" s="13"/>
      <c r="B175" s="244"/>
      <c r="C175" s="245"/>
      <c r="D175" s="239" t="s">
        <v>161</v>
      </c>
      <c r="E175" s="246" t="s">
        <v>1</v>
      </c>
      <c r="F175" s="247" t="s">
        <v>1077</v>
      </c>
      <c r="G175" s="245"/>
      <c r="H175" s="248">
        <v>1991.3399999999999</v>
      </c>
      <c r="I175" s="249"/>
      <c r="J175" s="245"/>
      <c r="K175" s="245"/>
      <c r="L175" s="250"/>
      <c r="M175" s="251"/>
      <c r="N175" s="252"/>
      <c r="O175" s="252"/>
      <c r="P175" s="252"/>
      <c r="Q175" s="252"/>
      <c r="R175" s="252"/>
      <c r="S175" s="252"/>
      <c r="T175" s="253"/>
      <c r="U175" s="13"/>
      <c r="V175" s="13"/>
      <c r="W175" s="13"/>
      <c r="X175" s="13"/>
      <c r="Y175" s="13"/>
      <c r="Z175" s="13"/>
      <c r="AA175" s="13"/>
      <c r="AB175" s="13"/>
      <c r="AC175" s="13"/>
      <c r="AD175" s="13"/>
      <c r="AE175" s="13"/>
      <c r="AT175" s="254" t="s">
        <v>161</v>
      </c>
      <c r="AU175" s="254" t="s">
        <v>88</v>
      </c>
      <c r="AV175" s="13" t="s">
        <v>88</v>
      </c>
      <c r="AW175" s="13" t="s">
        <v>34</v>
      </c>
      <c r="AX175" s="13" t="s">
        <v>14</v>
      </c>
      <c r="AY175" s="254" t="s">
        <v>150</v>
      </c>
    </row>
    <row r="176" s="12" customFormat="1" ht="22.8" customHeight="1">
      <c r="A176" s="12"/>
      <c r="B176" s="210"/>
      <c r="C176" s="211"/>
      <c r="D176" s="212" t="s">
        <v>79</v>
      </c>
      <c r="E176" s="224" t="s">
        <v>157</v>
      </c>
      <c r="F176" s="224" t="s">
        <v>680</v>
      </c>
      <c r="G176" s="211"/>
      <c r="H176" s="211"/>
      <c r="I176" s="214"/>
      <c r="J176" s="225">
        <f>BK176</f>
        <v>0</v>
      </c>
      <c r="K176" s="211"/>
      <c r="L176" s="216"/>
      <c r="M176" s="217"/>
      <c r="N176" s="218"/>
      <c r="O176" s="218"/>
      <c r="P176" s="219">
        <f>SUM(P177:P179)</f>
        <v>0</v>
      </c>
      <c r="Q176" s="218"/>
      <c r="R176" s="219">
        <f>SUM(R177:R179)</f>
        <v>0.059200000000000003</v>
      </c>
      <c r="S176" s="218"/>
      <c r="T176" s="220">
        <f>SUM(T177:T179)</f>
        <v>0</v>
      </c>
      <c r="U176" s="12"/>
      <c r="V176" s="12"/>
      <c r="W176" s="12"/>
      <c r="X176" s="12"/>
      <c r="Y176" s="12"/>
      <c r="Z176" s="12"/>
      <c r="AA176" s="12"/>
      <c r="AB176" s="12"/>
      <c r="AC176" s="12"/>
      <c r="AD176" s="12"/>
      <c r="AE176" s="12"/>
      <c r="AR176" s="221" t="s">
        <v>14</v>
      </c>
      <c r="AT176" s="222" t="s">
        <v>79</v>
      </c>
      <c r="AU176" s="222" t="s">
        <v>14</v>
      </c>
      <c r="AY176" s="221" t="s">
        <v>150</v>
      </c>
      <c r="BK176" s="223">
        <f>SUM(BK177:BK179)</f>
        <v>0</v>
      </c>
    </row>
    <row r="177" s="2" customFormat="1">
      <c r="A177" s="38"/>
      <c r="B177" s="39"/>
      <c r="C177" s="226" t="s">
        <v>242</v>
      </c>
      <c r="D177" s="226" t="s">
        <v>152</v>
      </c>
      <c r="E177" s="227" t="s">
        <v>697</v>
      </c>
      <c r="F177" s="228" t="s">
        <v>698</v>
      </c>
      <c r="G177" s="229" t="s">
        <v>323</v>
      </c>
      <c r="H177" s="230">
        <v>2</v>
      </c>
      <c r="I177" s="231"/>
      <c r="J177" s="232">
        <f>ROUND(I177*H177,2)</f>
        <v>0</v>
      </c>
      <c r="K177" s="228" t="s">
        <v>156</v>
      </c>
      <c r="L177" s="44"/>
      <c r="M177" s="233" t="s">
        <v>1</v>
      </c>
      <c r="N177" s="234" t="s">
        <v>45</v>
      </c>
      <c r="O177" s="91"/>
      <c r="P177" s="235">
        <f>O177*H177</f>
        <v>0</v>
      </c>
      <c r="Q177" s="235">
        <v>0.0066</v>
      </c>
      <c r="R177" s="235">
        <f>Q177*H177</f>
        <v>0.0132</v>
      </c>
      <c r="S177" s="235">
        <v>0</v>
      </c>
      <c r="T177" s="236">
        <f>S177*H177</f>
        <v>0</v>
      </c>
      <c r="U177" s="38"/>
      <c r="V177" s="38"/>
      <c r="W177" s="38"/>
      <c r="X177" s="38"/>
      <c r="Y177" s="38"/>
      <c r="Z177" s="38"/>
      <c r="AA177" s="38"/>
      <c r="AB177" s="38"/>
      <c r="AC177" s="38"/>
      <c r="AD177" s="38"/>
      <c r="AE177" s="38"/>
      <c r="AR177" s="237" t="s">
        <v>157</v>
      </c>
      <c r="AT177" s="237" t="s">
        <v>152</v>
      </c>
      <c r="AU177" s="237" t="s">
        <v>88</v>
      </c>
      <c r="AY177" s="17" t="s">
        <v>150</v>
      </c>
      <c r="BE177" s="238">
        <f>IF(N177="základní",J177,0)</f>
        <v>0</v>
      </c>
      <c r="BF177" s="238">
        <f>IF(N177="snížená",J177,0)</f>
        <v>0</v>
      </c>
      <c r="BG177" s="238">
        <f>IF(N177="zákl. přenesená",J177,0)</f>
        <v>0</v>
      </c>
      <c r="BH177" s="238">
        <f>IF(N177="sníž. přenesená",J177,0)</f>
        <v>0</v>
      </c>
      <c r="BI177" s="238">
        <f>IF(N177="nulová",J177,0)</f>
        <v>0</v>
      </c>
      <c r="BJ177" s="17" t="s">
        <v>14</v>
      </c>
      <c r="BK177" s="238">
        <f>ROUND(I177*H177,2)</f>
        <v>0</v>
      </c>
      <c r="BL177" s="17" t="s">
        <v>157</v>
      </c>
      <c r="BM177" s="237" t="s">
        <v>1078</v>
      </c>
    </row>
    <row r="178" s="2" customFormat="1">
      <c r="A178" s="38"/>
      <c r="B178" s="39"/>
      <c r="C178" s="40"/>
      <c r="D178" s="239" t="s">
        <v>159</v>
      </c>
      <c r="E178" s="40"/>
      <c r="F178" s="240" t="s">
        <v>700</v>
      </c>
      <c r="G178" s="40"/>
      <c r="H178" s="40"/>
      <c r="I178" s="241"/>
      <c r="J178" s="40"/>
      <c r="K178" s="40"/>
      <c r="L178" s="44"/>
      <c r="M178" s="242"/>
      <c r="N178" s="243"/>
      <c r="O178" s="91"/>
      <c r="P178" s="91"/>
      <c r="Q178" s="91"/>
      <c r="R178" s="91"/>
      <c r="S178" s="91"/>
      <c r="T178" s="92"/>
      <c r="U178" s="38"/>
      <c r="V178" s="38"/>
      <c r="W178" s="38"/>
      <c r="X178" s="38"/>
      <c r="Y178" s="38"/>
      <c r="Z178" s="38"/>
      <c r="AA178" s="38"/>
      <c r="AB178" s="38"/>
      <c r="AC178" s="38"/>
      <c r="AD178" s="38"/>
      <c r="AE178" s="38"/>
      <c r="AT178" s="17" t="s">
        <v>159</v>
      </c>
      <c r="AU178" s="17" t="s">
        <v>88</v>
      </c>
    </row>
    <row r="179" s="2" customFormat="1">
      <c r="A179" s="38"/>
      <c r="B179" s="39"/>
      <c r="C179" s="266" t="s">
        <v>248</v>
      </c>
      <c r="D179" s="266" t="s">
        <v>266</v>
      </c>
      <c r="E179" s="267" t="s">
        <v>1079</v>
      </c>
      <c r="F179" s="268" t="s">
        <v>1080</v>
      </c>
      <c r="G179" s="269" t="s">
        <v>323</v>
      </c>
      <c r="H179" s="270">
        <v>2</v>
      </c>
      <c r="I179" s="271"/>
      <c r="J179" s="272">
        <f>ROUND(I179*H179,2)</f>
        <v>0</v>
      </c>
      <c r="K179" s="268" t="s">
        <v>156</v>
      </c>
      <c r="L179" s="273"/>
      <c r="M179" s="274" t="s">
        <v>1</v>
      </c>
      <c r="N179" s="275" t="s">
        <v>45</v>
      </c>
      <c r="O179" s="91"/>
      <c r="P179" s="235">
        <f>O179*H179</f>
        <v>0</v>
      </c>
      <c r="Q179" s="235">
        <v>0.023</v>
      </c>
      <c r="R179" s="235">
        <f>Q179*H179</f>
        <v>0.045999999999999999</v>
      </c>
      <c r="S179" s="235">
        <v>0</v>
      </c>
      <c r="T179" s="236">
        <f>S179*H179</f>
        <v>0</v>
      </c>
      <c r="U179" s="38"/>
      <c r="V179" s="38"/>
      <c r="W179" s="38"/>
      <c r="X179" s="38"/>
      <c r="Y179" s="38"/>
      <c r="Z179" s="38"/>
      <c r="AA179" s="38"/>
      <c r="AB179" s="38"/>
      <c r="AC179" s="38"/>
      <c r="AD179" s="38"/>
      <c r="AE179" s="38"/>
      <c r="AR179" s="237" t="s">
        <v>194</v>
      </c>
      <c r="AT179" s="237" t="s">
        <v>266</v>
      </c>
      <c r="AU179" s="237" t="s">
        <v>88</v>
      </c>
      <c r="AY179" s="17" t="s">
        <v>150</v>
      </c>
      <c r="BE179" s="238">
        <f>IF(N179="základní",J179,0)</f>
        <v>0</v>
      </c>
      <c r="BF179" s="238">
        <f>IF(N179="snížená",J179,0)</f>
        <v>0</v>
      </c>
      <c r="BG179" s="238">
        <f>IF(N179="zákl. přenesená",J179,0)</f>
        <v>0</v>
      </c>
      <c r="BH179" s="238">
        <f>IF(N179="sníž. přenesená",J179,0)</f>
        <v>0</v>
      </c>
      <c r="BI179" s="238">
        <f>IF(N179="nulová",J179,0)</f>
        <v>0</v>
      </c>
      <c r="BJ179" s="17" t="s">
        <v>14</v>
      </c>
      <c r="BK179" s="238">
        <f>ROUND(I179*H179,2)</f>
        <v>0</v>
      </c>
      <c r="BL179" s="17" t="s">
        <v>157</v>
      </c>
      <c r="BM179" s="237" t="s">
        <v>1081</v>
      </c>
    </row>
    <row r="180" s="12" customFormat="1" ht="22.8" customHeight="1">
      <c r="A180" s="12"/>
      <c r="B180" s="210"/>
      <c r="C180" s="211"/>
      <c r="D180" s="212" t="s">
        <v>79</v>
      </c>
      <c r="E180" s="224" t="s">
        <v>177</v>
      </c>
      <c r="F180" s="224" t="s">
        <v>326</v>
      </c>
      <c r="G180" s="211"/>
      <c r="H180" s="211"/>
      <c r="I180" s="214"/>
      <c r="J180" s="225">
        <f>BK180</f>
        <v>0</v>
      </c>
      <c r="K180" s="211"/>
      <c r="L180" s="216"/>
      <c r="M180" s="217"/>
      <c r="N180" s="218"/>
      <c r="O180" s="218"/>
      <c r="P180" s="219">
        <f>SUM(P181:P198)</f>
        <v>0</v>
      </c>
      <c r="Q180" s="218"/>
      <c r="R180" s="219">
        <f>SUM(R181:R198)</f>
        <v>510.82303100000007</v>
      </c>
      <c r="S180" s="218"/>
      <c r="T180" s="220">
        <f>SUM(T181:T198)</f>
        <v>0</v>
      </c>
      <c r="U180" s="12"/>
      <c r="V180" s="12"/>
      <c r="W180" s="12"/>
      <c r="X180" s="12"/>
      <c r="Y180" s="12"/>
      <c r="Z180" s="12"/>
      <c r="AA180" s="12"/>
      <c r="AB180" s="12"/>
      <c r="AC180" s="12"/>
      <c r="AD180" s="12"/>
      <c r="AE180" s="12"/>
      <c r="AR180" s="221" t="s">
        <v>14</v>
      </c>
      <c r="AT180" s="222" t="s">
        <v>79</v>
      </c>
      <c r="AU180" s="222" t="s">
        <v>14</v>
      </c>
      <c r="AY180" s="221" t="s">
        <v>150</v>
      </c>
      <c r="BK180" s="223">
        <f>SUM(BK181:BK198)</f>
        <v>0</v>
      </c>
    </row>
    <row r="181" s="2" customFormat="1">
      <c r="A181" s="38"/>
      <c r="B181" s="39"/>
      <c r="C181" s="226" t="s">
        <v>253</v>
      </c>
      <c r="D181" s="226" t="s">
        <v>152</v>
      </c>
      <c r="E181" s="227" t="s">
        <v>1082</v>
      </c>
      <c r="F181" s="228" t="s">
        <v>1083</v>
      </c>
      <c r="G181" s="229" t="s">
        <v>155</v>
      </c>
      <c r="H181" s="230">
        <v>1991.3399999999999</v>
      </c>
      <c r="I181" s="231"/>
      <c r="J181" s="232">
        <f>ROUND(I181*H181,2)</f>
        <v>0</v>
      </c>
      <c r="K181" s="228" t="s">
        <v>156</v>
      </c>
      <c r="L181" s="44"/>
      <c r="M181" s="233" t="s">
        <v>1</v>
      </c>
      <c r="N181" s="234" t="s">
        <v>45</v>
      </c>
      <c r="O181" s="91"/>
      <c r="P181" s="235">
        <f>O181*H181</f>
        <v>0</v>
      </c>
      <c r="Q181" s="235">
        <v>0</v>
      </c>
      <c r="R181" s="235">
        <f>Q181*H181</f>
        <v>0</v>
      </c>
      <c r="S181" s="235">
        <v>0</v>
      </c>
      <c r="T181" s="236">
        <f>S181*H181</f>
        <v>0</v>
      </c>
      <c r="U181" s="38"/>
      <c r="V181" s="38"/>
      <c r="W181" s="38"/>
      <c r="X181" s="38"/>
      <c r="Y181" s="38"/>
      <c r="Z181" s="38"/>
      <c r="AA181" s="38"/>
      <c r="AB181" s="38"/>
      <c r="AC181" s="38"/>
      <c r="AD181" s="38"/>
      <c r="AE181" s="38"/>
      <c r="AR181" s="237" t="s">
        <v>157</v>
      </c>
      <c r="AT181" s="237" t="s">
        <v>152</v>
      </c>
      <c r="AU181" s="237" t="s">
        <v>88</v>
      </c>
      <c r="AY181" s="17" t="s">
        <v>150</v>
      </c>
      <c r="BE181" s="238">
        <f>IF(N181="základní",J181,0)</f>
        <v>0</v>
      </c>
      <c r="BF181" s="238">
        <f>IF(N181="snížená",J181,0)</f>
        <v>0</v>
      </c>
      <c r="BG181" s="238">
        <f>IF(N181="zákl. přenesená",J181,0)</f>
        <v>0</v>
      </c>
      <c r="BH181" s="238">
        <f>IF(N181="sníž. přenesená",J181,0)</f>
        <v>0</v>
      </c>
      <c r="BI181" s="238">
        <f>IF(N181="nulová",J181,0)</f>
        <v>0</v>
      </c>
      <c r="BJ181" s="17" t="s">
        <v>14</v>
      </c>
      <c r="BK181" s="238">
        <f>ROUND(I181*H181,2)</f>
        <v>0</v>
      </c>
      <c r="BL181" s="17" t="s">
        <v>157</v>
      </c>
      <c r="BM181" s="237" t="s">
        <v>1084</v>
      </c>
    </row>
    <row r="182" s="13" customFormat="1">
      <c r="A182" s="13"/>
      <c r="B182" s="244"/>
      <c r="C182" s="245"/>
      <c r="D182" s="239" t="s">
        <v>161</v>
      </c>
      <c r="E182" s="246" t="s">
        <v>1</v>
      </c>
      <c r="F182" s="247" t="s">
        <v>1085</v>
      </c>
      <c r="G182" s="245"/>
      <c r="H182" s="248">
        <v>1991.3399999999999</v>
      </c>
      <c r="I182" s="249"/>
      <c r="J182" s="245"/>
      <c r="K182" s="245"/>
      <c r="L182" s="250"/>
      <c r="M182" s="251"/>
      <c r="N182" s="252"/>
      <c r="O182" s="252"/>
      <c r="P182" s="252"/>
      <c r="Q182" s="252"/>
      <c r="R182" s="252"/>
      <c r="S182" s="252"/>
      <c r="T182" s="253"/>
      <c r="U182" s="13"/>
      <c r="V182" s="13"/>
      <c r="W182" s="13"/>
      <c r="X182" s="13"/>
      <c r="Y182" s="13"/>
      <c r="Z182" s="13"/>
      <c r="AA182" s="13"/>
      <c r="AB182" s="13"/>
      <c r="AC182" s="13"/>
      <c r="AD182" s="13"/>
      <c r="AE182" s="13"/>
      <c r="AT182" s="254" t="s">
        <v>161</v>
      </c>
      <c r="AU182" s="254" t="s">
        <v>88</v>
      </c>
      <c r="AV182" s="13" t="s">
        <v>88</v>
      </c>
      <c r="AW182" s="13" t="s">
        <v>34</v>
      </c>
      <c r="AX182" s="13" t="s">
        <v>14</v>
      </c>
      <c r="AY182" s="254" t="s">
        <v>150</v>
      </c>
    </row>
    <row r="183" s="2" customFormat="1">
      <c r="A183" s="38"/>
      <c r="B183" s="39"/>
      <c r="C183" s="226" t="s">
        <v>259</v>
      </c>
      <c r="D183" s="226" t="s">
        <v>152</v>
      </c>
      <c r="E183" s="227" t="s">
        <v>1086</v>
      </c>
      <c r="F183" s="228" t="s">
        <v>1087</v>
      </c>
      <c r="G183" s="229" t="s">
        <v>155</v>
      </c>
      <c r="H183" s="230">
        <v>26</v>
      </c>
      <c r="I183" s="231"/>
      <c r="J183" s="232">
        <f>ROUND(I183*H183,2)</f>
        <v>0</v>
      </c>
      <c r="K183" s="228" t="s">
        <v>1</v>
      </c>
      <c r="L183" s="44"/>
      <c r="M183" s="233" t="s">
        <v>1</v>
      </c>
      <c r="N183" s="234" t="s">
        <v>45</v>
      </c>
      <c r="O183" s="91"/>
      <c r="P183" s="235">
        <f>O183*H183</f>
        <v>0</v>
      </c>
      <c r="Q183" s="235">
        <v>0.085650000000000004</v>
      </c>
      <c r="R183" s="235">
        <f>Q183*H183</f>
        <v>2.2269000000000001</v>
      </c>
      <c r="S183" s="235">
        <v>0</v>
      </c>
      <c r="T183" s="236">
        <f>S183*H183</f>
        <v>0</v>
      </c>
      <c r="U183" s="38"/>
      <c r="V183" s="38"/>
      <c r="W183" s="38"/>
      <c r="X183" s="38"/>
      <c r="Y183" s="38"/>
      <c r="Z183" s="38"/>
      <c r="AA183" s="38"/>
      <c r="AB183" s="38"/>
      <c r="AC183" s="38"/>
      <c r="AD183" s="38"/>
      <c r="AE183" s="38"/>
      <c r="AR183" s="237" t="s">
        <v>157</v>
      </c>
      <c r="AT183" s="237" t="s">
        <v>152</v>
      </c>
      <c r="AU183" s="237" t="s">
        <v>88</v>
      </c>
      <c r="AY183" s="17" t="s">
        <v>150</v>
      </c>
      <c r="BE183" s="238">
        <f>IF(N183="základní",J183,0)</f>
        <v>0</v>
      </c>
      <c r="BF183" s="238">
        <f>IF(N183="snížená",J183,0)</f>
        <v>0</v>
      </c>
      <c r="BG183" s="238">
        <f>IF(N183="zákl. přenesená",J183,0)</f>
        <v>0</v>
      </c>
      <c r="BH183" s="238">
        <f>IF(N183="sníž. přenesená",J183,0)</f>
        <v>0</v>
      </c>
      <c r="BI183" s="238">
        <f>IF(N183="nulová",J183,0)</f>
        <v>0</v>
      </c>
      <c r="BJ183" s="17" t="s">
        <v>14</v>
      </c>
      <c r="BK183" s="238">
        <f>ROUND(I183*H183,2)</f>
        <v>0</v>
      </c>
      <c r="BL183" s="17" t="s">
        <v>157</v>
      </c>
      <c r="BM183" s="237" t="s">
        <v>1088</v>
      </c>
    </row>
    <row r="184" s="2" customFormat="1">
      <c r="A184" s="38"/>
      <c r="B184" s="39"/>
      <c r="C184" s="40"/>
      <c r="D184" s="239" t="s">
        <v>159</v>
      </c>
      <c r="E184" s="40"/>
      <c r="F184" s="240" t="s">
        <v>912</v>
      </c>
      <c r="G184" s="40"/>
      <c r="H184" s="40"/>
      <c r="I184" s="241"/>
      <c r="J184" s="40"/>
      <c r="K184" s="40"/>
      <c r="L184" s="44"/>
      <c r="M184" s="242"/>
      <c r="N184" s="243"/>
      <c r="O184" s="91"/>
      <c r="P184" s="91"/>
      <c r="Q184" s="91"/>
      <c r="R184" s="91"/>
      <c r="S184" s="91"/>
      <c r="T184" s="92"/>
      <c r="U184" s="38"/>
      <c r="V184" s="38"/>
      <c r="W184" s="38"/>
      <c r="X184" s="38"/>
      <c r="Y184" s="38"/>
      <c r="Z184" s="38"/>
      <c r="AA184" s="38"/>
      <c r="AB184" s="38"/>
      <c r="AC184" s="38"/>
      <c r="AD184" s="38"/>
      <c r="AE184" s="38"/>
      <c r="AT184" s="17" t="s">
        <v>159</v>
      </c>
      <c r="AU184" s="17" t="s">
        <v>88</v>
      </c>
    </row>
    <row r="185" s="13" customFormat="1">
      <c r="A185" s="13"/>
      <c r="B185" s="244"/>
      <c r="C185" s="245"/>
      <c r="D185" s="239" t="s">
        <v>161</v>
      </c>
      <c r="E185" s="246" t="s">
        <v>1</v>
      </c>
      <c r="F185" s="247" t="s">
        <v>1089</v>
      </c>
      <c r="G185" s="245"/>
      <c r="H185" s="248">
        <v>26</v>
      </c>
      <c r="I185" s="249"/>
      <c r="J185" s="245"/>
      <c r="K185" s="245"/>
      <c r="L185" s="250"/>
      <c r="M185" s="251"/>
      <c r="N185" s="252"/>
      <c r="O185" s="252"/>
      <c r="P185" s="252"/>
      <c r="Q185" s="252"/>
      <c r="R185" s="252"/>
      <c r="S185" s="252"/>
      <c r="T185" s="253"/>
      <c r="U185" s="13"/>
      <c r="V185" s="13"/>
      <c r="W185" s="13"/>
      <c r="X185" s="13"/>
      <c r="Y185" s="13"/>
      <c r="Z185" s="13"/>
      <c r="AA185" s="13"/>
      <c r="AB185" s="13"/>
      <c r="AC185" s="13"/>
      <c r="AD185" s="13"/>
      <c r="AE185" s="13"/>
      <c r="AT185" s="254" t="s">
        <v>161</v>
      </c>
      <c r="AU185" s="254" t="s">
        <v>88</v>
      </c>
      <c r="AV185" s="13" t="s">
        <v>88</v>
      </c>
      <c r="AW185" s="13" t="s">
        <v>34</v>
      </c>
      <c r="AX185" s="13" t="s">
        <v>14</v>
      </c>
      <c r="AY185" s="254" t="s">
        <v>150</v>
      </c>
    </row>
    <row r="186" s="2" customFormat="1">
      <c r="A186" s="38"/>
      <c r="B186" s="39"/>
      <c r="C186" s="266" t="s">
        <v>265</v>
      </c>
      <c r="D186" s="266" t="s">
        <v>266</v>
      </c>
      <c r="E186" s="267" t="s">
        <v>914</v>
      </c>
      <c r="F186" s="268" t="s">
        <v>915</v>
      </c>
      <c r="G186" s="269" t="s">
        <v>155</v>
      </c>
      <c r="H186" s="270">
        <v>26.260000000000002</v>
      </c>
      <c r="I186" s="271"/>
      <c r="J186" s="272">
        <f>ROUND(I186*H186,2)</f>
        <v>0</v>
      </c>
      <c r="K186" s="268" t="s">
        <v>1</v>
      </c>
      <c r="L186" s="273"/>
      <c r="M186" s="274" t="s">
        <v>1</v>
      </c>
      <c r="N186" s="275" t="s">
        <v>45</v>
      </c>
      <c r="O186" s="91"/>
      <c r="P186" s="235">
        <f>O186*H186</f>
        <v>0</v>
      </c>
      <c r="Q186" s="235">
        <v>0.16500000000000001</v>
      </c>
      <c r="R186" s="235">
        <f>Q186*H186</f>
        <v>4.3329000000000004</v>
      </c>
      <c r="S186" s="235">
        <v>0</v>
      </c>
      <c r="T186" s="236">
        <f>S186*H186</f>
        <v>0</v>
      </c>
      <c r="U186" s="38"/>
      <c r="V186" s="38"/>
      <c r="W186" s="38"/>
      <c r="X186" s="38"/>
      <c r="Y186" s="38"/>
      <c r="Z186" s="38"/>
      <c r="AA186" s="38"/>
      <c r="AB186" s="38"/>
      <c r="AC186" s="38"/>
      <c r="AD186" s="38"/>
      <c r="AE186" s="38"/>
      <c r="AR186" s="237" t="s">
        <v>194</v>
      </c>
      <c r="AT186" s="237" t="s">
        <v>266</v>
      </c>
      <c r="AU186" s="237" t="s">
        <v>88</v>
      </c>
      <c r="AY186" s="17" t="s">
        <v>150</v>
      </c>
      <c r="BE186" s="238">
        <f>IF(N186="základní",J186,0)</f>
        <v>0</v>
      </c>
      <c r="BF186" s="238">
        <f>IF(N186="snížená",J186,0)</f>
        <v>0</v>
      </c>
      <c r="BG186" s="238">
        <f>IF(N186="zákl. přenesená",J186,0)</f>
        <v>0</v>
      </c>
      <c r="BH186" s="238">
        <f>IF(N186="sníž. přenesená",J186,0)</f>
        <v>0</v>
      </c>
      <c r="BI186" s="238">
        <f>IF(N186="nulová",J186,0)</f>
        <v>0</v>
      </c>
      <c r="BJ186" s="17" t="s">
        <v>14</v>
      </c>
      <c r="BK186" s="238">
        <f>ROUND(I186*H186,2)</f>
        <v>0</v>
      </c>
      <c r="BL186" s="17" t="s">
        <v>157</v>
      </c>
      <c r="BM186" s="237" t="s">
        <v>1090</v>
      </c>
    </row>
    <row r="187" s="13" customFormat="1">
      <c r="A187" s="13"/>
      <c r="B187" s="244"/>
      <c r="C187" s="245"/>
      <c r="D187" s="239" t="s">
        <v>161</v>
      </c>
      <c r="E187" s="246" t="s">
        <v>1</v>
      </c>
      <c r="F187" s="247" t="s">
        <v>1091</v>
      </c>
      <c r="G187" s="245"/>
      <c r="H187" s="248">
        <v>26.260000000000002</v>
      </c>
      <c r="I187" s="249"/>
      <c r="J187" s="245"/>
      <c r="K187" s="245"/>
      <c r="L187" s="250"/>
      <c r="M187" s="251"/>
      <c r="N187" s="252"/>
      <c r="O187" s="252"/>
      <c r="P187" s="252"/>
      <c r="Q187" s="252"/>
      <c r="R187" s="252"/>
      <c r="S187" s="252"/>
      <c r="T187" s="253"/>
      <c r="U187" s="13"/>
      <c r="V187" s="13"/>
      <c r="W187" s="13"/>
      <c r="X187" s="13"/>
      <c r="Y187" s="13"/>
      <c r="Z187" s="13"/>
      <c r="AA187" s="13"/>
      <c r="AB187" s="13"/>
      <c r="AC187" s="13"/>
      <c r="AD187" s="13"/>
      <c r="AE187" s="13"/>
      <c r="AT187" s="254" t="s">
        <v>161</v>
      </c>
      <c r="AU187" s="254" t="s">
        <v>88</v>
      </c>
      <c r="AV187" s="13" t="s">
        <v>88</v>
      </c>
      <c r="AW187" s="13" t="s">
        <v>34</v>
      </c>
      <c r="AX187" s="13" t="s">
        <v>14</v>
      </c>
      <c r="AY187" s="254" t="s">
        <v>150</v>
      </c>
    </row>
    <row r="188" s="2" customFormat="1">
      <c r="A188" s="38"/>
      <c r="B188" s="39"/>
      <c r="C188" s="226" t="s">
        <v>7</v>
      </c>
      <c r="D188" s="226" t="s">
        <v>152</v>
      </c>
      <c r="E188" s="227" t="s">
        <v>909</v>
      </c>
      <c r="F188" s="228" t="s">
        <v>910</v>
      </c>
      <c r="G188" s="229" t="s">
        <v>155</v>
      </c>
      <c r="H188" s="230">
        <v>1991.3399999999999</v>
      </c>
      <c r="I188" s="231"/>
      <c r="J188" s="232">
        <f>ROUND(I188*H188,2)</f>
        <v>0</v>
      </c>
      <c r="K188" s="228" t="s">
        <v>156</v>
      </c>
      <c r="L188" s="44"/>
      <c r="M188" s="233" t="s">
        <v>1</v>
      </c>
      <c r="N188" s="234" t="s">
        <v>45</v>
      </c>
      <c r="O188" s="91"/>
      <c r="P188" s="235">
        <f>O188*H188</f>
        <v>0</v>
      </c>
      <c r="Q188" s="235">
        <v>0.085650000000000004</v>
      </c>
      <c r="R188" s="235">
        <f>Q188*H188</f>
        <v>170.55827099999999</v>
      </c>
      <c r="S188" s="235">
        <v>0</v>
      </c>
      <c r="T188" s="236">
        <f>S188*H188</f>
        <v>0</v>
      </c>
      <c r="U188" s="38"/>
      <c r="V188" s="38"/>
      <c r="W188" s="38"/>
      <c r="X188" s="38"/>
      <c r="Y188" s="38"/>
      <c r="Z188" s="38"/>
      <c r="AA188" s="38"/>
      <c r="AB188" s="38"/>
      <c r="AC188" s="38"/>
      <c r="AD188" s="38"/>
      <c r="AE188" s="38"/>
      <c r="AR188" s="237" t="s">
        <v>157</v>
      </c>
      <c r="AT188" s="237" t="s">
        <v>152</v>
      </c>
      <c r="AU188" s="237" t="s">
        <v>88</v>
      </c>
      <c r="AY188" s="17" t="s">
        <v>150</v>
      </c>
      <c r="BE188" s="238">
        <f>IF(N188="základní",J188,0)</f>
        <v>0</v>
      </c>
      <c r="BF188" s="238">
        <f>IF(N188="snížená",J188,0)</f>
        <v>0</v>
      </c>
      <c r="BG188" s="238">
        <f>IF(N188="zákl. přenesená",J188,0)</f>
        <v>0</v>
      </c>
      <c r="BH188" s="238">
        <f>IF(N188="sníž. přenesená",J188,0)</f>
        <v>0</v>
      </c>
      <c r="BI188" s="238">
        <f>IF(N188="nulová",J188,0)</f>
        <v>0</v>
      </c>
      <c r="BJ188" s="17" t="s">
        <v>14</v>
      </c>
      <c r="BK188" s="238">
        <f>ROUND(I188*H188,2)</f>
        <v>0</v>
      </c>
      <c r="BL188" s="17" t="s">
        <v>157</v>
      </c>
      <c r="BM188" s="237" t="s">
        <v>1092</v>
      </c>
    </row>
    <row r="189" s="2" customFormat="1">
      <c r="A189" s="38"/>
      <c r="B189" s="39"/>
      <c r="C189" s="40"/>
      <c r="D189" s="239" t="s">
        <v>159</v>
      </c>
      <c r="E189" s="40"/>
      <c r="F189" s="240" t="s">
        <v>912</v>
      </c>
      <c r="G189" s="40"/>
      <c r="H189" s="40"/>
      <c r="I189" s="241"/>
      <c r="J189" s="40"/>
      <c r="K189" s="40"/>
      <c r="L189" s="44"/>
      <c r="M189" s="242"/>
      <c r="N189" s="243"/>
      <c r="O189" s="91"/>
      <c r="P189" s="91"/>
      <c r="Q189" s="91"/>
      <c r="R189" s="91"/>
      <c r="S189" s="91"/>
      <c r="T189" s="92"/>
      <c r="U189" s="38"/>
      <c r="V189" s="38"/>
      <c r="W189" s="38"/>
      <c r="X189" s="38"/>
      <c r="Y189" s="38"/>
      <c r="Z189" s="38"/>
      <c r="AA189" s="38"/>
      <c r="AB189" s="38"/>
      <c r="AC189" s="38"/>
      <c r="AD189" s="38"/>
      <c r="AE189" s="38"/>
      <c r="AT189" s="17" t="s">
        <v>159</v>
      </c>
      <c r="AU189" s="17" t="s">
        <v>88</v>
      </c>
    </row>
    <row r="190" s="13" customFormat="1">
      <c r="A190" s="13"/>
      <c r="B190" s="244"/>
      <c r="C190" s="245"/>
      <c r="D190" s="239" t="s">
        <v>161</v>
      </c>
      <c r="E190" s="246" t="s">
        <v>1</v>
      </c>
      <c r="F190" s="247" t="s">
        <v>1093</v>
      </c>
      <c r="G190" s="245"/>
      <c r="H190" s="248">
        <v>1991.3399999999999</v>
      </c>
      <c r="I190" s="249"/>
      <c r="J190" s="245"/>
      <c r="K190" s="245"/>
      <c r="L190" s="250"/>
      <c r="M190" s="251"/>
      <c r="N190" s="252"/>
      <c r="O190" s="252"/>
      <c r="P190" s="252"/>
      <c r="Q190" s="252"/>
      <c r="R190" s="252"/>
      <c r="S190" s="252"/>
      <c r="T190" s="253"/>
      <c r="U190" s="13"/>
      <c r="V190" s="13"/>
      <c r="W190" s="13"/>
      <c r="X190" s="13"/>
      <c r="Y190" s="13"/>
      <c r="Z190" s="13"/>
      <c r="AA190" s="13"/>
      <c r="AB190" s="13"/>
      <c r="AC190" s="13"/>
      <c r="AD190" s="13"/>
      <c r="AE190" s="13"/>
      <c r="AT190" s="254" t="s">
        <v>161</v>
      </c>
      <c r="AU190" s="254" t="s">
        <v>88</v>
      </c>
      <c r="AV190" s="13" t="s">
        <v>88</v>
      </c>
      <c r="AW190" s="13" t="s">
        <v>34</v>
      </c>
      <c r="AX190" s="13" t="s">
        <v>14</v>
      </c>
      <c r="AY190" s="254" t="s">
        <v>150</v>
      </c>
    </row>
    <row r="191" s="2" customFormat="1" ht="21.75" customHeight="1">
      <c r="A191" s="38"/>
      <c r="B191" s="39"/>
      <c r="C191" s="266" t="s">
        <v>277</v>
      </c>
      <c r="D191" s="266" t="s">
        <v>266</v>
      </c>
      <c r="E191" s="267" t="s">
        <v>1094</v>
      </c>
      <c r="F191" s="268" t="s">
        <v>1095</v>
      </c>
      <c r="G191" s="269" t="s">
        <v>155</v>
      </c>
      <c r="H191" s="270">
        <v>10.5</v>
      </c>
      <c r="I191" s="271"/>
      <c r="J191" s="272">
        <f>ROUND(I191*H191,2)</f>
        <v>0</v>
      </c>
      <c r="K191" s="268" t="s">
        <v>156</v>
      </c>
      <c r="L191" s="273"/>
      <c r="M191" s="274" t="s">
        <v>1</v>
      </c>
      <c r="N191" s="275" t="s">
        <v>45</v>
      </c>
      <c r="O191" s="91"/>
      <c r="P191" s="235">
        <f>O191*H191</f>
        <v>0</v>
      </c>
      <c r="Q191" s="235">
        <v>0.17599999999999999</v>
      </c>
      <c r="R191" s="235">
        <f>Q191*H191</f>
        <v>1.8479999999999999</v>
      </c>
      <c r="S191" s="235">
        <v>0</v>
      </c>
      <c r="T191" s="236">
        <f>S191*H191</f>
        <v>0</v>
      </c>
      <c r="U191" s="38"/>
      <c r="V191" s="38"/>
      <c r="W191" s="38"/>
      <c r="X191" s="38"/>
      <c r="Y191" s="38"/>
      <c r="Z191" s="38"/>
      <c r="AA191" s="38"/>
      <c r="AB191" s="38"/>
      <c r="AC191" s="38"/>
      <c r="AD191" s="38"/>
      <c r="AE191" s="38"/>
      <c r="AR191" s="237" t="s">
        <v>194</v>
      </c>
      <c r="AT191" s="237" t="s">
        <v>266</v>
      </c>
      <c r="AU191" s="237" t="s">
        <v>88</v>
      </c>
      <c r="AY191" s="17" t="s">
        <v>150</v>
      </c>
      <c r="BE191" s="238">
        <f>IF(N191="základní",J191,0)</f>
        <v>0</v>
      </c>
      <c r="BF191" s="238">
        <f>IF(N191="snížená",J191,0)</f>
        <v>0</v>
      </c>
      <c r="BG191" s="238">
        <f>IF(N191="zákl. přenesená",J191,0)</f>
        <v>0</v>
      </c>
      <c r="BH191" s="238">
        <f>IF(N191="sníž. přenesená",J191,0)</f>
        <v>0</v>
      </c>
      <c r="BI191" s="238">
        <f>IF(N191="nulová",J191,0)</f>
        <v>0</v>
      </c>
      <c r="BJ191" s="17" t="s">
        <v>14</v>
      </c>
      <c r="BK191" s="238">
        <f>ROUND(I191*H191,2)</f>
        <v>0</v>
      </c>
      <c r="BL191" s="17" t="s">
        <v>157</v>
      </c>
      <c r="BM191" s="237" t="s">
        <v>1096</v>
      </c>
    </row>
    <row r="192" s="13" customFormat="1">
      <c r="A192" s="13"/>
      <c r="B192" s="244"/>
      <c r="C192" s="245"/>
      <c r="D192" s="239" t="s">
        <v>161</v>
      </c>
      <c r="E192" s="246" t="s">
        <v>1</v>
      </c>
      <c r="F192" s="247" t="s">
        <v>1097</v>
      </c>
      <c r="G192" s="245"/>
      <c r="H192" s="248">
        <v>10.5</v>
      </c>
      <c r="I192" s="249"/>
      <c r="J192" s="245"/>
      <c r="K192" s="245"/>
      <c r="L192" s="250"/>
      <c r="M192" s="251"/>
      <c r="N192" s="252"/>
      <c r="O192" s="252"/>
      <c r="P192" s="252"/>
      <c r="Q192" s="252"/>
      <c r="R192" s="252"/>
      <c r="S192" s="252"/>
      <c r="T192" s="253"/>
      <c r="U192" s="13"/>
      <c r="V192" s="13"/>
      <c r="W192" s="13"/>
      <c r="X192" s="13"/>
      <c r="Y192" s="13"/>
      <c r="Z192" s="13"/>
      <c r="AA192" s="13"/>
      <c r="AB192" s="13"/>
      <c r="AC192" s="13"/>
      <c r="AD192" s="13"/>
      <c r="AE192" s="13"/>
      <c r="AT192" s="254" t="s">
        <v>161</v>
      </c>
      <c r="AU192" s="254" t="s">
        <v>88</v>
      </c>
      <c r="AV192" s="13" t="s">
        <v>88</v>
      </c>
      <c r="AW192" s="13" t="s">
        <v>34</v>
      </c>
      <c r="AX192" s="13" t="s">
        <v>14</v>
      </c>
      <c r="AY192" s="254" t="s">
        <v>150</v>
      </c>
    </row>
    <row r="193" s="2" customFormat="1" ht="21.75" customHeight="1">
      <c r="A193" s="38"/>
      <c r="B193" s="39"/>
      <c r="C193" s="266" t="s">
        <v>282</v>
      </c>
      <c r="D193" s="266" t="s">
        <v>266</v>
      </c>
      <c r="E193" s="267" t="s">
        <v>918</v>
      </c>
      <c r="F193" s="268" t="s">
        <v>919</v>
      </c>
      <c r="G193" s="269" t="s">
        <v>155</v>
      </c>
      <c r="H193" s="270">
        <v>90.010000000000005</v>
      </c>
      <c r="I193" s="271"/>
      <c r="J193" s="272">
        <f>ROUND(I193*H193,2)</f>
        <v>0</v>
      </c>
      <c r="K193" s="268" t="s">
        <v>156</v>
      </c>
      <c r="L193" s="273"/>
      <c r="M193" s="274" t="s">
        <v>1</v>
      </c>
      <c r="N193" s="275" t="s">
        <v>45</v>
      </c>
      <c r="O193" s="91"/>
      <c r="P193" s="235">
        <f>O193*H193</f>
        <v>0</v>
      </c>
      <c r="Q193" s="235">
        <v>0.17599999999999999</v>
      </c>
      <c r="R193" s="235">
        <f>Q193*H193</f>
        <v>15.841760000000001</v>
      </c>
      <c r="S193" s="235">
        <v>0</v>
      </c>
      <c r="T193" s="236">
        <f>S193*H193</f>
        <v>0</v>
      </c>
      <c r="U193" s="38"/>
      <c r="V193" s="38"/>
      <c r="W193" s="38"/>
      <c r="X193" s="38"/>
      <c r="Y193" s="38"/>
      <c r="Z193" s="38"/>
      <c r="AA193" s="38"/>
      <c r="AB193" s="38"/>
      <c r="AC193" s="38"/>
      <c r="AD193" s="38"/>
      <c r="AE193" s="38"/>
      <c r="AR193" s="237" t="s">
        <v>194</v>
      </c>
      <c r="AT193" s="237" t="s">
        <v>266</v>
      </c>
      <c r="AU193" s="237" t="s">
        <v>88</v>
      </c>
      <c r="AY193" s="17" t="s">
        <v>150</v>
      </c>
      <c r="BE193" s="238">
        <f>IF(N193="základní",J193,0)</f>
        <v>0</v>
      </c>
      <c r="BF193" s="238">
        <f>IF(N193="snížená",J193,0)</f>
        <v>0</v>
      </c>
      <c r="BG193" s="238">
        <f>IF(N193="zákl. přenesená",J193,0)</f>
        <v>0</v>
      </c>
      <c r="BH193" s="238">
        <f>IF(N193="sníž. přenesená",J193,0)</f>
        <v>0</v>
      </c>
      <c r="BI193" s="238">
        <f>IF(N193="nulová",J193,0)</f>
        <v>0</v>
      </c>
      <c r="BJ193" s="17" t="s">
        <v>14</v>
      </c>
      <c r="BK193" s="238">
        <f>ROUND(I193*H193,2)</f>
        <v>0</v>
      </c>
      <c r="BL193" s="17" t="s">
        <v>157</v>
      </c>
      <c r="BM193" s="237" t="s">
        <v>1098</v>
      </c>
    </row>
    <row r="194" s="13" customFormat="1">
      <c r="A194" s="13"/>
      <c r="B194" s="244"/>
      <c r="C194" s="245"/>
      <c r="D194" s="239" t="s">
        <v>161</v>
      </c>
      <c r="E194" s="246" t="s">
        <v>1</v>
      </c>
      <c r="F194" s="247" t="s">
        <v>1099</v>
      </c>
      <c r="G194" s="245"/>
      <c r="H194" s="248">
        <v>90.010000000000005</v>
      </c>
      <c r="I194" s="249"/>
      <c r="J194" s="245"/>
      <c r="K194" s="245"/>
      <c r="L194" s="250"/>
      <c r="M194" s="251"/>
      <c r="N194" s="252"/>
      <c r="O194" s="252"/>
      <c r="P194" s="252"/>
      <c r="Q194" s="252"/>
      <c r="R194" s="252"/>
      <c r="S194" s="252"/>
      <c r="T194" s="253"/>
      <c r="U194" s="13"/>
      <c r="V194" s="13"/>
      <c r="W194" s="13"/>
      <c r="X194" s="13"/>
      <c r="Y194" s="13"/>
      <c r="Z194" s="13"/>
      <c r="AA194" s="13"/>
      <c r="AB194" s="13"/>
      <c r="AC194" s="13"/>
      <c r="AD194" s="13"/>
      <c r="AE194" s="13"/>
      <c r="AT194" s="254" t="s">
        <v>161</v>
      </c>
      <c r="AU194" s="254" t="s">
        <v>88</v>
      </c>
      <c r="AV194" s="13" t="s">
        <v>88</v>
      </c>
      <c r="AW194" s="13" t="s">
        <v>34</v>
      </c>
      <c r="AX194" s="13" t="s">
        <v>14</v>
      </c>
      <c r="AY194" s="254" t="s">
        <v>150</v>
      </c>
    </row>
    <row r="195" s="2" customFormat="1">
      <c r="A195" s="38"/>
      <c r="B195" s="39"/>
      <c r="C195" s="266" t="s">
        <v>289</v>
      </c>
      <c r="D195" s="266" t="s">
        <v>266</v>
      </c>
      <c r="E195" s="267" t="s">
        <v>914</v>
      </c>
      <c r="F195" s="268" t="s">
        <v>915</v>
      </c>
      <c r="G195" s="269" t="s">
        <v>155</v>
      </c>
      <c r="H195" s="270">
        <v>1836.4300000000001</v>
      </c>
      <c r="I195" s="271"/>
      <c r="J195" s="272">
        <f>ROUND(I195*H195,2)</f>
        <v>0</v>
      </c>
      <c r="K195" s="268" t="s">
        <v>1</v>
      </c>
      <c r="L195" s="273"/>
      <c r="M195" s="274" t="s">
        <v>1</v>
      </c>
      <c r="N195" s="275" t="s">
        <v>45</v>
      </c>
      <c r="O195" s="91"/>
      <c r="P195" s="235">
        <f>O195*H195</f>
        <v>0</v>
      </c>
      <c r="Q195" s="235">
        <v>0.16500000000000001</v>
      </c>
      <c r="R195" s="235">
        <f>Q195*H195</f>
        <v>303.01095000000004</v>
      </c>
      <c r="S195" s="235">
        <v>0</v>
      </c>
      <c r="T195" s="236">
        <f>S195*H195</f>
        <v>0</v>
      </c>
      <c r="U195" s="38"/>
      <c r="V195" s="38"/>
      <c r="W195" s="38"/>
      <c r="X195" s="38"/>
      <c r="Y195" s="38"/>
      <c r="Z195" s="38"/>
      <c r="AA195" s="38"/>
      <c r="AB195" s="38"/>
      <c r="AC195" s="38"/>
      <c r="AD195" s="38"/>
      <c r="AE195" s="38"/>
      <c r="AR195" s="237" t="s">
        <v>194</v>
      </c>
      <c r="AT195" s="237" t="s">
        <v>266</v>
      </c>
      <c r="AU195" s="237" t="s">
        <v>88</v>
      </c>
      <c r="AY195" s="17" t="s">
        <v>150</v>
      </c>
      <c r="BE195" s="238">
        <f>IF(N195="základní",J195,0)</f>
        <v>0</v>
      </c>
      <c r="BF195" s="238">
        <f>IF(N195="snížená",J195,0)</f>
        <v>0</v>
      </c>
      <c r="BG195" s="238">
        <f>IF(N195="zákl. přenesená",J195,0)</f>
        <v>0</v>
      </c>
      <c r="BH195" s="238">
        <f>IF(N195="sníž. přenesená",J195,0)</f>
        <v>0</v>
      </c>
      <c r="BI195" s="238">
        <f>IF(N195="nulová",J195,0)</f>
        <v>0</v>
      </c>
      <c r="BJ195" s="17" t="s">
        <v>14</v>
      </c>
      <c r="BK195" s="238">
        <f>ROUND(I195*H195,2)</f>
        <v>0</v>
      </c>
      <c r="BL195" s="17" t="s">
        <v>157</v>
      </c>
      <c r="BM195" s="237" t="s">
        <v>1100</v>
      </c>
    </row>
    <row r="196" s="13" customFormat="1">
      <c r="A196" s="13"/>
      <c r="B196" s="244"/>
      <c r="C196" s="245"/>
      <c r="D196" s="239" t="s">
        <v>161</v>
      </c>
      <c r="E196" s="246" t="s">
        <v>1</v>
      </c>
      <c r="F196" s="247" t="s">
        <v>1101</v>
      </c>
      <c r="G196" s="245"/>
      <c r="H196" s="248">
        <v>1836.4300000000001</v>
      </c>
      <c r="I196" s="249"/>
      <c r="J196" s="245"/>
      <c r="K196" s="245"/>
      <c r="L196" s="250"/>
      <c r="M196" s="251"/>
      <c r="N196" s="252"/>
      <c r="O196" s="252"/>
      <c r="P196" s="252"/>
      <c r="Q196" s="252"/>
      <c r="R196" s="252"/>
      <c r="S196" s="252"/>
      <c r="T196" s="253"/>
      <c r="U196" s="13"/>
      <c r="V196" s="13"/>
      <c r="W196" s="13"/>
      <c r="X196" s="13"/>
      <c r="Y196" s="13"/>
      <c r="Z196" s="13"/>
      <c r="AA196" s="13"/>
      <c r="AB196" s="13"/>
      <c r="AC196" s="13"/>
      <c r="AD196" s="13"/>
      <c r="AE196" s="13"/>
      <c r="AT196" s="254" t="s">
        <v>161</v>
      </c>
      <c r="AU196" s="254" t="s">
        <v>88</v>
      </c>
      <c r="AV196" s="13" t="s">
        <v>88</v>
      </c>
      <c r="AW196" s="13" t="s">
        <v>34</v>
      </c>
      <c r="AX196" s="13" t="s">
        <v>14</v>
      </c>
      <c r="AY196" s="254" t="s">
        <v>150</v>
      </c>
    </row>
    <row r="197" s="2" customFormat="1">
      <c r="A197" s="38"/>
      <c r="B197" s="39"/>
      <c r="C197" s="266" t="s">
        <v>295</v>
      </c>
      <c r="D197" s="266" t="s">
        <v>266</v>
      </c>
      <c r="E197" s="267" t="s">
        <v>922</v>
      </c>
      <c r="F197" s="268" t="s">
        <v>923</v>
      </c>
      <c r="G197" s="269" t="s">
        <v>155</v>
      </c>
      <c r="H197" s="270">
        <v>74.310000000000002</v>
      </c>
      <c r="I197" s="271"/>
      <c r="J197" s="272">
        <f>ROUND(I197*H197,2)</f>
        <v>0</v>
      </c>
      <c r="K197" s="268" t="s">
        <v>156</v>
      </c>
      <c r="L197" s="273"/>
      <c r="M197" s="274" t="s">
        <v>1</v>
      </c>
      <c r="N197" s="275" t="s">
        <v>45</v>
      </c>
      <c r="O197" s="91"/>
      <c r="P197" s="235">
        <f>O197*H197</f>
        <v>0</v>
      </c>
      <c r="Q197" s="235">
        <v>0.17499999999999999</v>
      </c>
      <c r="R197" s="235">
        <f>Q197*H197</f>
        <v>13.004249999999999</v>
      </c>
      <c r="S197" s="235">
        <v>0</v>
      </c>
      <c r="T197" s="236">
        <f>S197*H197</f>
        <v>0</v>
      </c>
      <c r="U197" s="38"/>
      <c r="V197" s="38"/>
      <c r="W197" s="38"/>
      <c r="X197" s="38"/>
      <c r="Y197" s="38"/>
      <c r="Z197" s="38"/>
      <c r="AA197" s="38"/>
      <c r="AB197" s="38"/>
      <c r="AC197" s="38"/>
      <c r="AD197" s="38"/>
      <c r="AE197" s="38"/>
      <c r="AR197" s="237" t="s">
        <v>194</v>
      </c>
      <c r="AT197" s="237" t="s">
        <v>266</v>
      </c>
      <c r="AU197" s="237" t="s">
        <v>88</v>
      </c>
      <c r="AY197" s="17" t="s">
        <v>150</v>
      </c>
      <c r="BE197" s="238">
        <f>IF(N197="základní",J197,0)</f>
        <v>0</v>
      </c>
      <c r="BF197" s="238">
        <f>IF(N197="snížená",J197,0)</f>
        <v>0</v>
      </c>
      <c r="BG197" s="238">
        <f>IF(N197="zákl. přenesená",J197,0)</f>
        <v>0</v>
      </c>
      <c r="BH197" s="238">
        <f>IF(N197="sníž. přenesená",J197,0)</f>
        <v>0</v>
      </c>
      <c r="BI197" s="238">
        <f>IF(N197="nulová",J197,0)</f>
        <v>0</v>
      </c>
      <c r="BJ197" s="17" t="s">
        <v>14</v>
      </c>
      <c r="BK197" s="238">
        <f>ROUND(I197*H197,2)</f>
        <v>0</v>
      </c>
      <c r="BL197" s="17" t="s">
        <v>157</v>
      </c>
      <c r="BM197" s="237" t="s">
        <v>1102</v>
      </c>
    </row>
    <row r="198" s="13" customFormat="1">
      <c r="A198" s="13"/>
      <c r="B198" s="244"/>
      <c r="C198" s="245"/>
      <c r="D198" s="239" t="s">
        <v>161</v>
      </c>
      <c r="E198" s="246" t="s">
        <v>1</v>
      </c>
      <c r="F198" s="247" t="s">
        <v>1103</v>
      </c>
      <c r="G198" s="245"/>
      <c r="H198" s="248">
        <v>74.310000000000002</v>
      </c>
      <c r="I198" s="249"/>
      <c r="J198" s="245"/>
      <c r="K198" s="245"/>
      <c r="L198" s="250"/>
      <c r="M198" s="251"/>
      <c r="N198" s="252"/>
      <c r="O198" s="252"/>
      <c r="P198" s="252"/>
      <c r="Q198" s="252"/>
      <c r="R198" s="252"/>
      <c r="S198" s="252"/>
      <c r="T198" s="253"/>
      <c r="U198" s="13"/>
      <c r="V198" s="13"/>
      <c r="W198" s="13"/>
      <c r="X198" s="13"/>
      <c r="Y198" s="13"/>
      <c r="Z198" s="13"/>
      <c r="AA198" s="13"/>
      <c r="AB198" s="13"/>
      <c r="AC198" s="13"/>
      <c r="AD198" s="13"/>
      <c r="AE198" s="13"/>
      <c r="AT198" s="254" t="s">
        <v>161</v>
      </c>
      <c r="AU198" s="254" t="s">
        <v>88</v>
      </c>
      <c r="AV198" s="13" t="s">
        <v>88</v>
      </c>
      <c r="AW198" s="13" t="s">
        <v>34</v>
      </c>
      <c r="AX198" s="13" t="s">
        <v>14</v>
      </c>
      <c r="AY198" s="254" t="s">
        <v>150</v>
      </c>
    </row>
    <row r="199" s="12" customFormat="1" ht="22.8" customHeight="1">
      <c r="A199" s="12"/>
      <c r="B199" s="210"/>
      <c r="C199" s="211"/>
      <c r="D199" s="212" t="s">
        <v>79</v>
      </c>
      <c r="E199" s="224" t="s">
        <v>194</v>
      </c>
      <c r="F199" s="224" t="s">
        <v>397</v>
      </c>
      <c r="G199" s="211"/>
      <c r="H199" s="211"/>
      <c r="I199" s="214"/>
      <c r="J199" s="225">
        <f>BK199</f>
        <v>0</v>
      </c>
      <c r="K199" s="211"/>
      <c r="L199" s="216"/>
      <c r="M199" s="217"/>
      <c r="N199" s="218"/>
      <c r="O199" s="218"/>
      <c r="P199" s="219">
        <f>SUM(P200:P218)</f>
        <v>0</v>
      </c>
      <c r="Q199" s="218"/>
      <c r="R199" s="219">
        <f>SUM(R200:R218)</f>
        <v>32.345800000000004</v>
      </c>
      <c r="S199" s="218"/>
      <c r="T199" s="220">
        <f>SUM(T200:T218)</f>
        <v>2.1200000000000001</v>
      </c>
      <c r="U199" s="12"/>
      <c r="V199" s="12"/>
      <c r="W199" s="12"/>
      <c r="X199" s="12"/>
      <c r="Y199" s="12"/>
      <c r="Z199" s="12"/>
      <c r="AA199" s="12"/>
      <c r="AB199" s="12"/>
      <c r="AC199" s="12"/>
      <c r="AD199" s="12"/>
      <c r="AE199" s="12"/>
      <c r="AR199" s="221" t="s">
        <v>14</v>
      </c>
      <c r="AT199" s="222" t="s">
        <v>79</v>
      </c>
      <c r="AU199" s="222" t="s">
        <v>14</v>
      </c>
      <c r="AY199" s="221" t="s">
        <v>150</v>
      </c>
      <c r="BK199" s="223">
        <f>SUM(BK200:BK218)</f>
        <v>0</v>
      </c>
    </row>
    <row r="200" s="2" customFormat="1" ht="33" customHeight="1">
      <c r="A200" s="38"/>
      <c r="B200" s="39"/>
      <c r="C200" s="226" t="s">
        <v>301</v>
      </c>
      <c r="D200" s="226" t="s">
        <v>152</v>
      </c>
      <c r="E200" s="227" t="s">
        <v>1104</v>
      </c>
      <c r="F200" s="228" t="s">
        <v>1105</v>
      </c>
      <c r="G200" s="229" t="s">
        <v>233</v>
      </c>
      <c r="H200" s="230">
        <v>1</v>
      </c>
      <c r="I200" s="231"/>
      <c r="J200" s="232">
        <f>ROUND(I200*H200,2)</f>
        <v>0</v>
      </c>
      <c r="K200" s="228" t="s">
        <v>156</v>
      </c>
      <c r="L200" s="44"/>
      <c r="M200" s="233" t="s">
        <v>1</v>
      </c>
      <c r="N200" s="234" t="s">
        <v>45</v>
      </c>
      <c r="O200" s="91"/>
      <c r="P200" s="235">
        <f>O200*H200</f>
        <v>0</v>
      </c>
      <c r="Q200" s="235">
        <v>0</v>
      </c>
      <c r="R200" s="235">
        <f>Q200*H200</f>
        <v>0</v>
      </c>
      <c r="S200" s="235">
        <v>1.9199999999999999</v>
      </c>
      <c r="T200" s="236">
        <f>S200*H200</f>
        <v>1.9199999999999999</v>
      </c>
      <c r="U200" s="38"/>
      <c r="V200" s="38"/>
      <c r="W200" s="38"/>
      <c r="X200" s="38"/>
      <c r="Y200" s="38"/>
      <c r="Z200" s="38"/>
      <c r="AA200" s="38"/>
      <c r="AB200" s="38"/>
      <c r="AC200" s="38"/>
      <c r="AD200" s="38"/>
      <c r="AE200" s="38"/>
      <c r="AR200" s="237" t="s">
        <v>157</v>
      </c>
      <c r="AT200" s="237" t="s">
        <v>152</v>
      </c>
      <c r="AU200" s="237" t="s">
        <v>88</v>
      </c>
      <c r="AY200" s="17" t="s">
        <v>150</v>
      </c>
      <c r="BE200" s="238">
        <f>IF(N200="základní",J200,0)</f>
        <v>0</v>
      </c>
      <c r="BF200" s="238">
        <f>IF(N200="snížená",J200,0)</f>
        <v>0</v>
      </c>
      <c r="BG200" s="238">
        <f>IF(N200="zákl. přenesená",J200,0)</f>
        <v>0</v>
      </c>
      <c r="BH200" s="238">
        <f>IF(N200="sníž. přenesená",J200,0)</f>
        <v>0</v>
      </c>
      <c r="BI200" s="238">
        <f>IF(N200="nulová",J200,0)</f>
        <v>0</v>
      </c>
      <c r="BJ200" s="17" t="s">
        <v>14</v>
      </c>
      <c r="BK200" s="238">
        <f>ROUND(I200*H200,2)</f>
        <v>0</v>
      </c>
      <c r="BL200" s="17" t="s">
        <v>157</v>
      </c>
      <c r="BM200" s="237" t="s">
        <v>1106</v>
      </c>
    </row>
    <row r="201" s="2" customFormat="1">
      <c r="A201" s="38"/>
      <c r="B201" s="39"/>
      <c r="C201" s="40"/>
      <c r="D201" s="239" t="s">
        <v>159</v>
      </c>
      <c r="E201" s="40"/>
      <c r="F201" s="240" t="s">
        <v>402</v>
      </c>
      <c r="G201" s="40"/>
      <c r="H201" s="40"/>
      <c r="I201" s="241"/>
      <c r="J201" s="40"/>
      <c r="K201" s="40"/>
      <c r="L201" s="44"/>
      <c r="M201" s="242"/>
      <c r="N201" s="243"/>
      <c r="O201" s="91"/>
      <c r="P201" s="91"/>
      <c r="Q201" s="91"/>
      <c r="R201" s="91"/>
      <c r="S201" s="91"/>
      <c r="T201" s="92"/>
      <c r="U201" s="38"/>
      <c r="V201" s="38"/>
      <c r="W201" s="38"/>
      <c r="X201" s="38"/>
      <c r="Y201" s="38"/>
      <c r="Z201" s="38"/>
      <c r="AA201" s="38"/>
      <c r="AB201" s="38"/>
      <c r="AC201" s="38"/>
      <c r="AD201" s="38"/>
      <c r="AE201" s="38"/>
      <c r="AT201" s="17" t="s">
        <v>159</v>
      </c>
      <c r="AU201" s="17" t="s">
        <v>88</v>
      </c>
    </row>
    <row r="202" s="13" customFormat="1">
      <c r="A202" s="13"/>
      <c r="B202" s="244"/>
      <c r="C202" s="245"/>
      <c r="D202" s="239" t="s">
        <v>161</v>
      </c>
      <c r="E202" s="246" t="s">
        <v>1</v>
      </c>
      <c r="F202" s="247" t="s">
        <v>1107</v>
      </c>
      <c r="G202" s="245"/>
      <c r="H202" s="248">
        <v>1</v>
      </c>
      <c r="I202" s="249"/>
      <c r="J202" s="245"/>
      <c r="K202" s="245"/>
      <c r="L202" s="250"/>
      <c r="M202" s="251"/>
      <c r="N202" s="252"/>
      <c r="O202" s="252"/>
      <c r="P202" s="252"/>
      <c r="Q202" s="252"/>
      <c r="R202" s="252"/>
      <c r="S202" s="252"/>
      <c r="T202" s="253"/>
      <c r="U202" s="13"/>
      <c r="V202" s="13"/>
      <c r="W202" s="13"/>
      <c r="X202" s="13"/>
      <c r="Y202" s="13"/>
      <c r="Z202" s="13"/>
      <c r="AA202" s="13"/>
      <c r="AB202" s="13"/>
      <c r="AC202" s="13"/>
      <c r="AD202" s="13"/>
      <c r="AE202" s="13"/>
      <c r="AT202" s="254" t="s">
        <v>161</v>
      </c>
      <c r="AU202" s="254" t="s">
        <v>88</v>
      </c>
      <c r="AV202" s="13" t="s">
        <v>88</v>
      </c>
      <c r="AW202" s="13" t="s">
        <v>34</v>
      </c>
      <c r="AX202" s="13" t="s">
        <v>14</v>
      </c>
      <c r="AY202" s="254" t="s">
        <v>150</v>
      </c>
    </row>
    <row r="203" s="2" customFormat="1">
      <c r="A203" s="38"/>
      <c r="B203" s="39"/>
      <c r="C203" s="226" t="s">
        <v>307</v>
      </c>
      <c r="D203" s="226" t="s">
        <v>152</v>
      </c>
      <c r="E203" s="227" t="s">
        <v>757</v>
      </c>
      <c r="F203" s="228" t="s">
        <v>758</v>
      </c>
      <c r="G203" s="229" t="s">
        <v>323</v>
      </c>
      <c r="H203" s="230">
        <v>1</v>
      </c>
      <c r="I203" s="231"/>
      <c r="J203" s="232">
        <f>ROUND(I203*H203,2)</f>
        <v>0</v>
      </c>
      <c r="K203" s="228" t="s">
        <v>156</v>
      </c>
      <c r="L203" s="44"/>
      <c r="M203" s="233" t="s">
        <v>1</v>
      </c>
      <c r="N203" s="234" t="s">
        <v>45</v>
      </c>
      <c r="O203" s="91"/>
      <c r="P203" s="235">
        <f>O203*H203</f>
        <v>0</v>
      </c>
      <c r="Q203" s="235">
        <v>0.010189999999999999</v>
      </c>
      <c r="R203" s="235">
        <f>Q203*H203</f>
        <v>0.010189999999999999</v>
      </c>
      <c r="S203" s="235">
        <v>0</v>
      </c>
      <c r="T203" s="236">
        <f>S203*H203</f>
        <v>0</v>
      </c>
      <c r="U203" s="38"/>
      <c r="V203" s="38"/>
      <c r="W203" s="38"/>
      <c r="X203" s="38"/>
      <c r="Y203" s="38"/>
      <c r="Z203" s="38"/>
      <c r="AA203" s="38"/>
      <c r="AB203" s="38"/>
      <c r="AC203" s="38"/>
      <c r="AD203" s="38"/>
      <c r="AE203" s="38"/>
      <c r="AR203" s="237" t="s">
        <v>157</v>
      </c>
      <c r="AT203" s="237" t="s">
        <v>152</v>
      </c>
      <c r="AU203" s="237" t="s">
        <v>88</v>
      </c>
      <c r="AY203" s="17" t="s">
        <v>150</v>
      </c>
      <c r="BE203" s="238">
        <f>IF(N203="základní",J203,0)</f>
        <v>0</v>
      </c>
      <c r="BF203" s="238">
        <f>IF(N203="snížená",J203,0)</f>
        <v>0</v>
      </c>
      <c r="BG203" s="238">
        <f>IF(N203="zákl. přenesená",J203,0)</f>
        <v>0</v>
      </c>
      <c r="BH203" s="238">
        <f>IF(N203="sníž. přenesená",J203,0)</f>
        <v>0</v>
      </c>
      <c r="BI203" s="238">
        <f>IF(N203="nulová",J203,0)</f>
        <v>0</v>
      </c>
      <c r="BJ203" s="17" t="s">
        <v>14</v>
      </c>
      <c r="BK203" s="238">
        <f>ROUND(I203*H203,2)</f>
        <v>0</v>
      </c>
      <c r="BL203" s="17" t="s">
        <v>157</v>
      </c>
      <c r="BM203" s="237" t="s">
        <v>1108</v>
      </c>
    </row>
    <row r="204" s="2" customFormat="1">
      <c r="A204" s="38"/>
      <c r="B204" s="39"/>
      <c r="C204" s="40"/>
      <c r="D204" s="239" t="s">
        <v>159</v>
      </c>
      <c r="E204" s="40"/>
      <c r="F204" s="240" t="s">
        <v>760</v>
      </c>
      <c r="G204" s="40"/>
      <c r="H204" s="40"/>
      <c r="I204" s="241"/>
      <c r="J204" s="40"/>
      <c r="K204" s="40"/>
      <c r="L204" s="44"/>
      <c r="M204" s="242"/>
      <c r="N204" s="243"/>
      <c r="O204" s="91"/>
      <c r="P204" s="91"/>
      <c r="Q204" s="91"/>
      <c r="R204" s="91"/>
      <c r="S204" s="91"/>
      <c r="T204" s="92"/>
      <c r="U204" s="38"/>
      <c r="V204" s="38"/>
      <c r="W204" s="38"/>
      <c r="X204" s="38"/>
      <c r="Y204" s="38"/>
      <c r="Z204" s="38"/>
      <c r="AA204" s="38"/>
      <c r="AB204" s="38"/>
      <c r="AC204" s="38"/>
      <c r="AD204" s="38"/>
      <c r="AE204" s="38"/>
      <c r="AT204" s="17" t="s">
        <v>159</v>
      </c>
      <c r="AU204" s="17" t="s">
        <v>88</v>
      </c>
    </row>
    <row r="205" s="13" customFormat="1">
      <c r="A205" s="13"/>
      <c r="B205" s="244"/>
      <c r="C205" s="245"/>
      <c r="D205" s="239" t="s">
        <v>161</v>
      </c>
      <c r="E205" s="246" t="s">
        <v>1</v>
      </c>
      <c r="F205" s="247" t="s">
        <v>1109</v>
      </c>
      <c r="G205" s="245"/>
      <c r="H205" s="248">
        <v>1</v>
      </c>
      <c r="I205" s="249"/>
      <c r="J205" s="245"/>
      <c r="K205" s="245"/>
      <c r="L205" s="250"/>
      <c r="M205" s="251"/>
      <c r="N205" s="252"/>
      <c r="O205" s="252"/>
      <c r="P205" s="252"/>
      <c r="Q205" s="252"/>
      <c r="R205" s="252"/>
      <c r="S205" s="252"/>
      <c r="T205" s="253"/>
      <c r="U205" s="13"/>
      <c r="V205" s="13"/>
      <c r="W205" s="13"/>
      <c r="X205" s="13"/>
      <c r="Y205" s="13"/>
      <c r="Z205" s="13"/>
      <c r="AA205" s="13"/>
      <c r="AB205" s="13"/>
      <c r="AC205" s="13"/>
      <c r="AD205" s="13"/>
      <c r="AE205" s="13"/>
      <c r="AT205" s="254" t="s">
        <v>161</v>
      </c>
      <c r="AU205" s="254" t="s">
        <v>88</v>
      </c>
      <c r="AV205" s="13" t="s">
        <v>88</v>
      </c>
      <c r="AW205" s="13" t="s">
        <v>34</v>
      </c>
      <c r="AX205" s="13" t="s">
        <v>14</v>
      </c>
      <c r="AY205" s="254" t="s">
        <v>150</v>
      </c>
    </row>
    <row r="206" s="2" customFormat="1">
      <c r="A206" s="38"/>
      <c r="B206" s="39"/>
      <c r="C206" s="266" t="s">
        <v>314</v>
      </c>
      <c r="D206" s="266" t="s">
        <v>266</v>
      </c>
      <c r="E206" s="267" t="s">
        <v>1110</v>
      </c>
      <c r="F206" s="268" t="s">
        <v>1111</v>
      </c>
      <c r="G206" s="269" t="s">
        <v>323</v>
      </c>
      <c r="H206" s="270">
        <v>1</v>
      </c>
      <c r="I206" s="271"/>
      <c r="J206" s="272">
        <f>ROUND(I206*H206,2)</f>
        <v>0</v>
      </c>
      <c r="K206" s="268" t="s">
        <v>1</v>
      </c>
      <c r="L206" s="273"/>
      <c r="M206" s="274" t="s">
        <v>1</v>
      </c>
      <c r="N206" s="275" t="s">
        <v>45</v>
      </c>
      <c r="O206" s="91"/>
      <c r="P206" s="235">
        <f>O206*H206</f>
        <v>0</v>
      </c>
      <c r="Q206" s="235">
        <v>0.254</v>
      </c>
      <c r="R206" s="235">
        <f>Q206*H206</f>
        <v>0.254</v>
      </c>
      <c r="S206" s="235">
        <v>0</v>
      </c>
      <c r="T206" s="236">
        <f>S206*H206</f>
        <v>0</v>
      </c>
      <c r="U206" s="38"/>
      <c r="V206" s="38"/>
      <c r="W206" s="38"/>
      <c r="X206" s="38"/>
      <c r="Y206" s="38"/>
      <c r="Z206" s="38"/>
      <c r="AA206" s="38"/>
      <c r="AB206" s="38"/>
      <c r="AC206" s="38"/>
      <c r="AD206" s="38"/>
      <c r="AE206" s="38"/>
      <c r="AR206" s="237" t="s">
        <v>194</v>
      </c>
      <c r="AT206" s="237" t="s">
        <v>266</v>
      </c>
      <c r="AU206" s="237" t="s">
        <v>88</v>
      </c>
      <c r="AY206" s="17" t="s">
        <v>150</v>
      </c>
      <c r="BE206" s="238">
        <f>IF(N206="základní",J206,0)</f>
        <v>0</v>
      </c>
      <c r="BF206" s="238">
        <f>IF(N206="snížená",J206,0)</f>
        <v>0</v>
      </c>
      <c r="BG206" s="238">
        <f>IF(N206="zákl. přenesená",J206,0)</f>
        <v>0</v>
      </c>
      <c r="BH206" s="238">
        <f>IF(N206="sníž. přenesená",J206,0)</f>
        <v>0</v>
      </c>
      <c r="BI206" s="238">
        <f>IF(N206="nulová",J206,0)</f>
        <v>0</v>
      </c>
      <c r="BJ206" s="17" t="s">
        <v>14</v>
      </c>
      <c r="BK206" s="238">
        <f>ROUND(I206*H206,2)</f>
        <v>0</v>
      </c>
      <c r="BL206" s="17" t="s">
        <v>157</v>
      </c>
      <c r="BM206" s="237" t="s">
        <v>1112</v>
      </c>
    </row>
    <row r="207" s="2" customFormat="1">
      <c r="A207" s="38"/>
      <c r="B207" s="39"/>
      <c r="C207" s="226" t="s">
        <v>320</v>
      </c>
      <c r="D207" s="226" t="s">
        <v>152</v>
      </c>
      <c r="E207" s="227" t="s">
        <v>1113</v>
      </c>
      <c r="F207" s="228" t="s">
        <v>1114</v>
      </c>
      <c r="G207" s="229" t="s">
        <v>323</v>
      </c>
      <c r="H207" s="230">
        <v>1</v>
      </c>
      <c r="I207" s="231"/>
      <c r="J207" s="232">
        <f>ROUND(I207*H207,2)</f>
        <v>0</v>
      </c>
      <c r="K207" s="228" t="s">
        <v>156</v>
      </c>
      <c r="L207" s="44"/>
      <c r="M207" s="233" t="s">
        <v>1</v>
      </c>
      <c r="N207" s="234" t="s">
        <v>45</v>
      </c>
      <c r="O207" s="91"/>
      <c r="P207" s="235">
        <f>O207*H207</f>
        <v>0</v>
      </c>
      <c r="Q207" s="235">
        <v>0.039269999999999999</v>
      </c>
      <c r="R207" s="235">
        <f>Q207*H207</f>
        <v>0.039269999999999999</v>
      </c>
      <c r="S207" s="235">
        <v>0</v>
      </c>
      <c r="T207" s="236">
        <f>S207*H207</f>
        <v>0</v>
      </c>
      <c r="U207" s="38"/>
      <c r="V207" s="38"/>
      <c r="W207" s="38"/>
      <c r="X207" s="38"/>
      <c r="Y207" s="38"/>
      <c r="Z207" s="38"/>
      <c r="AA207" s="38"/>
      <c r="AB207" s="38"/>
      <c r="AC207" s="38"/>
      <c r="AD207" s="38"/>
      <c r="AE207" s="38"/>
      <c r="AR207" s="237" t="s">
        <v>157</v>
      </c>
      <c r="AT207" s="237" t="s">
        <v>152</v>
      </c>
      <c r="AU207" s="237" t="s">
        <v>88</v>
      </c>
      <c r="AY207" s="17" t="s">
        <v>150</v>
      </c>
      <c r="BE207" s="238">
        <f>IF(N207="základní",J207,0)</f>
        <v>0</v>
      </c>
      <c r="BF207" s="238">
        <f>IF(N207="snížená",J207,0)</f>
        <v>0</v>
      </c>
      <c r="BG207" s="238">
        <f>IF(N207="zákl. přenesená",J207,0)</f>
        <v>0</v>
      </c>
      <c r="BH207" s="238">
        <f>IF(N207="sníž. přenesená",J207,0)</f>
        <v>0</v>
      </c>
      <c r="BI207" s="238">
        <f>IF(N207="nulová",J207,0)</f>
        <v>0</v>
      </c>
      <c r="BJ207" s="17" t="s">
        <v>14</v>
      </c>
      <c r="BK207" s="238">
        <f>ROUND(I207*H207,2)</f>
        <v>0</v>
      </c>
      <c r="BL207" s="17" t="s">
        <v>157</v>
      </c>
      <c r="BM207" s="237" t="s">
        <v>1115</v>
      </c>
    </row>
    <row r="208" s="2" customFormat="1">
      <c r="A208" s="38"/>
      <c r="B208" s="39"/>
      <c r="C208" s="40"/>
      <c r="D208" s="239" t="s">
        <v>159</v>
      </c>
      <c r="E208" s="40"/>
      <c r="F208" s="240" t="s">
        <v>760</v>
      </c>
      <c r="G208" s="40"/>
      <c r="H208" s="40"/>
      <c r="I208" s="241"/>
      <c r="J208" s="40"/>
      <c r="K208" s="40"/>
      <c r="L208" s="44"/>
      <c r="M208" s="242"/>
      <c r="N208" s="243"/>
      <c r="O208" s="91"/>
      <c r="P208" s="91"/>
      <c r="Q208" s="91"/>
      <c r="R208" s="91"/>
      <c r="S208" s="91"/>
      <c r="T208" s="92"/>
      <c r="U208" s="38"/>
      <c r="V208" s="38"/>
      <c r="W208" s="38"/>
      <c r="X208" s="38"/>
      <c r="Y208" s="38"/>
      <c r="Z208" s="38"/>
      <c r="AA208" s="38"/>
      <c r="AB208" s="38"/>
      <c r="AC208" s="38"/>
      <c r="AD208" s="38"/>
      <c r="AE208" s="38"/>
      <c r="AT208" s="17" t="s">
        <v>159</v>
      </c>
      <c r="AU208" s="17" t="s">
        <v>88</v>
      </c>
    </row>
    <row r="209" s="2" customFormat="1">
      <c r="A209" s="38"/>
      <c r="B209" s="39"/>
      <c r="C209" s="266" t="s">
        <v>327</v>
      </c>
      <c r="D209" s="266" t="s">
        <v>266</v>
      </c>
      <c r="E209" s="267" t="s">
        <v>1116</v>
      </c>
      <c r="F209" s="268" t="s">
        <v>1117</v>
      </c>
      <c r="G209" s="269" t="s">
        <v>323</v>
      </c>
      <c r="H209" s="270">
        <v>1</v>
      </c>
      <c r="I209" s="271"/>
      <c r="J209" s="272">
        <f>ROUND(I209*H209,2)</f>
        <v>0</v>
      </c>
      <c r="K209" s="268" t="s">
        <v>1</v>
      </c>
      <c r="L209" s="273"/>
      <c r="M209" s="274" t="s">
        <v>1</v>
      </c>
      <c r="N209" s="275" t="s">
        <v>45</v>
      </c>
      <c r="O209" s="91"/>
      <c r="P209" s="235">
        <f>O209*H209</f>
        <v>0</v>
      </c>
      <c r="Q209" s="235">
        <v>0.52100000000000002</v>
      </c>
      <c r="R209" s="235">
        <f>Q209*H209</f>
        <v>0.52100000000000002</v>
      </c>
      <c r="S209" s="235">
        <v>0</v>
      </c>
      <c r="T209" s="236">
        <f>S209*H209</f>
        <v>0</v>
      </c>
      <c r="U209" s="38"/>
      <c r="V209" s="38"/>
      <c r="W209" s="38"/>
      <c r="X209" s="38"/>
      <c r="Y209" s="38"/>
      <c r="Z209" s="38"/>
      <c r="AA209" s="38"/>
      <c r="AB209" s="38"/>
      <c r="AC209" s="38"/>
      <c r="AD209" s="38"/>
      <c r="AE209" s="38"/>
      <c r="AR209" s="237" t="s">
        <v>194</v>
      </c>
      <c r="AT209" s="237" t="s">
        <v>266</v>
      </c>
      <c r="AU209" s="237" t="s">
        <v>88</v>
      </c>
      <c r="AY209" s="17" t="s">
        <v>150</v>
      </c>
      <c r="BE209" s="238">
        <f>IF(N209="základní",J209,0)</f>
        <v>0</v>
      </c>
      <c r="BF209" s="238">
        <f>IF(N209="snížená",J209,0)</f>
        <v>0</v>
      </c>
      <c r="BG209" s="238">
        <f>IF(N209="zákl. přenesená",J209,0)</f>
        <v>0</v>
      </c>
      <c r="BH209" s="238">
        <f>IF(N209="sníž. přenesená",J209,0)</f>
        <v>0</v>
      </c>
      <c r="BI209" s="238">
        <f>IF(N209="nulová",J209,0)</f>
        <v>0</v>
      </c>
      <c r="BJ209" s="17" t="s">
        <v>14</v>
      </c>
      <c r="BK209" s="238">
        <f>ROUND(I209*H209,2)</f>
        <v>0</v>
      </c>
      <c r="BL209" s="17" t="s">
        <v>157</v>
      </c>
      <c r="BM209" s="237" t="s">
        <v>1118</v>
      </c>
    </row>
    <row r="210" s="2" customFormat="1">
      <c r="A210" s="38"/>
      <c r="B210" s="39"/>
      <c r="C210" s="226" t="s">
        <v>332</v>
      </c>
      <c r="D210" s="226" t="s">
        <v>152</v>
      </c>
      <c r="E210" s="227" t="s">
        <v>789</v>
      </c>
      <c r="F210" s="228" t="s">
        <v>790</v>
      </c>
      <c r="G210" s="229" t="s">
        <v>323</v>
      </c>
      <c r="H210" s="230">
        <v>1</v>
      </c>
      <c r="I210" s="231"/>
      <c r="J210" s="232">
        <f>ROUND(I210*H210,2)</f>
        <v>0</v>
      </c>
      <c r="K210" s="228" t="s">
        <v>156</v>
      </c>
      <c r="L210" s="44"/>
      <c r="M210" s="233" t="s">
        <v>1</v>
      </c>
      <c r="N210" s="234" t="s">
        <v>45</v>
      </c>
      <c r="O210" s="91"/>
      <c r="P210" s="235">
        <f>O210*H210</f>
        <v>0</v>
      </c>
      <c r="Q210" s="235">
        <v>0.21734000000000001</v>
      </c>
      <c r="R210" s="235">
        <f>Q210*H210</f>
        <v>0.21734000000000001</v>
      </c>
      <c r="S210" s="235">
        <v>0</v>
      </c>
      <c r="T210" s="236">
        <f>S210*H210</f>
        <v>0</v>
      </c>
      <c r="U210" s="38"/>
      <c r="V210" s="38"/>
      <c r="W210" s="38"/>
      <c r="X210" s="38"/>
      <c r="Y210" s="38"/>
      <c r="Z210" s="38"/>
      <c r="AA210" s="38"/>
      <c r="AB210" s="38"/>
      <c r="AC210" s="38"/>
      <c r="AD210" s="38"/>
      <c r="AE210" s="38"/>
      <c r="AR210" s="237" t="s">
        <v>157</v>
      </c>
      <c r="AT210" s="237" t="s">
        <v>152</v>
      </c>
      <c r="AU210" s="237" t="s">
        <v>88</v>
      </c>
      <c r="AY210" s="17" t="s">
        <v>150</v>
      </c>
      <c r="BE210" s="238">
        <f>IF(N210="základní",J210,0)</f>
        <v>0</v>
      </c>
      <c r="BF210" s="238">
        <f>IF(N210="snížená",J210,0)</f>
        <v>0</v>
      </c>
      <c r="BG210" s="238">
        <f>IF(N210="zákl. přenesená",J210,0)</f>
        <v>0</v>
      </c>
      <c r="BH210" s="238">
        <f>IF(N210="sníž. přenesená",J210,0)</f>
        <v>0</v>
      </c>
      <c r="BI210" s="238">
        <f>IF(N210="nulová",J210,0)</f>
        <v>0</v>
      </c>
      <c r="BJ210" s="17" t="s">
        <v>14</v>
      </c>
      <c r="BK210" s="238">
        <f>ROUND(I210*H210,2)</f>
        <v>0</v>
      </c>
      <c r="BL210" s="17" t="s">
        <v>157</v>
      </c>
      <c r="BM210" s="237" t="s">
        <v>1119</v>
      </c>
    </row>
    <row r="211" s="2" customFormat="1">
      <c r="A211" s="38"/>
      <c r="B211" s="39"/>
      <c r="C211" s="40"/>
      <c r="D211" s="239" t="s">
        <v>159</v>
      </c>
      <c r="E211" s="40"/>
      <c r="F211" s="240" t="s">
        <v>792</v>
      </c>
      <c r="G211" s="40"/>
      <c r="H211" s="40"/>
      <c r="I211" s="241"/>
      <c r="J211" s="40"/>
      <c r="K211" s="40"/>
      <c r="L211" s="44"/>
      <c r="M211" s="242"/>
      <c r="N211" s="243"/>
      <c r="O211" s="91"/>
      <c r="P211" s="91"/>
      <c r="Q211" s="91"/>
      <c r="R211" s="91"/>
      <c r="S211" s="91"/>
      <c r="T211" s="92"/>
      <c r="U211" s="38"/>
      <c r="V211" s="38"/>
      <c r="W211" s="38"/>
      <c r="X211" s="38"/>
      <c r="Y211" s="38"/>
      <c r="Z211" s="38"/>
      <c r="AA211" s="38"/>
      <c r="AB211" s="38"/>
      <c r="AC211" s="38"/>
      <c r="AD211" s="38"/>
      <c r="AE211" s="38"/>
      <c r="AT211" s="17" t="s">
        <v>159</v>
      </c>
      <c r="AU211" s="17" t="s">
        <v>88</v>
      </c>
    </row>
    <row r="212" s="13" customFormat="1">
      <c r="A212" s="13"/>
      <c r="B212" s="244"/>
      <c r="C212" s="245"/>
      <c r="D212" s="239" t="s">
        <v>161</v>
      </c>
      <c r="E212" s="246" t="s">
        <v>1</v>
      </c>
      <c r="F212" s="247" t="s">
        <v>1120</v>
      </c>
      <c r="G212" s="245"/>
      <c r="H212" s="248">
        <v>1</v>
      </c>
      <c r="I212" s="249"/>
      <c r="J212" s="245"/>
      <c r="K212" s="245"/>
      <c r="L212" s="250"/>
      <c r="M212" s="251"/>
      <c r="N212" s="252"/>
      <c r="O212" s="252"/>
      <c r="P212" s="252"/>
      <c r="Q212" s="252"/>
      <c r="R212" s="252"/>
      <c r="S212" s="252"/>
      <c r="T212" s="253"/>
      <c r="U212" s="13"/>
      <c r="V212" s="13"/>
      <c r="W212" s="13"/>
      <c r="X212" s="13"/>
      <c r="Y212" s="13"/>
      <c r="Z212" s="13"/>
      <c r="AA212" s="13"/>
      <c r="AB212" s="13"/>
      <c r="AC212" s="13"/>
      <c r="AD212" s="13"/>
      <c r="AE212" s="13"/>
      <c r="AT212" s="254" t="s">
        <v>161</v>
      </c>
      <c r="AU212" s="254" t="s">
        <v>88</v>
      </c>
      <c r="AV212" s="13" t="s">
        <v>88</v>
      </c>
      <c r="AW212" s="13" t="s">
        <v>34</v>
      </c>
      <c r="AX212" s="13" t="s">
        <v>14</v>
      </c>
      <c r="AY212" s="254" t="s">
        <v>150</v>
      </c>
    </row>
    <row r="213" s="2" customFormat="1" ht="21.75" customHeight="1">
      <c r="A213" s="38"/>
      <c r="B213" s="39"/>
      <c r="C213" s="266" t="s">
        <v>337</v>
      </c>
      <c r="D213" s="266" t="s">
        <v>266</v>
      </c>
      <c r="E213" s="267" t="s">
        <v>793</v>
      </c>
      <c r="F213" s="268" t="s">
        <v>794</v>
      </c>
      <c r="G213" s="269" t="s">
        <v>323</v>
      </c>
      <c r="H213" s="270">
        <v>1</v>
      </c>
      <c r="I213" s="271"/>
      <c r="J213" s="272">
        <f>ROUND(I213*H213,2)</f>
        <v>0</v>
      </c>
      <c r="K213" s="268" t="s">
        <v>156</v>
      </c>
      <c r="L213" s="273"/>
      <c r="M213" s="274" t="s">
        <v>1</v>
      </c>
      <c r="N213" s="275" t="s">
        <v>45</v>
      </c>
      <c r="O213" s="91"/>
      <c r="P213" s="235">
        <f>O213*H213</f>
        <v>0</v>
      </c>
      <c r="Q213" s="235">
        <v>0.19600000000000001</v>
      </c>
      <c r="R213" s="235">
        <f>Q213*H213</f>
        <v>0.19600000000000001</v>
      </c>
      <c r="S213" s="235">
        <v>0</v>
      </c>
      <c r="T213" s="236">
        <f>S213*H213</f>
        <v>0</v>
      </c>
      <c r="U213" s="38"/>
      <c r="V213" s="38"/>
      <c r="W213" s="38"/>
      <c r="X213" s="38"/>
      <c r="Y213" s="38"/>
      <c r="Z213" s="38"/>
      <c r="AA213" s="38"/>
      <c r="AB213" s="38"/>
      <c r="AC213" s="38"/>
      <c r="AD213" s="38"/>
      <c r="AE213" s="38"/>
      <c r="AR213" s="237" t="s">
        <v>194</v>
      </c>
      <c r="AT213" s="237" t="s">
        <v>266</v>
      </c>
      <c r="AU213" s="237" t="s">
        <v>88</v>
      </c>
      <c r="AY213" s="17" t="s">
        <v>150</v>
      </c>
      <c r="BE213" s="238">
        <f>IF(N213="základní",J213,0)</f>
        <v>0</v>
      </c>
      <c r="BF213" s="238">
        <f>IF(N213="snížená",J213,0)</f>
        <v>0</v>
      </c>
      <c r="BG213" s="238">
        <f>IF(N213="zákl. přenesená",J213,0)</f>
        <v>0</v>
      </c>
      <c r="BH213" s="238">
        <f>IF(N213="sníž. přenesená",J213,0)</f>
        <v>0</v>
      </c>
      <c r="BI213" s="238">
        <f>IF(N213="nulová",J213,0)</f>
        <v>0</v>
      </c>
      <c r="BJ213" s="17" t="s">
        <v>14</v>
      </c>
      <c r="BK213" s="238">
        <f>ROUND(I213*H213,2)</f>
        <v>0</v>
      </c>
      <c r="BL213" s="17" t="s">
        <v>157</v>
      </c>
      <c r="BM213" s="237" t="s">
        <v>1121</v>
      </c>
    </row>
    <row r="214" s="2" customFormat="1">
      <c r="A214" s="38"/>
      <c r="B214" s="39"/>
      <c r="C214" s="226" t="s">
        <v>343</v>
      </c>
      <c r="D214" s="226" t="s">
        <v>152</v>
      </c>
      <c r="E214" s="227" t="s">
        <v>1122</v>
      </c>
      <c r="F214" s="228" t="s">
        <v>1123</v>
      </c>
      <c r="G214" s="229" t="s">
        <v>323</v>
      </c>
      <c r="H214" s="230">
        <v>1</v>
      </c>
      <c r="I214" s="231"/>
      <c r="J214" s="232">
        <f>ROUND(I214*H214,2)</f>
        <v>0</v>
      </c>
      <c r="K214" s="228" t="s">
        <v>156</v>
      </c>
      <c r="L214" s="44"/>
      <c r="M214" s="233" t="s">
        <v>1</v>
      </c>
      <c r="N214" s="234" t="s">
        <v>45</v>
      </c>
      <c r="O214" s="91"/>
      <c r="P214" s="235">
        <f>O214*H214</f>
        <v>0</v>
      </c>
      <c r="Q214" s="235">
        <v>0</v>
      </c>
      <c r="R214" s="235">
        <f>Q214*H214</f>
        <v>0</v>
      </c>
      <c r="S214" s="235">
        <v>0.20000000000000001</v>
      </c>
      <c r="T214" s="236">
        <f>S214*H214</f>
        <v>0.20000000000000001</v>
      </c>
      <c r="U214" s="38"/>
      <c r="V214" s="38"/>
      <c r="W214" s="38"/>
      <c r="X214" s="38"/>
      <c r="Y214" s="38"/>
      <c r="Z214" s="38"/>
      <c r="AA214" s="38"/>
      <c r="AB214" s="38"/>
      <c r="AC214" s="38"/>
      <c r="AD214" s="38"/>
      <c r="AE214" s="38"/>
      <c r="AR214" s="237" t="s">
        <v>157</v>
      </c>
      <c r="AT214" s="237" t="s">
        <v>152</v>
      </c>
      <c r="AU214" s="237" t="s">
        <v>88</v>
      </c>
      <c r="AY214" s="17" t="s">
        <v>150</v>
      </c>
      <c r="BE214" s="238">
        <f>IF(N214="základní",J214,0)</f>
        <v>0</v>
      </c>
      <c r="BF214" s="238">
        <f>IF(N214="snížená",J214,0)</f>
        <v>0</v>
      </c>
      <c r="BG214" s="238">
        <f>IF(N214="zákl. přenesená",J214,0)</f>
        <v>0</v>
      </c>
      <c r="BH214" s="238">
        <f>IF(N214="sníž. přenesená",J214,0)</f>
        <v>0</v>
      </c>
      <c r="BI214" s="238">
        <f>IF(N214="nulová",J214,0)</f>
        <v>0</v>
      </c>
      <c r="BJ214" s="17" t="s">
        <v>14</v>
      </c>
      <c r="BK214" s="238">
        <f>ROUND(I214*H214,2)</f>
        <v>0</v>
      </c>
      <c r="BL214" s="17" t="s">
        <v>157</v>
      </c>
      <c r="BM214" s="237" t="s">
        <v>1124</v>
      </c>
    </row>
    <row r="215" s="13" customFormat="1">
      <c r="A215" s="13"/>
      <c r="B215" s="244"/>
      <c r="C215" s="245"/>
      <c r="D215" s="239" t="s">
        <v>161</v>
      </c>
      <c r="E215" s="246" t="s">
        <v>1</v>
      </c>
      <c r="F215" s="247" t="s">
        <v>1125</v>
      </c>
      <c r="G215" s="245"/>
      <c r="H215" s="248">
        <v>1</v>
      </c>
      <c r="I215" s="249"/>
      <c r="J215" s="245"/>
      <c r="K215" s="245"/>
      <c r="L215" s="250"/>
      <c r="M215" s="251"/>
      <c r="N215" s="252"/>
      <c r="O215" s="252"/>
      <c r="P215" s="252"/>
      <c r="Q215" s="252"/>
      <c r="R215" s="252"/>
      <c r="S215" s="252"/>
      <c r="T215" s="253"/>
      <c r="U215" s="13"/>
      <c r="V215" s="13"/>
      <c r="W215" s="13"/>
      <c r="X215" s="13"/>
      <c r="Y215" s="13"/>
      <c r="Z215" s="13"/>
      <c r="AA215" s="13"/>
      <c r="AB215" s="13"/>
      <c r="AC215" s="13"/>
      <c r="AD215" s="13"/>
      <c r="AE215" s="13"/>
      <c r="AT215" s="254" t="s">
        <v>161</v>
      </c>
      <c r="AU215" s="254" t="s">
        <v>88</v>
      </c>
      <c r="AV215" s="13" t="s">
        <v>88</v>
      </c>
      <c r="AW215" s="13" t="s">
        <v>34</v>
      </c>
      <c r="AX215" s="13" t="s">
        <v>14</v>
      </c>
      <c r="AY215" s="254" t="s">
        <v>150</v>
      </c>
    </row>
    <row r="216" s="2" customFormat="1">
      <c r="A216" s="38"/>
      <c r="B216" s="39"/>
      <c r="C216" s="226" t="s">
        <v>348</v>
      </c>
      <c r="D216" s="226" t="s">
        <v>152</v>
      </c>
      <c r="E216" s="227" t="s">
        <v>410</v>
      </c>
      <c r="F216" s="228" t="s">
        <v>411</v>
      </c>
      <c r="G216" s="229" t="s">
        <v>323</v>
      </c>
      <c r="H216" s="230">
        <v>100</v>
      </c>
      <c r="I216" s="231"/>
      <c r="J216" s="232">
        <f>ROUND(I216*H216,2)</f>
        <v>0</v>
      </c>
      <c r="K216" s="228" t="s">
        <v>156</v>
      </c>
      <c r="L216" s="44"/>
      <c r="M216" s="233" t="s">
        <v>1</v>
      </c>
      <c r="N216" s="234" t="s">
        <v>45</v>
      </c>
      <c r="O216" s="91"/>
      <c r="P216" s="235">
        <f>O216*H216</f>
        <v>0</v>
      </c>
      <c r="Q216" s="235">
        <v>0.31108000000000002</v>
      </c>
      <c r="R216" s="235">
        <f>Q216*H216</f>
        <v>31.108000000000004</v>
      </c>
      <c r="S216" s="235">
        <v>0</v>
      </c>
      <c r="T216" s="236">
        <f>S216*H216</f>
        <v>0</v>
      </c>
      <c r="U216" s="38"/>
      <c r="V216" s="38"/>
      <c r="W216" s="38"/>
      <c r="X216" s="38"/>
      <c r="Y216" s="38"/>
      <c r="Z216" s="38"/>
      <c r="AA216" s="38"/>
      <c r="AB216" s="38"/>
      <c r="AC216" s="38"/>
      <c r="AD216" s="38"/>
      <c r="AE216" s="38"/>
      <c r="AR216" s="237" t="s">
        <v>157</v>
      </c>
      <c r="AT216" s="237" t="s">
        <v>152</v>
      </c>
      <c r="AU216" s="237" t="s">
        <v>88</v>
      </c>
      <c r="AY216" s="17" t="s">
        <v>150</v>
      </c>
      <c r="BE216" s="238">
        <f>IF(N216="základní",J216,0)</f>
        <v>0</v>
      </c>
      <c r="BF216" s="238">
        <f>IF(N216="snížená",J216,0)</f>
        <v>0</v>
      </c>
      <c r="BG216" s="238">
        <f>IF(N216="zákl. přenesená",J216,0)</f>
        <v>0</v>
      </c>
      <c r="BH216" s="238">
        <f>IF(N216="sníž. přenesená",J216,0)</f>
        <v>0</v>
      </c>
      <c r="BI216" s="238">
        <f>IF(N216="nulová",J216,0)</f>
        <v>0</v>
      </c>
      <c r="BJ216" s="17" t="s">
        <v>14</v>
      </c>
      <c r="BK216" s="238">
        <f>ROUND(I216*H216,2)</f>
        <v>0</v>
      </c>
      <c r="BL216" s="17" t="s">
        <v>157</v>
      </c>
      <c r="BM216" s="237" t="s">
        <v>1126</v>
      </c>
    </row>
    <row r="217" s="2" customFormat="1">
      <c r="A217" s="38"/>
      <c r="B217" s="39"/>
      <c r="C217" s="40"/>
      <c r="D217" s="239" t="s">
        <v>159</v>
      </c>
      <c r="E217" s="40"/>
      <c r="F217" s="240" t="s">
        <v>413</v>
      </c>
      <c r="G217" s="40"/>
      <c r="H217" s="40"/>
      <c r="I217" s="241"/>
      <c r="J217" s="40"/>
      <c r="K217" s="40"/>
      <c r="L217" s="44"/>
      <c r="M217" s="242"/>
      <c r="N217" s="243"/>
      <c r="O217" s="91"/>
      <c r="P217" s="91"/>
      <c r="Q217" s="91"/>
      <c r="R217" s="91"/>
      <c r="S217" s="91"/>
      <c r="T217" s="92"/>
      <c r="U217" s="38"/>
      <c r="V217" s="38"/>
      <c r="W217" s="38"/>
      <c r="X217" s="38"/>
      <c r="Y217" s="38"/>
      <c r="Z217" s="38"/>
      <c r="AA217" s="38"/>
      <c r="AB217" s="38"/>
      <c r="AC217" s="38"/>
      <c r="AD217" s="38"/>
      <c r="AE217" s="38"/>
      <c r="AT217" s="17" t="s">
        <v>159</v>
      </c>
      <c r="AU217" s="17" t="s">
        <v>88</v>
      </c>
    </row>
    <row r="218" s="13" customFormat="1">
      <c r="A218" s="13"/>
      <c r="B218" s="244"/>
      <c r="C218" s="245"/>
      <c r="D218" s="239" t="s">
        <v>161</v>
      </c>
      <c r="E218" s="246" t="s">
        <v>1</v>
      </c>
      <c r="F218" s="247" t="s">
        <v>1127</v>
      </c>
      <c r="G218" s="245"/>
      <c r="H218" s="248">
        <v>100</v>
      </c>
      <c r="I218" s="249"/>
      <c r="J218" s="245"/>
      <c r="K218" s="245"/>
      <c r="L218" s="250"/>
      <c r="M218" s="251"/>
      <c r="N218" s="252"/>
      <c r="O218" s="252"/>
      <c r="P218" s="252"/>
      <c r="Q218" s="252"/>
      <c r="R218" s="252"/>
      <c r="S218" s="252"/>
      <c r="T218" s="253"/>
      <c r="U218" s="13"/>
      <c r="V218" s="13"/>
      <c r="W218" s="13"/>
      <c r="X218" s="13"/>
      <c r="Y218" s="13"/>
      <c r="Z218" s="13"/>
      <c r="AA218" s="13"/>
      <c r="AB218" s="13"/>
      <c r="AC218" s="13"/>
      <c r="AD218" s="13"/>
      <c r="AE218" s="13"/>
      <c r="AT218" s="254" t="s">
        <v>161</v>
      </c>
      <c r="AU218" s="254" t="s">
        <v>88</v>
      </c>
      <c r="AV218" s="13" t="s">
        <v>88</v>
      </c>
      <c r="AW218" s="13" t="s">
        <v>34</v>
      </c>
      <c r="AX218" s="13" t="s">
        <v>14</v>
      </c>
      <c r="AY218" s="254" t="s">
        <v>150</v>
      </c>
    </row>
    <row r="219" s="12" customFormat="1" ht="22.8" customHeight="1">
      <c r="A219" s="12"/>
      <c r="B219" s="210"/>
      <c r="C219" s="211"/>
      <c r="D219" s="212" t="s">
        <v>79</v>
      </c>
      <c r="E219" s="224" t="s">
        <v>199</v>
      </c>
      <c r="F219" s="224" t="s">
        <v>415</v>
      </c>
      <c r="G219" s="211"/>
      <c r="H219" s="211"/>
      <c r="I219" s="214"/>
      <c r="J219" s="225">
        <f>BK219</f>
        <v>0</v>
      </c>
      <c r="K219" s="211"/>
      <c r="L219" s="216"/>
      <c r="M219" s="217"/>
      <c r="N219" s="218"/>
      <c r="O219" s="218"/>
      <c r="P219" s="219">
        <f>SUM(P220:P243)</f>
        <v>0</v>
      </c>
      <c r="Q219" s="218"/>
      <c r="R219" s="219">
        <f>SUM(R220:R243)</f>
        <v>137.51313279999999</v>
      </c>
      <c r="S219" s="218"/>
      <c r="T219" s="220">
        <f>SUM(T220:T243)</f>
        <v>2.5</v>
      </c>
      <c r="U219" s="12"/>
      <c r="V219" s="12"/>
      <c r="W219" s="12"/>
      <c r="X219" s="12"/>
      <c r="Y219" s="12"/>
      <c r="Z219" s="12"/>
      <c r="AA219" s="12"/>
      <c r="AB219" s="12"/>
      <c r="AC219" s="12"/>
      <c r="AD219" s="12"/>
      <c r="AE219" s="12"/>
      <c r="AR219" s="221" t="s">
        <v>14</v>
      </c>
      <c r="AT219" s="222" t="s">
        <v>79</v>
      </c>
      <c r="AU219" s="222" t="s">
        <v>14</v>
      </c>
      <c r="AY219" s="221" t="s">
        <v>150</v>
      </c>
      <c r="BK219" s="223">
        <f>SUM(BK220:BK243)</f>
        <v>0</v>
      </c>
    </row>
    <row r="220" s="2" customFormat="1" ht="16.5" customHeight="1">
      <c r="A220" s="38"/>
      <c r="B220" s="39"/>
      <c r="C220" s="226" t="s">
        <v>353</v>
      </c>
      <c r="D220" s="226" t="s">
        <v>152</v>
      </c>
      <c r="E220" s="227" t="s">
        <v>976</v>
      </c>
      <c r="F220" s="228" t="s">
        <v>1128</v>
      </c>
      <c r="G220" s="229" t="s">
        <v>216</v>
      </c>
      <c r="H220" s="230">
        <v>1.1200000000000001</v>
      </c>
      <c r="I220" s="231"/>
      <c r="J220" s="232">
        <f>ROUND(I220*H220,2)</f>
        <v>0</v>
      </c>
      <c r="K220" s="228" t="s">
        <v>1</v>
      </c>
      <c r="L220" s="44"/>
      <c r="M220" s="233" t="s">
        <v>1</v>
      </c>
      <c r="N220" s="234" t="s">
        <v>45</v>
      </c>
      <c r="O220" s="91"/>
      <c r="P220" s="235">
        <f>O220*H220</f>
        <v>0</v>
      </c>
      <c r="Q220" s="235">
        <v>0.123</v>
      </c>
      <c r="R220" s="235">
        <f>Q220*H220</f>
        <v>0.13776000000000002</v>
      </c>
      <c r="S220" s="235">
        <v>0</v>
      </c>
      <c r="T220" s="236">
        <f>S220*H220</f>
        <v>0</v>
      </c>
      <c r="U220" s="38"/>
      <c r="V220" s="38"/>
      <c r="W220" s="38"/>
      <c r="X220" s="38"/>
      <c r="Y220" s="38"/>
      <c r="Z220" s="38"/>
      <c r="AA220" s="38"/>
      <c r="AB220" s="38"/>
      <c r="AC220" s="38"/>
      <c r="AD220" s="38"/>
      <c r="AE220" s="38"/>
      <c r="AR220" s="237" t="s">
        <v>157</v>
      </c>
      <c r="AT220" s="237" t="s">
        <v>152</v>
      </c>
      <c r="AU220" s="237" t="s">
        <v>88</v>
      </c>
      <c r="AY220" s="17" t="s">
        <v>150</v>
      </c>
      <c r="BE220" s="238">
        <f>IF(N220="základní",J220,0)</f>
        <v>0</v>
      </c>
      <c r="BF220" s="238">
        <f>IF(N220="snížená",J220,0)</f>
        <v>0</v>
      </c>
      <c r="BG220" s="238">
        <f>IF(N220="zákl. přenesená",J220,0)</f>
        <v>0</v>
      </c>
      <c r="BH220" s="238">
        <f>IF(N220="sníž. přenesená",J220,0)</f>
        <v>0</v>
      </c>
      <c r="BI220" s="238">
        <f>IF(N220="nulová",J220,0)</f>
        <v>0</v>
      </c>
      <c r="BJ220" s="17" t="s">
        <v>14</v>
      </c>
      <c r="BK220" s="238">
        <f>ROUND(I220*H220,2)</f>
        <v>0</v>
      </c>
      <c r="BL220" s="17" t="s">
        <v>157</v>
      </c>
      <c r="BM220" s="237" t="s">
        <v>1129</v>
      </c>
    </row>
    <row r="221" s="2" customFormat="1">
      <c r="A221" s="38"/>
      <c r="B221" s="39"/>
      <c r="C221" s="40"/>
      <c r="D221" s="239" t="s">
        <v>159</v>
      </c>
      <c r="E221" s="40"/>
      <c r="F221" s="240" t="s">
        <v>979</v>
      </c>
      <c r="G221" s="40"/>
      <c r="H221" s="40"/>
      <c r="I221" s="241"/>
      <c r="J221" s="40"/>
      <c r="K221" s="40"/>
      <c r="L221" s="44"/>
      <c r="M221" s="242"/>
      <c r="N221" s="243"/>
      <c r="O221" s="91"/>
      <c r="P221" s="91"/>
      <c r="Q221" s="91"/>
      <c r="R221" s="91"/>
      <c r="S221" s="91"/>
      <c r="T221" s="92"/>
      <c r="U221" s="38"/>
      <c r="V221" s="38"/>
      <c r="W221" s="38"/>
      <c r="X221" s="38"/>
      <c r="Y221" s="38"/>
      <c r="Z221" s="38"/>
      <c r="AA221" s="38"/>
      <c r="AB221" s="38"/>
      <c r="AC221" s="38"/>
      <c r="AD221" s="38"/>
      <c r="AE221" s="38"/>
      <c r="AT221" s="17" t="s">
        <v>159</v>
      </c>
      <c r="AU221" s="17" t="s">
        <v>88</v>
      </c>
    </row>
    <row r="222" s="13" customFormat="1">
      <c r="A222" s="13"/>
      <c r="B222" s="244"/>
      <c r="C222" s="245"/>
      <c r="D222" s="239" t="s">
        <v>161</v>
      </c>
      <c r="E222" s="246" t="s">
        <v>1</v>
      </c>
      <c r="F222" s="247" t="s">
        <v>1130</v>
      </c>
      <c r="G222" s="245"/>
      <c r="H222" s="248">
        <v>1.1200000000000001</v>
      </c>
      <c r="I222" s="249"/>
      <c r="J222" s="245"/>
      <c r="K222" s="245"/>
      <c r="L222" s="250"/>
      <c r="M222" s="251"/>
      <c r="N222" s="252"/>
      <c r="O222" s="252"/>
      <c r="P222" s="252"/>
      <c r="Q222" s="252"/>
      <c r="R222" s="252"/>
      <c r="S222" s="252"/>
      <c r="T222" s="253"/>
      <c r="U222" s="13"/>
      <c r="V222" s="13"/>
      <c r="W222" s="13"/>
      <c r="X222" s="13"/>
      <c r="Y222" s="13"/>
      <c r="Z222" s="13"/>
      <c r="AA222" s="13"/>
      <c r="AB222" s="13"/>
      <c r="AC222" s="13"/>
      <c r="AD222" s="13"/>
      <c r="AE222" s="13"/>
      <c r="AT222" s="254" t="s">
        <v>161</v>
      </c>
      <c r="AU222" s="254" t="s">
        <v>88</v>
      </c>
      <c r="AV222" s="13" t="s">
        <v>88</v>
      </c>
      <c r="AW222" s="13" t="s">
        <v>34</v>
      </c>
      <c r="AX222" s="13" t="s">
        <v>80</v>
      </c>
      <c r="AY222" s="254" t="s">
        <v>150</v>
      </c>
    </row>
    <row r="223" s="14" customFormat="1">
      <c r="A223" s="14"/>
      <c r="B223" s="255"/>
      <c r="C223" s="256"/>
      <c r="D223" s="239" t="s">
        <v>161</v>
      </c>
      <c r="E223" s="257" t="s">
        <v>1</v>
      </c>
      <c r="F223" s="258" t="s">
        <v>212</v>
      </c>
      <c r="G223" s="256"/>
      <c r="H223" s="259">
        <v>1.1200000000000001</v>
      </c>
      <c r="I223" s="260"/>
      <c r="J223" s="256"/>
      <c r="K223" s="256"/>
      <c r="L223" s="261"/>
      <c r="M223" s="262"/>
      <c r="N223" s="263"/>
      <c r="O223" s="263"/>
      <c r="P223" s="263"/>
      <c r="Q223" s="263"/>
      <c r="R223" s="263"/>
      <c r="S223" s="263"/>
      <c r="T223" s="264"/>
      <c r="U223" s="14"/>
      <c r="V223" s="14"/>
      <c r="W223" s="14"/>
      <c r="X223" s="14"/>
      <c r="Y223" s="14"/>
      <c r="Z223" s="14"/>
      <c r="AA223" s="14"/>
      <c r="AB223" s="14"/>
      <c r="AC223" s="14"/>
      <c r="AD223" s="14"/>
      <c r="AE223" s="14"/>
      <c r="AT223" s="265" t="s">
        <v>161</v>
      </c>
      <c r="AU223" s="265" t="s">
        <v>88</v>
      </c>
      <c r="AV223" s="14" t="s">
        <v>157</v>
      </c>
      <c r="AW223" s="14" t="s">
        <v>34</v>
      </c>
      <c r="AX223" s="14" t="s">
        <v>14</v>
      </c>
      <c r="AY223" s="265" t="s">
        <v>150</v>
      </c>
    </row>
    <row r="224" s="2" customFormat="1">
      <c r="A224" s="38"/>
      <c r="B224" s="39"/>
      <c r="C224" s="226" t="s">
        <v>359</v>
      </c>
      <c r="D224" s="226" t="s">
        <v>152</v>
      </c>
      <c r="E224" s="227" t="s">
        <v>1131</v>
      </c>
      <c r="F224" s="228" t="s">
        <v>1132</v>
      </c>
      <c r="G224" s="229" t="s">
        <v>216</v>
      </c>
      <c r="H224" s="230">
        <v>494</v>
      </c>
      <c r="I224" s="231"/>
      <c r="J224" s="232">
        <f>ROUND(I224*H224,2)</f>
        <v>0</v>
      </c>
      <c r="K224" s="228" t="s">
        <v>156</v>
      </c>
      <c r="L224" s="44"/>
      <c r="M224" s="233" t="s">
        <v>1</v>
      </c>
      <c r="N224" s="234" t="s">
        <v>45</v>
      </c>
      <c r="O224" s="91"/>
      <c r="P224" s="235">
        <f>O224*H224</f>
        <v>0</v>
      </c>
      <c r="Q224" s="235">
        <v>0.16849</v>
      </c>
      <c r="R224" s="235">
        <f>Q224*H224</f>
        <v>83.234059999999999</v>
      </c>
      <c r="S224" s="235">
        <v>0</v>
      </c>
      <c r="T224" s="236">
        <f>S224*H224</f>
        <v>0</v>
      </c>
      <c r="U224" s="38"/>
      <c r="V224" s="38"/>
      <c r="W224" s="38"/>
      <c r="X224" s="38"/>
      <c r="Y224" s="38"/>
      <c r="Z224" s="38"/>
      <c r="AA224" s="38"/>
      <c r="AB224" s="38"/>
      <c r="AC224" s="38"/>
      <c r="AD224" s="38"/>
      <c r="AE224" s="38"/>
      <c r="AR224" s="237" t="s">
        <v>157</v>
      </c>
      <c r="AT224" s="237" t="s">
        <v>152</v>
      </c>
      <c r="AU224" s="237" t="s">
        <v>88</v>
      </c>
      <c r="AY224" s="17" t="s">
        <v>150</v>
      </c>
      <c r="BE224" s="238">
        <f>IF(N224="základní",J224,0)</f>
        <v>0</v>
      </c>
      <c r="BF224" s="238">
        <f>IF(N224="snížená",J224,0)</f>
        <v>0</v>
      </c>
      <c r="BG224" s="238">
        <f>IF(N224="zákl. přenesená",J224,0)</f>
        <v>0</v>
      </c>
      <c r="BH224" s="238">
        <f>IF(N224="sníž. přenesená",J224,0)</f>
        <v>0</v>
      </c>
      <c r="BI224" s="238">
        <f>IF(N224="nulová",J224,0)</f>
        <v>0</v>
      </c>
      <c r="BJ224" s="17" t="s">
        <v>14</v>
      </c>
      <c r="BK224" s="238">
        <f>ROUND(I224*H224,2)</f>
        <v>0</v>
      </c>
      <c r="BL224" s="17" t="s">
        <v>157</v>
      </c>
      <c r="BM224" s="237" t="s">
        <v>1133</v>
      </c>
    </row>
    <row r="225" s="2" customFormat="1">
      <c r="A225" s="38"/>
      <c r="B225" s="39"/>
      <c r="C225" s="40"/>
      <c r="D225" s="239" t="s">
        <v>159</v>
      </c>
      <c r="E225" s="40"/>
      <c r="F225" s="240" t="s">
        <v>504</v>
      </c>
      <c r="G225" s="40"/>
      <c r="H225" s="40"/>
      <c r="I225" s="241"/>
      <c r="J225" s="40"/>
      <c r="K225" s="40"/>
      <c r="L225" s="44"/>
      <c r="M225" s="242"/>
      <c r="N225" s="243"/>
      <c r="O225" s="91"/>
      <c r="P225" s="91"/>
      <c r="Q225" s="91"/>
      <c r="R225" s="91"/>
      <c r="S225" s="91"/>
      <c r="T225" s="92"/>
      <c r="U225" s="38"/>
      <c r="V225" s="38"/>
      <c r="W225" s="38"/>
      <c r="X225" s="38"/>
      <c r="Y225" s="38"/>
      <c r="Z225" s="38"/>
      <c r="AA225" s="38"/>
      <c r="AB225" s="38"/>
      <c r="AC225" s="38"/>
      <c r="AD225" s="38"/>
      <c r="AE225" s="38"/>
      <c r="AT225" s="17" t="s">
        <v>159</v>
      </c>
      <c r="AU225" s="17" t="s">
        <v>88</v>
      </c>
    </row>
    <row r="226" s="13" customFormat="1">
      <c r="A226" s="13"/>
      <c r="B226" s="244"/>
      <c r="C226" s="245"/>
      <c r="D226" s="239" t="s">
        <v>161</v>
      </c>
      <c r="E226" s="246" t="s">
        <v>1</v>
      </c>
      <c r="F226" s="247" t="s">
        <v>1134</v>
      </c>
      <c r="G226" s="245"/>
      <c r="H226" s="248">
        <v>494</v>
      </c>
      <c r="I226" s="249"/>
      <c r="J226" s="245"/>
      <c r="K226" s="245"/>
      <c r="L226" s="250"/>
      <c r="M226" s="251"/>
      <c r="N226" s="252"/>
      <c r="O226" s="252"/>
      <c r="P226" s="252"/>
      <c r="Q226" s="252"/>
      <c r="R226" s="252"/>
      <c r="S226" s="252"/>
      <c r="T226" s="253"/>
      <c r="U226" s="13"/>
      <c r="V226" s="13"/>
      <c r="W226" s="13"/>
      <c r="X226" s="13"/>
      <c r="Y226" s="13"/>
      <c r="Z226" s="13"/>
      <c r="AA226" s="13"/>
      <c r="AB226" s="13"/>
      <c r="AC226" s="13"/>
      <c r="AD226" s="13"/>
      <c r="AE226" s="13"/>
      <c r="AT226" s="254" t="s">
        <v>161</v>
      </c>
      <c r="AU226" s="254" t="s">
        <v>88</v>
      </c>
      <c r="AV226" s="13" t="s">
        <v>88</v>
      </c>
      <c r="AW226" s="13" t="s">
        <v>34</v>
      </c>
      <c r="AX226" s="13" t="s">
        <v>14</v>
      </c>
      <c r="AY226" s="254" t="s">
        <v>150</v>
      </c>
    </row>
    <row r="227" s="2" customFormat="1" ht="16.5" customHeight="1">
      <c r="A227" s="38"/>
      <c r="B227" s="39"/>
      <c r="C227" s="266" t="s">
        <v>365</v>
      </c>
      <c r="D227" s="266" t="s">
        <v>266</v>
      </c>
      <c r="E227" s="267" t="s">
        <v>1135</v>
      </c>
      <c r="F227" s="268" t="s">
        <v>1136</v>
      </c>
      <c r="G227" s="269" t="s">
        <v>216</v>
      </c>
      <c r="H227" s="270">
        <v>498.94</v>
      </c>
      <c r="I227" s="271"/>
      <c r="J227" s="272">
        <f>ROUND(I227*H227,2)</f>
        <v>0</v>
      </c>
      <c r="K227" s="268" t="s">
        <v>156</v>
      </c>
      <c r="L227" s="273"/>
      <c r="M227" s="274" t="s">
        <v>1</v>
      </c>
      <c r="N227" s="275" t="s">
        <v>45</v>
      </c>
      <c r="O227" s="91"/>
      <c r="P227" s="235">
        <f>O227*H227</f>
        <v>0</v>
      </c>
      <c r="Q227" s="235">
        <v>0.056120000000000003</v>
      </c>
      <c r="R227" s="235">
        <f>Q227*H227</f>
        <v>28.000512800000003</v>
      </c>
      <c r="S227" s="235">
        <v>0</v>
      </c>
      <c r="T227" s="236">
        <f>S227*H227</f>
        <v>0</v>
      </c>
      <c r="U227" s="38"/>
      <c r="V227" s="38"/>
      <c r="W227" s="38"/>
      <c r="X227" s="38"/>
      <c r="Y227" s="38"/>
      <c r="Z227" s="38"/>
      <c r="AA227" s="38"/>
      <c r="AB227" s="38"/>
      <c r="AC227" s="38"/>
      <c r="AD227" s="38"/>
      <c r="AE227" s="38"/>
      <c r="AR227" s="237" t="s">
        <v>194</v>
      </c>
      <c r="AT227" s="237" t="s">
        <v>266</v>
      </c>
      <c r="AU227" s="237" t="s">
        <v>88</v>
      </c>
      <c r="AY227" s="17" t="s">
        <v>150</v>
      </c>
      <c r="BE227" s="238">
        <f>IF(N227="základní",J227,0)</f>
        <v>0</v>
      </c>
      <c r="BF227" s="238">
        <f>IF(N227="snížená",J227,0)</f>
        <v>0</v>
      </c>
      <c r="BG227" s="238">
        <f>IF(N227="zákl. přenesená",J227,0)</f>
        <v>0</v>
      </c>
      <c r="BH227" s="238">
        <f>IF(N227="sníž. přenesená",J227,0)</f>
        <v>0</v>
      </c>
      <c r="BI227" s="238">
        <f>IF(N227="nulová",J227,0)</f>
        <v>0</v>
      </c>
      <c r="BJ227" s="17" t="s">
        <v>14</v>
      </c>
      <c r="BK227" s="238">
        <f>ROUND(I227*H227,2)</f>
        <v>0</v>
      </c>
      <c r="BL227" s="17" t="s">
        <v>157</v>
      </c>
      <c r="BM227" s="237" t="s">
        <v>1137</v>
      </c>
    </row>
    <row r="228" s="13" customFormat="1">
      <c r="A228" s="13"/>
      <c r="B228" s="244"/>
      <c r="C228" s="245"/>
      <c r="D228" s="239" t="s">
        <v>161</v>
      </c>
      <c r="E228" s="246" t="s">
        <v>1</v>
      </c>
      <c r="F228" s="247" t="s">
        <v>1138</v>
      </c>
      <c r="G228" s="245"/>
      <c r="H228" s="248">
        <v>498.94</v>
      </c>
      <c r="I228" s="249"/>
      <c r="J228" s="245"/>
      <c r="K228" s="245"/>
      <c r="L228" s="250"/>
      <c r="M228" s="251"/>
      <c r="N228" s="252"/>
      <c r="O228" s="252"/>
      <c r="P228" s="252"/>
      <c r="Q228" s="252"/>
      <c r="R228" s="252"/>
      <c r="S228" s="252"/>
      <c r="T228" s="253"/>
      <c r="U228" s="13"/>
      <c r="V228" s="13"/>
      <c r="W228" s="13"/>
      <c r="X228" s="13"/>
      <c r="Y228" s="13"/>
      <c r="Z228" s="13"/>
      <c r="AA228" s="13"/>
      <c r="AB228" s="13"/>
      <c r="AC228" s="13"/>
      <c r="AD228" s="13"/>
      <c r="AE228" s="13"/>
      <c r="AT228" s="254" t="s">
        <v>161</v>
      </c>
      <c r="AU228" s="254" t="s">
        <v>88</v>
      </c>
      <c r="AV228" s="13" t="s">
        <v>88</v>
      </c>
      <c r="AW228" s="13" t="s">
        <v>34</v>
      </c>
      <c r="AX228" s="13" t="s">
        <v>14</v>
      </c>
      <c r="AY228" s="254" t="s">
        <v>150</v>
      </c>
    </row>
    <row r="229" s="2" customFormat="1" ht="33" customHeight="1">
      <c r="A229" s="38"/>
      <c r="B229" s="39"/>
      <c r="C229" s="226" t="s">
        <v>370</v>
      </c>
      <c r="D229" s="226" t="s">
        <v>152</v>
      </c>
      <c r="E229" s="227" t="s">
        <v>1139</v>
      </c>
      <c r="F229" s="228" t="s">
        <v>1140</v>
      </c>
      <c r="G229" s="229" t="s">
        <v>216</v>
      </c>
      <c r="H229" s="230">
        <v>65</v>
      </c>
      <c r="I229" s="231"/>
      <c r="J229" s="232">
        <f>ROUND(I229*H229,2)</f>
        <v>0</v>
      </c>
      <c r="K229" s="228" t="s">
        <v>156</v>
      </c>
      <c r="L229" s="44"/>
      <c r="M229" s="233" t="s">
        <v>1</v>
      </c>
      <c r="N229" s="234" t="s">
        <v>45</v>
      </c>
      <c r="O229" s="91"/>
      <c r="P229" s="235">
        <f>O229*H229</f>
        <v>0</v>
      </c>
      <c r="Q229" s="235">
        <v>0.24895999999999999</v>
      </c>
      <c r="R229" s="235">
        <f>Q229*H229</f>
        <v>16.182399999999998</v>
      </c>
      <c r="S229" s="235">
        <v>0</v>
      </c>
      <c r="T229" s="236">
        <f>S229*H229</f>
        <v>0</v>
      </c>
      <c r="U229" s="38"/>
      <c r="V229" s="38"/>
      <c r="W229" s="38"/>
      <c r="X229" s="38"/>
      <c r="Y229" s="38"/>
      <c r="Z229" s="38"/>
      <c r="AA229" s="38"/>
      <c r="AB229" s="38"/>
      <c r="AC229" s="38"/>
      <c r="AD229" s="38"/>
      <c r="AE229" s="38"/>
      <c r="AR229" s="237" t="s">
        <v>157</v>
      </c>
      <c r="AT229" s="237" t="s">
        <v>152</v>
      </c>
      <c r="AU229" s="237" t="s">
        <v>88</v>
      </c>
      <c r="AY229" s="17" t="s">
        <v>150</v>
      </c>
      <c r="BE229" s="238">
        <f>IF(N229="základní",J229,0)</f>
        <v>0</v>
      </c>
      <c r="BF229" s="238">
        <f>IF(N229="snížená",J229,0)</f>
        <v>0</v>
      </c>
      <c r="BG229" s="238">
        <f>IF(N229="zákl. přenesená",J229,0)</f>
        <v>0</v>
      </c>
      <c r="BH229" s="238">
        <f>IF(N229="sníž. přenesená",J229,0)</f>
        <v>0</v>
      </c>
      <c r="BI229" s="238">
        <f>IF(N229="nulová",J229,0)</f>
        <v>0</v>
      </c>
      <c r="BJ229" s="17" t="s">
        <v>14</v>
      </c>
      <c r="BK229" s="238">
        <f>ROUND(I229*H229,2)</f>
        <v>0</v>
      </c>
      <c r="BL229" s="17" t="s">
        <v>157</v>
      </c>
      <c r="BM229" s="237" t="s">
        <v>1141</v>
      </c>
    </row>
    <row r="230" s="2" customFormat="1">
      <c r="A230" s="38"/>
      <c r="B230" s="39"/>
      <c r="C230" s="40"/>
      <c r="D230" s="239" t="s">
        <v>159</v>
      </c>
      <c r="E230" s="40"/>
      <c r="F230" s="240" t="s">
        <v>1142</v>
      </c>
      <c r="G230" s="40"/>
      <c r="H230" s="40"/>
      <c r="I230" s="241"/>
      <c r="J230" s="40"/>
      <c r="K230" s="40"/>
      <c r="L230" s="44"/>
      <c r="M230" s="242"/>
      <c r="N230" s="243"/>
      <c r="O230" s="91"/>
      <c r="P230" s="91"/>
      <c r="Q230" s="91"/>
      <c r="R230" s="91"/>
      <c r="S230" s="91"/>
      <c r="T230" s="92"/>
      <c r="U230" s="38"/>
      <c r="V230" s="38"/>
      <c r="W230" s="38"/>
      <c r="X230" s="38"/>
      <c r="Y230" s="38"/>
      <c r="Z230" s="38"/>
      <c r="AA230" s="38"/>
      <c r="AB230" s="38"/>
      <c r="AC230" s="38"/>
      <c r="AD230" s="38"/>
      <c r="AE230" s="38"/>
      <c r="AT230" s="17" t="s">
        <v>159</v>
      </c>
      <c r="AU230" s="17" t="s">
        <v>88</v>
      </c>
    </row>
    <row r="231" s="13" customFormat="1">
      <c r="A231" s="13"/>
      <c r="B231" s="244"/>
      <c r="C231" s="245"/>
      <c r="D231" s="239" t="s">
        <v>161</v>
      </c>
      <c r="E231" s="246" t="s">
        <v>1</v>
      </c>
      <c r="F231" s="247" t="s">
        <v>1143</v>
      </c>
      <c r="G231" s="245"/>
      <c r="H231" s="248">
        <v>65</v>
      </c>
      <c r="I231" s="249"/>
      <c r="J231" s="245"/>
      <c r="K231" s="245"/>
      <c r="L231" s="250"/>
      <c r="M231" s="251"/>
      <c r="N231" s="252"/>
      <c r="O231" s="252"/>
      <c r="P231" s="252"/>
      <c r="Q231" s="252"/>
      <c r="R231" s="252"/>
      <c r="S231" s="252"/>
      <c r="T231" s="253"/>
      <c r="U231" s="13"/>
      <c r="V231" s="13"/>
      <c r="W231" s="13"/>
      <c r="X231" s="13"/>
      <c r="Y231" s="13"/>
      <c r="Z231" s="13"/>
      <c r="AA231" s="13"/>
      <c r="AB231" s="13"/>
      <c r="AC231" s="13"/>
      <c r="AD231" s="13"/>
      <c r="AE231" s="13"/>
      <c r="AT231" s="254" t="s">
        <v>161</v>
      </c>
      <c r="AU231" s="254" t="s">
        <v>88</v>
      </c>
      <c r="AV231" s="13" t="s">
        <v>88</v>
      </c>
      <c r="AW231" s="13" t="s">
        <v>34</v>
      </c>
      <c r="AX231" s="13" t="s">
        <v>14</v>
      </c>
      <c r="AY231" s="254" t="s">
        <v>150</v>
      </c>
    </row>
    <row r="232" s="2" customFormat="1" ht="16.5" customHeight="1">
      <c r="A232" s="38"/>
      <c r="B232" s="39"/>
      <c r="C232" s="226" t="s">
        <v>375</v>
      </c>
      <c r="D232" s="226" t="s">
        <v>152</v>
      </c>
      <c r="E232" s="227" t="s">
        <v>1144</v>
      </c>
      <c r="F232" s="228" t="s">
        <v>1145</v>
      </c>
      <c r="G232" s="229" t="s">
        <v>216</v>
      </c>
      <c r="H232" s="230">
        <v>23</v>
      </c>
      <c r="I232" s="231"/>
      <c r="J232" s="232">
        <f>ROUND(I232*H232,2)</f>
        <v>0</v>
      </c>
      <c r="K232" s="228" t="s">
        <v>1</v>
      </c>
      <c r="L232" s="44"/>
      <c r="M232" s="233" t="s">
        <v>1</v>
      </c>
      <c r="N232" s="234" t="s">
        <v>45</v>
      </c>
      <c r="O232" s="91"/>
      <c r="P232" s="235">
        <f>O232*H232</f>
        <v>0</v>
      </c>
      <c r="Q232" s="235">
        <v>0.24895999999999999</v>
      </c>
      <c r="R232" s="235">
        <f>Q232*H232</f>
        <v>5.7260799999999996</v>
      </c>
      <c r="S232" s="235">
        <v>0</v>
      </c>
      <c r="T232" s="236">
        <f>S232*H232</f>
        <v>0</v>
      </c>
      <c r="U232" s="38"/>
      <c r="V232" s="38"/>
      <c r="W232" s="38"/>
      <c r="X232" s="38"/>
      <c r="Y232" s="38"/>
      <c r="Z232" s="38"/>
      <c r="AA232" s="38"/>
      <c r="AB232" s="38"/>
      <c r="AC232" s="38"/>
      <c r="AD232" s="38"/>
      <c r="AE232" s="38"/>
      <c r="AR232" s="237" t="s">
        <v>157</v>
      </c>
      <c r="AT232" s="237" t="s">
        <v>152</v>
      </c>
      <c r="AU232" s="237" t="s">
        <v>88</v>
      </c>
      <c r="AY232" s="17" t="s">
        <v>150</v>
      </c>
      <c r="BE232" s="238">
        <f>IF(N232="základní",J232,0)</f>
        <v>0</v>
      </c>
      <c r="BF232" s="238">
        <f>IF(N232="snížená",J232,0)</f>
        <v>0</v>
      </c>
      <c r="BG232" s="238">
        <f>IF(N232="zákl. přenesená",J232,0)</f>
        <v>0</v>
      </c>
      <c r="BH232" s="238">
        <f>IF(N232="sníž. přenesená",J232,0)</f>
        <v>0</v>
      </c>
      <c r="BI232" s="238">
        <f>IF(N232="nulová",J232,0)</f>
        <v>0</v>
      </c>
      <c r="BJ232" s="17" t="s">
        <v>14</v>
      </c>
      <c r="BK232" s="238">
        <f>ROUND(I232*H232,2)</f>
        <v>0</v>
      </c>
      <c r="BL232" s="17" t="s">
        <v>157</v>
      </c>
      <c r="BM232" s="237" t="s">
        <v>1146</v>
      </c>
    </row>
    <row r="233" s="2" customFormat="1">
      <c r="A233" s="38"/>
      <c r="B233" s="39"/>
      <c r="C233" s="40"/>
      <c r="D233" s="239" t="s">
        <v>159</v>
      </c>
      <c r="E233" s="40"/>
      <c r="F233" s="240" t="s">
        <v>1142</v>
      </c>
      <c r="G233" s="40"/>
      <c r="H233" s="40"/>
      <c r="I233" s="241"/>
      <c r="J233" s="40"/>
      <c r="K233" s="40"/>
      <c r="L233" s="44"/>
      <c r="M233" s="242"/>
      <c r="N233" s="243"/>
      <c r="O233" s="91"/>
      <c r="P233" s="91"/>
      <c r="Q233" s="91"/>
      <c r="R233" s="91"/>
      <c r="S233" s="91"/>
      <c r="T233" s="92"/>
      <c r="U233" s="38"/>
      <c r="V233" s="38"/>
      <c r="W233" s="38"/>
      <c r="X233" s="38"/>
      <c r="Y233" s="38"/>
      <c r="Z233" s="38"/>
      <c r="AA233" s="38"/>
      <c r="AB233" s="38"/>
      <c r="AC233" s="38"/>
      <c r="AD233" s="38"/>
      <c r="AE233" s="38"/>
      <c r="AT233" s="17" t="s">
        <v>159</v>
      </c>
      <c r="AU233" s="17" t="s">
        <v>88</v>
      </c>
    </row>
    <row r="234" s="13" customFormat="1">
      <c r="A234" s="13"/>
      <c r="B234" s="244"/>
      <c r="C234" s="245"/>
      <c r="D234" s="239" t="s">
        <v>161</v>
      </c>
      <c r="E234" s="246" t="s">
        <v>1</v>
      </c>
      <c r="F234" s="247" t="s">
        <v>1147</v>
      </c>
      <c r="G234" s="245"/>
      <c r="H234" s="248">
        <v>23</v>
      </c>
      <c r="I234" s="249"/>
      <c r="J234" s="245"/>
      <c r="K234" s="245"/>
      <c r="L234" s="250"/>
      <c r="M234" s="251"/>
      <c r="N234" s="252"/>
      <c r="O234" s="252"/>
      <c r="P234" s="252"/>
      <c r="Q234" s="252"/>
      <c r="R234" s="252"/>
      <c r="S234" s="252"/>
      <c r="T234" s="253"/>
      <c r="U234" s="13"/>
      <c r="V234" s="13"/>
      <c r="W234" s="13"/>
      <c r="X234" s="13"/>
      <c r="Y234" s="13"/>
      <c r="Z234" s="13"/>
      <c r="AA234" s="13"/>
      <c r="AB234" s="13"/>
      <c r="AC234" s="13"/>
      <c r="AD234" s="13"/>
      <c r="AE234" s="13"/>
      <c r="AT234" s="254" t="s">
        <v>161</v>
      </c>
      <c r="AU234" s="254" t="s">
        <v>88</v>
      </c>
      <c r="AV234" s="13" t="s">
        <v>88</v>
      </c>
      <c r="AW234" s="13" t="s">
        <v>34</v>
      </c>
      <c r="AX234" s="13" t="s">
        <v>14</v>
      </c>
      <c r="AY234" s="254" t="s">
        <v>150</v>
      </c>
    </row>
    <row r="235" s="2" customFormat="1" ht="16.5" customHeight="1">
      <c r="A235" s="38"/>
      <c r="B235" s="39"/>
      <c r="C235" s="226" t="s">
        <v>381</v>
      </c>
      <c r="D235" s="226" t="s">
        <v>152</v>
      </c>
      <c r="E235" s="227" t="s">
        <v>1148</v>
      </c>
      <c r="F235" s="228" t="s">
        <v>1149</v>
      </c>
      <c r="G235" s="229" t="s">
        <v>216</v>
      </c>
      <c r="H235" s="230">
        <v>17</v>
      </c>
      <c r="I235" s="231"/>
      <c r="J235" s="232">
        <f>ROUND(I235*H235,2)</f>
        <v>0</v>
      </c>
      <c r="K235" s="228" t="s">
        <v>1</v>
      </c>
      <c r="L235" s="44"/>
      <c r="M235" s="233" t="s">
        <v>1</v>
      </c>
      <c r="N235" s="234" t="s">
        <v>45</v>
      </c>
      <c r="O235" s="91"/>
      <c r="P235" s="235">
        <f>O235*H235</f>
        <v>0</v>
      </c>
      <c r="Q235" s="235">
        <v>0.24895999999999999</v>
      </c>
      <c r="R235" s="235">
        <f>Q235*H235</f>
        <v>4.2323199999999996</v>
      </c>
      <c r="S235" s="235">
        <v>0</v>
      </c>
      <c r="T235" s="236">
        <f>S235*H235</f>
        <v>0</v>
      </c>
      <c r="U235" s="38"/>
      <c r="V235" s="38"/>
      <c r="W235" s="38"/>
      <c r="X235" s="38"/>
      <c r="Y235" s="38"/>
      <c r="Z235" s="38"/>
      <c r="AA235" s="38"/>
      <c r="AB235" s="38"/>
      <c r="AC235" s="38"/>
      <c r="AD235" s="38"/>
      <c r="AE235" s="38"/>
      <c r="AR235" s="237" t="s">
        <v>157</v>
      </c>
      <c r="AT235" s="237" t="s">
        <v>152</v>
      </c>
      <c r="AU235" s="237" t="s">
        <v>88</v>
      </c>
      <c r="AY235" s="17" t="s">
        <v>150</v>
      </c>
      <c r="BE235" s="238">
        <f>IF(N235="základní",J235,0)</f>
        <v>0</v>
      </c>
      <c r="BF235" s="238">
        <f>IF(N235="snížená",J235,0)</f>
        <v>0</v>
      </c>
      <c r="BG235" s="238">
        <f>IF(N235="zákl. přenesená",J235,0)</f>
        <v>0</v>
      </c>
      <c r="BH235" s="238">
        <f>IF(N235="sníž. přenesená",J235,0)</f>
        <v>0</v>
      </c>
      <c r="BI235" s="238">
        <f>IF(N235="nulová",J235,0)</f>
        <v>0</v>
      </c>
      <c r="BJ235" s="17" t="s">
        <v>14</v>
      </c>
      <c r="BK235" s="238">
        <f>ROUND(I235*H235,2)</f>
        <v>0</v>
      </c>
      <c r="BL235" s="17" t="s">
        <v>157</v>
      </c>
      <c r="BM235" s="237" t="s">
        <v>1150</v>
      </c>
    </row>
    <row r="236" s="2" customFormat="1">
      <c r="A236" s="38"/>
      <c r="B236" s="39"/>
      <c r="C236" s="40"/>
      <c r="D236" s="239" t="s">
        <v>159</v>
      </c>
      <c r="E236" s="40"/>
      <c r="F236" s="240" t="s">
        <v>1142</v>
      </c>
      <c r="G236" s="40"/>
      <c r="H236" s="40"/>
      <c r="I236" s="241"/>
      <c r="J236" s="40"/>
      <c r="K236" s="40"/>
      <c r="L236" s="44"/>
      <c r="M236" s="242"/>
      <c r="N236" s="243"/>
      <c r="O236" s="91"/>
      <c r="P236" s="91"/>
      <c r="Q236" s="91"/>
      <c r="R236" s="91"/>
      <c r="S236" s="91"/>
      <c r="T236" s="92"/>
      <c r="U236" s="38"/>
      <c r="V236" s="38"/>
      <c r="W236" s="38"/>
      <c r="X236" s="38"/>
      <c r="Y236" s="38"/>
      <c r="Z236" s="38"/>
      <c r="AA236" s="38"/>
      <c r="AB236" s="38"/>
      <c r="AC236" s="38"/>
      <c r="AD236" s="38"/>
      <c r="AE236" s="38"/>
      <c r="AT236" s="17" t="s">
        <v>159</v>
      </c>
      <c r="AU236" s="17" t="s">
        <v>88</v>
      </c>
    </row>
    <row r="237" s="13" customFormat="1">
      <c r="A237" s="13"/>
      <c r="B237" s="244"/>
      <c r="C237" s="245"/>
      <c r="D237" s="239" t="s">
        <v>161</v>
      </c>
      <c r="E237" s="246" t="s">
        <v>1</v>
      </c>
      <c r="F237" s="247" t="s">
        <v>1151</v>
      </c>
      <c r="G237" s="245"/>
      <c r="H237" s="248">
        <v>17</v>
      </c>
      <c r="I237" s="249"/>
      <c r="J237" s="245"/>
      <c r="K237" s="245"/>
      <c r="L237" s="250"/>
      <c r="M237" s="251"/>
      <c r="N237" s="252"/>
      <c r="O237" s="252"/>
      <c r="P237" s="252"/>
      <c r="Q237" s="252"/>
      <c r="R237" s="252"/>
      <c r="S237" s="252"/>
      <c r="T237" s="253"/>
      <c r="U237" s="13"/>
      <c r="V237" s="13"/>
      <c r="W237" s="13"/>
      <c r="X237" s="13"/>
      <c r="Y237" s="13"/>
      <c r="Z237" s="13"/>
      <c r="AA237" s="13"/>
      <c r="AB237" s="13"/>
      <c r="AC237" s="13"/>
      <c r="AD237" s="13"/>
      <c r="AE237" s="13"/>
      <c r="AT237" s="254" t="s">
        <v>161</v>
      </c>
      <c r="AU237" s="254" t="s">
        <v>88</v>
      </c>
      <c r="AV237" s="13" t="s">
        <v>88</v>
      </c>
      <c r="AW237" s="13" t="s">
        <v>34</v>
      </c>
      <c r="AX237" s="13" t="s">
        <v>14</v>
      </c>
      <c r="AY237" s="254" t="s">
        <v>150</v>
      </c>
    </row>
    <row r="238" s="2" customFormat="1">
      <c r="A238" s="38"/>
      <c r="B238" s="39"/>
      <c r="C238" s="226" t="s">
        <v>387</v>
      </c>
      <c r="D238" s="226" t="s">
        <v>152</v>
      </c>
      <c r="E238" s="227" t="s">
        <v>1152</v>
      </c>
      <c r="F238" s="228" t="s">
        <v>1153</v>
      </c>
      <c r="G238" s="229" t="s">
        <v>216</v>
      </c>
      <c r="H238" s="230">
        <v>10</v>
      </c>
      <c r="I238" s="231"/>
      <c r="J238" s="232">
        <f>ROUND(I238*H238,2)</f>
        <v>0</v>
      </c>
      <c r="K238" s="228" t="s">
        <v>156</v>
      </c>
      <c r="L238" s="44"/>
      <c r="M238" s="233" t="s">
        <v>1</v>
      </c>
      <c r="N238" s="234" t="s">
        <v>45</v>
      </c>
      <c r="O238" s="91"/>
      <c r="P238" s="235">
        <f>O238*H238</f>
        <v>0</v>
      </c>
      <c r="Q238" s="235">
        <v>0</v>
      </c>
      <c r="R238" s="235">
        <f>Q238*H238</f>
        <v>0</v>
      </c>
      <c r="S238" s="235">
        <v>0.25</v>
      </c>
      <c r="T238" s="236">
        <f>S238*H238</f>
        <v>2.5</v>
      </c>
      <c r="U238" s="38"/>
      <c r="V238" s="38"/>
      <c r="W238" s="38"/>
      <c r="X238" s="38"/>
      <c r="Y238" s="38"/>
      <c r="Z238" s="38"/>
      <c r="AA238" s="38"/>
      <c r="AB238" s="38"/>
      <c r="AC238" s="38"/>
      <c r="AD238" s="38"/>
      <c r="AE238" s="38"/>
      <c r="AR238" s="237" t="s">
        <v>157</v>
      </c>
      <c r="AT238" s="237" t="s">
        <v>152</v>
      </c>
      <c r="AU238" s="237" t="s">
        <v>88</v>
      </c>
      <c r="AY238" s="17" t="s">
        <v>150</v>
      </c>
      <c r="BE238" s="238">
        <f>IF(N238="základní",J238,0)</f>
        <v>0</v>
      </c>
      <c r="BF238" s="238">
        <f>IF(N238="snížená",J238,0)</f>
        <v>0</v>
      </c>
      <c r="BG238" s="238">
        <f>IF(N238="zákl. přenesená",J238,0)</f>
        <v>0</v>
      </c>
      <c r="BH238" s="238">
        <f>IF(N238="sníž. přenesená",J238,0)</f>
        <v>0</v>
      </c>
      <c r="BI238" s="238">
        <f>IF(N238="nulová",J238,0)</f>
        <v>0</v>
      </c>
      <c r="BJ238" s="17" t="s">
        <v>14</v>
      </c>
      <c r="BK238" s="238">
        <f>ROUND(I238*H238,2)</f>
        <v>0</v>
      </c>
      <c r="BL238" s="17" t="s">
        <v>157</v>
      </c>
      <c r="BM238" s="237" t="s">
        <v>1154</v>
      </c>
    </row>
    <row r="239" s="2" customFormat="1">
      <c r="A239" s="38"/>
      <c r="B239" s="39"/>
      <c r="C239" s="40"/>
      <c r="D239" s="239" t="s">
        <v>159</v>
      </c>
      <c r="E239" s="40"/>
      <c r="F239" s="240" t="s">
        <v>1155</v>
      </c>
      <c r="G239" s="40"/>
      <c r="H239" s="40"/>
      <c r="I239" s="241"/>
      <c r="J239" s="40"/>
      <c r="K239" s="40"/>
      <c r="L239" s="44"/>
      <c r="M239" s="242"/>
      <c r="N239" s="243"/>
      <c r="O239" s="91"/>
      <c r="P239" s="91"/>
      <c r="Q239" s="91"/>
      <c r="R239" s="91"/>
      <c r="S239" s="91"/>
      <c r="T239" s="92"/>
      <c r="U239" s="38"/>
      <c r="V239" s="38"/>
      <c r="W239" s="38"/>
      <c r="X239" s="38"/>
      <c r="Y239" s="38"/>
      <c r="Z239" s="38"/>
      <c r="AA239" s="38"/>
      <c r="AB239" s="38"/>
      <c r="AC239" s="38"/>
      <c r="AD239" s="38"/>
      <c r="AE239" s="38"/>
      <c r="AT239" s="17" t="s">
        <v>159</v>
      </c>
      <c r="AU239" s="17" t="s">
        <v>88</v>
      </c>
    </row>
    <row r="240" s="13" customFormat="1">
      <c r="A240" s="13"/>
      <c r="B240" s="244"/>
      <c r="C240" s="245"/>
      <c r="D240" s="239" t="s">
        <v>161</v>
      </c>
      <c r="E240" s="246" t="s">
        <v>1</v>
      </c>
      <c r="F240" s="247" t="s">
        <v>1156</v>
      </c>
      <c r="G240" s="245"/>
      <c r="H240" s="248">
        <v>10</v>
      </c>
      <c r="I240" s="249"/>
      <c r="J240" s="245"/>
      <c r="K240" s="245"/>
      <c r="L240" s="250"/>
      <c r="M240" s="251"/>
      <c r="N240" s="252"/>
      <c r="O240" s="252"/>
      <c r="P240" s="252"/>
      <c r="Q240" s="252"/>
      <c r="R240" s="252"/>
      <c r="S240" s="252"/>
      <c r="T240" s="253"/>
      <c r="U240" s="13"/>
      <c r="V240" s="13"/>
      <c r="W240" s="13"/>
      <c r="X240" s="13"/>
      <c r="Y240" s="13"/>
      <c r="Z240" s="13"/>
      <c r="AA240" s="13"/>
      <c r="AB240" s="13"/>
      <c r="AC240" s="13"/>
      <c r="AD240" s="13"/>
      <c r="AE240" s="13"/>
      <c r="AT240" s="254" t="s">
        <v>161</v>
      </c>
      <c r="AU240" s="254" t="s">
        <v>88</v>
      </c>
      <c r="AV240" s="13" t="s">
        <v>88</v>
      </c>
      <c r="AW240" s="13" t="s">
        <v>34</v>
      </c>
      <c r="AX240" s="13" t="s">
        <v>14</v>
      </c>
      <c r="AY240" s="254" t="s">
        <v>150</v>
      </c>
    </row>
    <row r="241" s="2" customFormat="1">
      <c r="A241" s="38"/>
      <c r="B241" s="39"/>
      <c r="C241" s="226" t="s">
        <v>392</v>
      </c>
      <c r="D241" s="226" t="s">
        <v>152</v>
      </c>
      <c r="E241" s="227" t="s">
        <v>519</v>
      </c>
      <c r="F241" s="228" t="s">
        <v>520</v>
      </c>
      <c r="G241" s="229" t="s">
        <v>155</v>
      </c>
      <c r="H241" s="230">
        <v>4.5</v>
      </c>
      <c r="I241" s="231"/>
      <c r="J241" s="232">
        <f>ROUND(I241*H241,2)</f>
        <v>0</v>
      </c>
      <c r="K241" s="228" t="s">
        <v>156</v>
      </c>
      <c r="L241" s="44"/>
      <c r="M241" s="233" t="s">
        <v>1</v>
      </c>
      <c r="N241" s="234" t="s">
        <v>45</v>
      </c>
      <c r="O241" s="91"/>
      <c r="P241" s="235">
        <f>O241*H241</f>
        <v>0</v>
      </c>
      <c r="Q241" s="235">
        <v>0</v>
      </c>
      <c r="R241" s="235">
        <f>Q241*H241</f>
        <v>0</v>
      </c>
      <c r="S241" s="235">
        <v>0</v>
      </c>
      <c r="T241" s="236">
        <f>S241*H241</f>
        <v>0</v>
      </c>
      <c r="U241" s="38"/>
      <c r="V241" s="38"/>
      <c r="W241" s="38"/>
      <c r="X241" s="38"/>
      <c r="Y241" s="38"/>
      <c r="Z241" s="38"/>
      <c r="AA241" s="38"/>
      <c r="AB241" s="38"/>
      <c r="AC241" s="38"/>
      <c r="AD241" s="38"/>
      <c r="AE241" s="38"/>
      <c r="AR241" s="237" t="s">
        <v>157</v>
      </c>
      <c r="AT241" s="237" t="s">
        <v>152</v>
      </c>
      <c r="AU241" s="237" t="s">
        <v>88</v>
      </c>
      <c r="AY241" s="17" t="s">
        <v>150</v>
      </c>
      <c r="BE241" s="238">
        <f>IF(N241="základní",J241,0)</f>
        <v>0</v>
      </c>
      <c r="BF241" s="238">
        <f>IF(N241="snížená",J241,0)</f>
        <v>0</v>
      </c>
      <c r="BG241" s="238">
        <f>IF(N241="zákl. přenesená",J241,0)</f>
        <v>0</v>
      </c>
      <c r="BH241" s="238">
        <f>IF(N241="sníž. přenesená",J241,0)</f>
        <v>0</v>
      </c>
      <c r="BI241" s="238">
        <f>IF(N241="nulová",J241,0)</f>
        <v>0</v>
      </c>
      <c r="BJ241" s="17" t="s">
        <v>14</v>
      </c>
      <c r="BK241" s="238">
        <f>ROUND(I241*H241,2)</f>
        <v>0</v>
      </c>
      <c r="BL241" s="17" t="s">
        <v>157</v>
      </c>
      <c r="BM241" s="237" t="s">
        <v>1157</v>
      </c>
    </row>
    <row r="242" s="2" customFormat="1">
      <c r="A242" s="38"/>
      <c r="B242" s="39"/>
      <c r="C242" s="40"/>
      <c r="D242" s="239" t="s">
        <v>159</v>
      </c>
      <c r="E242" s="40"/>
      <c r="F242" s="240" t="s">
        <v>522</v>
      </c>
      <c r="G242" s="40"/>
      <c r="H242" s="40"/>
      <c r="I242" s="241"/>
      <c r="J242" s="40"/>
      <c r="K242" s="40"/>
      <c r="L242" s="44"/>
      <c r="M242" s="242"/>
      <c r="N242" s="243"/>
      <c r="O242" s="91"/>
      <c r="P242" s="91"/>
      <c r="Q242" s="91"/>
      <c r="R242" s="91"/>
      <c r="S242" s="91"/>
      <c r="T242" s="92"/>
      <c r="U242" s="38"/>
      <c r="V242" s="38"/>
      <c r="W242" s="38"/>
      <c r="X242" s="38"/>
      <c r="Y242" s="38"/>
      <c r="Z242" s="38"/>
      <c r="AA242" s="38"/>
      <c r="AB242" s="38"/>
      <c r="AC242" s="38"/>
      <c r="AD242" s="38"/>
      <c r="AE242" s="38"/>
      <c r="AT242" s="17" t="s">
        <v>159</v>
      </c>
      <c r="AU242" s="17" t="s">
        <v>88</v>
      </c>
    </row>
    <row r="243" s="13" customFormat="1">
      <c r="A243" s="13"/>
      <c r="B243" s="244"/>
      <c r="C243" s="245"/>
      <c r="D243" s="239" t="s">
        <v>161</v>
      </c>
      <c r="E243" s="246" t="s">
        <v>1</v>
      </c>
      <c r="F243" s="247" t="s">
        <v>1158</v>
      </c>
      <c r="G243" s="245"/>
      <c r="H243" s="248">
        <v>4.5</v>
      </c>
      <c r="I243" s="249"/>
      <c r="J243" s="245"/>
      <c r="K243" s="245"/>
      <c r="L243" s="250"/>
      <c r="M243" s="251"/>
      <c r="N243" s="252"/>
      <c r="O243" s="252"/>
      <c r="P243" s="252"/>
      <c r="Q243" s="252"/>
      <c r="R243" s="252"/>
      <c r="S243" s="252"/>
      <c r="T243" s="253"/>
      <c r="U243" s="13"/>
      <c r="V243" s="13"/>
      <c r="W243" s="13"/>
      <c r="X243" s="13"/>
      <c r="Y243" s="13"/>
      <c r="Z243" s="13"/>
      <c r="AA243" s="13"/>
      <c r="AB243" s="13"/>
      <c r="AC243" s="13"/>
      <c r="AD243" s="13"/>
      <c r="AE243" s="13"/>
      <c r="AT243" s="254" t="s">
        <v>161</v>
      </c>
      <c r="AU243" s="254" t="s">
        <v>88</v>
      </c>
      <c r="AV243" s="13" t="s">
        <v>88</v>
      </c>
      <c r="AW243" s="13" t="s">
        <v>34</v>
      </c>
      <c r="AX243" s="13" t="s">
        <v>14</v>
      </c>
      <c r="AY243" s="254" t="s">
        <v>150</v>
      </c>
    </row>
    <row r="244" s="12" customFormat="1" ht="22.8" customHeight="1">
      <c r="A244" s="12"/>
      <c r="B244" s="210"/>
      <c r="C244" s="211"/>
      <c r="D244" s="212" t="s">
        <v>79</v>
      </c>
      <c r="E244" s="224" t="s">
        <v>524</v>
      </c>
      <c r="F244" s="224" t="s">
        <v>525</v>
      </c>
      <c r="G244" s="211"/>
      <c r="H244" s="211"/>
      <c r="I244" s="214"/>
      <c r="J244" s="225">
        <f>BK244</f>
        <v>0</v>
      </c>
      <c r="K244" s="211"/>
      <c r="L244" s="216"/>
      <c r="M244" s="217"/>
      <c r="N244" s="218"/>
      <c r="O244" s="218"/>
      <c r="P244" s="219">
        <f>SUM(P245:P269)</f>
        <v>0</v>
      </c>
      <c r="Q244" s="218"/>
      <c r="R244" s="219">
        <f>SUM(R245:R269)</f>
        <v>0</v>
      </c>
      <c r="S244" s="218"/>
      <c r="T244" s="220">
        <f>SUM(T245:T269)</f>
        <v>0</v>
      </c>
      <c r="U244" s="12"/>
      <c r="V244" s="12"/>
      <c r="W244" s="12"/>
      <c r="X244" s="12"/>
      <c r="Y244" s="12"/>
      <c r="Z244" s="12"/>
      <c r="AA244" s="12"/>
      <c r="AB244" s="12"/>
      <c r="AC244" s="12"/>
      <c r="AD244" s="12"/>
      <c r="AE244" s="12"/>
      <c r="AR244" s="221" t="s">
        <v>14</v>
      </c>
      <c r="AT244" s="222" t="s">
        <v>79</v>
      </c>
      <c r="AU244" s="222" t="s">
        <v>14</v>
      </c>
      <c r="AY244" s="221" t="s">
        <v>150</v>
      </c>
      <c r="BK244" s="223">
        <f>SUM(BK245:BK269)</f>
        <v>0</v>
      </c>
    </row>
    <row r="245" s="2" customFormat="1">
      <c r="A245" s="38"/>
      <c r="B245" s="39"/>
      <c r="C245" s="226" t="s">
        <v>398</v>
      </c>
      <c r="D245" s="226" t="s">
        <v>152</v>
      </c>
      <c r="E245" s="227" t="s">
        <v>527</v>
      </c>
      <c r="F245" s="228" t="s">
        <v>528</v>
      </c>
      <c r="G245" s="229" t="s">
        <v>269</v>
      </c>
      <c r="H245" s="230">
        <v>1337.76</v>
      </c>
      <c r="I245" s="231"/>
      <c r="J245" s="232">
        <f>ROUND(I245*H245,2)</f>
        <v>0</v>
      </c>
      <c r="K245" s="228" t="s">
        <v>156</v>
      </c>
      <c r="L245" s="44"/>
      <c r="M245" s="233" t="s">
        <v>1</v>
      </c>
      <c r="N245" s="234" t="s">
        <v>45</v>
      </c>
      <c r="O245" s="91"/>
      <c r="P245" s="235">
        <f>O245*H245</f>
        <v>0</v>
      </c>
      <c r="Q245" s="235">
        <v>0</v>
      </c>
      <c r="R245" s="235">
        <f>Q245*H245</f>
        <v>0</v>
      </c>
      <c r="S245" s="235">
        <v>0</v>
      </c>
      <c r="T245" s="236">
        <f>S245*H245</f>
        <v>0</v>
      </c>
      <c r="U245" s="38"/>
      <c r="V245" s="38"/>
      <c r="W245" s="38"/>
      <c r="X245" s="38"/>
      <c r="Y245" s="38"/>
      <c r="Z245" s="38"/>
      <c r="AA245" s="38"/>
      <c r="AB245" s="38"/>
      <c r="AC245" s="38"/>
      <c r="AD245" s="38"/>
      <c r="AE245" s="38"/>
      <c r="AR245" s="237" t="s">
        <v>157</v>
      </c>
      <c r="AT245" s="237" t="s">
        <v>152</v>
      </c>
      <c r="AU245" s="237" t="s">
        <v>88</v>
      </c>
      <c r="AY245" s="17" t="s">
        <v>150</v>
      </c>
      <c r="BE245" s="238">
        <f>IF(N245="základní",J245,0)</f>
        <v>0</v>
      </c>
      <c r="BF245" s="238">
        <f>IF(N245="snížená",J245,0)</f>
        <v>0</v>
      </c>
      <c r="BG245" s="238">
        <f>IF(N245="zákl. přenesená",J245,0)</f>
        <v>0</v>
      </c>
      <c r="BH245" s="238">
        <f>IF(N245="sníž. přenesená",J245,0)</f>
        <v>0</v>
      </c>
      <c r="BI245" s="238">
        <f>IF(N245="nulová",J245,0)</f>
        <v>0</v>
      </c>
      <c r="BJ245" s="17" t="s">
        <v>14</v>
      </c>
      <c r="BK245" s="238">
        <f>ROUND(I245*H245,2)</f>
        <v>0</v>
      </c>
      <c r="BL245" s="17" t="s">
        <v>157</v>
      </c>
      <c r="BM245" s="237" t="s">
        <v>1159</v>
      </c>
    </row>
    <row r="246" s="2" customFormat="1">
      <c r="A246" s="38"/>
      <c r="B246" s="39"/>
      <c r="C246" s="40"/>
      <c r="D246" s="239" t="s">
        <v>159</v>
      </c>
      <c r="E246" s="40"/>
      <c r="F246" s="240" t="s">
        <v>530</v>
      </c>
      <c r="G246" s="40"/>
      <c r="H246" s="40"/>
      <c r="I246" s="241"/>
      <c r="J246" s="40"/>
      <c r="K246" s="40"/>
      <c r="L246" s="44"/>
      <c r="M246" s="242"/>
      <c r="N246" s="243"/>
      <c r="O246" s="91"/>
      <c r="P246" s="91"/>
      <c r="Q246" s="91"/>
      <c r="R246" s="91"/>
      <c r="S246" s="91"/>
      <c r="T246" s="92"/>
      <c r="U246" s="38"/>
      <c r="V246" s="38"/>
      <c r="W246" s="38"/>
      <c r="X246" s="38"/>
      <c r="Y246" s="38"/>
      <c r="Z246" s="38"/>
      <c r="AA246" s="38"/>
      <c r="AB246" s="38"/>
      <c r="AC246" s="38"/>
      <c r="AD246" s="38"/>
      <c r="AE246" s="38"/>
      <c r="AT246" s="17" t="s">
        <v>159</v>
      </c>
      <c r="AU246" s="17" t="s">
        <v>88</v>
      </c>
    </row>
    <row r="247" s="13" customFormat="1">
      <c r="A247" s="13"/>
      <c r="B247" s="244"/>
      <c r="C247" s="245"/>
      <c r="D247" s="239" t="s">
        <v>161</v>
      </c>
      <c r="E247" s="246" t="s">
        <v>1</v>
      </c>
      <c r="F247" s="247" t="s">
        <v>1160</v>
      </c>
      <c r="G247" s="245"/>
      <c r="H247" s="248">
        <v>1337.76</v>
      </c>
      <c r="I247" s="249"/>
      <c r="J247" s="245"/>
      <c r="K247" s="245"/>
      <c r="L247" s="250"/>
      <c r="M247" s="251"/>
      <c r="N247" s="252"/>
      <c r="O247" s="252"/>
      <c r="P247" s="252"/>
      <c r="Q247" s="252"/>
      <c r="R247" s="252"/>
      <c r="S247" s="252"/>
      <c r="T247" s="253"/>
      <c r="U247" s="13"/>
      <c r="V247" s="13"/>
      <c r="W247" s="13"/>
      <c r="X247" s="13"/>
      <c r="Y247" s="13"/>
      <c r="Z247" s="13"/>
      <c r="AA247" s="13"/>
      <c r="AB247" s="13"/>
      <c r="AC247" s="13"/>
      <c r="AD247" s="13"/>
      <c r="AE247" s="13"/>
      <c r="AT247" s="254" t="s">
        <v>161</v>
      </c>
      <c r="AU247" s="254" t="s">
        <v>88</v>
      </c>
      <c r="AV247" s="13" t="s">
        <v>88</v>
      </c>
      <c r="AW247" s="13" t="s">
        <v>34</v>
      </c>
      <c r="AX247" s="13" t="s">
        <v>14</v>
      </c>
      <c r="AY247" s="254" t="s">
        <v>150</v>
      </c>
    </row>
    <row r="248" s="2" customFormat="1">
      <c r="A248" s="38"/>
      <c r="B248" s="39"/>
      <c r="C248" s="226" t="s">
        <v>404</v>
      </c>
      <c r="D248" s="226" t="s">
        <v>152</v>
      </c>
      <c r="E248" s="227" t="s">
        <v>533</v>
      </c>
      <c r="F248" s="228" t="s">
        <v>534</v>
      </c>
      <c r="G248" s="229" t="s">
        <v>269</v>
      </c>
      <c r="H248" s="230">
        <v>22617</v>
      </c>
      <c r="I248" s="231"/>
      <c r="J248" s="232">
        <f>ROUND(I248*H248,2)</f>
        <v>0</v>
      </c>
      <c r="K248" s="228" t="s">
        <v>156</v>
      </c>
      <c r="L248" s="44"/>
      <c r="M248" s="233" t="s">
        <v>1</v>
      </c>
      <c r="N248" s="234" t="s">
        <v>45</v>
      </c>
      <c r="O248" s="91"/>
      <c r="P248" s="235">
        <f>O248*H248</f>
        <v>0</v>
      </c>
      <c r="Q248" s="235">
        <v>0</v>
      </c>
      <c r="R248" s="235">
        <f>Q248*H248</f>
        <v>0</v>
      </c>
      <c r="S248" s="235">
        <v>0</v>
      </c>
      <c r="T248" s="236">
        <f>S248*H248</f>
        <v>0</v>
      </c>
      <c r="U248" s="38"/>
      <c r="V248" s="38"/>
      <c r="W248" s="38"/>
      <c r="X248" s="38"/>
      <c r="Y248" s="38"/>
      <c r="Z248" s="38"/>
      <c r="AA248" s="38"/>
      <c r="AB248" s="38"/>
      <c r="AC248" s="38"/>
      <c r="AD248" s="38"/>
      <c r="AE248" s="38"/>
      <c r="AR248" s="237" t="s">
        <v>157</v>
      </c>
      <c r="AT248" s="237" t="s">
        <v>152</v>
      </c>
      <c r="AU248" s="237" t="s">
        <v>88</v>
      </c>
      <c r="AY248" s="17" t="s">
        <v>150</v>
      </c>
      <c r="BE248" s="238">
        <f>IF(N248="základní",J248,0)</f>
        <v>0</v>
      </c>
      <c r="BF248" s="238">
        <f>IF(N248="snížená",J248,0)</f>
        <v>0</v>
      </c>
      <c r="BG248" s="238">
        <f>IF(N248="zákl. přenesená",J248,0)</f>
        <v>0</v>
      </c>
      <c r="BH248" s="238">
        <f>IF(N248="sníž. přenesená",J248,0)</f>
        <v>0</v>
      </c>
      <c r="BI248" s="238">
        <f>IF(N248="nulová",J248,0)</f>
        <v>0</v>
      </c>
      <c r="BJ248" s="17" t="s">
        <v>14</v>
      </c>
      <c r="BK248" s="238">
        <f>ROUND(I248*H248,2)</f>
        <v>0</v>
      </c>
      <c r="BL248" s="17" t="s">
        <v>157</v>
      </c>
      <c r="BM248" s="237" t="s">
        <v>1161</v>
      </c>
    </row>
    <row r="249" s="2" customFormat="1">
      <c r="A249" s="38"/>
      <c r="B249" s="39"/>
      <c r="C249" s="40"/>
      <c r="D249" s="239" t="s">
        <v>159</v>
      </c>
      <c r="E249" s="40"/>
      <c r="F249" s="240" t="s">
        <v>530</v>
      </c>
      <c r="G249" s="40"/>
      <c r="H249" s="40"/>
      <c r="I249" s="241"/>
      <c r="J249" s="40"/>
      <c r="K249" s="40"/>
      <c r="L249" s="44"/>
      <c r="M249" s="242"/>
      <c r="N249" s="243"/>
      <c r="O249" s="91"/>
      <c r="P249" s="91"/>
      <c r="Q249" s="91"/>
      <c r="R249" s="91"/>
      <c r="S249" s="91"/>
      <c r="T249" s="92"/>
      <c r="U249" s="38"/>
      <c r="V249" s="38"/>
      <c r="W249" s="38"/>
      <c r="X249" s="38"/>
      <c r="Y249" s="38"/>
      <c r="Z249" s="38"/>
      <c r="AA249" s="38"/>
      <c r="AB249" s="38"/>
      <c r="AC249" s="38"/>
      <c r="AD249" s="38"/>
      <c r="AE249" s="38"/>
      <c r="AT249" s="17" t="s">
        <v>159</v>
      </c>
      <c r="AU249" s="17" t="s">
        <v>88</v>
      </c>
    </row>
    <row r="250" s="13" customFormat="1">
      <c r="A250" s="13"/>
      <c r="B250" s="244"/>
      <c r="C250" s="245"/>
      <c r="D250" s="239" t="s">
        <v>161</v>
      </c>
      <c r="E250" s="246" t="s">
        <v>1</v>
      </c>
      <c r="F250" s="247" t="s">
        <v>1162</v>
      </c>
      <c r="G250" s="245"/>
      <c r="H250" s="248">
        <v>22617</v>
      </c>
      <c r="I250" s="249"/>
      <c r="J250" s="245"/>
      <c r="K250" s="245"/>
      <c r="L250" s="250"/>
      <c r="M250" s="251"/>
      <c r="N250" s="252"/>
      <c r="O250" s="252"/>
      <c r="P250" s="252"/>
      <c r="Q250" s="252"/>
      <c r="R250" s="252"/>
      <c r="S250" s="252"/>
      <c r="T250" s="253"/>
      <c r="U250" s="13"/>
      <c r="V250" s="13"/>
      <c r="W250" s="13"/>
      <c r="X250" s="13"/>
      <c r="Y250" s="13"/>
      <c r="Z250" s="13"/>
      <c r="AA250" s="13"/>
      <c r="AB250" s="13"/>
      <c r="AC250" s="13"/>
      <c r="AD250" s="13"/>
      <c r="AE250" s="13"/>
      <c r="AT250" s="254" t="s">
        <v>161</v>
      </c>
      <c r="AU250" s="254" t="s">
        <v>88</v>
      </c>
      <c r="AV250" s="13" t="s">
        <v>88</v>
      </c>
      <c r="AW250" s="13" t="s">
        <v>34</v>
      </c>
      <c r="AX250" s="13" t="s">
        <v>14</v>
      </c>
      <c r="AY250" s="254" t="s">
        <v>150</v>
      </c>
    </row>
    <row r="251" s="2" customFormat="1">
      <c r="A251" s="38"/>
      <c r="B251" s="39"/>
      <c r="C251" s="226" t="s">
        <v>409</v>
      </c>
      <c r="D251" s="226" t="s">
        <v>152</v>
      </c>
      <c r="E251" s="227" t="s">
        <v>538</v>
      </c>
      <c r="F251" s="228" t="s">
        <v>539</v>
      </c>
      <c r="G251" s="229" t="s">
        <v>269</v>
      </c>
      <c r="H251" s="230">
        <v>193.22</v>
      </c>
      <c r="I251" s="231"/>
      <c r="J251" s="232">
        <f>ROUND(I251*H251,2)</f>
        <v>0</v>
      </c>
      <c r="K251" s="228" t="s">
        <v>156</v>
      </c>
      <c r="L251" s="44"/>
      <c r="M251" s="233" t="s">
        <v>1</v>
      </c>
      <c r="N251" s="234" t="s">
        <v>45</v>
      </c>
      <c r="O251" s="91"/>
      <c r="P251" s="235">
        <f>O251*H251</f>
        <v>0</v>
      </c>
      <c r="Q251" s="235">
        <v>0</v>
      </c>
      <c r="R251" s="235">
        <f>Q251*H251</f>
        <v>0</v>
      </c>
      <c r="S251" s="235">
        <v>0</v>
      </c>
      <c r="T251" s="236">
        <f>S251*H251</f>
        <v>0</v>
      </c>
      <c r="U251" s="38"/>
      <c r="V251" s="38"/>
      <c r="W251" s="38"/>
      <c r="X251" s="38"/>
      <c r="Y251" s="38"/>
      <c r="Z251" s="38"/>
      <c r="AA251" s="38"/>
      <c r="AB251" s="38"/>
      <c r="AC251" s="38"/>
      <c r="AD251" s="38"/>
      <c r="AE251" s="38"/>
      <c r="AR251" s="237" t="s">
        <v>157</v>
      </c>
      <c r="AT251" s="237" t="s">
        <v>152</v>
      </c>
      <c r="AU251" s="237" t="s">
        <v>88</v>
      </c>
      <c r="AY251" s="17" t="s">
        <v>150</v>
      </c>
      <c r="BE251" s="238">
        <f>IF(N251="základní",J251,0)</f>
        <v>0</v>
      </c>
      <c r="BF251" s="238">
        <f>IF(N251="snížená",J251,0)</f>
        <v>0</v>
      </c>
      <c r="BG251" s="238">
        <f>IF(N251="zákl. přenesená",J251,0)</f>
        <v>0</v>
      </c>
      <c r="BH251" s="238">
        <f>IF(N251="sníž. přenesená",J251,0)</f>
        <v>0</v>
      </c>
      <c r="BI251" s="238">
        <f>IF(N251="nulová",J251,0)</f>
        <v>0</v>
      </c>
      <c r="BJ251" s="17" t="s">
        <v>14</v>
      </c>
      <c r="BK251" s="238">
        <f>ROUND(I251*H251,2)</f>
        <v>0</v>
      </c>
      <c r="BL251" s="17" t="s">
        <v>157</v>
      </c>
      <c r="BM251" s="237" t="s">
        <v>1163</v>
      </c>
    </row>
    <row r="252" s="2" customFormat="1">
      <c r="A252" s="38"/>
      <c r="B252" s="39"/>
      <c r="C252" s="40"/>
      <c r="D252" s="239" t="s">
        <v>159</v>
      </c>
      <c r="E252" s="40"/>
      <c r="F252" s="240" t="s">
        <v>541</v>
      </c>
      <c r="G252" s="40"/>
      <c r="H252" s="40"/>
      <c r="I252" s="241"/>
      <c r="J252" s="40"/>
      <c r="K252" s="40"/>
      <c r="L252" s="44"/>
      <c r="M252" s="242"/>
      <c r="N252" s="243"/>
      <c r="O252" s="91"/>
      <c r="P252" s="91"/>
      <c r="Q252" s="91"/>
      <c r="R252" s="91"/>
      <c r="S252" s="91"/>
      <c r="T252" s="92"/>
      <c r="U252" s="38"/>
      <c r="V252" s="38"/>
      <c r="W252" s="38"/>
      <c r="X252" s="38"/>
      <c r="Y252" s="38"/>
      <c r="Z252" s="38"/>
      <c r="AA252" s="38"/>
      <c r="AB252" s="38"/>
      <c r="AC252" s="38"/>
      <c r="AD252" s="38"/>
      <c r="AE252" s="38"/>
      <c r="AT252" s="17" t="s">
        <v>159</v>
      </c>
      <c r="AU252" s="17" t="s">
        <v>88</v>
      </c>
    </row>
    <row r="253" s="13" customFormat="1">
      <c r="A253" s="13"/>
      <c r="B253" s="244"/>
      <c r="C253" s="245"/>
      <c r="D253" s="239" t="s">
        <v>161</v>
      </c>
      <c r="E253" s="246" t="s">
        <v>1</v>
      </c>
      <c r="F253" s="247" t="s">
        <v>1164</v>
      </c>
      <c r="G253" s="245"/>
      <c r="H253" s="248">
        <v>193.22</v>
      </c>
      <c r="I253" s="249"/>
      <c r="J253" s="245"/>
      <c r="K253" s="245"/>
      <c r="L253" s="250"/>
      <c r="M253" s="251"/>
      <c r="N253" s="252"/>
      <c r="O253" s="252"/>
      <c r="P253" s="252"/>
      <c r="Q253" s="252"/>
      <c r="R253" s="252"/>
      <c r="S253" s="252"/>
      <c r="T253" s="253"/>
      <c r="U253" s="13"/>
      <c r="V253" s="13"/>
      <c r="W253" s="13"/>
      <c r="X253" s="13"/>
      <c r="Y253" s="13"/>
      <c r="Z253" s="13"/>
      <c r="AA253" s="13"/>
      <c r="AB253" s="13"/>
      <c r="AC253" s="13"/>
      <c r="AD253" s="13"/>
      <c r="AE253" s="13"/>
      <c r="AT253" s="254" t="s">
        <v>161</v>
      </c>
      <c r="AU253" s="254" t="s">
        <v>88</v>
      </c>
      <c r="AV253" s="13" t="s">
        <v>88</v>
      </c>
      <c r="AW253" s="13" t="s">
        <v>34</v>
      </c>
      <c r="AX253" s="13" t="s">
        <v>14</v>
      </c>
      <c r="AY253" s="254" t="s">
        <v>150</v>
      </c>
    </row>
    <row r="254" s="2" customFormat="1">
      <c r="A254" s="38"/>
      <c r="B254" s="39"/>
      <c r="C254" s="226" t="s">
        <v>416</v>
      </c>
      <c r="D254" s="226" t="s">
        <v>152</v>
      </c>
      <c r="E254" s="227" t="s">
        <v>545</v>
      </c>
      <c r="F254" s="228" t="s">
        <v>546</v>
      </c>
      <c r="G254" s="229" t="s">
        <v>269</v>
      </c>
      <c r="H254" s="230">
        <v>1320.1400000000001</v>
      </c>
      <c r="I254" s="231"/>
      <c r="J254" s="232">
        <f>ROUND(I254*H254,2)</f>
        <v>0</v>
      </c>
      <c r="K254" s="228" t="s">
        <v>156</v>
      </c>
      <c r="L254" s="44"/>
      <c r="M254" s="233" t="s">
        <v>1</v>
      </c>
      <c r="N254" s="234" t="s">
        <v>45</v>
      </c>
      <c r="O254" s="91"/>
      <c r="P254" s="235">
        <f>O254*H254</f>
        <v>0</v>
      </c>
      <c r="Q254" s="235">
        <v>0</v>
      </c>
      <c r="R254" s="235">
        <f>Q254*H254</f>
        <v>0</v>
      </c>
      <c r="S254" s="235">
        <v>0</v>
      </c>
      <c r="T254" s="236">
        <f>S254*H254</f>
        <v>0</v>
      </c>
      <c r="U254" s="38"/>
      <c r="V254" s="38"/>
      <c r="W254" s="38"/>
      <c r="X254" s="38"/>
      <c r="Y254" s="38"/>
      <c r="Z254" s="38"/>
      <c r="AA254" s="38"/>
      <c r="AB254" s="38"/>
      <c r="AC254" s="38"/>
      <c r="AD254" s="38"/>
      <c r="AE254" s="38"/>
      <c r="AR254" s="237" t="s">
        <v>157</v>
      </c>
      <c r="AT254" s="237" t="s">
        <v>152</v>
      </c>
      <c r="AU254" s="237" t="s">
        <v>88</v>
      </c>
      <c r="AY254" s="17" t="s">
        <v>150</v>
      </c>
      <c r="BE254" s="238">
        <f>IF(N254="základní",J254,0)</f>
        <v>0</v>
      </c>
      <c r="BF254" s="238">
        <f>IF(N254="snížená",J254,0)</f>
        <v>0</v>
      </c>
      <c r="BG254" s="238">
        <f>IF(N254="zákl. přenesená",J254,0)</f>
        <v>0</v>
      </c>
      <c r="BH254" s="238">
        <f>IF(N254="sníž. přenesená",J254,0)</f>
        <v>0</v>
      </c>
      <c r="BI254" s="238">
        <f>IF(N254="nulová",J254,0)</f>
        <v>0</v>
      </c>
      <c r="BJ254" s="17" t="s">
        <v>14</v>
      </c>
      <c r="BK254" s="238">
        <f>ROUND(I254*H254,2)</f>
        <v>0</v>
      </c>
      <c r="BL254" s="17" t="s">
        <v>157</v>
      </c>
      <c r="BM254" s="237" t="s">
        <v>1165</v>
      </c>
    </row>
    <row r="255" s="2" customFormat="1">
      <c r="A255" s="38"/>
      <c r="B255" s="39"/>
      <c r="C255" s="40"/>
      <c r="D255" s="239" t="s">
        <v>159</v>
      </c>
      <c r="E255" s="40"/>
      <c r="F255" s="240" t="s">
        <v>541</v>
      </c>
      <c r="G255" s="40"/>
      <c r="H255" s="40"/>
      <c r="I255" s="241"/>
      <c r="J255" s="40"/>
      <c r="K255" s="40"/>
      <c r="L255" s="44"/>
      <c r="M255" s="242"/>
      <c r="N255" s="243"/>
      <c r="O255" s="91"/>
      <c r="P255" s="91"/>
      <c r="Q255" s="91"/>
      <c r="R255" s="91"/>
      <c r="S255" s="91"/>
      <c r="T255" s="92"/>
      <c r="U255" s="38"/>
      <c r="V255" s="38"/>
      <c r="W255" s="38"/>
      <c r="X255" s="38"/>
      <c r="Y255" s="38"/>
      <c r="Z255" s="38"/>
      <c r="AA255" s="38"/>
      <c r="AB255" s="38"/>
      <c r="AC255" s="38"/>
      <c r="AD255" s="38"/>
      <c r="AE255" s="38"/>
      <c r="AT255" s="17" t="s">
        <v>159</v>
      </c>
      <c r="AU255" s="17" t="s">
        <v>88</v>
      </c>
    </row>
    <row r="256" s="13" customFormat="1">
      <c r="A256" s="13"/>
      <c r="B256" s="244"/>
      <c r="C256" s="245"/>
      <c r="D256" s="239" t="s">
        <v>161</v>
      </c>
      <c r="E256" s="246" t="s">
        <v>1</v>
      </c>
      <c r="F256" s="247" t="s">
        <v>1166</v>
      </c>
      <c r="G256" s="245"/>
      <c r="H256" s="248">
        <v>756.67999999999995</v>
      </c>
      <c r="I256" s="249"/>
      <c r="J256" s="245"/>
      <c r="K256" s="245"/>
      <c r="L256" s="250"/>
      <c r="M256" s="251"/>
      <c r="N256" s="252"/>
      <c r="O256" s="252"/>
      <c r="P256" s="252"/>
      <c r="Q256" s="252"/>
      <c r="R256" s="252"/>
      <c r="S256" s="252"/>
      <c r="T256" s="253"/>
      <c r="U256" s="13"/>
      <c r="V256" s="13"/>
      <c r="W256" s="13"/>
      <c r="X256" s="13"/>
      <c r="Y256" s="13"/>
      <c r="Z256" s="13"/>
      <c r="AA256" s="13"/>
      <c r="AB256" s="13"/>
      <c r="AC256" s="13"/>
      <c r="AD256" s="13"/>
      <c r="AE256" s="13"/>
      <c r="AT256" s="254" t="s">
        <v>161</v>
      </c>
      <c r="AU256" s="254" t="s">
        <v>88</v>
      </c>
      <c r="AV256" s="13" t="s">
        <v>88</v>
      </c>
      <c r="AW256" s="13" t="s">
        <v>34</v>
      </c>
      <c r="AX256" s="13" t="s">
        <v>80</v>
      </c>
      <c r="AY256" s="254" t="s">
        <v>150</v>
      </c>
    </row>
    <row r="257" s="13" customFormat="1">
      <c r="A257" s="13"/>
      <c r="B257" s="244"/>
      <c r="C257" s="245"/>
      <c r="D257" s="239" t="s">
        <v>161</v>
      </c>
      <c r="E257" s="246" t="s">
        <v>1</v>
      </c>
      <c r="F257" s="247" t="s">
        <v>1167</v>
      </c>
      <c r="G257" s="245"/>
      <c r="H257" s="248">
        <v>563.46000000000004</v>
      </c>
      <c r="I257" s="249"/>
      <c r="J257" s="245"/>
      <c r="K257" s="245"/>
      <c r="L257" s="250"/>
      <c r="M257" s="251"/>
      <c r="N257" s="252"/>
      <c r="O257" s="252"/>
      <c r="P257" s="252"/>
      <c r="Q257" s="252"/>
      <c r="R257" s="252"/>
      <c r="S257" s="252"/>
      <c r="T257" s="253"/>
      <c r="U257" s="13"/>
      <c r="V257" s="13"/>
      <c r="W257" s="13"/>
      <c r="X257" s="13"/>
      <c r="Y257" s="13"/>
      <c r="Z257" s="13"/>
      <c r="AA257" s="13"/>
      <c r="AB257" s="13"/>
      <c r="AC257" s="13"/>
      <c r="AD257" s="13"/>
      <c r="AE257" s="13"/>
      <c r="AT257" s="254" t="s">
        <v>161</v>
      </c>
      <c r="AU257" s="254" t="s">
        <v>88</v>
      </c>
      <c r="AV257" s="13" t="s">
        <v>88</v>
      </c>
      <c r="AW257" s="13" t="s">
        <v>34</v>
      </c>
      <c r="AX257" s="13" t="s">
        <v>80</v>
      </c>
      <c r="AY257" s="254" t="s">
        <v>150</v>
      </c>
    </row>
    <row r="258" s="14" customFormat="1">
      <c r="A258" s="14"/>
      <c r="B258" s="255"/>
      <c r="C258" s="256"/>
      <c r="D258" s="239" t="s">
        <v>161</v>
      </c>
      <c r="E258" s="257" t="s">
        <v>1</v>
      </c>
      <c r="F258" s="258" t="s">
        <v>212</v>
      </c>
      <c r="G258" s="256"/>
      <c r="H258" s="259">
        <v>1320.1400000000001</v>
      </c>
      <c r="I258" s="260"/>
      <c r="J258" s="256"/>
      <c r="K258" s="256"/>
      <c r="L258" s="261"/>
      <c r="M258" s="262"/>
      <c r="N258" s="263"/>
      <c r="O258" s="263"/>
      <c r="P258" s="263"/>
      <c r="Q258" s="263"/>
      <c r="R258" s="263"/>
      <c r="S258" s="263"/>
      <c r="T258" s="264"/>
      <c r="U258" s="14"/>
      <c r="V258" s="14"/>
      <c r="W258" s="14"/>
      <c r="X258" s="14"/>
      <c r="Y258" s="14"/>
      <c r="Z258" s="14"/>
      <c r="AA258" s="14"/>
      <c r="AB258" s="14"/>
      <c r="AC258" s="14"/>
      <c r="AD258" s="14"/>
      <c r="AE258" s="14"/>
      <c r="AT258" s="265" t="s">
        <v>161</v>
      </c>
      <c r="AU258" s="265" t="s">
        <v>88</v>
      </c>
      <c r="AV258" s="14" t="s">
        <v>157</v>
      </c>
      <c r="AW258" s="14" t="s">
        <v>34</v>
      </c>
      <c r="AX258" s="14" t="s">
        <v>14</v>
      </c>
      <c r="AY258" s="265" t="s">
        <v>150</v>
      </c>
    </row>
    <row r="259" s="2" customFormat="1" ht="44.25" customHeight="1">
      <c r="A259" s="38"/>
      <c r="B259" s="39"/>
      <c r="C259" s="226" t="s">
        <v>422</v>
      </c>
      <c r="D259" s="226" t="s">
        <v>152</v>
      </c>
      <c r="E259" s="227" t="s">
        <v>551</v>
      </c>
      <c r="F259" s="228" t="s">
        <v>552</v>
      </c>
      <c r="G259" s="229" t="s">
        <v>269</v>
      </c>
      <c r="H259" s="230">
        <v>441.02999999999997</v>
      </c>
      <c r="I259" s="231"/>
      <c r="J259" s="232">
        <f>ROUND(I259*H259,2)</f>
        <v>0</v>
      </c>
      <c r="K259" s="228" t="s">
        <v>156</v>
      </c>
      <c r="L259" s="44"/>
      <c r="M259" s="233" t="s">
        <v>1</v>
      </c>
      <c r="N259" s="234" t="s">
        <v>45</v>
      </c>
      <c r="O259" s="91"/>
      <c r="P259" s="235">
        <f>O259*H259</f>
        <v>0</v>
      </c>
      <c r="Q259" s="235">
        <v>0</v>
      </c>
      <c r="R259" s="235">
        <f>Q259*H259</f>
        <v>0</v>
      </c>
      <c r="S259" s="235">
        <v>0</v>
      </c>
      <c r="T259" s="236">
        <f>S259*H259</f>
        <v>0</v>
      </c>
      <c r="U259" s="38"/>
      <c r="V259" s="38"/>
      <c r="W259" s="38"/>
      <c r="X259" s="38"/>
      <c r="Y259" s="38"/>
      <c r="Z259" s="38"/>
      <c r="AA259" s="38"/>
      <c r="AB259" s="38"/>
      <c r="AC259" s="38"/>
      <c r="AD259" s="38"/>
      <c r="AE259" s="38"/>
      <c r="AR259" s="237" t="s">
        <v>157</v>
      </c>
      <c r="AT259" s="237" t="s">
        <v>152</v>
      </c>
      <c r="AU259" s="237" t="s">
        <v>88</v>
      </c>
      <c r="AY259" s="17" t="s">
        <v>150</v>
      </c>
      <c r="BE259" s="238">
        <f>IF(N259="základní",J259,0)</f>
        <v>0</v>
      </c>
      <c r="BF259" s="238">
        <f>IF(N259="snížená",J259,0)</f>
        <v>0</v>
      </c>
      <c r="BG259" s="238">
        <f>IF(N259="zákl. přenesená",J259,0)</f>
        <v>0</v>
      </c>
      <c r="BH259" s="238">
        <f>IF(N259="sníž. přenesená",J259,0)</f>
        <v>0</v>
      </c>
      <c r="BI259" s="238">
        <f>IF(N259="nulová",J259,0)</f>
        <v>0</v>
      </c>
      <c r="BJ259" s="17" t="s">
        <v>14</v>
      </c>
      <c r="BK259" s="238">
        <f>ROUND(I259*H259,2)</f>
        <v>0</v>
      </c>
      <c r="BL259" s="17" t="s">
        <v>157</v>
      </c>
      <c r="BM259" s="237" t="s">
        <v>1168</v>
      </c>
    </row>
    <row r="260" s="2" customFormat="1">
      <c r="A260" s="38"/>
      <c r="B260" s="39"/>
      <c r="C260" s="40"/>
      <c r="D260" s="239" t="s">
        <v>159</v>
      </c>
      <c r="E260" s="40"/>
      <c r="F260" s="240" t="s">
        <v>554</v>
      </c>
      <c r="G260" s="40"/>
      <c r="H260" s="40"/>
      <c r="I260" s="241"/>
      <c r="J260" s="40"/>
      <c r="K260" s="40"/>
      <c r="L260" s="44"/>
      <c r="M260" s="242"/>
      <c r="N260" s="243"/>
      <c r="O260" s="91"/>
      <c r="P260" s="91"/>
      <c r="Q260" s="91"/>
      <c r="R260" s="91"/>
      <c r="S260" s="91"/>
      <c r="T260" s="92"/>
      <c r="U260" s="38"/>
      <c r="V260" s="38"/>
      <c r="W260" s="38"/>
      <c r="X260" s="38"/>
      <c r="Y260" s="38"/>
      <c r="Z260" s="38"/>
      <c r="AA260" s="38"/>
      <c r="AB260" s="38"/>
      <c r="AC260" s="38"/>
      <c r="AD260" s="38"/>
      <c r="AE260" s="38"/>
      <c r="AT260" s="17" t="s">
        <v>159</v>
      </c>
      <c r="AU260" s="17" t="s">
        <v>88</v>
      </c>
    </row>
    <row r="261" s="13" customFormat="1">
      <c r="A261" s="13"/>
      <c r="B261" s="244"/>
      <c r="C261" s="245"/>
      <c r="D261" s="239" t="s">
        <v>161</v>
      </c>
      <c r="E261" s="246" t="s">
        <v>1</v>
      </c>
      <c r="F261" s="247" t="s">
        <v>1169</v>
      </c>
      <c r="G261" s="245"/>
      <c r="H261" s="248">
        <v>441.02999999999997</v>
      </c>
      <c r="I261" s="249"/>
      <c r="J261" s="245"/>
      <c r="K261" s="245"/>
      <c r="L261" s="250"/>
      <c r="M261" s="251"/>
      <c r="N261" s="252"/>
      <c r="O261" s="252"/>
      <c r="P261" s="252"/>
      <c r="Q261" s="252"/>
      <c r="R261" s="252"/>
      <c r="S261" s="252"/>
      <c r="T261" s="253"/>
      <c r="U261" s="13"/>
      <c r="V261" s="13"/>
      <c r="W261" s="13"/>
      <c r="X261" s="13"/>
      <c r="Y261" s="13"/>
      <c r="Z261" s="13"/>
      <c r="AA261" s="13"/>
      <c r="AB261" s="13"/>
      <c r="AC261" s="13"/>
      <c r="AD261" s="13"/>
      <c r="AE261" s="13"/>
      <c r="AT261" s="254" t="s">
        <v>161</v>
      </c>
      <c r="AU261" s="254" t="s">
        <v>88</v>
      </c>
      <c r="AV261" s="13" t="s">
        <v>88</v>
      </c>
      <c r="AW261" s="13" t="s">
        <v>34</v>
      </c>
      <c r="AX261" s="13" t="s">
        <v>14</v>
      </c>
      <c r="AY261" s="254" t="s">
        <v>150</v>
      </c>
    </row>
    <row r="262" s="2" customFormat="1" ht="44.25" customHeight="1">
      <c r="A262" s="38"/>
      <c r="B262" s="39"/>
      <c r="C262" s="226" t="s">
        <v>428</v>
      </c>
      <c r="D262" s="226" t="s">
        <v>152</v>
      </c>
      <c r="E262" s="227" t="s">
        <v>557</v>
      </c>
      <c r="F262" s="228" t="s">
        <v>558</v>
      </c>
      <c r="G262" s="229" t="s">
        <v>269</v>
      </c>
      <c r="H262" s="230">
        <v>1041.9500000000001</v>
      </c>
      <c r="I262" s="231"/>
      <c r="J262" s="232">
        <f>ROUND(I262*H262,2)</f>
        <v>0</v>
      </c>
      <c r="K262" s="228" t="s">
        <v>156</v>
      </c>
      <c r="L262" s="44"/>
      <c r="M262" s="233" t="s">
        <v>1</v>
      </c>
      <c r="N262" s="234" t="s">
        <v>45</v>
      </c>
      <c r="O262" s="91"/>
      <c r="P262" s="235">
        <f>O262*H262</f>
        <v>0</v>
      </c>
      <c r="Q262" s="235">
        <v>0</v>
      </c>
      <c r="R262" s="235">
        <f>Q262*H262</f>
        <v>0</v>
      </c>
      <c r="S262" s="235">
        <v>0</v>
      </c>
      <c r="T262" s="236">
        <f>S262*H262</f>
        <v>0</v>
      </c>
      <c r="U262" s="38"/>
      <c r="V262" s="38"/>
      <c r="W262" s="38"/>
      <c r="X262" s="38"/>
      <c r="Y262" s="38"/>
      <c r="Z262" s="38"/>
      <c r="AA262" s="38"/>
      <c r="AB262" s="38"/>
      <c r="AC262" s="38"/>
      <c r="AD262" s="38"/>
      <c r="AE262" s="38"/>
      <c r="AR262" s="237" t="s">
        <v>157</v>
      </c>
      <c r="AT262" s="237" t="s">
        <v>152</v>
      </c>
      <c r="AU262" s="237" t="s">
        <v>88</v>
      </c>
      <c r="AY262" s="17" t="s">
        <v>150</v>
      </c>
      <c r="BE262" s="238">
        <f>IF(N262="základní",J262,0)</f>
        <v>0</v>
      </c>
      <c r="BF262" s="238">
        <f>IF(N262="snížená",J262,0)</f>
        <v>0</v>
      </c>
      <c r="BG262" s="238">
        <f>IF(N262="zákl. přenesená",J262,0)</f>
        <v>0</v>
      </c>
      <c r="BH262" s="238">
        <f>IF(N262="sníž. přenesená",J262,0)</f>
        <v>0</v>
      </c>
      <c r="BI262" s="238">
        <f>IF(N262="nulová",J262,0)</f>
        <v>0</v>
      </c>
      <c r="BJ262" s="17" t="s">
        <v>14</v>
      </c>
      <c r="BK262" s="238">
        <f>ROUND(I262*H262,2)</f>
        <v>0</v>
      </c>
      <c r="BL262" s="17" t="s">
        <v>157</v>
      </c>
      <c r="BM262" s="237" t="s">
        <v>1170</v>
      </c>
    </row>
    <row r="263" s="2" customFormat="1">
      <c r="A263" s="38"/>
      <c r="B263" s="39"/>
      <c r="C263" s="40"/>
      <c r="D263" s="239" t="s">
        <v>159</v>
      </c>
      <c r="E263" s="40"/>
      <c r="F263" s="240" t="s">
        <v>554</v>
      </c>
      <c r="G263" s="40"/>
      <c r="H263" s="40"/>
      <c r="I263" s="241"/>
      <c r="J263" s="40"/>
      <c r="K263" s="40"/>
      <c r="L263" s="44"/>
      <c r="M263" s="242"/>
      <c r="N263" s="243"/>
      <c r="O263" s="91"/>
      <c r="P263" s="91"/>
      <c r="Q263" s="91"/>
      <c r="R263" s="91"/>
      <c r="S263" s="91"/>
      <c r="T263" s="92"/>
      <c r="U263" s="38"/>
      <c r="V263" s="38"/>
      <c r="W263" s="38"/>
      <c r="X263" s="38"/>
      <c r="Y263" s="38"/>
      <c r="Z263" s="38"/>
      <c r="AA263" s="38"/>
      <c r="AB263" s="38"/>
      <c r="AC263" s="38"/>
      <c r="AD263" s="38"/>
      <c r="AE263" s="38"/>
      <c r="AT263" s="17" t="s">
        <v>159</v>
      </c>
      <c r="AU263" s="17" t="s">
        <v>88</v>
      </c>
    </row>
    <row r="264" s="13" customFormat="1">
      <c r="A264" s="13"/>
      <c r="B264" s="244"/>
      <c r="C264" s="245"/>
      <c r="D264" s="239" t="s">
        <v>161</v>
      </c>
      <c r="E264" s="246" t="s">
        <v>1</v>
      </c>
      <c r="F264" s="247" t="s">
        <v>1171</v>
      </c>
      <c r="G264" s="245"/>
      <c r="H264" s="248">
        <v>204.63</v>
      </c>
      <c r="I264" s="249"/>
      <c r="J264" s="245"/>
      <c r="K264" s="245"/>
      <c r="L264" s="250"/>
      <c r="M264" s="251"/>
      <c r="N264" s="252"/>
      <c r="O264" s="252"/>
      <c r="P264" s="252"/>
      <c r="Q264" s="252"/>
      <c r="R264" s="252"/>
      <c r="S264" s="252"/>
      <c r="T264" s="253"/>
      <c r="U264" s="13"/>
      <c r="V264" s="13"/>
      <c r="W264" s="13"/>
      <c r="X264" s="13"/>
      <c r="Y264" s="13"/>
      <c r="Z264" s="13"/>
      <c r="AA264" s="13"/>
      <c r="AB264" s="13"/>
      <c r="AC264" s="13"/>
      <c r="AD264" s="13"/>
      <c r="AE264" s="13"/>
      <c r="AT264" s="254" t="s">
        <v>161</v>
      </c>
      <c r="AU264" s="254" t="s">
        <v>88</v>
      </c>
      <c r="AV264" s="13" t="s">
        <v>88</v>
      </c>
      <c r="AW264" s="13" t="s">
        <v>34</v>
      </c>
      <c r="AX264" s="13" t="s">
        <v>80</v>
      </c>
      <c r="AY264" s="254" t="s">
        <v>150</v>
      </c>
    </row>
    <row r="265" s="13" customFormat="1">
      <c r="A265" s="13"/>
      <c r="B265" s="244"/>
      <c r="C265" s="245"/>
      <c r="D265" s="239" t="s">
        <v>161</v>
      </c>
      <c r="E265" s="246" t="s">
        <v>1</v>
      </c>
      <c r="F265" s="247" t="s">
        <v>1172</v>
      </c>
      <c r="G265" s="245"/>
      <c r="H265" s="248">
        <v>837.32000000000005</v>
      </c>
      <c r="I265" s="249"/>
      <c r="J265" s="245"/>
      <c r="K265" s="245"/>
      <c r="L265" s="250"/>
      <c r="M265" s="251"/>
      <c r="N265" s="252"/>
      <c r="O265" s="252"/>
      <c r="P265" s="252"/>
      <c r="Q265" s="252"/>
      <c r="R265" s="252"/>
      <c r="S265" s="252"/>
      <c r="T265" s="253"/>
      <c r="U265" s="13"/>
      <c r="V265" s="13"/>
      <c r="W265" s="13"/>
      <c r="X265" s="13"/>
      <c r="Y265" s="13"/>
      <c r="Z265" s="13"/>
      <c r="AA265" s="13"/>
      <c r="AB265" s="13"/>
      <c r="AC265" s="13"/>
      <c r="AD265" s="13"/>
      <c r="AE265" s="13"/>
      <c r="AT265" s="254" t="s">
        <v>161</v>
      </c>
      <c r="AU265" s="254" t="s">
        <v>88</v>
      </c>
      <c r="AV265" s="13" t="s">
        <v>88</v>
      </c>
      <c r="AW265" s="13" t="s">
        <v>34</v>
      </c>
      <c r="AX265" s="13" t="s">
        <v>80</v>
      </c>
      <c r="AY265" s="254" t="s">
        <v>150</v>
      </c>
    </row>
    <row r="266" s="14" customFormat="1">
      <c r="A266" s="14"/>
      <c r="B266" s="255"/>
      <c r="C266" s="256"/>
      <c r="D266" s="239" t="s">
        <v>161</v>
      </c>
      <c r="E266" s="257" t="s">
        <v>1</v>
      </c>
      <c r="F266" s="258" t="s">
        <v>212</v>
      </c>
      <c r="G266" s="256"/>
      <c r="H266" s="259">
        <v>1041.9500000000001</v>
      </c>
      <c r="I266" s="260"/>
      <c r="J266" s="256"/>
      <c r="K266" s="256"/>
      <c r="L266" s="261"/>
      <c r="M266" s="262"/>
      <c r="N266" s="263"/>
      <c r="O266" s="263"/>
      <c r="P266" s="263"/>
      <c r="Q266" s="263"/>
      <c r="R266" s="263"/>
      <c r="S266" s="263"/>
      <c r="T266" s="264"/>
      <c r="U266" s="14"/>
      <c r="V266" s="14"/>
      <c r="W266" s="14"/>
      <c r="X266" s="14"/>
      <c r="Y266" s="14"/>
      <c r="Z266" s="14"/>
      <c r="AA266" s="14"/>
      <c r="AB266" s="14"/>
      <c r="AC266" s="14"/>
      <c r="AD266" s="14"/>
      <c r="AE266" s="14"/>
      <c r="AT266" s="265" t="s">
        <v>161</v>
      </c>
      <c r="AU266" s="265" t="s">
        <v>88</v>
      </c>
      <c r="AV266" s="14" t="s">
        <v>157</v>
      </c>
      <c r="AW266" s="14" t="s">
        <v>34</v>
      </c>
      <c r="AX266" s="14" t="s">
        <v>14</v>
      </c>
      <c r="AY266" s="265" t="s">
        <v>150</v>
      </c>
    </row>
    <row r="267" s="2" customFormat="1" ht="44.25" customHeight="1">
      <c r="A267" s="38"/>
      <c r="B267" s="39"/>
      <c r="C267" s="226" t="s">
        <v>431</v>
      </c>
      <c r="D267" s="226" t="s">
        <v>152</v>
      </c>
      <c r="E267" s="227" t="s">
        <v>562</v>
      </c>
      <c r="F267" s="228" t="s">
        <v>563</v>
      </c>
      <c r="G267" s="229" t="s">
        <v>269</v>
      </c>
      <c r="H267" s="230">
        <v>91.650000000000006</v>
      </c>
      <c r="I267" s="231"/>
      <c r="J267" s="232">
        <f>ROUND(I267*H267,2)</f>
        <v>0</v>
      </c>
      <c r="K267" s="228" t="s">
        <v>156</v>
      </c>
      <c r="L267" s="44"/>
      <c r="M267" s="233" t="s">
        <v>1</v>
      </c>
      <c r="N267" s="234" t="s">
        <v>45</v>
      </c>
      <c r="O267" s="91"/>
      <c r="P267" s="235">
        <f>O267*H267</f>
        <v>0</v>
      </c>
      <c r="Q267" s="235">
        <v>0</v>
      </c>
      <c r="R267" s="235">
        <f>Q267*H267</f>
        <v>0</v>
      </c>
      <c r="S267" s="235">
        <v>0</v>
      </c>
      <c r="T267" s="236">
        <f>S267*H267</f>
        <v>0</v>
      </c>
      <c r="U267" s="38"/>
      <c r="V267" s="38"/>
      <c r="W267" s="38"/>
      <c r="X267" s="38"/>
      <c r="Y267" s="38"/>
      <c r="Z267" s="38"/>
      <c r="AA267" s="38"/>
      <c r="AB267" s="38"/>
      <c r="AC267" s="38"/>
      <c r="AD267" s="38"/>
      <c r="AE267" s="38"/>
      <c r="AR267" s="237" t="s">
        <v>157</v>
      </c>
      <c r="AT267" s="237" t="s">
        <v>152</v>
      </c>
      <c r="AU267" s="237" t="s">
        <v>88</v>
      </c>
      <c r="AY267" s="17" t="s">
        <v>150</v>
      </c>
      <c r="BE267" s="238">
        <f>IF(N267="základní",J267,0)</f>
        <v>0</v>
      </c>
      <c r="BF267" s="238">
        <f>IF(N267="snížená",J267,0)</f>
        <v>0</v>
      </c>
      <c r="BG267" s="238">
        <f>IF(N267="zákl. přenesená",J267,0)</f>
        <v>0</v>
      </c>
      <c r="BH267" s="238">
        <f>IF(N267="sníž. přenesená",J267,0)</f>
        <v>0</v>
      </c>
      <c r="BI267" s="238">
        <f>IF(N267="nulová",J267,0)</f>
        <v>0</v>
      </c>
      <c r="BJ267" s="17" t="s">
        <v>14</v>
      </c>
      <c r="BK267" s="238">
        <f>ROUND(I267*H267,2)</f>
        <v>0</v>
      </c>
      <c r="BL267" s="17" t="s">
        <v>157</v>
      </c>
      <c r="BM267" s="237" t="s">
        <v>1173</v>
      </c>
    </row>
    <row r="268" s="2" customFormat="1">
      <c r="A268" s="38"/>
      <c r="B268" s="39"/>
      <c r="C268" s="40"/>
      <c r="D268" s="239" t="s">
        <v>159</v>
      </c>
      <c r="E268" s="40"/>
      <c r="F268" s="240" t="s">
        <v>554</v>
      </c>
      <c r="G268" s="40"/>
      <c r="H268" s="40"/>
      <c r="I268" s="241"/>
      <c r="J268" s="40"/>
      <c r="K268" s="40"/>
      <c r="L268" s="44"/>
      <c r="M268" s="242"/>
      <c r="N268" s="243"/>
      <c r="O268" s="91"/>
      <c r="P268" s="91"/>
      <c r="Q268" s="91"/>
      <c r="R268" s="91"/>
      <c r="S268" s="91"/>
      <c r="T268" s="92"/>
      <c r="U268" s="38"/>
      <c r="V268" s="38"/>
      <c r="W268" s="38"/>
      <c r="X268" s="38"/>
      <c r="Y268" s="38"/>
      <c r="Z268" s="38"/>
      <c r="AA268" s="38"/>
      <c r="AB268" s="38"/>
      <c r="AC268" s="38"/>
      <c r="AD268" s="38"/>
      <c r="AE268" s="38"/>
      <c r="AT268" s="17" t="s">
        <v>159</v>
      </c>
      <c r="AU268" s="17" t="s">
        <v>88</v>
      </c>
    </row>
    <row r="269" s="13" customFormat="1">
      <c r="A269" s="13"/>
      <c r="B269" s="244"/>
      <c r="C269" s="245"/>
      <c r="D269" s="239" t="s">
        <v>161</v>
      </c>
      <c r="E269" s="246" t="s">
        <v>1</v>
      </c>
      <c r="F269" s="247" t="s">
        <v>1174</v>
      </c>
      <c r="G269" s="245"/>
      <c r="H269" s="248">
        <v>91.650000000000006</v>
      </c>
      <c r="I269" s="249"/>
      <c r="J269" s="245"/>
      <c r="K269" s="245"/>
      <c r="L269" s="250"/>
      <c r="M269" s="251"/>
      <c r="N269" s="252"/>
      <c r="O269" s="252"/>
      <c r="P269" s="252"/>
      <c r="Q269" s="252"/>
      <c r="R269" s="252"/>
      <c r="S269" s="252"/>
      <c r="T269" s="253"/>
      <c r="U269" s="13"/>
      <c r="V269" s="13"/>
      <c r="W269" s="13"/>
      <c r="X269" s="13"/>
      <c r="Y269" s="13"/>
      <c r="Z269" s="13"/>
      <c r="AA269" s="13"/>
      <c r="AB269" s="13"/>
      <c r="AC269" s="13"/>
      <c r="AD269" s="13"/>
      <c r="AE269" s="13"/>
      <c r="AT269" s="254" t="s">
        <v>161</v>
      </c>
      <c r="AU269" s="254" t="s">
        <v>88</v>
      </c>
      <c r="AV269" s="13" t="s">
        <v>88</v>
      </c>
      <c r="AW269" s="13" t="s">
        <v>34</v>
      </c>
      <c r="AX269" s="13" t="s">
        <v>14</v>
      </c>
      <c r="AY269" s="254" t="s">
        <v>150</v>
      </c>
    </row>
    <row r="270" s="12" customFormat="1" ht="22.8" customHeight="1">
      <c r="A270" s="12"/>
      <c r="B270" s="210"/>
      <c r="C270" s="211"/>
      <c r="D270" s="212" t="s">
        <v>79</v>
      </c>
      <c r="E270" s="224" t="s">
        <v>571</v>
      </c>
      <c r="F270" s="224" t="s">
        <v>572</v>
      </c>
      <c r="G270" s="211"/>
      <c r="H270" s="211"/>
      <c r="I270" s="214"/>
      <c r="J270" s="225">
        <f>BK270</f>
        <v>0</v>
      </c>
      <c r="K270" s="211"/>
      <c r="L270" s="216"/>
      <c r="M270" s="217"/>
      <c r="N270" s="218"/>
      <c r="O270" s="218"/>
      <c r="P270" s="219">
        <f>P271</f>
        <v>0</v>
      </c>
      <c r="Q270" s="218"/>
      <c r="R270" s="219">
        <f>R271</f>
        <v>0</v>
      </c>
      <c r="S270" s="218"/>
      <c r="T270" s="220">
        <f>T271</f>
        <v>0</v>
      </c>
      <c r="U270" s="12"/>
      <c r="V270" s="12"/>
      <c r="W270" s="12"/>
      <c r="X270" s="12"/>
      <c r="Y270" s="12"/>
      <c r="Z270" s="12"/>
      <c r="AA270" s="12"/>
      <c r="AB270" s="12"/>
      <c r="AC270" s="12"/>
      <c r="AD270" s="12"/>
      <c r="AE270" s="12"/>
      <c r="AR270" s="221" t="s">
        <v>14</v>
      </c>
      <c r="AT270" s="222" t="s">
        <v>79</v>
      </c>
      <c r="AU270" s="222" t="s">
        <v>14</v>
      </c>
      <c r="AY270" s="221" t="s">
        <v>150</v>
      </c>
      <c r="BK270" s="223">
        <f>BK271</f>
        <v>0</v>
      </c>
    </row>
    <row r="271" s="2" customFormat="1">
      <c r="A271" s="38"/>
      <c r="B271" s="39"/>
      <c r="C271" s="226" t="s">
        <v>437</v>
      </c>
      <c r="D271" s="226" t="s">
        <v>152</v>
      </c>
      <c r="E271" s="227" t="s">
        <v>1175</v>
      </c>
      <c r="F271" s="228" t="s">
        <v>1176</v>
      </c>
      <c r="G271" s="229" t="s">
        <v>269</v>
      </c>
      <c r="H271" s="230">
        <v>767.11599999999999</v>
      </c>
      <c r="I271" s="231"/>
      <c r="J271" s="232">
        <f>ROUND(I271*H271,2)</f>
        <v>0</v>
      </c>
      <c r="K271" s="228" t="s">
        <v>156</v>
      </c>
      <c r="L271" s="44"/>
      <c r="M271" s="291" t="s">
        <v>1</v>
      </c>
      <c r="N271" s="292" t="s">
        <v>45</v>
      </c>
      <c r="O271" s="278"/>
      <c r="P271" s="293">
        <f>O271*H271</f>
        <v>0</v>
      </c>
      <c r="Q271" s="293">
        <v>0</v>
      </c>
      <c r="R271" s="293">
        <f>Q271*H271</f>
        <v>0</v>
      </c>
      <c r="S271" s="293">
        <v>0</v>
      </c>
      <c r="T271" s="294">
        <f>S271*H271</f>
        <v>0</v>
      </c>
      <c r="U271" s="38"/>
      <c r="V271" s="38"/>
      <c r="W271" s="38"/>
      <c r="X271" s="38"/>
      <c r="Y271" s="38"/>
      <c r="Z271" s="38"/>
      <c r="AA271" s="38"/>
      <c r="AB271" s="38"/>
      <c r="AC271" s="38"/>
      <c r="AD271" s="38"/>
      <c r="AE271" s="38"/>
      <c r="AR271" s="237" t="s">
        <v>157</v>
      </c>
      <c r="AT271" s="237" t="s">
        <v>152</v>
      </c>
      <c r="AU271" s="237" t="s">
        <v>88</v>
      </c>
      <c r="AY271" s="17" t="s">
        <v>150</v>
      </c>
      <c r="BE271" s="238">
        <f>IF(N271="základní",J271,0)</f>
        <v>0</v>
      </c>
      <c r="BF271" s="238">
        <f>IF(N271="snížená",J271,0)</f>
        <v>0</v>
      </c>
      <c r="BG271" s="238">
        <f>IF(N271="zákl. přenesená",J271,0)</f>
        <v>0</v>
      </c>
      <c r="BH271" s="238">
        <f>IF(N271="sníž. přenesená",J271,0)</f>
        <v>0</v>
      </c>
      <c r="BI271" s="238">
        <f>IF(N271="nulová",J271,0)</f>
        <v>0</v>
      </c>
      <c r="BJ271" s="17" t="s">
        <v>14</v>
      </c>
      <c r="BK271" s="238">
        <f>ROUND(I271*H271,2)</f>
        <v>0</v>
      </c>
      <c r="BL271" s="17" t="s">
        <v>157</v>
      </c>
      <c r="BM271" s="237" t="s">
        <v>1177</v>
      </c>
    </row>
    <row r="272" s="2" customFormat="1" ht="6.96" customHeight="1">
      <c r="A272" s="38"/>
      <c r="B272" s="66"/>
      <c r="C272" s="67"/>
      <c r="D272" s="67"/>
      <c r="E272" s="67"/>
      <c r="F272" s="67"/>
      <c r="G272" s="67"/>
      <c r="H272" s="67"/>
      <c r="I272" s="67"/>
      <c r="J272" s="67"/>
      <c r="K272" s="67"/>
      <c r="L272" s="44"/>
      <c r="M272" s="38"/>
      <c r="O272" s="38"/>
      <c r="P272" s="38"/>
      <c r="Q272" s="38"/>
      <c r="R272" s="38"/>
      <c r="S272" s="38"/>
      <c r="T272" s="38"/>
      <c r="U272" s="38"/>
      <c r="V272" s="38"/>
      <c r="W272" s="38"/>
      <c r="X272" s="38"/>
      <c r="Y272" s="38"/>
      <c r="Z272" s="38"/>
      <c r="AA272" s="38"/>
      <c r="AB272" s="38"/>
      <c r="AC272" s="38"/>
      <c r="AD272" s="38"/>
      <c r="AE272" s="38"/>
    </row>
  </sheetData>
  <sheetProtection sheet="1" autoFilter="0" formatColumns="0" formatRows="0" objects="1" scenarios="1" spinCount="100000" saltValue="I+kpq+ebqprHMU/zxAOCeogg6H9Vyc5FhG7VYiel87mNe/27S+tFtbNn1GUcZ5HY4GyEPm8GFjatwClSncvn1Q==" hashValue="dyseNnf3EOPupKLN+GDikD7Whkxi+RYQK5mEo4OdJ2IsB19lUK/261arJpuU12Tn2+rAEuiUkc/Vr+lYFX/1WQ==" algorithmName="SHA-512" password="CC35"/>
  <autoFilter ref="C127:K271"/>
  <mergeCells count="12">
    <mergeCell ref="E7:H7"/>
    <mergeCell ref="E9:H9"/>
    <mergeCell ref="E11:H11"/>
    <mergeCell ref="E20:H20"/>
    <mergeCell ref="E29:H29"/>
    <mergeCell ref="E85:H85"/>
    <mergeCell ref="E87:H87"/>
    <mergeCell ref="E89:H89"/>
    <mergeCell ref="E116:H116"/>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106</v>
      </c>
    </row>
    <row r="3" s="1" customFormat="1" ht="6.96" customHeight="1">
      <c r="B3" s="146"/>
      <c r="C3" s="147"/>
      <c r="D3" s="147"/>
      <c r="E3" s="147"/>
      <c r="F3" s="147"/>
      <c r="G3" s="147"/>
      <c r="H3" s="147"/>
      <c r="I3" s="147"/>
      <c r="J3" s="147"/>
      <c r="K3" s="147"/>
      <c r="L3" s="20"/>
      <c r="AT3" s="17" t="s">
        <v>88</v>
      </c>
    </row>
    <row r="4" s="1" customFormat="1" ht="24.96" customHeight="1">
      <c r="B4" s="20"/>
      <c r="D4" s="148" t="s">
        <v>116</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1" customFormat="1" ht="12" customHeight="1">
      <c r="B8" s="20"/>
      <c r="D8" s="150" t="s">
        <v>117</v>
      </c>
      <c r="L8" s="20"/>
    </row>
    <row r="9" s="2" customFormat="1" ht="16.5" customHeight="1">
      <c r="A9" s="38"/>
      <c r="B9" s="44"/>
      <c r="C9" s="38"/>
      <c r="D9" s="38"/>
      <c r="E9" s="151" t="s">
        <v>838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1178</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ROUND(J126,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ROUND((SUM(BE126:BE182)),  2)</f>
        <v>0</v>
      </c>
      <c r="G35" s="38"/>
      <c r="H35" s="38"/>
      <c r="I35" s="164">
        <v>0.20999999999999999</v>
      </c>
      <c r="J35" s="163">
        <f>ROUND(((SUM(BE126:BE182))*I35),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ROUND((SUM(BF126:BF182)),  2)</f>
        <v>0</v>
      </c>
      <c r="G36" s="38"/>
      <c r="H36" s="38"/>
      <c r="I36" s="164">
        <v>0.14999999999999999</v>
      </c>
      <c r="J36" s="163">
        <f>ROUND(((SUM(BF126:BF182))*I36),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ROUND((SUM(BG126:BG182)),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ROUND((SUM(BH126:BH182)),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ROUND((SUM(BI126:BI182)),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838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02 - Zelené plochy, mobiliář</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J126</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J127</f>
        <v>0</v>
      </c>
      <c r="K99" s="189"/>
      <c r="L99" s="193"/>
      <c r="S99" s="9"/>
      <c r="T99" s="9"/>
      <c r="U99" s="9"/>
      <c r="V99" s="9"/>
      <c r="W99" s="9"/>
      <c r="X99" s="9"/>
      <c r="Y99" s="9"/>
      <c r="Z99" s="9"/>
      <c r="AA99" s="9"/>
      <c r="AB99" s="9"/>
      <c r="AC99" s="9"/>
      <c r="AD99" s="9"/>
      <c r="AE99" s="9"/>
    </row>
    <row r="100" s="10" customFormat="1" ht="19.92" customHeight="1">
      <c r="A100" s="10"/>
      <c r="B100" s="194"/>
      <c r="C100" s="133"/>
      <c r="D100" s="195" t="s">
        <v>127</v>
      </c>
      <c r="E100" s="196"/>
      <c r="F100" s="196"/>
      <c r="G100" s="196"/>
      <c r="H100" s="196"/>
      <c r="I100" s="196"/>
      <c r="J100" s="197">
        <f>J128</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130</v>
      </c>
      <c r="E101" s="196"/>
      <c r="F101" s="196"/>
      <c r="G101" s="196"/>
      <c r="H101" s="196"/>
      <c r="I101" s="196"/>
      <c r="J101" s="197">
        <f>J159</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132</v>
      </c>
      <c r="E102" s="196"/>
      <c r="F102" s="196"/>
      <c r="G102" s="196"/>
      <c r="H102" s="196"/>
      <c r="I102" s="196"/>
      <c r="J102" s="197">
        <f>J162</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133</v>
      </c>
      <c r="E103" s="196"/>
      <c r="F103" s="196"/>
      <c r="G103" s="196"/>
      <c r="H103" s="196"/>
      <c r="I103" s="196"/>
      <c r="J103" s="197">
        <f>J177</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134</v>
      </c>
      <c r="E104" s="196"/>
      <c r="F104" s="196"/>
      <c r="G104" s="196"/>
      <c r="H104" s="196"/>
      <c r="I104" s="196"/>
      <c r="J104" s="197">
        <f>J181</f>
        <v>0</v>
      </c>
      <c r="K104" s="133"/>
      <c r="L104" s="198"/>
      <c r="S104" s="10"/>
      <c r="T104" s="10"/>
      <c r="U104" s="10"/>
      <c r="V104" s="10"/>
      <c r="W104" s="10"/>
      <c r="X104" s="10"/>
      <c r="Y104" s="10"/>
      <c r="Z104" s="10"/>
      <c r="AA104" s="10"/>
      <c r="AB104" s="10"/>
      <c r="AC104" s="10"/>
      <c r="AD104" s="10"/>
      <c r="AE104" s="10"/>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135</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183" t="str">
        <f>E7</f>
        <v>Ulice Měšťanská Hodonín - stavební úpravy</v>
      </c>
      <c r="F114" s="32"/>
      <c r="G114" s="32"/>
      <c r="H114" s="32"/>
      <c r="I114" s="40"/>
      <c r="J114" s="40"/>
      <c r="K114" s="40"/>
      <c r="L114" s="63"/>
      <c r="S114" s="38"/>
      <c r="T114" s="38"/>
      <c r="U114" s="38"/>
      <c r="V114" s="38"/>
      <c r="W114" s="38"/>
      <c r="X114" s="38"/>
      <c r="Y114" s="38"/>
      <c r="Z114" s="38"/>
      <c r="AA114" s="38"/>
      <c r="AB114" s="38"/>
      <c r="AC114" s="38"/>
      <c r="AD114" s="38"/>
      <c r="AE114" s="38"/>
    </row>
    <row r="115" s="1" customFormat="1" ht="12" customHeight="1">
      <c r="B115" s="21"/>
      <c r="C115" s="32" t="s">
        <v>117</v>
      </c>
      <c r="D115" s="22"/>
      <c r="E115" s="22"/>
      <c r="F115" s="22"/>
      <c r="G115" s="22"/>
      <c r="H115" s="22"/>
      <c r="I115" s="22"/>
      <c r="J115" s="22"/>
      <c r="K115" s="22"/>
      <c r="L115" s="20"/>
    </row>
    <row r="116" s="2" customFormat="1" ht="16.5" customHeight="1">
      <c r="A116" s="38"/>
      <c r="B116" s="39"/>
      <c r="C116" s="40"/>
      <c r="D116" s="40"/>
      <c r="E116" s="183" t="s">
        <v>838</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119</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E11</f>
        <v>SO 02 - Zelené plochy, mobiliář</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20</v>
      </c>
      <c r="D120" s="40"/>
      <c r="E120" s="40"/>
      <c r="F120" s="27" t="str">
        <f>F14</f>
        <v>ulice Měšťanská</v>
      </c>
      <c r="G120" s="40"/>
      <c r="H120" s="40"/>
      <c r="I120" s="32" t="s">
        <v>22</v>
      </c>
      <c r="J120" s="79" t="str">
        <f>IF(J14="","",J14)</f>
        <v>17. 12. 2020</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5.15" customHeight="1">
      <c r="A122" s="38"/>
      <c r="B122" s="39"/>
      <c r="C122" s="32" t="s">
        <v>24</v>
      </c>
      <c r="D122" s="40"/>
      <c r="E122" s="40"/>
      <c r="F122" s="27" t="str">
        <f>E17</f>
        <v>Město Hodonín,Masarykovo náměstí 53/1,Hodonín69501</v>
      </c>
      <c r="G122" s="40"/>
      <c r="H122" s="40"/>
      <c r="I122" s="32" t="s">
        <v>30</v>
      </c>
      <c r="J122" s="36" t="str">
        <f>E23</f>
        <v>APC SILNICE s.r.o.</v>
      </c>
      <c r="K122" s="40"/>
      <c r="L122" s="63"/>
      <c r="S122" s="38"/>
      <c r="T122" s="38"/>
      <c r="U122" s="38"/>
      <c r="V122" s="38"/>
      <c r="W122" s="38"/>
      <c r="X122" s="38"/>
      <c r="Y122" s="38"/>
      <c r="Z122" s="38"/>
      <c r="AA122" s="38"/>
      <c r="AB122" s="38"/>
      <c r="AC122" s="38"/>
      <c r="AD122" s="38"/>
      <c r="AE122" s="38"/>
    </row>
    <row r="123" s="2" customFormat="1" ht="15.15" customHeight="1">
      <c r="A123" s="38"/>
      <c r="B123" s="39"/>
      <c r="C123" s="32" t="s">
        <v>28</v>
      </c>
      <c r="D123" s="40"/>
      <c r="E123" s="40"/>
      <c r="F123" s="27" t="str">
        <f>IF(E20="","",E20)</f>
        <v>Vyplň údaj</v>
      </c>
      <c r="G123" s="40"/>
      <c r="H123" s="40"/>
      <c r="I123" s="32" t="s">
        <v>35</v>
      </c>
      <c r="J123" s="36" t="str">
        <f>E26</f>
        <v>TMI Building s.r.o.</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11" customFormat="1" ht="29.28" customHeight="1">
      <c r="A125" s="199"/>
      <c r="B125" s="200"/>
      <c r="C125" s="201" t="s">
        <v>136</v>
      </c>
      <c r="D125" s="202" t="s">
        <v>65</v>
      </c>
      <c r="E125" s="202" t="s">
        <v>61</v>
      </c>
      <c r="F125" s="202" t="s">
        <v>62</v>
      </c>
      <c r="G125" s="202" t="s">
        <v>137</v>
      </c>
      <c r="H125" s="202" t="s">
        <v>138</v>
      </c>
      <c r="I125" s="202" t="s">
        <v>139</v>
      </c>
      <c r="J125" s="202" t="s">
        <v>123</v>
      </c>
      <c r="K125" s="203" t="s">
        <v>140</v>
      </c>
      <c r="L125" s="204"/>
      <c r="M125" s="100" t="s">
        <v>1</v>
      </c>
      <c r="N125" s="101" t="s">
        <v>44</v>
      </c>
      <c r="O125" s="101" t="s">
        <v>141</v>
      </c>
      <c r="P125" s="101" t="s">
        <v>142</v>
      </c>
      <c r="Q125" s="101" t="s">
        <v>143</v>
      </c>
      <c r="R125" s="101" t="s">
        <v>144</v>
      </c>
      <c r="S125" s="101" t="s">
        <v>145</v>
      </c>
      <c r="T125" s="102" t="s">
        <v>146</v>
      </c>
      <c r="U125" s="199"/>
      <c r="V125" s="199"/>
      <c r="W125" s="199"/>
      <c r="X125" s="199"/>
      <c r="Y125" s="199"/>
      <c r="Z125" s="199"/>
      <c r="AA125" s="199"/>
      <c r="AB125" s="199"/>
      <c r="AC125" s="199"/>
      <c r="AD125" s="199"/>
      <c r="AE125" s="199"/>
    </row>
    <row r="126" s="2" customFormat="1" ht="22.8" customHeight="1">
      <c r="A126" s="38"/>
      <c r="B126" s="39"/>
      <c r="C126" s="107" t="s">
        <v>147</v>
      </c>
      <c r="D126" s="40"/>
      <c r="E126" s="40"/>
      <c r="F126" s="40"/>
      <c r="G126" s="40"/>
      <c r="H126" s="40"/>
      <c r="I126" s="40"/>
      <c r="J126" s="205">
        <f>BK126</f>
        <v>0</v>
      </c>
      <c r="K126" s="40"/>
      <c r="L126" s="44"/>
      <c r="M126" s="103"/>
      <c r="N126" s="206"/>
      <c r="O126" s="104"/>
      <c r="P126" s="207">
        <f>P127</f>
        <v>0</v>
      </c>
      <c r="Q126" s="104"/>
      <c r="R126" s="207">
        <f>R127</f>
        <v>100.14094</v>
      </c>
      <c r="S126" s="104"/>
      <c r="T126" s="208">
        <f>T127</f>
        <v>0</v>
      </c>
      <c r="U126" s="38"/>
      <c r="V126" s="38"/>
      <c r="W126" s="38"/>
      <c r="X126" s="38"/>
      <c r="Y126" s="38"/>
      <c r="Z126" s="38"/>
      <c r="AA126" s="38"/>
      <c r="AB126" s="38"/>
      <c r="AC126" s="38"/>
      <c r="AD126" s="38"/>
      <c r="AE126" s="38"/>
      <c r="AT126" s="17" t="s">
        <v>79</v>
      </c>
      <c r="AU126" s="17" t="s">
        <v>125</v>
      </c>
      <c r="BK126" s="209">
        <f>BK127</f>
        <v>0</v>
      </c>
    </row>
    <row r="127" s="12" customFormat="1" ht="25.92" customHeight="1">
      <c r="A127" s="12"/>
      <c r="B127" s="210"/>
      <c r="C127" s="211"/>
      <c r="D127" s="212" t="s">
        <v>79</v>
      </c>
      <c r="E127" s="213" t="s">
        <v>148</v>
      </c>
      <c r="F127" s="213" t="s">
        <v>149</v>
      </c>
      <c r="G127" s="211"/>
      <c r="H127" s="211"/>
      <c r="I127" s="214"/>
      <c r="J127" s="215">
        <f>BK127</f>
        <v>0</v>
      </c>
      <c r="K127" s="211"/>
      <c r="L127" s="216"/>
      <c r="M127" s="217"/>
      <c r="N127" s="218"/>
      <c r="O127" s="218"/>
      <c r="P127" s="219">
        <f>P128+P159+P162+P177+P181</f>
        <v>0</v>
      </c>
      <c r="Q127" s="218"/>
      <c r="R127" s="219">
        <f>R128+R159+R162+R177+R181</f>
        <v>100.14094</v>
      </c>
      <c r="S127" s="218"/>
      <c r="T127" s="220">
        <f>T128+T159+T162+T177+T181</f>
        <v>0</v>
      </c>
      <c r="U127" s="12"/>
      <c r="V127" s="12"/>
      <c r="W127" s="12"/>
      <c r="X127" s="12"/>
      <c r="Y127" s="12"/>
      <c r="Z127" s="12"/>
      <c r="AA127" s="12"/>
      <c r="AB127" s="12"/>
      <c r="AC127" s="12"/>
      <c r="AD127" s="12"/>
      <c r="AE127" s="12"/>
      <c r="AR127" s="221" t="s">
        <v>14</v>
      </c>
      <c r="AT127" s="222" t="s">
        <v>79</v>
      </c>
      <c r="AU127" s="222" t="s">
        <v>80</v>
      </c>
      <c r="AY127" s="221" t="s">
        <v>150</v>
      </c>
      <c r="BK127" s="223">
        <f>BK128+BK159+BK162+BK177+BK181</f>
        <v>0</v>
      </c>
    </row>
    <row r="128" s="12" customFormat="1" ht="22.8" customHeight="1">
      <c r="A128" s="12"/>
      <c r="B128" s="210"/>
      <c r="C128" s="211"/>
      <c r="D128" s="212" t="s">
        <v>79</v>
      </c>
      <c r="E128" s="224" t="s">
        <v>14</v>
      </c>
      <c r="F128" s="224" t="s">
        <v>151</v>
      </c>
      <c r="G128" s="211"/>
      <c r="H128" s="211"/>
      <c r="I128" s="214"/>
      <c r="J128" s="225">
        <f>BK128</f>
        <v>0</v>
      </c>
      <c r="K128" s="211"/>
      <c r="L128" s="216"/>
      <c r="M128" s="217"/>
      <c r="N128" s="218"/>
      <c r="O128" s="218"/>
      <c r="P128" s="219">
        <f>SUM(P129:P158)</f>
        <v>0</v>
      </c>
      <c r="Q128" s="218"/>
      <c r="R128" s="219">
        <f>SUM(R129:R158)</f>
        <v>86.947299999999998</v>
      </c>
      <c r="S128" s="218"/>
      <c r="T128" s="220">
        <f>SUM(T129:T158)</f>
        <v>0</v>
      </c>
      <c r="U128" s="12"/>
      <c r="V128" s="12"/>
      <c r="W128" s="12"/>
      <c r="X128" s="12"/>
      <c r="Y128" s="12"/>
      <c r="Z128" s="12"/>
      <c r="AA128" s="12"/>
      <c r="AB128" s="12"/>
      <c r="AC128" s="12"/>
      <c r="AD128" s="12"/>
      <c r="AE128" s="12"/>
      <c r="AR128" s="221" t="s">
        <v>14</v>
      </c>
      <c r="AT128" s="222" t="s">
        <v>79</v>
      </c>
      <c r="AU128" s="222" t="s">
        <v>14</v>
      </c>
      <c r="AY128" s="221" t="s">
        <v>150</v>
      </c>
      <c r="BK128" s="223">
        <f>SUM(BK129:BK158)</f>
        <v>0</v>
      </c>
    </row>
    <row r="129" s="2" customFormat="1">
      <c r="A129" s="38"/>
      <c r="B129" s="39"/>
      <c r="C129" s="226" t="s">
        <v>14</v>
      </c>
      <c r="D129" s="226" t="s">
        <v>152</v>
      </c>
      <c r="E129" s="227" t="s">
        <v>1179</v>
      </c>
      <c r="F129" s="228" t="s">
        <v>1180</v>
      </c>
      <c r="G129" s="229" t="s">
        <v>155</v>
      </c>
      <c r="H129" s="230">
        <v>30</v>
      </c>
      <c r="I129" s="231"/>
      <c r="J129" s="232">
        <f>ROUND(I129*H129,2)</f>
        <v>0</v>
      </c>
      <c r="K129" s="228" t="s">
        <v>156</v>
      </c>
      <c r="L129" s="44"/>
      <c r="M129" s="233" t="s">
        <v>1</v>
      </c>
      <c r="N129" s="234" t="s">
        <v>45</v>
      </c>
      <c r="O129" s="91"/>
      <c r="P129" s="235">
        <f>O129*H129</f>
        <v>0</v>
      </c>
      <c r="Q129" s="235">
        <v>0</v>
      </c>
      <c r="R129" s="235">
        <f>Q129*H129</f>
        <v>0</v>
      </c>
      <c r="S129" s="235">
        <v>0</v>
      </c>
      <c r="T129" s="236">
        <f>S129*H129</f>
        <v>0</v>
      </c>
      <c r="U129" s="38"/>
      <c r="V129" s="38"/>
      <c r="W129" s="38"/>
      <c r="X129" s="38"/>
      <c r="Y129" s="38"/>
      <c r="Z129" s="38"/>
      <c r="AA129" s="38"/>
      <c r="AB129" s="38"/>
      <c r="AC129" s="38"/>
      <c r="AD129" s="38"/>
      <c r="AE129" s="38"/>
      <c r="AR129" s="237" t="s">
        <v>157</v>
      </c>
      <c r="AT129" s="237" t="s">
        <v>152</v>
      </c>
      <c r="AU129" s="237" t="s">
        <v>88</v>
      </c>
      <c r="AY129" s="17" t="s">
        <v>150</v>
      </c>
      <c r="BE129" s="238">
        <f>IF(N129="základní",J129,0)</f>
        <v>0</v>
      </c>
      <c r="BF129" s="238">
        <f>IF(N129="snížená",J129,0)</f>
        <v>0</v>
      </c>
      <c r="BG129" s="238">
        <f>IF(N129="zákl. přenesená",J129,0)</f>
        <v>0</v>
      </c>
      <c r="BH129" s="238">
        <f>IF(N129="sníž. přenesená",J129,0)</f>
        <v>0</v>
      </c>
      <c r="BI129" s="238">
        <f>IF(N129="nulová",J129,0)</f>
        <v>0</v>
      </c>
      <c r="BJ129" s="17" t="s">
        <v>14</v>
      </c>
      <c r="BK129" s="238">
        <f>ROUND(I129*H129,2)</f>
        <v>0</v>
      </c>
      <c r="BL129" s="17" t="s">
        <v>157</v>
      </c>
      <c r="BM129" s="237" t="s">
        <v>1181</v>
      </c>
    </row>
    <row r="130" s="2" customFormat="1">
      <c r="A130" s="38"/>
      <c r="B130" s="39"/>
      <c r="C130" s="40"/>
      <c r="D130" s="239" t="s">
        <v>159</v>
      </c>
      <c r="E130" s="40"/>
      <c r="F130" s="240" t="s">
        <v>1182</v>
      </c>
      <c r="G130" s="40"/>
      <c r="H130" s="40"/>
      <c r="I130" s="241"/>
      <c r="J130" s="40"/>
      <c r="K130" s="40"/>
      <c r="L130" s="44"/>
      <c r="M130" s="242"/>
      <c r="N130" s="243"/>
      <c r="O130" s="91"/>
      <c r="P130" s="91"/>
      <c r="Q130" s="91"/>
      <c r="R130" s="91"/>
      <c r="S130" s="91"/>
      <c r="T130" s="92"/>
      <c r="U130" s="38"/>
      <c r="V130" s="38"/>
      <c r="W130" s="38"/>
      <c r="X130" s="38"/>
      <c r="Y130" s="38"/>
      <c r="Z130" s="38"/>
      <c r="AA130" s="38"/>
      <c r="AB130" s="38"/>
      <c r="AC130" s="38"/>
      <c r="AD130" s="38"/>
      <c r="AE130" s="38"/>
      <c r="AT130" s="17" t="s">
        <v>159</v>
      </c>
      <c r="AU130" s="17" t="s">
        <v>88</v>
      </c>
    </row>
    <row r="131" s="13" customFormat="1">
      <c r="A131" s="13"/>
      <c r="B131" s="244"/>
      <c r="C131" s="245"/>
      <c r="D131" s="239" t="s">
        <v>161</v>
      </c>
      <c r="E131" s="246" t="s">
        <v>1</v>
      </c>
      <c r="F131" s="247" t="s">
        <v>1183</v>
      </c>
      <c r="G131" s="245"/>
      <c r="H131" s="248">
        <v>30</v>
      </c>
      <c r="I131" s="249"/>
      <c r="J131" s="245"/>
      <c r="K131" s="245"/>
      <c r="L131" s="250"/>
      <c r="M131" s="251"/>
      <c r="N131" s="252"/>
      <c r="O131" s="252"/>
      <c r="P131" s="252"/>
      <c r="Q131" s="252"/>
      <c r="R131" s="252"/>
      <c r="S131" s="252"/>
      <c r="T131" s="253"/>
      <c r="U131" s="13"/>
      <c r="V131" s="13"/>
      <c r="W131" s="13"/>
      <c r="X131" s="13"/>
      <c r="Y131" s="13"/>
      <c r="Z131" s="13"/>
      <c r="AA131" s="13"/>
      <c r="AB131" s="13"/>
      <c r="AC131" s="13"/>
      <c r="AD131" s="13"/>
      <c r="AE131" s="13"/>
      <c r="AT131" s="254" t="s">
        <v>161</v>
      </c>
      <c r="AU131" s="254" t="s">
        <v>88</v>
      </c>
      <c r="AV131" s="13" t="s">
        <v>88</v>
      </c>
      <c r="AW131" s="13" t="s">
        <v>34</v>
      </c>
      <c r="AX131" s="13" t="s">
        <v>14</v>
      </c>
      <c r="AY131" s="254" t="s">
        <v>150</v>
      </c>
    </row>
    <row r="132" s="2" customFormat="1" ht="55.5" customHeight="1">
      <c r="A132" s="38"/>
      <c r="B132" s="39"/>
      <c r="C132" s="226" t="s">
        <v>88</v>
      </c>
      <c r="D132" s="226" t="s">
        <v>152</v>
      </c>
      <c r="E132" s="227" t="s">
        <v>1058</v>
      </c>
      <c r="F132" s="228" t="s">
        <v>1059</v>
      </c>
      <c r="G132" s="229" t="s">
        <v>233</v>
      </c>
      <c r="H132" s="230">
        <v>445.50999999999999</v>
      </c>
      <c r="I132" s="231"/>
      <c r="J132" s="232">
        <f>ROUND(I132*H132,2)</f>
        <v>0</v>
      </c>
      <c r="K132" s="228" t="s">
        <v>1060</v>
      </c>
      <c r="L132" s="44"/>
      <c r="M132" s="233" t="s">
        <v>1</v>
      </c>
      <c r="N132" s="234" t="s">
        <v>45</v>
      </c>
      <c r="O132" s="91"/>
      <c r="P132" s="235">
        <f>O132*H132</f>
        <v>0</v>
      </c>
      <c r="Q132" s="235">
        <v>0</v>
      </c>
      <c r="R132" s="235">
        <f>Q132*H132</f>
        <v>0</v>
      </c>
      <c r="S132" s="235">
        <v>0</v>
      </c>
      <c r="T132" s="236">
        <f>S132*H132</f>
        <v>0</v>
      </c>
      <c r="U132" s="38"/>
      <c r="V132" s="38"/>
      <c r="W132" s="38"/>
      <c r="X132" s="38"/>
      <c r="Y132" s="38"/>
      <c r="Z132" s="38"/>
      <c r="AA132" s="38"/>
      <c r="AB132" s="38"/>
      <c r="AC132" s="38"/>
      <c r="AD132" s="38"/>
      <c r="AE132" s="38"/>
      <c r="AR132" s="237" t="s">
        <v>157</v>
      </c>
      <c r="AT132" s="237" t="s">
        <v>152</v>
      </c>
      <c r="AU132" s="237" t="s">
        <v>88</v>
      </c>
      <c r="AY132" s="17" t="s">
        <v>150</v>
      </c>
      <c r="BE132" s="238">
        <f>IF(N132="základní",J132,0)</f>
        <v>0</v>
      </c>
      <c r="BF132" s="238">
        <f>IF(N132="snížená",J132,0)</f>
        <v>0</v>
      </c>
      <c r="BG132" s="238">
        <f>IF(N132="zákl. přenesená",J132,0)</f>
        <v>0</v>
      </c>
      <c r="BH132" s="238">
        <f>IF(N132="sníž. přenesená",J132,0)</f>
        <v>0</v>
      </c>
      <c r="BI132" s="238">
        <f>IF(N132="nulová",J132,0)</f>
        <v>0</v>
      </c>
      <c r="BJ132" s="17" t="s">
        <v>14</v>
      </c>
      <c r="BK132" s="238">
        <f>ROUND(I132*H132,2)</f>
        <v>0</v>
      </c>
      <c r="BL132" s="17" t="s">
        <v>157</v>
      </c>
      <c r="BM132" s="237" t="s">
        <v>1184</v>
      </c>
    </row>
    <row r="133" s="2" customFormat="1">
      <c r="A133" s="38"/>
      <c r="B133" s="39"/>
      <c r="C133" s="40"/>
      <c r="D133" s="239" t="s">
        <v>159</v>
      </c>
      <c r="E133" s="40"/>
      <c r="F133" s="240" t="s">
        <v>1062</v>
      </c>
      <c r="G133" s="40"/>
      <c r="H133" s="40"/>
      <c r="I133" s="241"/>
      <c r="J133" s="40"/>
      <c r="K133" s="40"/>
      <c r="L133" s="44"/>
      <c r="M133" s="242"/>
      <c r="N133" s="243"/>
      <c r="O133" s="91"/>
      <c r="P133" s="91"/>
      <c r="Q133" s="91"/>
      <c r="R133" s="91"/>
      <c r="S133" s="91"/>
      <c r="T133" s="92"/>
      <c r="U133" s="38"/>
      <c r="V133" s="38"/>
      <c r="W133" s="38"/>
      <c r="X133" s="38"/>
      <c r="Y133" s="38"/>
      <c r="Z133" s="38"/>
      <c r="AA133" s="38"/>
      <c r="AB133" s="38"/>
      <c r="AC133" s="38"/>
      <c r="AD133" s="38"/>
      <c r="AE133" s="38"/>
      <c r="AT133" s="17" t="s">
        <v>159</v>
      </c>
      <c r="AU133" s="17" t="s">
        <v>88</v>
      </c>
    </row>
    <row r="134" s="13" customFormat="1">
      <c r="A134" s="13"/>
      <c r="B134" s="244"/>
      <c r="C134" s="245"/>
      <c r="D134" s="239" t="s">
        <v>161</v>
      </c>
      <c r="E134" s="246" t="s">
        <v>1</v>
      </c>
      <c r="F134" s="247" t="s">
        <v>1185</v>
      </c>
      <c r="G134" s="245"/>
      <c r="H134" s="248">
        <v>445.50999999999999</v>
      </c>
      <c r="I134" s="249"/>
      <c r="J134" s="245"/>
      <c r="K134" s="245"/>
      <c r="L134" s="250"/>
      <c r="M134" s="251"/>
      <c r="N134" s="252"/>
      <c r="O134" s="252"/>
      <c r="P134" s="252"/>
      <c r="Q134" s="252"/>
      <c r="R134" s="252"/>
      <c r="S134" s="252"/>
      <c r="T134" s="253"/>
      <c r="U134" s="13"/>
      <c r="V134" s="13"/>
      <c r="W134" s="13"/>
      <c r="X134" s="13"/>
      <c r="Y134" s="13"/>
      <c r="Z134" s="13"/>
      <c r="AA134" s="13"/>
      <c r="AB134" s="13"/>
      <c r="AC134" s="13"/>
      <c r="AD134" s="13"/>
      <c r="AE134" s="13"/>
      <c r="AT134" s="254" t="s">
        <v>161</v>
      </c>
      <c r="AU134" s="254" t="s">
        <v>88</v>
      </c>
      <c r="AV134" s="13" t="s">
        <v>88</v>
      </c>
      <c r="AW134" s="13" t="s">
        <v>34</v>
      </c>
      <c r="AX134" s="13" t="s">
        <v>14</v>
      </c>
      <c r="AY134" s="254" t="s">
        <v>150</v>
      </c>
    </row>
    <row r="135" s="2" customFormat="1">
      <c r="A135" s="38"/>
      <c r="B135" s="39"/>
      <c r="C135" s="226" t="s">
        <v>167</v>
      </c>
      <c r="D135" s="226" t="s">
        <v>152</v>
      </c>
      <c r="E135" s="227" t="s">
        <v>243</v>
      </c>
      <c r="F135" s="228" t="s">
        <v>244</v>
      </c>
      <c r="G135" s="229" t="s">
        <v>233</v>
      </c>
      <c r="H135" s="230">
        <v>444.50999999999999</v>
      </c>
      <c r="I135" s="231"/>
      <c r="J135" s="232">
        <f>ROUND(I135*H135,2)</f>
        <v>0</v>
      </c>
      <c r="K135" s="228" t="s">
        <v>156</v>
      </c>
      <c r="L135" s="44"/>
      <c r="M135" s="233" t="s">
        <v>1</v>
      </c>
      <c r="N135" s="234" t="s">
        <v>45</v>
      </c>
      <c r="O135" s="91"/>
      <c r="P135" s="235">
        <f>O135*H135</f>
        <v>0</v>
      </c>
      <c r="Q135" s="235">
        <v>0</v>
      </c>
      <c r="R135" s="235">
        <f>Q135*H135</f>
        <v>0</v>
      </c>
      <c r="S135" s="235">
        <v>0</v>
      </c>
      <c r="T135" s="236">
        <f>S135*H135</f>
        <v>0</v>
      </c>
      <c r="U135" s="38"/>
      <c r="V135" s="38"/>
      <c r="W135" s="38"/>
      <c r="X135" s="38"/>
      <c r="Y135" s="38"/>
      <c r="Z135" s="38"/>
      <c r="AA135" s="38"/>
      <c r="AB135" s="38"/>
      <c r="AC135" s="38"/>
      <c r="AD135" s="38"/>
      <c r="AE135" s="38"/>
      <c r="AR135" s="237" t="s">
        <v>157</v>
      </c>
      <c r="AT135" s="237" t="s">
        <v>152</v>
      </c>
      <c r="AU135" s="237" t="s">
        <v>88</v>
      </c>
      <c r="AY135" s="17" t="s">
        <v>150</v>
      </c>
      <c r="BE135" s="238">
        <f>IF(N135="základní",J135,0)</f>
        <v>0</v>
      </c>
      <c r="BF135" s="238">
        <f>IF(N135="snížená",J135,0)</f>
        <v>0</v>
      </c>
      <c r="BG135" s="238">
        <f>IF(N135="zákl. přenesená",J135,0)</f>
        <v>0</v>
      </c>
      <c r="BH135" s="238">
        <f>IF(N135="sníž. přenesená",J135,0)</f>
        <v>0</v>
      </c>
      <c r="BI135" s="238">
        <f>IF(N135="nulová",J135,0)</f>
        <v>0</v>
      </c>
      <c r="BJ135" s="17" t="s">
        <v>14</v>
      </c>
      <c r="BK135" s="238">
        <f>ROUND(I135*H135,2)</f>
        <v>0</v>
      </c>
      <c r="BL135" s="17" t="s">
        <v>157</v>
      </c>
      <c r="BM135" s="237" t="s">
        <v>1186</v>
      </c>
    </row>
    <row r="136" s="2" customFormat="1">
      <c r="A136" s="38"/>
      <c r="B136" s="39"/>
      <c r="C136" s="40"/>
      <c r="D136" s="239" t="s">
        <v>159</v>
      </c>
      <c r="E136" s="40"/>
      <c r="F136" s="240" t="s">
        <v>246</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159</v>
      </c>
      <c r="AU136" s="17" t="s">
        <v>88</v>
      </c>
    </row>
    <row r="137" s="13" customFormat="1">
      <c r="A137" s="13"/>
      <c r="B137" s="244"/>
      <c r="C137" s="245"/>
      <c r="D137" s="239" t="s">
        <v>161</v>
      </c>
      <c r="E137" s="246" t="s">
        <v>1</v>
      </c>
      <c r="F137" s="247" t="s">
        <v>1187</v>
      </c>
      <c r="G137" s="245"/>
      <c r="H137" s="248">
        <v>444.50999999999999</v>
      </c>
      <c r="I137" s="249"/>
      <c r="J137" s="245"/>
      <c r="K137" s="245"/>
      <c r="L137" s="250"/>
      <c r="M137" s="251"/>
      <c r="N137" s="252"/>
      <c r="O137" s="252"/>
      <c r="P137" s="252"/>
      <c r="Q137" s="252"/>
      <c r="R137" s="252"/>
      <c r="S137" s="252"/>
      <c r="T137" s="253"/>
      <c r="U137" s="13"/>
      <c r="V137" s="13"/>
      <c r="W137" s="13"/>
      <c r="X137" s="13"/>
      <c r="Y137" s="13"/>
      <c r="Z137" s="13"/>
      <c r="AA137" s="13"/>
      <c r="AB137" s="13"/>
      <c r="AC137" s="13"/>
      <c r="AD137" s="13"/>
      <c r="AE137" s="13"/>
      <c r="AT137" s="254" t="s">
        <v>161</v>
      </c>
      <c r="AU137" s="254" t="s">
        <v>88</v>
      </c>
      <c r="AV137" s="13" t="s">
        <v>88</v>
      </c>
      <c r="AW137" s="13" t="s">
        <v>34</v>
      </c>
      <c r="AX137" s="13" t="s">
        <v>14</v>
      </c>
      <c r="AY137" s="254" t="s">
        <v>150</v>
      </c>
    </row>
    <row r="138" s="2" customFormat="1" ht="66.75" customHeight="1">
      <c r="A138" s="38"/>
      <c r="B138" s="39"/>
      <c r="C138" s="226" t="s">
        <v>157</v>
      </c>
      <c r="D138" s="226" t="s">
        <v>152</v>
      </c>
      <c r="E138" s="227" t="s">
        <v>249</v>
      </c>
      <c r="F138" s="228" t="s">
        <v>250</v>
      </c>
      <c r="G138" s="229" t="s">
        <v>233</v>
      </c>
      <c r="H138" s="230">
        <v>4445.1000000000004</v>
      </c>
      <c r="I138" s="231"/>
      <c r="J138" s="232">
        <f>ROUND(I138*H138,2)</f>
        <v>0</v>
      </c>
      <c r="K138" s="228" t="s">
        <v>156</v>
      </c>
      <c r="L138" s="44"/>
      <c r="M138" s="233" t="s">
        <v>1</v>
      </c>
      <c r="N138" s="234" t="s">
        <v>45</v>
      </c>
      <c r="O138" s="91"/>
      <c r="P138" s="235">
        <f>O138*H138</f>
        <v>0</v>
      </c>
      <c r="Q138" s="235">
        <v>0</v>
      </c>
      <c r="R138" s="235">
        <f>Q138*H138</f>
        <v>0</v>
      </c>
      <c r="S138" s="235">
        <v>0</v>
      </c>
      <c r="T138" s="236">
        <f>S138*H138</f>
        <v>0</v>
      </c>
      <c r="U138" s="38"/>
      <c r="V138" s="38"/>
      <c r="W138" s="38"/>
      <c r="X138" s="38"/>
      <c r="Y138" s="38"/>
      <c r="Z138" s="38"/>
      <c r="AA138" s="38"/>
      <c r="AB138" s="38"/>
      <c r="AC138" s="38"/>
      <c r="AD138" s="38"/>
      <c r="AE138" s="38"/>
      <c r="AR138" s="237" t="s">
        <v>157</v>
      </c>
      <c r="AT138" s="237" t="s">
        <v>152</v>
      </c>
      <c r="AU138" s="237" t="s">
        <v>88</v>
      </c>
      <c r="AY138" s="17" t="s">
        <v>150</v>
      </c>
      <c r="BE138" s="238">
        <f>IF(N138="základní",J138,0)</f>
        <v>0</v>
      </c>
      <c r="BF138" s="238">
        <f>IF(N138="snížená",J138,0)</f>
        <v>0</v>
      </c>
      <c r="BG138" s="238">
        <f>IF(N138="zákl. přenesená",J138,0)</f>
        <v>0</v>
      </c>
      <c r="BH138" s="238">
        <f>IF(N138="sníž. přenesená",J138,0)</f>
        <v>0</v>
      </c>
      <c r="BI138" s="238">
        <f>IF(N138="nulová",J138,0)</f>
        <v>0</v>
      </c>
      <c r="BJ138" s="17" t="s">
        <v>14</v>
      </c>
      <c r="BK138" s="238">
        <f>ROUND(I138*H138,2)</f>
        <v>0</v>
      </c>
      <c r="BL138" s="17" t="s">
        <v>157</v>
      </c>
      <c r="BM138" s="237" t="s">
        <v>1188</v>
      </c>
    </row>
    <row r="139" s="2" customFormat="1">
      <c r="A139" s="38"/>
      <c r="B139" s="39"/>
      <c r="C139" s="40"/>
      <c r="D139" s="239" t="s">
        <v>159</v>
      </c>
      <c r="E139" s="40"/>
      <c r="F139" s="240" t="s">
        <v>246</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159</v>
      </c>
      <c r="AU139" s="17" t="s">
        <v>88</v>
      </c>
    </row>
    <row r="140" s="13" customFormat="1">
      <c r="A140" s="13"/>
      <c r="B140" s="244"/>
      <c r="C140" s="245"/>
      <c r="D140" s="239" t="s">
        <v>161</v>
      </c>
      <c r="E140" s="246" t="s">
        <v>1</v>
      </c>
      <c r="F140" s="247" t="s">
        <v>1189</v>
      </c>
      <c r="G140" s="245"/>
      <c r="H140" s="248">
        <v>4445.1000000000004</v>
      </c>
      <c r="I140" s="249"/>
      <c r="J140" s="245"/>
      <c r="K140" s="245"/>
      <c r="L140" s="250"/>
      <c r="M140" s="251"/>
      <c r="N140" s="252"/>
      <c r="O140" s="252"/>
      <c r="P140" s="252"/>
      <c r="Q140" s="252"/>
      <c r="R140" s="252"/>
      <c r="S140" s="252"/>
      <c r="T140" s="253"/>
      <c r="U140" s="13"/>
      <c r="V140" s="13"/>
      <c r="W140" s="13"/>
      <c r="X140" s="13"/>
      <c r="Y140" s="13"/>
      <c r="Z140" s="13"/>
      <c r="AA140" s="13"/>
      <c r="AB140" s="13"/>
      <c r="AC140" s="13"/>
      <c r="AD140" s="13"/>
      <c r="AE140" s="13"/>
      <c r="AT140" s="254" t="s">
        <v>161</v>
      </c>
      <c r="AU140" s="254" t="s">
        <v>88</v>
      </c>
      <c r="AV140" s="13" t="s">
        <v>88</v>
      </c>
      <c r="AW140" s="13" t="s">
        <v>34</v>
      </c>
      <c r="AX140" s="13" t="s">
        <v>14</v>
      </c>
      <c r="AY140" s="254" t="s">
        <v>150</v>
      </c>
    </row>
    <row r="141" s="2" customFormat="1">
      <c r="A141" s="38"/>
      <c r="B141" s="39"/>
      <c r="C141" s="226" t="s">
        <v>177</v>
      </c>
      <c r="D141" s="226" t="s">
        <v>152</v>
      </c>
      <c r="E141" s="227" t="s">
        <v>1190</v>
      </c>
      <c r="F141" s="228" t="s">
        <v>1191</v>
      </c>
      <c r="G141" s="229" t="s">
        <v>155</v>
      </c>
      <c r="H141" s="230">
        <v>2087.0999999999999</v>
      </c>
      <c r="I141" s="231"/>
      <c r="J141" s="232">
        <f>ROUND(I141*H141,2)</f>
        <v>0</v>
      </c>
      <c r="K141" s="228" t="s">
        <v>156</v>
      </c>
      <c r="L141" s="44"/>
      <c r="M141" s="233" t="s">
        <v>1</v>
      </c>
      <c r="N141" s="234" t="s">
        <v>45</v>
      </c>
      <c r="O141" s="91"/>
      <c r="P141" s="235">
        <f>O141*H141</f>
        <v>0</v>
      </c>
      <c r="Q141" s="235">
        <v>0</v>
      </c>
      <c r="R141" s="235">
        <f>Q141*H141</f>
        <v>0</v>
      </c>
      <c r="S141" s="235">
        <v>0</v>
      </c>
      <c r="T141" s="236">
        <f>S141*H141</f>
        <v>0</v>
      </c>
      <c r="U141" s="38"/>
      <c r="V141" s="38"/>
      <c r="W141" s="38"/>
      <c r="X141" s="38"/>
      <c r="Y141" s="38"/>
      <c r="Z141" s="38"/>
      <c r="AA141" s="38"/>
      <c r="AB141" s="38"/>
      <c r="AC141" s="38"/>
      <c r="AD141" s="38"/>
      <c r="AE141" s="38"/>
      <c r="AR141" s="237" t="s">
        <v>157</v>
      </c>
      <c r="AT141" s="237" t="s">
        <v>152</v>
      </c>
      <c r="AU141" s="237" t="s">
        <v>88</v>
      </c>
      <c r="AY141" s="17" t="s">
        <v>150</v>
      </c>
      <c r="BE141" s="238">
        <f>IF(N141="základní",J141,0)</f>
        <v>0</v>
      </c>
      <c r="BF141" s="238">
        <f>IF(N141="snížená",J141,0)</f>
        <v>0</v>
      </c>
      <c r="BG141" s="238">
        <f>IF(N141="zákl. přenesená",J141,0)</f>
        <v>0</v>
      </c>
      <c r="BH141" s="238">
        <f>IF(N141="sníž. přenesená",J141,0)</f>
        <v>0</v>
      </c>
      <c r="BI141" s="238">
        <f>IF(N141="nulová",J141,0)</f>
        <v>0</v>
      </c>
      <c r="BJ141" s="17" t="s">
        <v>14</v>
      </c>
      <c r="BK141" s="238">
        <f>ROUND(I141*H141,2)</f>
        <v>0</v>
      </c>
      <c r="BL141" s="17" t="s">
        <v>157</v>
      </c>
      <c r="BM141" s="237" t="s">
        <v>1192</v>
      </c>
    </row>
    <row r="142" s="2" customFormat="1">
      <c r="A142" s="38"/>
      <c r="B142" s="39"/>
      <c r="C142" s="40"/>
      <c r="D142" s="239" t="s">
        <v>159</v>
      </c>
      <c r="E142" s="40"/>
      <c r="F142" s="240" t="s">
        <v>1193</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159</v>
      </c>
      <c r="AU142" s="17" t="s">
        <v>88</v>
      </c>
    </row>
    <row r="143" s="15" customFormat="1">
      <c r="A143" s="15"/>
      <c r="B143" s="281"/>
      <c r="C143" s="282"/>
      <c r="D143" s="239" t="s">
        <v>161</v>
      </c>
      <c r="E143" s="283" t="s">
        <v>1</v>
      </c>
      <c r="F143" s="284" t="s">
        <v>1194</v>
      </c>
      <c r="G143" s="282"/>
      <c r="H143" s="283" t="s">
        <v>1</v>
      </c>
      <c r="I143" s="285"/>
      <c r="J143" s="282"/>
      <c r="K143" s="282"/>
      <c r="L143" s="286"/>
      <c r="M143" s="287"/>
      <c r="N143" s="288"/>
      <c r="O143" s="288"/>
      <c r="P143" s="288"/>
      <c r="Q143" s="288"/>
      <c r="R143" s="288"/>
      <c r="S143" s="288"/>
      <c r="T143" s="289"/>
      <c r="U143" s="15"/>
      <c r="V143" s="15"/>
      <c r="W143" s="15"/>
      <c r="X143" s="15"/>
      <c r="Y143" s="15"/>
      <c r="Z143" s="15"/>
      <c r="AA143" s="15"/>
      <c r="AB143" s="15"/>
      <c r="AC143" s="15"/>
      <c r="AD143" s="15"/>
      <c r="AE143" s="15"/>
      <c r="AT143" s="290" t="s">
        <v>161</v>
      </c>
      <c r="AU143" s="290" t="s">
        <v>88</v>
      </c>
      <c r="AV143" s="15" t="s">
        <v>14</v>
      </c>
      <c r="AW143" s="15" t="s">
        <v>34</v>
      </c>
      <c r="AX143" s="15" t="s">
        <v>80</v>
      </c>
      <c r="AY143" s="290" t="s">
        <v>150</v>
      </c>
    </row>
    <row r="144" s="13" customFormat="1">
      <c r="A144" s="13"/>
      <c r="B144" s="244"/>
      <c r="C144" s="245"/>
      <c r="D144" s="239" t="s">
        <v>161</v>
      </c>
      <c r="E144" s="246" t="s">
        <v>1</v>
      </c>
      <c r="F144" s="247" t="s">
        <v>1195</v>
      </c>
      <c r="G144" s="245"/>
      <c r="H144" s="248">
        <v>961.39999999999998</v>
      </c>
      <c r="I144" s="249"/>
      <c r="J144" s="245"/>
      <c r="K144" s="245"/>
      <c r="L144" s="250"/>
      <c r="M144" s="251"/>
      <c r="N144" s="252"/>
      <c r="O144" s="252"/>
      <c r="P144" s="252"/>
      <c r="Q144" s="252"/>
      <c r="R144" s="252"/>
      <c r="S144" s="252"/>
      <c r="T144" s="253"/>
      <c r="U144" s="13"/>
      <c r="V144" s="13"/>
      <c r="W144" s="13"/>
      <c r="X144" s="13"/>
      <c r="Y144" s="13"/>
      <c r="Z144" s="13"/>
      <c r="AA144" s="13"/>
      <c r="AB144" s="13"/>
      <c r="AC144" s="13"/>
      <c r="AD144" s="13"/>
      <c r="AE144" s="13"/>
      <c r="AT144" s="254" t="s">
        <v>161</v>
      </c>
      <c r="AU144" s="254" t="s">
        <v>88</v>
      </c>
      <c r="AV144" s="13" t="s">
        <v>88</v>
      </c>
      <c r="AW144" s="13" t="s">
        <v>34</v>
      </c>
      <c r="AX144" s="13" t="s">
        <v>80</v>
      </c>
      <c r="AY144" s="254" t="s">
        <v>150</v>
      </c>
    </row>
    <row r="145" s="13" customFormat="1">
      <c r="A145" s="13"/>
      <c r="B145" s="244"/>
      <c r="C145" s="245"/>
      <c r="D145" s="239" t="s">
        <v>161</v>
      </c>
      <c r="E145" s="246" t="s">
        <v>1</v>
      </c>
      <c r="F145" s="247" t="s">
        <v>1196</v>
      </c>
      <c r="G145" s="245"/>
      <c r="H145" s="248">
        <v>961.39999999999998</v>
      </c>
      <c r="I145" s="249"/>
      <c r="J145" s="245"/>
      <c r="K145" s="245"/>
      <c r="L145" s="250"/>
      <c r="M145" s="251"/>
      <c r="N145" s="252"/>
      <c r="O145" s="252"/>
      <c r="P145" s="252"/>
      <c r="Q145" s="252"/>
      <c r="R145" s="252"/>
      <c r="S145" s="252"/>
      <c r="T145" s="253"/>
      <c r="U145" s="13"/>
      <c r="V145" s="13"/>
      <c r="W145" s="13"/>
      <c r="X145" s="13"/>
      <c r="Y145" s="13"/>
      <c r="Z145" s="13"/>
      <c r="AA145" s="13"/>
      <c r="AB145" s="13"/>
      <c r="AC145" s="13"/>
      <c r="AD145" s="13"/>
      <c r="AE145" s="13"/>
      <c r="AT145" s="254" t="s">
        <v>161</v>
      </c>
      <c r="AU145" s="254" t="s">
        <v>88</v>
      </c>
      <c r="AV145" s="13" t="s">
        <v>88</v>
      </c>
      <c r="AW145" s="13" t="s">
        <v>34</v>
      </c>
      <c r="AX145" s="13" t="s">
        <v>80</v>
      </c>
      <c r="AY145" s="254" t="s">
        <v>150</v>
      </c>
    </row>
    <row r="146" s="13" customFormat="1">
      <c r="A146" s="13"/>
      <c r="B146" s="244"/>
      <c r="C146" s="245"/>
      <c r="D146" s="239" t="s">
        <v>161</v>
      </c>
      <c r="E146" s="246" t="s">
        <v>1</v>
      </c>
      <c r="F146" s="247" t="s">
        <v>1197</v>
      </c>
      <c r="G146" s="245"/>
      <c r="H146" s="248">
        <v>164.30000000000001</v>
      </c>
      <c r="I146" s="249"/>
      <c r="J146" s="245"/>
      <c r="K146" s="245"/>
      <c r="L146" s="250"/>
      <c r="M146" s="251"/>
      <c r="N146" s="252"/>
      <c r="O146" s="252"/>
      <c r="P146" s="252"/>
      <c r="Q146" s="252"/>
      <c r="R146" s="252"/>
      <c r="S146" s="252"/>
      <c r="T146" s="253"/>
      <c r="U146" s="13"/>
      <c r="V146" s="13"/>
      <c r="W146" s="13"/>
      <c r="X146" s="13"/>
      <c r="Y146" s="13"/>
      <c r="Z146" s="13"/>
      <c r="AA146" s="13"/>
      <c r="AB146" s="13"/>
      <c r="AC146" s="13"/>
      <c r="AD146" s="13"/>
      <c r="AE146" s="13"/>
      <c r="AT146" s="254" t="s">
        <v>161</v>
      </c>
      <c r="AU146" s="254" t="s">
        <v>88</v>
      </c>
      <c r="AV146" s="13" t="s">
        <v>88</v>
      </c>
      <c r="AW146" s="13" t="s">
        <v>34</v>
      </c>
      <c r="AX146" s="13" t="s">
        <v>80</v>
      </c>
      <c r="AY146" s="254" t="s">
        <v>150</v>
      </c>
    </row>
    <row r="147" s="14" customFormat="1">
      <c r="A147" s="14"/>
      <c r="B147" s="255"/>
      <c r="C147" s="256"/>
      <c r="D147" s="239" t="s">
        <v>161</v>
      </c>
      <c r="E147" s="257" t="s">
        <v>1</v>
      </c>
      <c r="F147" s="258" t="s">
        <v>212</v>
      </c>
      <c r="G147" s="256"/>
      <c r="H147" s="259">
        <v>2087.0999999999999</v>
      </c>
      <c r="I147" s="260"/>
      <c r="J147" s="256"/>
      <c r="K147" s="256"/>
      <c r="L147" s="261"/>
      <c r="M147" s="262"/>
      <c r="N147" s="263"/>
      <c r="O147" s="263"/>
      <c r="P147" s="263"/>
      <c r="Q147" s="263"/>
      <c r="R147" s="263"/>
      <c r="S147" s="263"/>
      <c r="T147" s="264"/>
      <c r="U147" s="14"/>
      <c r="V147" s="14"/>
      <c r="W147" s="14"/>
      <c r="X147" s="14"/>
      <c r="Y147" s="14"/>
      <c r="Z147" s="14"/>
      <c r="AA147" s="14"/>
      <c r="AB147" s="14"/>
      <c r="AC147" s="14"/>
      <c r="AD147" s="14"/>
      <c r="AE147" s="14"/>
      <c r="AT147" s="265" t="s">
        <v>161</v>
      </c>
      <c r="AU147" s="265" t="s">
        <v>88</v>
      </c>
      <c r="AV147" s="14" t="s">
        <v>157</v>
      </c>
      <c r="AW147" s="14" t="s">
        <v>34</v>
      </c>
      <c r="AX147" s="14" t="s">
        <v>14</v>
      </c>
      <c r="AY147" s="265" t="s">
        <v>150</v>
      </c>
    </row>
    <row r="148" s="2" customFormat="1">
      <c r="A148" s="38"/>
      <c r="B148" s="39"/>
      <c r="C148" s="226" t="s">
        <v>184</v>
      </c>
      <c r="D148" s="226" t="s">
        <v>152</v>
      </c>
      <c r="E148" s="227" t="s">
        <v>1198</v>
      </c>
      <c r="F148" s="228" t="s">
        <v>1199</v>
      </c>
      <c r="G148" s="229" t="s">
        <v>155</v>
      </c>
      <c r="H148" s="230">
        <v>164.30000000000001</v>
      </c>
      <c r="I148" s="231"/>
      <c r="J148" s="232">
        <f>ROUND(I148*H148,2)</f>
        <v>0</v>
      </c>
      <c r="K148" s="228" t="s">
        <v>156</v>
      </c>
      <c r="L148" s="44"/>
      <c r="M148" s="233" t="s">
        <v>1</v>
      </c>
      <c r="N148" s="234" t="s">
        <v>45</v>
      </c>
      <c r="O148" s="91"/>
      <c r="P148" s="235">
        <f>O148*H148</f>
        <v>0</v>
      </c>
      <c r="Q148" s="235">
        <v>0</v>
      </c>
      <c r="R148" s="235">
        <f>Q148*H148</f>
        <v>0</v>
      </c>
      <c r="S148" s="235">
        <v>0</v>
      </c>
      <c r="T148" s="236">
        <f>S148*H148</f>
        <v>0</v>
      </c>
      <c r="U148" s="38"/>
      <c r="V148" s="38"/>
      <c r="W148" s="38"/>
      <c r="X148" s="38"/>
      <c r="Y148" s="38"/>
      <c r="Z148" s="38"/>
      <c r="AA148" s="38"/>
      <c r="AB148" s="38"/>
      <c r="AC148" s="38"/>
      <c r="AD148" s="38"/>
      <c r="AE148" s="38"/>
      <c r="AR148" s="237" t="s">
        <v>157</v>
      </c>
      <c r="AT148" s="237" t="s">
        <v>152</v>
      </c>
      <c r="AU148" s="237" t="s">
        <v>88</v>
      </c>
      <c r="AY148" s="17" t="s">
        <v>150</v>
      </c>
      <c r="BE148" s="238">
        <f>IF(N148="základní",J148,0)</f>
        <v>0</v>
      </c>
      <c r="BF148" s="238">
        <f>IF(N148="snížená",J148,0)</f>
        <v>0</v>
      </c>
      <c r="BG148" s="238">
        <f>IF(N148="zákl. přenesená",J148,0)</f>
        <v>0</v>
      </c>
      <c r="BH148" s="238">
        <f>IF(N148="sníž. přenesená",J148,0)</f>
        <v>0</v>
      </c>
      <c r="BI148" s="238">
        <f>IF(N148="nulová",J148,0)</f>
        <v>0</v>
      </c>
      <c r="BJ148" s="17" t="s">
        <v>14</v>
      </c>
      <c r="BK148" s="238">
        <f>ROUND(I148*H148,2)</f>
        <v>0</v>
      </c>
      <c r="BL148" s="17" t="s">
        <v>157</v>
      </c>
      <c r="BM148" s="237" t="s">
        <v>1200</v>
      </c>
    </row>
    <row r="149" s="2" customFormat="1">
      <c r="A149" s="38"/>
      <c r="B149" s="39"/>
      <c r="C149" s="40"/>
      <c r="D149" s="239" t="s">
        <v>159</v>
      </c>
      <c r="E149" s="40"/>
      <c r="F149" s="240" t="s">
        <v>1193</v>
      </c>
      <c r="G149" s="40"/>
      <c r="H149" s="40"/>
      <c r="I149" s="241"/>
      <c r="J149" s="40"/>
      <c r="K149" s="40"/>
      <c r="L149" s="44"/>
      <c r="M149" s="242"/>
      <c r="N149" s="243"/>
      <c r="O149" s="91"/>
      <c r="P149" s="91"/>
      <c r="Q149" s="91"/>
      <c r="R149" s="91"/>
      <c r="S149" s="91"/>
      <c r="T149" s="92"/>
      <c r="U149" s="38"/>
      <c r="V149" s="38"/>
      <c r="W149" s="38"/>
      <c r="X149" s="38"/>
      <c r="Y149" s="38"/>
      <c r="Z149" s="38"/>
      <c r="AA149" s="38"/>
      <c r="AB149" s="38"/>
      <c r="AC149" s="38"/>
      <c r="AD149" s="38"/>
      <c r="AE149" s="38"/>
      <c r="AT149" s="17" t="s">
        <v>159</v>
      </c>
      <c r="AU149" s="17" t="s">
        <v>88</v>
      </c>
    </row>
    <row r="150" s="15" customFormat="1">
      <c r="A150" s="15"/>
      <c r="B150" s="281"/>
      <c r="C150" s="282"/>
      <c r="D150" s="239" t="s">
        <v>161</v>
      </c>
      <c r="E150" s="283" t="s">
        <v>1</v>
      </c>
      <c r="F150" s="284" t="s">
        <v>1194</v>
      </c>
      <c r="G150" s="282"/>
      <c r="H150" s="283" t="s">
        <v>1</v>
      </c>
      <c r="I150" s="285"/>
      <c r="J150" s="282"/>
      <c r="K150" s="282"/>
      <c r="L150" s="286"/>
      <c r="M150" s="287"/>
      <c r="N150" s="288"/>
      <c r="O150" s="288"/>
      <c r="P150" s="288"/>
      <c r="Q150" s="288"/>
      <c r="R150" s="288"/>
      <c r="S150" s="288"/>
      <c r="T150" s="289"/>
      <c r="U150" s="15"/>
      <c r="V150" s="15"/>
      <c r="W150" s="15"/>
      <c r="X150" s="15"/>
      <c r="Y150" s="15"/>
      <c r="Z150" s="15"/>
      <c r="AA150" s="15"/>
      <c r="AB150" s="15"/>
      <c r="AC150" s="15"/>
      <c r="AD150" s="15"/>
      <c r="AE150" s="15"/>
      <c r="AT150" s="290" t="s">
        <v>161</v>
      </c>
      <c r="AU150" s="290" t="s">
        <v>88</v>
      </c>
      <c r="AV150" s="15" t="s">
        <v>14</v>
      </c>
      <c r="AW150" s="15" t="s">
        <v>34</v>
      </c>
      <c r="AX150" s="15" t="s">
        <v>80</v>
      </c>
      <c r="AY150" s="290" t="s">
        <v>150</v>
      </c>
    </row>
    <row r="151" s="13" customFormat="1">
      <c r="A151" s="13"/>
      <c r="B151" s="244"/>
      <c r="C151" s="245"/>
      <c r="D151" s="239" t="s">
        <v>161</v>
      </c>
      <c r="E151" s="246" t="s">
        <v>1</v>
      </c>
      <c r="F151" s="247" t="s">
        <v>1201</v>
      </c>
      <c r="G151" s="245"/>
      <c r="H151" s="248">
        <v>164.30000000000001</v>
      </c>
      <c r="I151" s="249"/>
      <c r="J151" s="245"/>
      <c r="K151" s="245"/>
      <c r="L151" s="250"/>
      <c r="M151" s="251"/>
      <c r="N151" s="252"/>
      <c r="O151" s="252"/>
      <c r="P151" s="252"/>
      <c r="Q151" s="252"/>
      <c r="R151" s="252"/>
      <c r="S151" s="252"/>
      <c r="T151" s="253"/>
      <c r="U151" s="13"/>
      <c r="V151" s="13"/>
      <c r="W151" s="13"/>
      <c r="X151" s="13"/>
      <c r="Y151" s="13"/>
      <c r="Z151" s="13"/>
      <c r="AA151" s="13"/>
      <c r="AB151" s="13"/>
      <c r="AC151" s="13"/>
      <c r="AD151" s="13"/>
      <c r="AE151" s="13"/>
      <c r="AT151" s="254" t="s">
        <v>161</v>
      </c>
      <c r="AU151" s="254" t="s">
        <v>88</v>
      </c>
      <c r="AV151" s="13" t="s">
        <v>88</v>
      </c>
      <c r="AW151" s="13" t="s">
        <v>34</v>
      </c>
      <c r="AX151" s="13" t="s">
        <v>14</v>
      </c>
      <c r="AY151" s="254" t="s">
        <v>150</v>
      </c>
    </row>
    <row r="152" s="2" customFormat="1" ht="16.5" customHeight="1">
      <c r="A152" s="38"/>
      <c r="B152" s="39"/>
      <c r="C152" s="266" t="s">
        <v>189</v>
      </c>
      <c r="D152" s="266" t="s">
        <v>266</v>
      </c>
      <c r="E152" s="267" t="s">
        <v>1202</v>
      </c>
      <c r="F152" s="268" t="s">
        <v>1203</v>
      </c>
      <c r="G152" s="269" t="s">
        <v>233</v>
      </c>
      <c r="H152" s="270">
        <v>395.21499999999998</v>
      </c>
      <c r="I152" s="271"/>
      <c r="J152" s="272">
        <f>ROUND(I152*H152,2)</f>
        <v>0</v>
      </c>
      <c r="K152" s="268" t="s">
        <v>156</v>
      </c>
      <c r="L152" s="273"/>
      <c r="M152" s="274" t="s">
        <v>1</v>
      </c>
      <c r="N152" s="275" t="s">
        <v>45</v>
      </c>
      <c r="O152" s="91"/>
      <c r="P152" s="235">
        <f>O152*H152</f>
        <v>0</v>
      </c>
      <c r="Q152" s="235">
        <v>0.22</v>
      </c>
      <c r="R152" s="235">
        <f>Q152*H152</f>
        <v>86.947299999999998</v>
      </c>
      <c r="S152" s="235">
        <v>0</v>
      </c>
      <c r="T152" s="236">
        <f>S152*H152</f>
        <v>0</v>
      </c>
      <c r="U152" s="38"/>
      <c r="V152" s="38"/>
      <c r="W152" s="38"/>
      <c r="X152" s="38"/>
      <c r="Y152" s="38"/>
      <c r="Z152" s="38"/>
      <c r="AA152" s="38"/>
      <c r="AB152" s="38"/>
      <c r="AC152" s="38"/>
      <c r="AD152" s="38"/>
      <c r="AE152" s="38"/>
      <c r="AR152" s="237" t="s">
        <v>194</v>
      </c>
      <c r="AT152" s="237" t="s">
        <v>266</v>
      </c>
      <c r="AU152" s="237" t="s">
        <v>88</v>
      </c>
      <c r="AY152" s="17" t="s">
        <v>150</v>
      </c>
      <c r="BE152" s="238">
        <f>IF(N152="základní",J152,0)</f>
        <v>0</v>
      </c>
      <c r="BF152" s="238">
        <f>IF(N152="snížená",J152,0)</f>
        <v>0</v>
      </c>
      <c r="BG152" s="238">
        <f>IF(N152="zákl. přenesená",J152,0)</f>
        <v>0</v>
      </c>
      <c r="BH152" s="238">
        <f>IF(N152="sníž. přenesená",J152,0)</f>
        <v>0</v>
      </c>
      <c r="BI152" s="238">
        <f>IF(N152="nulová",J152,0)</f>
        <v>0</v>
      </c>
      <c r="BJ152" s="17" t="s">
        <v>14</v>
      </c>
      <c r="BK152" s="238">
        <f>ROUND(I152*H152,2)</f>
        <v>0</v>
      </c>
      <c r="BL152" s="17" t="s">
        <v>157</v>
      </c>
      <c r="BM152" s="237" t="s">
        <v>1204</v>
      </c>
    </row>
    <row r="153" s="15" customFormat="1">
      <c r="A153" s="15"/>
      <c r="B153" s="281"/>
      <c r="C153" s="282"/>
      <c r="D153" s="239" t="s">
        <v>161</v>
      </c>
      <c r="E153" s="283" t="s">
        <v>1</v>
      </c>
      <c r="F153" s="284" t="s">
        <v>1194</v>
      </c>
      <c r="G153" s="282"/>
      <c r="H153" s="283" t="s">
        <v>1</v>
      </c>
      <c r="I153" s="285"/>
      <c r="J153" s="282"/>
      <c r="K153" s="282"/>
      <c r="L153" s="286"/>
      <c r="M153" s="287"/>
      <c r="N153" s="288"/>
      <c r="O153" s="288"/>
      <c r="P153" s="288"/>
      <c r="Q153" s="288"/>
      <c r="R153" s="288"/>
      <c r="S153" s="288"/>
      <c r="T153" s="289"/>
      <c r="U153" s="15"/>
      <c r="V153" s="15"/>
      <c r="W153" s="15"/>
      <c r="X153" s="15"/>
      <c r="Y153" s="15"/>
      <c r="Z153" s="15"/>
      <c r="AA153" s="15"/>
      <c r="AB153" s="15"/>
      <c r="AC153" s="15"/>
      <c r="AD153" s="15"/>
      <c r="AE153" s="15"/>
      <c r="AT153" s="290" t="s">
        <v>161</v>
      </c>
      <c r="AU153" s="290" t="s">
        <v>88</v>
      </c>
      <c r="AV153" s="15" t="s">
        <v>14</v>
      </c>
      <c r="AW153" s="15" t="s">
        <v>34</v>
      </c>
      <c r="AX153" s="15" t="s">
        <v>80</v>
      </c>
      <c r="AY153" s="290" t="s">
        <v>150</v>
      </c>
    </row>
    <row r="154" s="13" customFormat="1">
      <c r="A154" s="13"/>
      <c r="B154" s="244"/>
      <c r="C154" s="245"/>
      <c r="D154" s="239" t="s">
        <v>161</v>
      </c>
      <c r="E154" s="246" t="s">
        <v>1</v>
      </c>
      <c r="F154" s="247" t="s">
        <v>1205</v>
      </c>
      <c r="G154" s="245"/>
      <c r="H154" s="248">
        <v>192.28</v>
      </c>
      <c r="I154" s="249"/>
      <c r="J154" s="245"/>
      <c r="K154" s="245"/>
      <c r="L154" s="250"/>
      <c r="M154" s="251"/>
      <c r="N154" s="252"/>
      <c r="O154" s="252"/>
      <c r="P154" s="252"/>
      <c r="Q154" s="252"/>
      <c r="R154" s="252"/>
      <c r="S154" s="252"/>
      <c r="T154" s="253"/>
      <c r="U154" s="13"/>
      <c r="V154" s="13"/>
      <c r="W154" s="13"/>
      <c r="X154" s="13"/>
      <c r="Y154" s="13"/>
      <c r="Z154" s="13"/>
      <c r="AA154" s="13"/>
      <c r="AB154" s="13"/>
      <c r="AC154" s="13"/>
      <c r="AD154" s="13"/>
      <c r="AE154" s="13"/>
      <c r="AT154" s="254" t="s">
        <v>161</v>
      </c>
      <c r="AU154" s="254" t="s">
        <v>88</v>
      </c>
      <c r="AV154" s="13" t="s">
        <v>88</v>
      </c>
      <c r="AW154" s="13" t="s">
        <v>34</v>
      </c>
      <c r="AX154" s="13" t="s">
        <v>80</v>
      </c>
      <c r="AY154" s="254" t="s">
        <v>150</v>
      </c>
    </row>
    <row r="155" s="13" customFormat="1">
      <c r="A155" s="13"/>
      <c r="B155" s="244"/>
      <c r="C155" s="245"/>
      <c r="D155" s="239" t="s">
        <v>161</v>
      </c>
      <c r="E155" s="246" t="s">
        <v>1</v>
      </c>
      <c r="F155" s="247" t="s">
        <v>1206</v>
      </c>
      <c r="G155" s="245"/>
      <c r="H155" s="248">
        <v>82.150000000000006</v>
      </c>
      <c r="I155" s="249"/>
      <c r="J155" s="245"/>
      <c r="K155" s="245"/>
      <c r="L155" s="250"/>
      <c r="M155" s="251"/>
      <c r="N155" s="252"/>
      <c r="O155" s="252"/>
      <c r="P155" s="252"/>
      <c r="Q155" s="252"/>
      <c r="R155" s="252"/>
      <c r="S155" s="252"/>
      <c r="T155" s="253"/>
      <c r="U155" s="13"/>
      <c r="V155" s="13"/>
      <c r="W155" s="13"/>
      <c r="X155" s="13"/>
      <c r="Y155" s="13"/>
      <c r="Z155" s="13"/>
      <c r="AA155" s="13"/>
      <c r="AB155" s="13"/>
      <c r="AC155" s="13"/>
      <c r="AD155" s="13"/>
      <c r="AE155" s="13"/>
      <c r="AT155" s="254" t="s">
        <v>161</v>
      </c>
      <c r="AU155" s="254" t="s">
        <v>88</v>
      </c>
      <c r="AV155" s="13" t="s">
        <v>88</v>
      </c>
      <c r="AW155" s="13" t="s">
        <v>34</v>
      </c>
      <c r="AX155" s="13" t="s">
        <v>80</v>
      </c>
      <c r="AY155" s="254" t="s">
        <v>150</v>
      </c>
    </row>
    <row r="156" s="13" customFormat="1">
      <c r="A156" s="13"/>
      <c r="B156" s="244"/>
      <c r="C156" s="245"/>
      <c r="D156" s="239" t="s">
        <v>161</v>
      </c>
      <c r="E156" s="246" t="s">
        <v>1</v>
      </c>
      <c r="F156" s="247" t="s">
        <v>1207</v>
      </c>
      <c r="G156" s="245"/>
      <c r="H156" s="248">
        <v>96.140000000000001</v>
      </c>
      <c r="I156" s="249"/>
      <c r="J156" s="245"/>
      <c r="K156" s="245"/>
      <c r="L156" s="250"/>
      <c r="M156" s="251"/>
      <c r="N156" s="252"/>
      <c r="O156" s="252"/>
      <c r="P156" s="252"/>
      <c r="Q156" s="252"/>
      <c r="R156" s="252"/>
      <c r="S156" s="252"/>
      <c r="T156" s="253"/>
      <c r="U156" s="13"/>
      <c r="V156" s="13"/>
      <c r="W156" s="13"/>
      <c r="X156" s="13"/>
      <c r="Y156" s="13"/>
      <c r="Z156" s="13"/>
      <c r="AA156" s="13"/>
      <c r="AB156" s="13"/>
      <c r="AC156" s="13"/>
      <c r="AD156" s="13"/>
      <c r="AE156" s="13"/>
      <c r="AT156" s="254" t="s">
        <v>161</v>
      </c>
      <c r="AU156" s="254" t="s">
        <v>88</v>
      </c>
      <c r="AV156" s="13" t="s">
        <v>88</v>
      </c>
      <c r="AW156" s="13" t="s">
        <v>34</v>
      </c>
      <c r="AX156" s="13" t="s">
        <v>80</v>
      </c>
      <c r="AY156" s="254" t="s">
        <v>150</v>
      </c>
    </row>
    <row r="157" s="13" customFormat="1">
      <c r="A157" s="13"/>
      <c r="B157" s="244"/>
      <c r="C157" s="245"/>
      <c r="D157" s="239" t="s">
        <v>161</v>
      </c>
      <c r="E157" s="246" t="s">
        <v>1</v>
      </c>
      <c r="F157" s="247" t="s">
        <v>1208</v>
      </c>
      <c r="G157" s="245"/>
      <c r="H157" s="248">
        <v>24.645</v>
      </c>
      <c r="I157" s="249"/>
      <c r="J157" s="245"/>
      <c r="K157" s="245"/>
      <c r="L157" s="250"/>
      <c r="M157" s="251"/>
      <c r="N157" s="252"/>
      <c r="O157" s="252"/>
      <c r="P157" s="252"/>
      <c r="Q157" s="252"/>
      <c r="R157" s="252"/>
      <c r="S157" s="252"/>
      <c r="T157" s="253"/>
      <c r="U157" s="13"/>
      <c r="V157" s="13"/>
      <c r="W157" s="13"/>
      <c r="X157" s="13"/>
      <c r="Y157" s="13"/>
      <c r="Z157" s="13"/>
      <c r="AA157" s="13"/>
      <c r="AB157" s="13"/>
      <c r="AC157" s="13"/>
      <c r="AD157" s="13"/>
      <c r="AE157" s="13"/>
      <c r="AT157" s="254" t="s">
        <v>161</v>
      </c>
      <c r="AU157" s="254" t="s">
        <v>88</v>
      </c>
      <c r="AV157" s="13" t="s">
        <v>88</v>
      </c>
      <c r="AW157" s="13" t="s">
        <v>34</v>
      </c>
      <c r="AX157" s="13" t="s">
        <v>80</v>
      </c>
      <c r="AY157" s="254" t="s">
        <v>150</v>
      </c>
    </row>
    <row r="158" s="14" customFormat="1">
      <c r="A158" s="14"/>
      <c r="B158" s="255"/>
      <c r="C158" s="256"/>
      <c r="D158" s="239" t="s">
        <v>161</v>
      </c>
      <c r="E158" s="257" t="s">
        <v>1</v>
      </c>
      <c r="F158" s="258" t="s">
        <v>212</v>
      </c>
      <c r="G158" s="256"/>
      <c r="H158" s="259">
        <v>395.21499999999998</v>
      </c>
      <c r="I158" s="260"/>
      <c r="J158" s="256"/>
      <c r="K158" s="256"/>
      <c r="L158" s="261"/>
      <c r="M158" s="262"/>
      <c r="N158" s="263"/>
      <c r="O158" s="263"/>
      <c r="P158" s="263"/>
      <c r="Q158" s="263"/>
      <c r="R158" s="263"/>
      <c r="S158" s="263"/>
      <c r="T158" s="264"/>
      <c r="U158" s="14"/>
      <c r="V158" s="14"/>
      <c r="W158" s="14"/>
      <c r="X158" s="14"/>
      <c r="Y158" s="14"/>
      <c r="Z158" s="14"/>
      <c r="AA158" s="14"/>
      <c r="AB158" s="14"/>
      <c r="AC158" s="14"/>
      <c r="AD158" s="14"/>
      <c r="AE158" s="14"/>
      <c r="AT158" s="265" t="s">
        <v>161</v>
      </c>
      <c r="AU158" s="265" t="s">
        <v>88</v>
      </c>
      <c r="AV158" s="14" t="s">
        <v>157</v>
      </c>
      <c r="AW158" s="14" t="s">
        <v>34</v>
      </c>
      <c r="AX158" s="14" t="s">
        <v>14</v>
      </c>
      <c r="AY158" s="265" t="s">
        <v>150</v>
      </c>
    </row>
    <row r="159" s="12" customFormat="1" ht="22.8" customHeight="1">
      <c r="A159" s="12"/>
      <c r="B159" s="210"/>
      <c r="C159" s="211"/>
      <c r="D159" s="212" t="s">
        <v>79</v>
      </c>
      <c r="E159" s="224" t="s">
        <v>177</v>
      </c>
      <c r="F159" s="224" t="s">
        <v>326</v>
      </c>
      <c r="G159" s="211"/>
      <c r="H159" s="211"/>
      <c r="I159" s="214"/>
      <c r="J159" s="225">
        <f>BK159</f>
        <v>0</v>
      </c>
      <c r="K159" s="211"/>
      <c r="L159" s="216"/>
      <c r="M159" s="217"/>
      <c r="N159" s="218"/>
      <c r="O159" s="218"/>
      <c r="P159" s="219">
        <f>SUM(P160:P161)</f>
        <v>0</v>
      </c>
      <c r="Q159" s="218"/>
      <c r="R159" s="219">
        <f>SUM(R160:R161)</f>
        <v>0</v>
      </c>
      <c r="S159" s="218"/>
      <c r="T159" s="220">
        <f>SUM(T160:T161)</f>
        <v>0</v>
      </c>
      <c r="U159" s="12"/>
      <c r="V159" s="12"/>
      <c r="W159" s="12"/>
      <c r="X159" s="12"/>
      <c r="Y159" s="12"/>
      <c r="Z159" s="12"/>
      <c r="AA159" s="12"/>
      <c r="AB159" s="12"/>
      <c r="AC159" s="12"/>
      <c r="AD159" s="12"/>
      <c r="AE159" s="12"/>
      <c r="AR159" s="221" t="s">
        <v>14</v>
      </c>
      <c r="AT159" s="222" t="s">
        <v>79</v>
      </c>
      <c r="AU159" s="222" t="s">
        <v>14</v>
      </c>
      <c r="AY159" s="221" t="s">
        <v>150</v>
      </c>
      <c r="BK159" s="223">
        <f>SUM(BK160:BK161)</f>
        <v>0</v>
      </c>
    </row>
    <row r="160" s="2" customFormat="1">
      <c r="A160" s="38"/>
      <c r="B160" s="39"/>
      <c r="C160" s="226" t="s">
        <v>194</v>
      </c>
      <c r="D160" s="226" t="s">
        <v>152</v>
      </c>
      <c r="E160" s="227" t="s">
        <v>1209</v>
      </c>
      <c r="F160" s="228" t="s">
        <v>1210</v>
      </c>
      <c r="G160" s="229" t="s">
        <v>155</v>
      </c>
      <c r="H160" s="230">
        <v>328.60000000000002</v>
      </c>
      <c r="I160" s="231"/>
      <c r="J160" s="232">
        <f>ROUND(I160*H160,2)</f>
        <v>0</v>
      </c>
      <c r="K160" s="228" t="s">
        <v>156</v>
      </c>
      <c r="L160" s="44"/>
      <c r="M160" s="233" t="s">
        <v>1</v>
      </c>
      <c r="N160" s="234" t="s">
        <v>45</v>
      </c>
      <c r="O160" s="91"/>
      <c r="P160" s="235">
        <f>O160*H160</f>
        <v>0</v>
      </c>
      <c r="Q160" s="235">
        <v>0</v>
      </c>
      <c r="R160" s="235">
        <f>Q160*H160</f>
        <v>0</v>
      </c>
      <c r="S160" s="235">
        <v>0</v>
      </c>
      <c r="T160" s="236">
        <f>S160*H160</f>
        <v>0</v>
      </c>
      <c r="U160" s="38"/>
      <c r="V160" s="38"/>
      <c r="W160" s="38"/>
      <c r="X160" s="38"/>
      <c r="Y160" s="38"/>
      <c r="Z160" s="38"/>
      <c r="AA160" s="38"/>
      <c r="AB160" s="38"/>
      <c r="AC160" s="38"/>
      <c r="AD160" s="38"/>
      <c r="AE160" s="38"/>
      <c r="AR160" s="237" t="s">
        <v>157</v>
      </c>
      <c r="AT160" s="237" t="s">
        <v>152</v>
      </c>
      <c r="AU160" s="237" t="s">
        <v>88</v>
      </c>
      <c r="AY160" s="17" t="s">
        <v>150</v>
      </c>
      <c r="BE160" s="238">
        <f>IF(N160="základní",J160,0)</f>
        <v>0</v>
      </c>
      <c r="BF160" s="238">
        <f>IF(N160="snížená",J160,0)</f>
        <v>0</v>
      </c>
      <c r="BG160" s="238">
        <f>IF(N160="zákl. přenesená",J160,0)</f>
        <v>0</v>
      </c>
      <c r="BH160" s="238">
        <f>IF(N160="sníž. přenesená",J160,0)</f>
        <v>0</v>
      </c>
      <c r="BI160" s="238">
        <f>IF(N160="nulová",J160,0)</f>
        <v>0</v>
      </c>
      <c r="BJ160" s="17" t="s">
        <v>14</v>
      </c>
      <c r="BK160" s="238">
        <f>ROUND(I160*H160,2)</f>
        <v>0</v>
      </c>
      <c r="BL160" s="17" t="s">
        <v>157</v>
      </c>
      <c r="BM160" s="237" t="s">
        <v>1211</v>
      </c>
    </row>
    <row r="161" s="13" customFormat="1">
      <c r="A161" s="13"/>
      <c r="B161" s="244"/>
      <c r="C161" s="245"/>
      <c r="D161" s="239" t="s">
        <v>161</v>
      </c>
      <c r="E161" s="246" t="s">
        <v>1</v>
      </c>
      <c r="F161" s="247" t="s">
        <v>1212</v>
      </c>
      <c r="G161" s="245"/>
      <c r="H161" s="248">
        <v>328.60000000000002</v>
      </c>
      <c r="I161" s="249"/>
      <c r="J161" s="245"/>
      <c r="K161" s="245"/>
      <c r="L161" s="250"/>
      <c r="M161" s="251"/>
      <c r="N161" s="252"/>
      <c r="O161" s="252"/>
      <c r="P161" s="252"/>
      <c r="Q161" s="252"/>
      <c r="R161" s="252"/>
      <c r="S161" s="252"/>
      <c r="T161" s="253"/>
      <c r="U161" s="13"/>
      <c r="V161" s="13"/>
      <c r="W161" s="13"/>
      <c r="X161" s="13"/>
      <c r="Y161" s="13"/>
      <c r="Z161" s="13"/>
      <c r="AA161" s="13"/>
      <c r="AB161" s="13"/>
      <c r="AC161" s="13"/>
      <c r="AD161" s="13"/>
      <c r="AE161" s="13"/>
      <c r="AT161" s="254" t="s">
        <v>161</v>
      </c>
      <c r="AU161" s="254" t="s">
        <v>88</v>
      </c>
      <c r="AV161" s="13" t="s">
        <v>88</v>
      </c>
      <c r="AW161" s="13" t="s">
        <v>34</v>
      </c>
      <c r="AX161" s="13" t="s">
        <v>14</v>
      </c>
      <c r="AY161" s="254" t="s">
        <v>150</v>
      </c>
    </row>
    <row r="162" s="12" customFormat="1" ht="22.8" customHeight="1">
      <c r="A162" s="12"/>
      <c r="B162" s="210"/>
      <c r="C162" s="211"/>
      <c r="D162" s="212" t="s">
        <v>79</v>
      </c>
      <c r="E162" s="224" t="s">
        <v>199</v>
      </c>
      <c r="F162" s="224" t="s">
        <v>415</v>
      </c>
      <c r="G162" s="211"/>
      <c r="H162" s="211"/>
      <c r="I162" s="214"/>
      <c r="J162" s="225">
        <f>BK162</f>
        <v>0</v>
      </c>
      <c r="K162" s="211"/>
      <c r="L162" s="216"/>
      <c r="M162" s="217"/>
      <c r="N162" s="218"/>
      <c r="O162" s="218"/>
      <c r="P162" s="219">
        <f>SUM(P163:P176)</f>
        <v>0</v>
      </c>
      <c r="Q162" s="218"/>
      <c r="R162" s="219">
        <f>SUM(R163:R176)</f>
        <v>13.193639999999999</v>
      </c>
      <c r="S162" s="218"/>
      <c r="T162" s="220">
        <f>SUM(T163:T176)</f>
        <v>0</v>
      </c>
      <c r="U162" s="12"/>
      <c r="V162" s="12"/>
      <c r="W162" s="12"/>
      <c r="X162" s="12"/>
      <c r="Y162" s="12"/>
      <c r="Z162" s="12"/>
      <c r="AA162" s="12"/>
      <c r="AB162" s="12"/>
      <c r="AC162" s="12"/>
      <c r="AD162" s="12"/>
      <c r="AE162" s="12"/>
      <c r="AR162" s="221" t="s">
        <v>14</v>
      </c>
      <c r="AT162" s="222" t="s">
        <v>79</v>
      </c>
      <c r="AU162" s="222" t="s">
        <v>14</v>
      </c>
      <c r="AY162" s="221" t="s">
        <v>150</v>
      </c>
      <c r="BK162" s="223">
        <f>SUM(BK163:BK176)</f>
        <v>0</v>
      </c>
    </row>
    <row r="163" s="2" customFormat="1" ht="21.75" customHeight="1">
      <c r="A163" s="38"/>
      <c r="B163" s="39"/>
      <c r="C163" s="226" t="s">
        <v>199</v>
      </c>
      <c r="D163" s="226" t="s">
        <v>152</v>
      </c>
      <c r="E163" s="227" t="s">
        <v>1213</v>
      </c>
      <c r="F163" s="228" t="s">
        <v>1214</v>
      </c>
      <c r="G163" s="229" t="s">
        <v>323</v>
      </c>
      <c r="H163" s="230">
        <v>3</v>
      </c>
      <c r="I163" s="231"/>
      <c r="J163" s="232">
        <f>ROUND(I163*H163,2)</f>
        <v>0</v>
      </c>
      <c r="K163" s="228" t="s">
        <v>156</v>
      </c>
      <c r="L163" s="44"/>
      <c r="M163" s="233" t="s">
        <v>1</v>
      </c>
      <c r="N163" s="234" t="s">
        <v>45</v>
      </c>
      <c r="O163" s="91"/>
      <c r="P163" s="235">
        <f>O163*H163</f>
        <v>0</v>
      </c>
      <c r="Q163" s="235">
        <v>0.35743999999999998</v>
      </c>
      <c r="R163" s="235">
        <f>Q163*H163</f>
        <v>1.0723199999999999</v>
      </c>
      <c r="S163" s="235">
        <v>0</v>
      </c>
      <c r="T163" s="236">
        <f>S163*H163</f>
        <v>0</v>
      </c>
      <c r="U163" s="38"/>
      <c r="V163" s="38"/>
      <c r="W163" s="38"/>
      <c r="X163" s="38"/>
      <c r="Y163" s="38"/>
      <c r="Z163" s="38"/>
      <c r="AA163" s="38"/>
      <c r="AB163" s="38"/>
      <c r="AC163" s="38"/>
      <c r="AD163" s="38"/>
      <c r="AE163" s="38"/>
      <c r="AR163" s="237" t="s">
        <v>157</v>
      </c>
      <c r="AT163" s="237" t="s">
        <v>152</v>
      </c>
      <c r="AU163" s="237" t="s">
        <v>88</v>
      </c>
      <c r="AY163" s="17" t="s">
        <v>150</v>
      </c>
      <c r="BE163" s="238">
        <f>IF(N163="základní",J163,0)</f>
        <v>0</v>
      </c>
      <c r="BF163" s="238">
        <f>IF(N163="snížená",J163,0)</f>
        <v>0</v>
      </c>
      <c r="BG163" s="238">
        <f>IF(N163="zákl. přenesená",J163,0)</f>
        <v>0</v>
      </c>
      <c r="BH163" s="238">
        <f>IF(N163="sníž. přenesená",J163,0)</f>
        <v>0</v>
      </c>
      <c r="BI163" s="238">
        <f>IF(N163="nulová",J163,0)</f>
        <v>0</v>
      </c>
      <c r="BJ163" s="17" t="s">
        <v>14</v>
      </c>
      <c r="BK163" s="238">
        <f>ROUND(I163*H163,2)</f>
        <v>0</v>
      </c>
      <c r="BL163" s="17" t="s">
        <v>157</v>
      </c>
      <c r="BM163" s="237" t="s">
        <v>1215</v>
      </c>
    </row>
    <row r="164" s="2" customFormat="1">
      <c r="A164" s="38"/>
      <c r="B164" s="39"/>
      <c r="C164" s="40"/>
      <c r="D164" s="239" t="s">
        <v>159</v>
      </c>
      <c r="E164" s="40"/>
      <c r="F164" s="240" t="s">
        <v>1216</v>
      </c>
      <c r="G164" s="40"/>
      <c r="H164" s="40"/>
      <c r="I164" s="241"/>
      <c r="J164" s="40"/>
      <c r="K164" s="40"/>
      <c r="L164" s="44"/>
      <c r="M164" s="242"/>
      <c r="N164" s="243"/>
      <c r="O164" s="91"/>
      <c r="P164" s="91"/>
      <c r="Q164" s="91"/>
      <c r="R164" s="91"/>
      <c r="S164" s="91"/>
      <c r="T164" s="92"/>
      <c r="U164" s="38"/>
      <c r="V164" s="38"/>
      <c r="W164" s="38"/>
      <c r="X164" s="38"/>
      <c r="Y164" s="38"/>
      <c r="Z164" s="38"/>
      <c r="AA164" s="38"/>
      <c r="AB164" s="38"/>
      <c r="AC164" s="38"/>
      <c r="AD164" s="38"/>
      <c r="AE164" s="38"/>
      <c r="AT164" s="17" t="s">
        <v>159</v>
      </c>
      <c r="AU164" s="17" t="s">
        <v>88</v>
      </c>
    </row>
    <row r="165" s="2" customFormat="1" ht="21.75" customHeight="1">
      <c r="A165" s="38"/>
      <c r="B165" s="39"/>
      <c r="C165" s="266" t="s">
        <v>204</v>
      </c>
      <c r="D165" s="266" t="s">
        <v>266</v>
      </c>
      <c r="E165" s="267" t="s">
        <v>1217</v>
      </c>
      <c r="F165" s="268" t="s">
        <v>1218</v>
      </c>
      <c r="G165" s="269" t="s">
        <v>323</v>
      </c>
      <c r="H165" s="270">
        <v>3</v>
      </c>
      <c r="I165" s="271"/>
      <c r="J165" s="272">
        <f>ROUND(I165*H165,2)</f>
        <v>0</v>
      </c>
      <c r="K165" s="268" t="s">
        <v>1</v>
      </c>
      <c r="L165" s="273"/>
      <c r="M165" s="274" t="s">
        <v>1</v>
      </c>
      <c r="N165" s="275" t="s">
        <v>45</v>
      </c>
      <c r="O165" s="91"/>
      <c r="P165" s="235">
        <f>O165*H165</f>
        <v>0</v>
      </c>
      <c r="Q165" s="235">
        <v>0.056599999999999998</v>
      </c>
      <c r="R165" s="235">
        <f>Q165*H165</f>
        <v>0.16980000000000001</v>
      </c>
      <c r="S165" s="235">
        <v>0</v>
      </c>
      <c r="T165" s="236">
        <f>S165*H165</f>
        <v>0</v>
      </c>
      <c r="U165" s="38"/>
      <c r="V165" s="38"/>
      <c r="W165" s="38"/>
      <c r="X165" s="38"/>
      <c r="Y165" s="38"/>
      <c r="Z165" s="38"/>
      <c r="AA165" s="38"/>
      <c r="AB165" s="38"/>
      <c r="AC165" s="38"/>
      <c r="AD165" s="38"/>
      <c r="AE165" s="38"/>
      <c r="AR165" s="237" t="s">
        <v>194</v>
      </c>
      <c r="AT165" s="237" t="s">
        <v>266</v>
      </c>
      <c r="AU165" s="237" t="s">
        <v>88</v>
      </c>
      <c r="AY165" s="17" t="s">
        <v>150</v>
      </c>
      <c r="BE165" s="238">
        <f>IF(N165="základní",J165,0)</f>
        <v>0</v>
      </c>
      <c r="BF165" s="238">
        <f>IF(N165="snížená",J165,0)</f>
        <v>0</v>
      </c>
      <c r="BG165" s="238">
        <f>IF(N165="zákl. přenesená",J165,0)</f>
        <v>0</v>
      </c>
      <c r="BH165" s="238">
        <f>IF(N165="sníž. přenesená",J165,0)</f>
        <v>0</v>
      </c>
      <c r="BI165" s="238">
        <f>IF(N165="nulová",J165,0)</f>
        <v>0</v>
      </c>
      <c r="BJ165" s="17" t="s">
        <v>14</v>
      </c>
      <c r="BK165" s="238">
        <f>ROUND(I165*H165,2)</f>
        <v>0</v>
      </c>
      <c r="BL165" s="17" t="s">
        <v>157</v>
      </c>
      <c r="BM165" s="237" t="s">
        <v>1219</v>
      </c>
    </row>
    <row r="166" s="2" customFormat="1" ht="16.5" customHeight="1">
      <c r="A166" s="38"/>
      <c r="B166" s="39"/>
      <c r="C166" s="226" t="s">
        <v>213</v>
      </c>
      <c r="D166" s="226" t="s">
        <v>152</v>
      </c>
      <c r="E166" s="227" t="s">
        <v>1220</v>
      </c>
      <c r="F166" s="228" t="s">
        <v>1221</v>
      </c>
      <c r="G166" s="229" t="s">
        <v>323</v>
      </c>
      <c r="H166" s="230">
        <v>13</v>
      </c>
      <c r="I166" s="231"/>
      <c r="J166" s="232">
        <f>ROUND(I166*H166,2)</f>
        <v>0</v>
      </c>
      <c r="K166" s="228" t="s">
        <v>1</v>
      </c>
      <c r="L166" s="44"/>
      <c r="M166" s="233" t="s">
        <v>1</v>
      </c>
      <c r="N166" s="234" t="s">
        <v>45</v>
      </c>
      <c r="O166" s="91"/>
      <c r="P166" s="235">
        <f>O166*H166</f>
        <v>0</v>
      </c>
      <c r="Q166" s="235">
        <v>0.35743999999999998</v>
      </c>
      <c r="R166" s="235">
        <f>Q166*H166</f>
        <v>4.6467200000000002</v>
      </c>
      <c r="S166" s="235">
        <v>0</v>
      </c>
      <c r="T166" s="236">
        <f>S166*H166</f>
        <v>0</v>
      </c>
      <c r="U166" s="38"/>
      <c r="V166" s="38"/>
      <c r="W166" s="38"/>
      <c r="X166" s="38"/>
      <c r="Y166" s="38"/>
      <c r="Z166" s="38"/>
      <c r="AA166" s="38"/>
      <c r="AB166" s="38"/>
      <c r="AC166" s="38"/>
      <c r="AD166" s="38"/>
      <c r="AE166" s="38"/>
      <c r="AR166" s="237" t="s">
        <v>157</v>
      </c>
      <c r="AT166" s="237" t="s">
        <v>152</v>
      </c>
      <c r="AU166" s="237" t="s">
        <v>88</v>
      </c>
      <c r="AY166" s="17" t="s">
        <v>150</v>
      </c>
      <c r="BE166" s="238">
        <f>IF(N166="základní",J166,0)</f>
        <v>0</v>
      </c>
      <c r="BF166" s="238">
        <f>IF(N166="snížená",J166,0)</f>
        <v>0</v>
      </c>
      <c r="BG166" s="238">
        <f>IF(N166="zákl. přenesená",J166,0)</f>
        <v>0</v>
      </c>
      <c r="BH166" s="238">
        <f>IF(N166="sníž. přenesená",J166,0)</f>
        <v>0</v>
      </c>
      <c r="BI166" s="238">
        <f>IF(N166="nulová",J166,0)</f>
        <v>0</v>
      </c>
      <c r="BJ166" s="17" t="s">
        <v>14</v>
      </c>
      <c r="BK166" s="238">
        <f>ROUND(I166*H166,2)</f>
        <v>0</v>
      </c>
      <c r="BL166" s="17" t="s">
        <v>157</v>
      </c>
      <c r="BM166" s="237" t="s">
        <v>1222</v>
      </c>
    </row>
    <row r="167" s="2" customFormat="1">
      <c r="A167" s="38"/>
      <c r="B167" s="39"/>
      <c r="C167" s="40"/>
      <c r="D167" s="239" t="s">
        <v>159</v>
      </c>
      <c r="E167" s="40"/>
      <c r="F167" s="240" t="s">
        <v>1216</v>
      </c>
      <c r="G167" s="40"/>
      <c r="H167" s="40"/>
      <c r="I167" s="241"/>
      <c r="J167" s="40"/>
      <c r="K167" s="40"/>
      <c r="L167" s="44"/>
      <c r="M167" s="242"/>
      <c r="N167" s="243"/>
      <c r="O167" s="91"/>
      <c r="P167" s="91"/>
      <c r="Q167" s="91"/>
      <c r="R167" s="91"/>
      <c r="S167" s="91"/>
      <c r="T167" s="92"/>
      <c r="U167" s="38"/>
      <c r="V167" s="38"/>
      <c r="W167" s="38"/>
      <c r="X167" s="38"/>
      <c r="Y167" s="38"/>
      <c r="Z167" s="38"/>
      <c r="AA167" s="38"/>
      <c r="AB167" s="38"/>
      <c r="AC167" s="38"/>
      <c r="AD167" s="38"/>
      <c r="AE167" s="38"/>
      <c r="AT167" s="17" t="s">
        <v>159</v>
      </c>
      <c r="AU167" s="17" t="s">
        <v>88</v>
      </c>
    </row>
    <row r="168" s="2" customFormat="1">
      <c r="A168" s="38"/>
      <c r="B168" s="39"/>
      <c r="C168" s="226" t="s">
        <v>220</v>
      </c>
      <c r="D168" s="226" t="s">
        <v>152</v>
      </c>
      <c r="E168" s="227" t="s">
        <v>1223</v>
      </c>
      <c r="F168" s="228" t="s">
        <v>1224</v>
      </c>
      <c r="G168" s="229" t="s">
        <v>323</v>
      </c>
      <c r="H168" s="230">
        <v>2</v>
      </c>
      <c r="I168" s="231"/>
      <c r="J168" s="232">
        <f>ROUND(I168*H168,2)</f>
        <v>0</v>
      </c>
      <c r="K168" s="228" t="s">
        <v>1</v>
      </c>
      <c r="L168" s="44"/>
      <c r="M168" s="233" t="s">
        <v>1</v>
      </c>
      <c r="N168" s="234" t="s">
        <v>45</v>
      </c>
      <c r="O168" s="91"/>
      <c r="P168" s="235">
        <f>O168*H168</f>
        <v>0</v>
      </c>
      <c r="Q168" s="235">
        <v>0.35743999999999998</v>
      </c>
      <c r="R168" s="235">
        <f>Q168*H168</f>
        <v>0.71487999999999996</v>
      </c>
      <c r="S168" s="235">
        <v>0</v>
      </c>
      <c r="T168" s="236">
        <f>S168*H168</f>
        <v>0</v>
      </c>
      <c r="U168" s="38"/>
      <c r="V168" s="38"/>
      <c r="W168" s="38"/>
      <c r="X168" s="38"/>
      <c r="Y168" s="38"/>
      <c r="Z168" s="38"/>
      <c r="AA168" s="38"/>
      <c r="AB168" s="38"/>
      <c r="AC168" s="38"/>
      <c r="AD168" s="38"/>
      <c r="AE168" s="38"/>
      <c r="AR168" s="237" t="s">
        <v>157</v>
      </c>
      <c r="AT168" s="237" t="s">
        <v>152</v>
      </c>
      <c r="AU168" s="237" t="s">
        <v>88</v>
      </c>
      <c r="AY168" s="17" t="s">
        <v>150</v>
      </c>
      <c r="BE168" s="238">
        <f>IF(N168="základní",J168,0)</f>
        <v>0</v>
      </c>
      <c r="BF168" s="238">
        <f>IF(N168="snížená",J168,0)</f>
        <v>0</v>
      </c>
      <c r="BG168" s="238">
        <f>IF(N168="zákl. přenesená",J168,0)</f>
        <v>0</v>
      </c>
      <c r="BH168" s="238">
        <f>IF(N168="sníž. přenesená",J168,0)</f>
        <v>0</v>
      </c>
      <c r="BI168" s="238">
        <f>IF(N168="nulová",J168,0)</f>
        <v>0</v>
      </c>
      <c r="BJ168" s="17" t="s">
        <v>14</v>
      </c>
      <c r="BK168" s="238">
        <f>ROUND(I168*H168,2)</f>
        <v>0</v>
      </c>
      <c r="BL168" s="17" t="s">
        <v>157</v>
      </c>
      <c r="BM168" s="237" t="s">
        <v>1225</v>
      </c>
    </row>
    <row r="169" s="2" customFormat="1">
      <c r="A169" s="38"/>
      <c r="B169" s="39"/>
      <c r="C169" s="40"/>
      <c r="D169" s="239" t="s">
        <v>159</v>
      </c>
      <c r="E169" s="40"/>
      <c r="F169" s="240" t="s">
        <v>1216</v>
      </c>
      <c r="G169" s="40"/>
      <c r="H169" s="40"/>
      <c r="I169" s="241"/>
      <c r="J169" s="40"/>
      <c r="K169" s="40"/>
      <c r="L169" s="44"/>
      <c r="M169" s="242"/>
      <c r="N169" s="243"/>
      <c r="O169" s="91"/>
      <c r="P169" s="91"/>
      <c r="Q169" s="91"/>
      <c r="R169" s="91"/>
      <c r="S169" s="91"/>
      <c r="T169" s="92"/>
      <c r="U169" s="38"/>
      <c r="V169" s="38"/>
      <c r="W169" s="38"/>
      <c r="X169" s="38"/>
      <c r="Y169" s="38"/>
      <c r="Z169" s="38"/>
      <c r="AA169" s="38"/>
      <c r="AB169" s="38"/>
      <c r="AC169" s="38"/>
      <c r="AD169" s="38"/>
      <c r="AE169" s="38"/>
      <c r="AT169" s="17" t="s">
        <v>159</v>
      </c>
      <c r="AU169" s="17" t="s">
        <v>88</v>
      </c>
    </row>
    <row r="170" s="2" customFormat="1" ht="16.5" customHeight="1">
      <c r="A170" s="38"/>
      <c r="B170" s="39"/>
      <c r="C170" s="226" t="s">
        <v>225</v>
      </c>
      <c r="D170" s="226" t="s">
        <v>152</v>
      </c>
      <c r="E170" s="227" t="s">
        <v>1226</v>
      </c>
      <c r="F170" s="228" t="s">
        <v>1227</v>
      </c>
      <c r="G170" s="229" t="s">
        <v>323</v>
      </c>
      <c r="H170" s="230">
        <v>15</v>
      </c>
      <c r="I170" s="231"/>
      <c r="J170" s="232">
        <f>ROUND(I170*H170,2)</f>
        <v>0</v>
      </c>
      <c r="K170" s="228" t="s">
        <v>1</v>
      </c>
      <c r="L170" s="44"/>
      <c r="M170" s="233" t="s">
        <v>1</v>
      </c>
      <c r="N170" s="234" t="s">
        <v>45</v>
      </c>
      <c r="O170" s="91"/>
      <c r="P170" s="235">
        <f>O170*H170</f>
        <v>0</v>
      </c>
      <c r="Q170" s="235">
        <v>0.35743999999999998</v>
      </c>
      <c r="R170" s="235">
        <f>Q170*H170</f>
        <v>5.3615999999999993</v>
      </c>
      <c r="S170" s="235">
        <v>0</v>
      </c>
      <c r="T170" s="236">
        <f>S170*H170</f>
        <v>0</v>
      </c>
      <c r="U170" s="38"/>
      <c r="V170" s="38"/>
      <c r="W170" s="38"/>
      <c r="X170" s="38"/>
      <c r="Y170" s="38"/>
      <c r="Z170" s="38"/>
      <c r="AA170" s="38"/>
      <c r="AB170" s="38"/>
      <c r="AC170" s="38"/>
      <c r="AD170" s="38"/>
      <c r="AE170" s="38"/>
      <c r="AR170" s="237" t="s">
        <v>157</v>
      </c>
      <c r="AT170" s="237" t="s">
        <v>152</v>
      </c>
      <c r="AU170" s="237" t="s">
        <v>88</v>
      </c>
      <c r="AY170" s="17" t="s">
        <v>150</v>
      </c>
      <c r="BE170" s="238">
        <f>IF(N170="základní",J170,0)</f>
        <v>0</v>
      </c>
      <c r="BF170" s="238">
        <f>IF(N170="snížená",J170,0)</f>
        <v>0</v>
      </c>
      <c r="BG170" s="238">
        <f>IF(N170="zákl. přenesená",J170,0)</f>
        <v>0</v>
      </c>
      <c r="BH170" s="238">
        <f>IF(N170="sníž. přenesená",J170,0)</f>
        <v>0</v>
      </c>
      <c r="BI170" s="238">
        <f>IF(N170="nulová",J170,0)</f>
        <v>0</v>
      </c>
      <c r="BJ170" s="17" t="s">
        <v>14</v>
      </c>
      <c r="BK170" s="238">
        <f>ROUND(I170*H170,2)</f>
        <v>0</v>
      </c>
      <c r="BL170" s="17" t="s">
        <v>157</v>
      </c>
      <c r="BM170" s="237" t="s">
        <v>1228</v>
      </c>
    </row>
    <row r="171" s="2" customFormat="1">
      <c r="A171" s="38"/>
      <c r="B171" s="39"/>
      <c r="C171" s="40"/>
      <c r="D171" s="239" t="s">
        <v>159</v>
      </c>
      <c r="E171" s="40"/>
      <c r="F171" s="240" t="s">
        <v>1216</v>
      </c>
      <c r="G171" s="40"/>
      <c r="H171" s="40"/>
      <c r="I171" s="241"/>
      <c r="J171" s="40"/>
      <c r="K171" s="40"/>
      <c r="L171" s="44"/>
      <c r="M171" s="242"/>
      <c r="N171" s="243"/>
      <c r="O171" s="91"/>
      <c r="P171" s="91"/>
      <c r="Q171" s="91"/>
      <c r="R171" s="91"/>
      <c r="S171" s="91"/>
      <c r="T171" s="92"/>
      <c r="U171" s="38"/>
      <c r="V171" s="38"/>
      <c r="W171" s="38"/>
      <c r="X171" s="38"/>
      <c r="Y171" s="38"/>
      <c r="Z171" s="38"/>
      <c r="AA171" s="38"/>
      <c r="AB171" s="38"/>
      <c r="AC171" s="38"/>
      <c r="AD171" s="38"/>
      <c r="AE171" s="38"/>
      <c r="AT171" s="17" t="s">
        <v>159</v>
      </c>
      <c r="AU171" s="17" t="s">
        <v>88</v>
      </c>
    </row>
    <row r="172" s="2" customFormat="1" ht="16.5" customHeight="1">
      <c r="A172" s="38"/>
      <c r="B172" s="39"/>
      <c r="C172" s="226" t="s">
        <v>230</v>
      </c>
      <c r="D172" s="226" t="s">
        <v>152</v>
      </c>
      <c r="E172" s="227" t="s">
        <v>1229</v>
      </c>
      <c r="F172" s="228" t="s">
        <v>1230</v>
      </c>
      <c r="G172" s="229" t="s">
        <v>323</v>
      </c>
      <c r="H172" s="230">
        <v>3</v>
      </c>
      <c r="I172" s="231"/>
      <c r="J172" s="232">
        <f>ROUND(I172*H172,2)</f>
        <v>0</v>
      </c>
      <c r="K172" s="228" t="s">
        <v>1</v>
      </c>
      <c r="L172" s="44"/>
      <c r="M172" s="233" t="s">
        <v>1</v>
      </c>
      <c r="N172" s="234" t="s">
        <v>45</v>
      </c>
      <c r="O172" s="91"/>
      <c r="P172" s="235">
        <f>O172*H172</f>
        <v>0</v>
      </c>
      <c r="Q172" s="235">
        <v>0.35743999999999998</v>
      </c>
      <c r="R172" s="235">
        <f>Q172*H172</f>
        <v>1.0723199999999999</v>
      </c>
      <c r="S172" s="235">
        <v>0</v>
      </c>
      <c r="T172" s="236">
        <f>S172*H172</f>
        <v>0</v>
      </c>
      <c r="U172" s="38"/>
      <c r="V172" s="38"/>
      <c r="W172" s="38"/>
      <c r="X172" s="38"/>
      <c r="Y172" s="38"/>
      <c r="Z172" s="38"/>
      <c r="AA172" s="38"/>
      <c r="AB172" s="38"/>
      <c r="AC172" s="38"/>
      <c r="AD172" s="38"/>
      <c r="AE172" s="38"/>
      <c r="AR172" s="237" t="s">
        <v>157</v>
      </c>
      <c r="AT172" s="237" t="s">
        <v>152</v>
      </c>
      <c r="AU172" s="237" t="s">
        <v>88</v>
      </c>
      <c r="AY172" s="17" t="s">
        <v>150</v>
      </c>
      <c r="BE172" s="238">
        <f>IF(N172="základní",J172,0)</f>
        <v>0</v>
      </c>
      <c r="BF172" s="238">
        <f>IF(N172="snížená",J172,0)</f>
        <v>0</v>
      </c>
      <c r="BG172" s="238">
        <f>IF(N172="zákl. přenesená",J172,0)</f>
        <v>0</v>
      </c>
      <c r="BH172" s="238">
        <f>IF(N172="sníž. přenesená",J172,0)</f>
        <v>0</v>
      </c>
      <c r="BI172" s="238">
        <f>IF(N172="nulová",J172,0)</f>
        <v>0</v>
      </c>
      <c r="BJ172" s="17" t="s">
        <v>14</v>
      </c>
      <c r="BK172" s="238">
        <f>ROUND(I172*H172,2)</f>
        <v>0</v>
      </c>
      <c r="BL172" s="17" t="s">
        <v>157</v>
      </c>
      <c r="BM172" s="237" t="s">
        <v>1231</v>
      </c>
    </row>
    <row r="173" s="2" customFormat="1">
      <c r="A173" s="38"/>
      <c r="B173" s="39"/>
      <c r="C173" s="40"/>
      <c r="D173" s="239" t="s">
        <v>159</v>
      </c>
      <c r="E173" s="40"/>
      <c r="F173" s="240" t="s">
        <v>1216</v>
      </c>
      <c r="G173" s="40"/>
      <c r="H173" s="40"/>
      <c r="I173" s="241"/>
      <c r="J173" s="40"/>
      <c r="K173" s="40"/>
      <c r="L173" s="44"/>
      <c r="M173" s="242"/>
      <c r="N173" s="243"/>
      <c r="O173" s="91"/>
      <c r="P173" s="91"/>
      <c r="Q173" s="91"/>
      <c r="R173" s="91"/>
      <c r="S173" s="91"/>
      <c r="T173" s="92"/>
      <c r="U173" s="38"/>
      <c r="V173" s="38"/>
      <c r="W173" s="38"/>
      <c r="X173" s="38"/>
      <c r="Y173" s="38"/>
      <c r="Z173" s="38"/>
      <c r="AA173" s="38"/>
      <c r="AB173" s="38"/>
      <c r="AC173" s="38"/>
      <c r="AD173" s="38"/>
      <c r="AE173" s="38"/>
      <c r="AT173" s="17" t="s">
        <v>159</v>
      </c>
      <c r="AU173" s="17" t="s">
        <v>88</v>
      </c>
    </row>
    <row r="174" s="2" customFormat="1">
      <c r="A174" s="38"/>
      <c r="B174" s="39"/>
      <c r="C174" s="226" t="s">
        <v>8</v>
      </c>
      <c r="D174" s="226" t="s">
        <v>152</v>
      </c>
      <c r="E174" s="227" t="s">
        <v>1232</v>
      </c>
      <c r="F174" s="228" t="s">
        <v>1233</v>
      </c>
      <c r="G174" s="229" t="s">
        <v>323</v>
      </c>
      <c r="H174" s="230">
        <v>5</v>
      </c>
      <c r="I174" s="231"/>
      <c r="J174" s="232">
        <f>ROUND(I174*H174,2)</f>
        <v>0</v>
      </c>
      <c r="K174" s="228" t="s">
        <v>156</v>
      </c>
      <c r="L174" s="44"/>
      <c r="M174" s="233" t="s">
        <v>1</v>
      </c>
      <c r="N174" s="234" t="s">
        <v>45</v>
      </c>
      <c r="O174" s="91"/>
      <c r="P174" s="235">
        <f>O174*H174</f>
        <v>0</v>
      </c>
      <c r="Q174" s="235">
        <v>0.0011999999999999999</v>
      </c>
      <c r="R174" s="235">
        <f>Q174*H174</f>
        <v>0.0059999999999999993</v>
      </c>
      <c r="S174" s="235">
        <v>0</v>
      </c>
      <c r="T174" s="236">
        <f>S174*H174</f>
        <v>0</v>
      </c>
      <c r="U174" s="38"/>
      <c r="V174" s="38"/>
      <c r="W174" s="38"/>
      <c r="X174" s="38"/>
      <c r="Y174" s="38"/>
      <c r="Z174" s="38"/>
      <c r="AA174" s="38"/>
      <c r="AB174" s="38"/>
      <c r="AC174" s="38"/>
      <c r="AD174" s="38"/>
      <c r="AE174" s="38"/>
      <c r="AR174" s="237" t="s">
        <v>157</v>
      </c>
      <c r="AT174" s="237" t="s">
        <v>152</v>
      </c>
      <c r="AU174" s="237" t="s">
        <v>88</v>
      </c>
      <c r="AY174" s="17" t="s">
        <v>150</v>
      </c>
      <c r="BE174" s="238">
        <f>IF(N174="základní",J174,0)</f>
        <v>0</v>
      </c>
      <c r="BF174" s="238">
        <f>IF(N174="snížená",J174,0)</f>
        <v>0</v>
      </c>
      <c r="BG174" s="238">
        <f>IF(N174="zákl. přenesená",J174,0)</f>
        <v>0</v>
      </c>
      <c r="BH174" s="238">
        <f>IF(N174="sníž. přenesená",J174,0)</f>
        <v>0</v>
      </c>
      <c r="BI174" s="238">
        <f>IF(N174="nulová",J174,0)</f>
        <v>0</v>
      </c>
      <c r="BJ174" s="17" t="s">
        <v>14</v>
      </c>
      <c r="BK174" s="238">
        <f>ROUND(I174*H174,2)</f>
        <v>0</v>
      </c>
      <c r="BL174" s="17" t="s">
        <v>157</v>
      </c>
      <c r="BM174" s="237" t="s">
        <v>1234</v>
      </c>
    </row>
    <row r="175" s="2" customFormat="1">
      <c r="A175" s="38"/>
      <c r="B175" s="39"/>
      <c r="C175" s="40"/>
      <c r="D175" s="239" t="s">
        <v>159</v>
      </c>
      <c r="E175" s="40"/>
      <c r="F175" s="240" t="s">
        <v>1235</v>
      </c>
      <c r="G175" s="40"/>
      <c r="H175" s="40"/>
      <c r="I175" s="241"/>
      <c r="J175" s="40"/>
      <c r="K175" s="40"/>
      <c r="L175" s="44"/>
      <c r="M175" s="242"/>
      <c r="N175" s="243"/>
      <c r="O175" s="91"/>
      <c r="P175" s="91"/>
      <c r="Q175" s="91"/>
      <c r="R175" s="91"/>
      <c r="S175" s="91"/>
      <c r="T175" s="92"/>
      <c r="U175" s="38"/>
      <c r="V175" s="38"/>
      <c r="W175" s="38"/>
      <c r="X175" s="38"/>
      <c r="Y175" s="38"/>
      <c r="Z175" s="38"/>
      <c r="AA175" s="38"/>
      <c r="AB175" s="38"/>
      <c r="AC175" s="38"/>
      <c r="AD175" s="38"/>
      <c r="AE175" s="38"/>
      <c r="AT175" s="17" t="s">
        <v>159</v>
      </c>
      <c r="AU175" s="17" t="s">
        <v>88</v>
      </c>
    </row>
    <row r="176" s="2" customFormat="1">
      <c r="A176" s="38"/>
      <c r="B176" s="39"/>
      <c r="C176" s="266" t="s">
        <v>242</v>
      </c>
      <c r="D176" s="266" t="s">
        <v>266</v>
      </c>
      <c r="E176" s="267" t="s">
        <v>1236</v>
      </c>
      <c r="F176" s="268" t="s">
        <v>1237</v>
      </c>
      <c r="G176" s="269" t="s">
        <v>323</v>
      </c>
      <c r="H176" s="270">
        <v>5</v>
      </c>
      <c r="I176" s="271"/>
      <c r="J176" s="272">
        <f>ROUND(I176*H176,2)</f>
        <v>0</v>
      </c>
      <c r="K176" s="268" t="s">
        <v>156</v>
      </c>
      <c r="L176" s="273"/>
      <c r="M176" s="274" t="s">
        <v>1</v>
      </c>
      <c r="N176" s="275" t="s">
        <v>45</v>
      </c>
      <c r="O176" s="91"/>
      <c r="P176" s="235">
        <f>O176*H176</f>
        <v>0</v>
      </c>
      <c r="Q176" s="235">
        <v>0.029999999999999999</v>
      </c>
      <c r="R176" s="235">
        <f>Q176*H176</f>
        <v>0.14999999999999999</v>
      </c>
      <c r="S176" s="235">
        <v>0</v>
      </c>
      <c r="T176" s="236">
        <f>S176*H176</f>
        <v>0</v>
      </c>
      <c r="U176" s="38"/>
      <c r="V176" s="38"/>
      <c r="W176" s="38"/>
      <c r="X176" s="38"/>
      <c r="Y176" s="38"/>
      <c r="Z176" s="38"/>
      <c r="AA176" s="38"/>
      <c r="AB176" s="38"/>
      <c r="AC176" s="38"/>
      <c r="AD176" s="38"/>
      <c r="AE176" s="38"/>
      <c r="AR176" s="237" t="s">
        <v>194</v>
      </c>
      <c r="AT176" s="237" t="s">
        <v>266</v>
      </c>
      <c r="AU176" s="237" t="s">
        <v>88</v>
      </c>
      <c r="AY176" s="17" t="s">
        <v>150</v>
      </c>
      <c r="BE176" s="238">
        <f>IF(N176="základní",J176,0)</f>
        <v>0</v>
      </c>
      <c r="BF176" s="238">
        <f>IF(N176="snížená",J176,0)</f>
        <v>0</v>
      </c>
      <c r="BG176" s="238">
        <f>IF(N176="zákl. přenesená",J176,0)</f>
        <v>0</v>
      </c>
      <c r="BH176" s="238">
        <f>IF(N176="sníž. přenesená",J176,0)</f>
        <v>0</v>
      </c>
      <c r="BI176" s="238">
        <f>IF(N176="nulová",J176,0)</f>
        <v>0</v>
      </c>
      <c r="BJ176" s="17" t="s">
        <v>14</v>
      </c>
      <c r="BK176" s="238">
        <f>ROUND(I176*H176,2)</f>
        <v>0</v>
      </c>
      <c r="BL176" s="17" t="s">
        <v>157</v>
      </c>
      <c r="BM176" s="237" t="s">
        <v>1238</v>
      </c>
    </row>
    <row r="177" s="12" customFormat="1" ht="22.8" customHeight="1">
      <c r="A177" s="12"/>
      <c r="B177" s="210"/>
      <c r="C177" s="211"/>
      <c r="D177" s="212" t="s">
        <v>79</v>
      </c>
      <c r="E177" s="224" t="s">
        <v>524</v>
      </c>
      <c r="F177" s="224" t="s">
        <v>525</v>
      </c>
      <c r="G177" s="211"/>
      <c r="H177" s="211"/>
      <c r="I177" s="214"/>
      <c r="J177" s="225">
        <f>BK177</f>
        <v>0</v>
      </c>
      <c r="K177" s="211"/>
      <c r="L177" s="216"/>
      <c r="M177" s="217"/>
      <c r="N177" s="218"/>
      <c r="O177" s="218"/>
      <c r="P177" s="219">
        <f>SUM(P178:P180)</f>
        <v>0</v>
      </c>
      <c r="Q177" s="218"/>
      <c r="R177" s="219">
        <f>SUM(R178:R180)</f>
        <v>0</v>
      </c>
      <c r="S177" s="218"/>
      <c r="T177" s="220">
        <f>SUM(T178:T180)</f>
        <v>0</v>
      </c>
      <c r="U177" s="12"/>
      <c r="V177" s="12"/>
      <c r="W177" s="12"/>
      <c r="X177" s="12"/>
      <c r="Y177" s="12"/>
      <c r="Z177" s="12"/>
      <c r="AA177" s="12"/>
      <c r="AB177" s="12"/>
      <c r="AC177" s="12"/>
      <c r="AD177" s="12"/>
      <c r="AE177" s="12"/>
      <c r="AR177" s="221" t="s">
        <v>14</v>
      </c>
      <c r="AT177" s="222" t="s">
        <v>79</v>
      </c>
      <c r="AU177" s="222" t="s">
        <v>14</v>
      </c>
      <c r="AY177" s="221" t="s">
        <v>150</v>
      </c>
      <c r="BK177" s="223">
        <f>SUM(BK178:BK180)</f>
        <v>0</v>
      </c>
    </row>
    <row r="178" s="2" customFormat="1" ht="44.25" customHeight="1">
      <c r="A178" s="38"/>
      <c r="B178" s="39"/>
      <c r="C178" s="226" t="s">
        <v>248</v>
      </c>
      <c r="D178" s="226" t="s">
        <v>152</v>
      </c>
      <c r="E178" s="227" t="s">
        <v>1239</v>
      </c>
      <c r="F178" s="228" t="s">
        <v>558</v>
      </c>
      <c r="G178" s="229" t="s">
        <v>269</v>
      </c>
      <c r="H178" s="230">
        <v>742.33199999999999</v>
      </c>
      <c r="I178" s="231"/>
      <c r="J178" s="232">
        <f>ROUND(I178*H178,2)</f>
        <v>0</v>
      </c>
      <c r="K178" s="228" t="s">
        <v>156</v>
      </c>
      <c r="L178" s="44"/>
      <c r="M178" s="233" t="s">
        <v>1</v>
      </c>
      <c r="N178" s="234" t="s">
        <v>45</v>
      </c>
      <c r="O178" s="91"/>
      <c r="P178" s="235">
        <f>O178*H178</f>
        <v>0</v>
      </c>
      <c r="Q178" s="235">
        <v>0</v>
      </c>
      <c r="R178" s="235">
        <f>Q178*H178</f>
        <v>0</v>
      </c>
      <c r="S178" s="235">
        <v>0</v>
      </c>
      <c r="T178" s="236">
        <f>S178*H178</f>
        <v>0</v>
      </c>
      <c r="U178" s="38"/>
      <c r="V178" s="38"/>
      <c r="W178" s="38"/>
      <c r="X178" s="38"/>
      <c r="Y178" s="38"/>
      <c r="Z178" s="38"/>
      <c r="AA178" s="38"/>
      <c r="AB178" s="38"/>
      <c r="AC178" s="38"/>
      <c r="AD178" s="38"/>
      <c r="AE178" s="38"/>
      <c r="AR178" s="237" t="s">
        <v>157</v>
      </c>
      <c r="AT178" s="237" t="s">
        <v>152</v>
      </c>
      <c r="AU178" s="237" t="s">
        <v>88</v>
      </c>
      <c r="AY178" s="17" t="s">
        <v>150</v>
      </c>
      <c r="BE178" s="238">
        <f>IF(N178="základní",J178,0)</f>
        <v>0</v>
      </c>
      <c r="BF178" s="238">
        <f>IF(N178="snížená",J178,0)</f>
        <v>0</v>
      </c>
      <c r="BG178" s="238">
        <f>IF(N178="zákl. přenesená",J178,0)</f>
        <v>0</v>
      </c>
      <c r="BH178" s="238">
        <f>IF(N178="sníž. přenesená",J178,0)</f>
        <v>0</v>
      </c>
      <c r="BI178" s="238">
        <f>IF(N178="nulová",J178,0)</f>
        <v>0</v>
      </c>
      <c r="BJ178" s="17" t="s">
        <v>14</v>
      </c>
      <c r="BK178" s="238">
        <f>ROUND(I178*H178,2)</f>
        <v>0</v>
      </c>
      <c r="BL178" s="17" t="s">
        <v>157</v>
      </c>
      <c r="BM178" s="237" t="s">
        <v>1240</v>
      </c>
    </row>
    <row r="179" s="2" customFormat="1">
      <c r="A179" s="38"/>
      <c r="B179" s="39"/>
      <c r="C179" s="40"/>
      <c r="D179" s="239" t="s">
        <v>159</v>
      </c>
      <c r="E179" s="40"/>
      <c r="F179" s="240" t="s">
        <v>554</v>
      </c>
      <c r="G179" s="40"/>
      <c r="H179" s="40"/>
      <c r="I179" s="241"/>
      <c r="J179" s="40"/>
      <c r="K179" s="40"/>
      <c r="L179" s="44"/>
      <c r="M179" s="242"/>
      <c r="N179" s="243"/>
      <c r="O179" s="91"/>
      <c r="P179" s="91"/>
      <c r="Q179" s="91"/>
      <c r="R179" s="91"/>
      <c r="S179" s="91"/>
      <c r="T179" s="92"/>
      <c r="U179" s="38"/>
      <c r="V179" s="38"/>
      <c r="W179" s="38"/>
      <c r="X179" s="38"/>
      <c r="Y179" s="38"/>
      <c r="Z179" s="38"/>
      <c r="AA179" s="38"/>
      <c r="AB179" s="38"/>
      <c r="AC179" s="38"/>
      <c r="AD179" s="38"/>
      <c r="AE179" s="38"/>
      <c r="AT179" s="17" t="s">
        <v>159</v>
      </c>
      <c r="AU179" s="17" t="s">
        <v>88</v>
      </c>
    </row>
    <row r="180" s="13" customFormat="1">
      <c r="A180" s="13"/>
      <c r="B180" s="244"/>
      <c r="C180" s="245"/>
      <c r="D180" s="239" t="s">
        <v>161</v>
      </c>
      <c r="E180" s="246" t="s">
        <v>1</v>
      </c>
      <c r="F180" s="247" t="s">
        <v>1241</v>
      </c>
      <c r="G180" s="245"/>
      <c r="H180" s="248">
        <v>742.33199999999999</v>
      </c>
      <c r="I180" s="249"/>
      <c r="J180" s="245"/>
      <c r="K180" s="245"/>
      <c r="L180" s="250"/>
      <c r="M180" s="251"/>
      <c r="N180" s="252"/>
      <c r="O180" s="252"/>
      <c r="P180" s="252"/>
      <c r="Q180" s="252"/>
      <c r="R180" s="252"/>
      <c r="S180" s="252"/>
      <c r="T180" s="253"/>
      <c r="U180" s="13"/>
      <c r="V180" s="13"/>
      <c r="W180" s="13"/>
      <c r="X180" s="13"/>
      <c r="Y180" s="13"/>
      <c r="Z180" s="13"/>
      <c r="AA180" s="13"/>
      <c r="AB180" s="13"/>
      <c r="AC180" s="13"/>
      <c r="AD180" s="13"/>
      <c r="AE180" s="13"/>
      <c r="AT180" s="254" t="s">
        <v>161</v>
      </c>
      <c r="AU180" s="254" t="s">
        <v>88</v>
      </c>
      <c r="AV180" s="13" t="s">
        <v>88</v>
      </c>
      <c r="AW180" s="13" t="s">
        <v>34</v>
      </c>
      <c r="AX180" s="13" t="s">
        <v>14</v>
      </c>
      <c r="AY180" s="254" t="s">
        <v>150</v>
      </c>
    </row>
    <row r="181" s="12" customFormat="1" ht="22.8" customHeight="1">
      <c r="A181" s="12"/>
      <c r="B181" s="210"/>
      <c r="C181" s="211"/>
      <c r="D181" s="212" t="s">
        <v>79</v>
      </c>
      <c r="E181" s="224" t="s">
        <v>571</v>
      </c>
      <c r="F181" s="224" t="s">
        <v>572</v>
      </c>
      <c r="G181" s="211"/>
      <c r="H181" s="211"/>
      <c r="I181" s="214"/>
      <c r="J181" s="225">
        <f>BK181</f>
        <v>0</v>
      </c>
      <c r="K181" s="211"/>
      <c r="L181" s="216"/>
      <c r="M181" s="217"/>
      <c r="N181" s="218"/>
      <c r="O181" s="218"/>
      <c r="P181" s="219">
        <f>P182</f>
        <v>0</v>
      </c>
      <c r="Q181" s="218"/>
      <c r="R181" s="219">
        <f>R182</f>
        <v>0</v>
      </c>
      <c r="S181" s="218"/>
      <c r="T181" s="220">
        <f>T182</f>
        <v>0</v>
      </c>
      <c r="U181" s="12"/>
      <c r="V181" s="12"/>
      <c r="W181" s="12"/>
      <c r="X181" s="12"/>
      <c r="Y181" s="12"/>
      <c r="Z181" s="12"/>
      <c r="AA181" s="12"/>
      <c r="AB181" s="12"/>
      <c r="AC181" s="12"/>
      <c r="AD181" s="12"/>
      <c r="AE181" s="12"/>
      <c r="AR181" s="221" t="s">
        <v>14</v>
      </c>
      <c r="AT181" s="222" t="s">
        <v>79</v>
      </c>
      <c r="AU181" s="222" t="s">
        <v>14</v>
      </c>
      <c r="AY181" s="221" t="s">
        <v>150</v>
      </c>
      <c r="BK181" s="223">
        <f>BK182</f>
        <v>0</v>
      </c>
    </row>
    <row r="182" s="2" customFormat="1">
      <c r="A182" s="38"/>
      <c r="B182" s="39"/>
      <c r="C182" s="226" t="s">
        <v>253</v>
      </c>
      <c r="D182" s="226" t="s">
        <v>152</v>
      </c>
      <c r="E182" s="227" t="s">
        <v>1242</v>
      </c>
      <c r="F182" s="228" t="s">
        <v>1243</v>
      </c>
      <c r="G182" s="229" t="s">
        <v>269</v>
      </c>
      <c r="H182" s="230">
        <v>100.14100000000001</v>
      </c>
      <c r="I182" s="231"/>
      <c r="J182" s="232">
        <f>ROUND(I182*H182,2)</f>
        <v>0</v>
      </c>
      <c r="K182" s="228" t="s">
        <v>156</v>
      </c>
      <c r="L182" s="44"/>
      <c r="M182" s="291" t="s">
        <v>1</v>
      </c>
      <c r="N182" s="292" t="s">
        <v>45</v>
      </c>
      <c r="O182" s="278"/>
      <c r="P182" s="293">
        <f>O182*H182</f>
        <v>0</v>
      </c>
      <c r="Q182" s="293">
        <v>0</v>
      </c>
      <c r="R182" s="293">
        <f>Q182*H182</f>
        <v>0</v>
      </c>
      <c r="S182" s="293">
        <v>0</v>
      </c>
      <c r="T182" s="294">
        <f>S182*H182</f>
        <v>0</v>
      </c>
      <c r="U182" s="38"/>
      <c r="V182" s="38"/>
      <c r="W182" s="38"/>
      <c r="X182" s="38"/>
      <c r="Y182" s="38"/>
      <c r="Z182" s="38"/>
      <c r="AA182" s="38"/>
      <c r="AB182" s="38"/>
      <c r="AC182" s="38"/>
      <c r="AD182" s="38"/>
      <c r="AE182" s="38"/>
      <c r="AR182" s="237" t="s">
        <v>157</v>
      </c>
      <c r="AT182" s="237" t="s">
        <v>152</v>
      </c>
      <c r="AU182" s="237" t="s">
        <v>88</v>
      </c>
      <c r="AY182" s="17" t="s">
        <v>150</v>
      </c>
      <c r="BE182" s="238">
        <f>IF(N182="základní",J182,0)</f>
        <v>0</v>
      </c>
      <c r="BF182" s="238">
        <f>IF(N182="snížená",J182,0)</f>
        <v>0</v>
      </c>
      <c r="BG182" s="238">
        <f>IF(N182="zákl. přenesená",J182,0)</f>
        <v>0</v>
      </c>
      <c r="BH182" s="238">
        <f>IF(N182="sníž. přenesená",J182,0)</f>
        <v>0</v>
      </c>
      <c r="BI182" s="238">
        <f>IF(N182="nulová",J182,0)</f>
        <v>0</v>
      </c>
      <c r="BJ182" s="17" t="s">
        <v>14</v>
      </c>
      <c r="BK182" s="238">
        <f>ROUND(I182*H182,2)</f>
        <v>0</v>
      </c>
      <c r="BL182" s="17" t="s">
        <v>157</v>
      </c>
      <c r="BM182" s="237" t="s">
        <v>1244</v>
      </c>
    </row>
    <row r="183" s="2" customFormat="1" ht="6.96" customHeight="1">
      <c r="A183" s="38"/>
      <c r="B183" s="66"/>
      <c r="C183" s="67"/>
      <c r="D183" s="67"/>
      <c r="E183" s="67"/>
      <c r="F183" s="67"/>
      <c r="G183" s="67"/>
      <c r="H183" s="67"/>
      <c r="I183" s="67"/>
      <c r="J183" s="67"/>
      <c r="K183" s="67"/>
      <c r="L183" s="44"/>
      <c r="M183" s="38"/>
      <c r="O183" s="38"/>
      <c r="P183" s="38"/>
      <c r="Q183" s="38"/>
      <c r="R183" s="38"/>
      <c r="S183" s="38"/>
      <c r="T183" s="38"/>
      <c r="U183" s="38"/>
      <c r="V183" s="38"/>
      <c r="W183" s="38"/>
      <c r="X183" s="38"/>
      <c r="Y183" s="38"/>
      <c r="Z183" s="38"/>
      <c r="AA183" s="38"/>
      <c r="AB183" s="38"/>
      <c r="AC183" s="38"/>
      <c r="AD183" s="38"/>
      <c r="AE183" s="38"/>
    </row>
  </sheetData>
  <sheetProtection sheet="1" autoFilter="0" formatColumns="0" formatRows="0" objects="1" scenarios="1" spinCount="100000" saltValue="AzI/SrgdG4DWwI9PCH3okmrFozQYxDlClC5i7zXwdZk99pClN9Rkt2CEKDU9phF83f+XSBilruJHiGGCPEHzVQ==" hashValue="qDC2zd/tuFrYVJgLKxojljiUgmqvJLEIPhj6azFIWsDH3heyfEEOvPRFaLBJgmQ4/OaJXJnpsPcjGmZ7o+105w==" algorithmName="SHA-512" password="CC35"/>
  <autoFilter ref="C125:K182"/>
  <mergeCells count="12">
    <mergeCell ref="E7:H7"/>
    <mergeCell ref="E9:H9"/>
    <mergeCell ref="E11:H11"/>
    <mergeCell ref="E20:H20"/>
    <mergeCell ref="E29:H29"/>
    <mergeCell ref="E85:H85"/>
    <mergeCell ref="E87:H87"/>
    <mergeCell ref="E89:H89"/>
    <mergeCell ref="E114:H114"/>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109</v>
      </c>
    </row>
    <row r="3" s="1" customFormat="1" ht="6.96" customHeight="1">
      <c r="B3" s="146"/>
      <c r="C3" s="147"/>
      <c r="D3" s="147"/>
      <c r="E3" s="147"/>
      <c r="F3" s="147"/>
      <c r="G3" s="147"/>
      <c r="H3" s="147"/>
      <c r="I3" s="147"/>
      <c r="J3" s="147"/>
      <c r="K3" s="147"/>
      <c r="L3" s="20"/>
      <c r="AT3" s="17" t="s">
        <v>88</v>
      </c>
    </row>
    <row r="4" s="1" customFormat="1" ht="24.96" customHeight="1">
      <c r="B4" s="20"/>
      <c r="D4" s="148" t="s">
        <v>116</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1" customFormat="1" ht="12" customHeight="1">
      <c r="B8" s="20"/>
      <c r="D8" s="150" t="s">
        <v>117</v>
      </c>
      <c r="L8" s="20"/>
    </row>
    <row r="9" s="2" customFormat="1" ht="16.5" customHeight="1">
      <c r="A9" s="38"/>
      <c r="B9" s="44"/>
      <c r="C9" s="38"/>
      <c r="D9" s="38"/>
      <c r="E9" s="151" t="s">
        <v>838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1245</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ROUND(J135,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ROUND((SUM(BE135:BE247)),  2)</f>
        <v>0</v>
      </c>
      <c r="G35" s="38"/>
      <c r="H35" s="38"/>
      <c r="I35" s="164">
        <v>0.20999999999999999</v>
      </c>
      <c r="J35" s="163">
        <f>ROUND(((SUM(BE135:BE247))*I35),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ROUND((SUM(BF135:BF247)),  2)</f>
        <v>0</v>
      </c>
      <c r="G36" s="38"/>
      <c r="H36" s="38"/>
      <c r="I36" s="164">
        <v>0.14999999999999999</v>
      </c>
      <c r="J36" s="163">
        <f>ROUND(((SUM(BF135:BF247))*I36),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ROUND((SUM(BG135:BG247)),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ROUND((SUM(BH135:BH247)),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ROUND((SUM(BI135:BI247)),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838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03 - Veřejné osvětlení</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J135</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J136</f>
        <v>0</v>
      </c>
      <c r="K99" s="189"/>
      <c r="L99" s="193"/>
      <c r="S99" s="9"/>
      <c r="T99" s="9"/>
      <c r="U99" s="9"/>
      <c r="V99" s="9"/>
      <c r="W99" s="9"/>
      <c r="X99" s="9"/>
      <c r="Y99" s="9"/>
      <c r="Z99" s="9"/>
      <c r="AA99" s="9"/>
      <c r="AB99" s="9"/>
      <c r="AC99" s="9"/>
      <c r="AD99" s="9"/>
      <c r="AE99" s="9"/>
    </row>
    <row r="100" s="10" customFormat="1" ht="19.92" customHeight="1">
      <c r="A100" s="10"/>
      <c r="B100" s="194"/>
      <c r="C100" s="133"/>
      <c r="D100" s="195" t="s">
        <v>133</v>
      </c>
      <c r="E100" s="196"/>
      <c r="F100" s="196"/>
      <c r="G100" s="196"/>
      <c r="H100" s="196"/>
      <c r="I100" s="196"/>
      <c r="J100" s="197">
        <f>J137</f>
        <v>0</v>
      </c>
      <c r="K100" s="133"/>
      <c r="L100" s="198"/>
      <c r="S100" s="10"/>
      <c r="T100" s="10"/>
      <c r="U100" s="10"/>
      <c r="V100" s="10"/>
      <c r="W100" s="10"/>
      <c r="X100" s="10"/>
      <c r="Y100" s="10"/>
      <c r="Z100" s="10"/>
      <c r="AA100" s="10"/>
      <c r="AB100" s="10"/>
      <c r="AC100" s="10"/>
      <c r="AD100" s="10"/>
      <c r="AE100" s="10"/>
    </row>
    <row r="101" s="9" customFormat="1" ht="24.96" customHeight="1">
      <c r="A101" s="9"/>
      <c r="B101" s="188"/>
      <c r="C101" s="189"/>
      <c r="D101" s="190" t="s">
        <v>1246</v>
      </c>
      <c r="E101" s="191"/>
      <c r="F101" s="191"/>
      <c r="G101" s="191"/>
      <c r="H101" s="191"/>
      <c r="I101" s="191"/>
      <c r="J101" s="192">
        <f>J144</f>
        <v>0</v>
      </c>
      <c r="K101" s="189"/>
      <c r="L101" s="193"/>
      <c r="S101" s="9"/>
      <c r="T101" s="9"/>
      <c r="U101" s="9"/>
      <c r="V101" s="9"/>
      <c r="W101" s="9"/>
      <c r="X101" s="9"/>
      <c r="Y101" s="9"/>
      <c r="Z101" s="9"/>
      <c r="AA101" s="9"/>
      <c r="AB101" s="9"/>
      <c r="AC101" s="9"/>
      <c r="AD101" s="9"/>
      <c r="AE101" s="9"/>
    </row>
    <row r="102" s="10" customFormat="1" ht="19.92" customHeight="1">
      <c r="A102" s="10"/>
      <c r="B102" s="194"/>
      <c r="C102" s="133"/>
      <c r="D102" s="195" t="s">
        <v>1247</v>
      </c>
      <c r="E102" s="196"/>
      <c r="F102" s="196"/>
      <c r="G102" s="196"/>
      <c r="H102" s="196"/>
      <c r="I102" s="196"/>
      <c r="J102" s="197">
        <f>J145</f>
        <v>0</v>
      </c>
      <c r="K102" s="133"/>
      <c r="L102" s="198"/>
      <c r="S102" s="10"/>
      <c r="T102" s="10"/>
      <c r="U102" s="10"/>
      <c r="V102" s="10"/>
      <c r="W102" s="10"/>
      <c r="X102" s="10"/>
      <c r="Y102" s="10"/>
      <c r="Z102" s="10"/>
      <c r="AA102" s="10"/>
      <c r="AB102" s="10"/>
      <c r="AC102" s="10"/>
      <c r="AD102" s="10"/>
      <c r="AE102" s="10"/>
    </row>
    <row r="103" s="9" customFormat="1" ht="24.96" customHeight="1">
      <c r="A103" s="9"/>
      <c r="B103" s="188"/>
      <c r="C103" s="189"/>
      <c r="D103" s="190" t="s">
        <v>1248</v>
      </c>
      <c r="E103" s="191"/>
      <c r="F103" s="191"/>
      <c r="G103" s="191"/>
      <c r="H103" s="191"/>
      <c r="I103" s="191"/>
      <c r="J103" s="192">
        <f>J150</f>
        <v>0</v>
      </c>
      <c r="K103" s="189"/>
      <c r="L103" s="193"/>
      <c r="S103" s="9"/>
      <c r="T103" s="9"/>
      <c r="U103" s="9"/>
      <c r="V103" s="9"/>
      <c r="W103" s="9"/>
      <c r="X103" s="9"/>
      <c r="Y103" s="9"/>
      <c r="Z103" s="9"/>
      <c r="AA103" s="9"/>
      <c r="AB103" s="9"/>
      <c r="AC103" s="9"/>
      <c r="AD103" s="9"/>
      <c r="AE103" s="9"/>
    </row>
    <row r="104" s="10" customFormat="1" ht="19.92" customHeight="1">
      <c r="A104" s="10"/>
      <c r="B104" s="194"/>
      <c r="C104" s="133"/>
      <c r="D104" s="195" t="s">
        <v>1249</v>
      </c>
      <c r="E104" s="196"/>
      <c r="F104" s="196"/>
      <c r="G104" s="196"/>
      <c r="H104" s="196"/>
      <c r="I104" s="196"/>
      <c r="J104" s="197">
        <f>J151</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1250</v>
      </c>
      <c r="E105" s="196"/>
      <c r="F105" s="196"/>
      <c r="G105" s="196"/>
      <c r="H105" s="196"/>
      <c r="I105" s="196"/>
      <c r="J105" s="197">
        <f>J155</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1251</v>
      </c>
      <c r="E106" s="196"/>
      <c r="F106" s="196"/>
      <c r="G106" s="196"/>
      <c r="H106" s="196"/>
      <c r="I106" s="196"/>
      <c r="J106" s="197">
        <f>J186</f>
        <v>0</v>
      </c>
      <c r="K106" s="133"/>
      <c r="L106" s="198"/>
      <c r="S106" s="10"/>
      <c r="T106" s="10"/>
      <c r="U106" s="10"/>
      <c r="V106" s="10"/>
      <c r="W106" s="10"/>
      <c r="X106" s="10"/>
      <c r="Y106" s="10"/>
      <c r="Z106" s="10"/>
      <c r="AA106" s="10"/>
      <c r="AB106" s="10"/>
      <c r="AC106" s="10"/>
      <c r="AD106" s="10"/>
      <c r="AE106" s="10"/>
    </row>
    <row r="107" s="10" customFormat="1" ht="19.92" customHeight="1">
      <c r="A107" s="10"/>
      <c r="B107" s="194"/>
      <c r="C107" s="133"/>
      <c r="D107" s="195" t="s">
        <v>1252</v>
      </c>
      <c r="E107" s="196"/>
      <c r="F107" s="196"/>
      <c r="G107" s="196"/>
      <c r="H107" s="196"/>
      <c r="I107" s="196"/>
      <c r="J107" s="197">
        <f>J189</f>
        <v>0</v>
      </c>
      <c r="K107" s="133"/>
      <c r="L107" s="198"/>
      <c r="S107" s="10"/>
      <c r="T107" s="10"/>
      <c r="U107" s="10"/>
      <c r="V107" s="10"/>
      <c r="W107" s="10"/>
      <c r="X107" s="10"/>
      <c r="Y107" s="10"/>
      <c r="Z107" s="10"/>
      <c r="AA107" s="10"/>
      <c r="AB107" s="10"/>
      <c r="AC107" s="10"/>
      <c r="AD107" s="10"/>
      <c r="AE107" s="10"/>
    </row>
    <row r="108" s="10" customFormat="1" ht="19.92" customHeight="1">
      <c r="A108" s="10"/>
      <c r="B108" s="194"/>
      <c r="C108" s="133"/>
      <c r="D108" s="195" t="s">
        <v>1253</v>
      </c>
      <c r="E108" s="196"/>
      <c r="F108" s="196"/>
      <c r="G108" s="196"/>
      <c r="H108" s="196"/>
      <c r="I108" s="196"/>
      <c r="J108" s="197">
        <f>J223</f>
        <v>0</v>
      </c>
      <c r="K108" s="133"/>
      <c r="L108" s="198"/>
      <c r="S108" s="10"/>
      <c r="T108" s="10"/>
      <c r="U108" s="10"/>
      <c r="V108" s="10"/>
      <c r="W108" s="10"/>
      <c r="X108" s="10"/>
      <c r="Y108" s="10"/>
      <c r="Z108" s="10"/>
      <c r="AA108" s="10"/>
      <c r="AB108" s="10"/>
      <c r="AC108" s="10"/>
      <c r="AD108" s="10"/>
      <c r="AE108" s="10"/>
    </row>
    <row r="109" s="10" customFormat="1" ht="19.92" customHeight="1">
      <c r="A109" s="10"/>
      <c r="B109" s="194"/>
      <c r="C109" s="133"/>
      <c r="D109" s="195" t="s">
        <v>1254</v>
      </c>
      <c r="E109" s="196"/>
      <c r="F109" s="196"/>
      <c r="G109" s="196"/>
      <c r="H109" s="196"/>
      <c r="I109" s="196"/>
      <c r="J109" s="197">
        <f>J231</f>
        <v>0</v>
      </c>
      <c r="K109" s="133"/>
      <c r="L109" s="198"/>
      <c r="S109" s="10"/>
      <c r="T109" s="10"/>
      <c r="U109" s="10"/>
      <c r="V109" s="10"/>
      <c r="W109" s="10"/>
      <c r="X109" s="10"/>
      <c r="Y109" s="10"/>
      <c r="Z109" s="10"/>
      <c r="AA109" s="10"/>
      <c r="AB109" s="10"/>
      <c r="AC109" s="10"/>
      <c r="AD109" s="10"/>
      <c r="AE109" s="10"/>
    </row>
    <row r="110" s="10" customFormat="1" ht="19.92" customHeight="1">
      <c r="A110" s="10"/>
      <c r="B110" s="194"/>
      <c r="C110" s="133"/>
      <c r="D110" s="195" t="s">
        <v>1255</v>
      </c>
      <c r="E110" s="196"/>
      <c r="F110" s="196"/>
      <c r="G110" s="196"/>
      <c r="H110" s="196"/>
      <c r="I110" s="196"/>
      <c r="J110" s="197">
        <f>J237</f>
        <v>0</v>
      </c>
      <c r="K110" s="133"/>
      <c r="L110" s="198"/>
      <c r="S110" s="10"/>
      <c r="T110" s="10"/>
      <c r="U110" s="10"/>
      <c r="V110" s="10"/>
      <c r="W110" s="10"/>
      <c r="X110" s="10"/>
      <c r="Y110" s="10"/>
      <c r="Z110" s="10"/>
      <c r="AA110" s="10"/>
      <c r="AB110" s="10"/>
      <c r="AC110" s="10"/>
      <c r="AD110" s="10"/>
      <c r="AE110" s="10"/>
    </row>
    <row r="111" s="9" customFormat="1" ht="24.96" customHeight="1">
      <c r="A111" s="9"/>
      <c r="B111" s="188"/>
      <c r="C111" s="189"/>
      <c r="D111" s="190" t="s">
        <v>1256</v>
      </c>
      <c r="E111" s="191"/>
      <c r="F111" s="191"/>
      <c r="G111" s="191"/>
      <c r="H111" s="191"/>
      <c r="I111" s="191"/>
      <c r="J111" s="192">
        <f>J239</f>
        <v>0</v>
      </c>
      <c r="K111" s="189"/>
      <c r="L111" s="193"/>
      <c r="S111" s="9"/>
      <c r="T111" s="9"/>
      <c r="U111" s="9"/>
      <c r="V111" s="9"/>
      <c r="W111" s="9"/>
      <c r="X111" s="9"/>
      <c r="Y111" s="9"/>
      <c r="Z111" s="9"/>
      <c r="AA111" s="9"/>
      <c r="AB111" s="9"/>
      <c r="AC111" s="9"/>
      <c r="AD111" s="9"/>
      <c r="AE111" s="9"/>
    </row>
    <row r="112" s="10" customFormat="1" ht="19.92" customHeight="1">
      <c r="A112" s="10"/>
      <c r="B112" s="194"/>
      <c r="C112" s="133"/>
      <c r="D112" s="195" t="s">
        <v>1257</v>
      </c>
      <c r="E112" s="196"/>
      <c r="F112" s="196"/>
      <c r="G112" s="196"/>
      <c r="H112" s="196"/>
      <c r="I112" s="196"/>
      <c r="J112" s="197">
        <f>J240</f>
        <v>0</v>
      </c>
      <c r="K112" s="133"/>
      <c r="L112" s="198"/>
      <c r="S112" s="10"/>
      <c r="T112" s="10"/>
      <c r="U112" s="10"/>
      <c r="V112" s="10"/>
      <c r="W112" s="10"/>
      <c r="X112" s="10"/>
      <c r="Y112" s="10"/>
      <c r="Z112" s="10"/>
      <c r="AA112" s="10"/>
      <c r="AB112" s="10"/>
      <c r="AC112" s="10"/>
      <c r="AD112" s="10"/>
      <c r="AE112" s="10"/>
    </row>
    <row r="113" s="10" customFormat="1" ht="19.92" customHeight="1">
      <c r="A113" s="10"/>
      <c r="B113" s="194"/>
      <c r="C113" s="133"/>
      <c r="D113" s="195" t="s">
        <v>1258</v>
      </c>
      <c r="E113" s="196"/>
      <c r="F113" s="196"/>
      <c r="G113" s="196"/>
      <c r="H113" s="196"/>
      <c r="I113" s="196"/>
      <c r="J113" s="197">
        <f>J242</f>
        <v>0</v>
      </c>
      <c r="K113" s="133"/>
      <c r="L113" s="198"/>
      <c r="S113" s="10"/>
      <c r="T113" s="10"/>
      <c r="U113" s="10"/>
      <c r="V113" s="10"/>
      <c r="W113" s="10"/>
      <c r="X113" s="10"/>
      <c r="Y113" s="10"/>
      <c r="Z113" s="10"/>
      <c r="AA113" s="10"/>
      <c r="AB113" s="10"/>
      <c r="AC113" s="10"/>
      <c r="AD113" s="10"/>
      <c r="AE113" s="10"/>
    </row>
    <row r="114" s="2" customFormat="1" ht="21.84"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66"/>
      <c r="C115" s="67"/>
      <c r="D115" s="67"/>
      <c r="E115" s="67"/>
      <c r="F115" s="67"/>
      <c r="G115" s="67"/>
      <c r="H115" s="67"/>
      <c r="I115" s="67"/>
      <c r="J115" s="67"/>
      <c r="K115" s="67"/>
      <c r="L115" s="63"/>
      <c r="S115" s="38"/>
      <c r="T115" s="38"/>
      <c r="U115" s="38"/>
      <c r="V115" s="38"/>
      <c r="W115" s="38"/>
      <c r="X115" s="38"/>
      <c r="Y115" s="38"/>
      <c r="Z115" s="38"/>
      <c r="AA115" s="38"/>
      <c r="AB115" s="38"/>
      <c r="AC115" s="38"/>
      <c r="AD115" s="38"/>
      <c r="AE115" s="38"/>
    </row>
    <row r="119" s="2" customFormat="1" ht="6.96" customHeight="1">
      <c r="A119" s="38"/>
      <c r="B119" s="68"/>
      <c r="C119" s="69"/>
      <c r="D119" s="69"/>
      <c r="E119" s="69"/>
      <c r="F119" s="69"/>
      <c r="G119" s="69"/>
      <c r="H119" s="69"/>
      <c r="I119" s="69"/>
      <c r="J119" s="69"/>
      <c r="K119" s="69"/>
      <c r="L119" s="63"/>
      <c r="S119" s="38"/>
      <c r="T119" s="38"/>
      <c r="U119" s="38"/>
      <c r="V119" s="38"/>
      <c r="W119" s="38"/>
      <c r="X119" s="38"/>
      <c r="Y119" s="38"/>
      <c r="Z119" s="38"/>
      <c r="AA119" s="38"/>
      <c r="AB119" s="38"/>
      <c r="AC119" s="38"/>
      <c r="AD119" s="38"/>
      <c r="AE119" s="38"/>
    </row>
    <row r="120" s="2" customFormat="1" ht="24.96" customHeight="1">
      <c r="A120" s="38"/>
      <c r="B120" s="39"/>
      <c r="C120" s="23" t="s">
        <v>135</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16</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6.5" customHeight="1">
      <c r="A123" s="38"/>
      <c r="B123" s="39"/>
      <c r="C123" s="40"/>
      <c r="D123" s="40"/>
      <c r="E123" s="183" t="str">
        <f>E7</f>
        <v>Ulice Měšťanská Hodonín - stavební úpravy</v>
      </c>
      <c r="F123" s="32"/>
      <c r="G123" s="32"/>
      <c r="H123" s="32"/>
      <c r="I123" s="40"/>
      <c r="J123" s="40"/>
      <c r="K123" s="40"/>
      <c r="L123" s="63"/>
      <c r="S123" s="38"/>
      <c r="T123" s="38"/>
      <c r="U123" s="38"/>
      <c r="V123" s="38"/>
      <c r="W123" s="38"/>
      <c r="X123" s="38"/>
      <c r="Y123" s="38"/>
      <c r="Z123" s="38"/>
      <c r="AA123" s="38"/>
      <c r="AB123" s="38"/>
      <c r="AC123" s="38"/>
      <c r="AD123" s="38"/>
      <c r="AE123" s="38"/>
    </row>
    <row r="124" s="1" customFormat="1" ht="12" customHeight="1">
      <c r="B124" s="21"/>
      <c r="C124" s="32" t="s">
        <v>117</v>
      </c>
      <c r="D124" s="22"/>
      <c r="E124" s="22"/>
      <c r="F124" s="22"/>
      <c r="G124" s="22"/>
      <c r="H124" s="22"/>
      <c r="I124" s="22"/>
      <c r="J124" s="22"/>
      <c r="K124" s="22"/>
      <c r="L124" s="20"/>
    </row>
    <row r="125" s="2" customFormat="1" ht="16.5" customHeight="1">
      <c r="A125" s="38"/>
      <c r="B125" s="39"/>
      <c r="C125" s="40"/>
      <c r="D125" s="40"/>
      <c r="E125" s="183" t="s">
        <v>838</v>
      </c>
      <c r="F125" s="40"/>
      <c r="G125" s="40"/>
      <c r="H125" s="40"/>
      <c r="I125" s="40"/>
      <c r="J125" s="40"/>
      <c r="K125" s="40"/>
      <c r="L125" s="63"/>
      <c r="S125" s="38"/>
      <c r="T125" s="38"/>
      <c r="U125" s="38"/>
      <c r="V125" s="38"/>
      <c r="W125" s="38"/>
      <c r="X125" s="38"/>
      <c r="Y125" s="38"/>
      <c r="Z125" s="38"/>
      <c r="AA125" s="38"/>
      <c r="AB125" s="38"/>
      <c r="AC125" s="38"/>
      <c r="AD125" s="38"/>
      <c r="AE125" s="38"/>
    </row>
    <row r="126" s="2" customFormat="1" ht="12" customHeight="1">
      <c r="A126" s="38"/>
      <c r="B126" s="39"/>
      <c r="C126" s="32" t="s">
        <v>119</v>
      </c>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6.5" customHeight="1">
      <c r="A127" s="38"/>
      <c r="B127" s="39"/>
      <c r="C127" s="40"/>
      <c r="D127" s="40"/>
      <c r="E127" s="76" t="str">
        <f>E11</f>
        <v>SO 03 - Veřejné osvětlení</v>
      </c>
      <c r="F127" s="40"/>
      <c r="G127" s="40"/>
      <c r="H127" s="40"/>
      <c r="I127" s="40"/>
      <c r="J127" s="40"/>
      <c r="K127" s="40"/>
      <c r="L127" s="63"/>
      <c r="S127" s="38"/>
      <c r="T127" s="38"/>
      <c r="U127" s="38"/>
      <c r="V127" s="38"/>
      <c r="W127" s="38"/>
      <c r="X127" s="38"/>
      <c r="Y127" s="38"/>
      <c r="Z127" s="38"/>
      <c r="AA127" s="38"/>
      <c r="AB127" s="38"/>
      <c r="AC127" s="38"/>
      <c r="AD127" s="38"/>
      <c r="AE127" s="38"/>
    </row>
    <row r="128" s="2" customFormat="1" ht="6.96"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2" customFormat="1" ht="12" customHeight="1">
      <c r="A129" s="38"/>
      <c r="B129" s="39"/>
      <c r="C129" s="32" t="s">
        <v>20</v>
      </c>
      <c r="D129" s="40"/>
      <c r="E129" s="40"/>
      <c r="F129" s="27" t="str">
        <f>F14</f>
        <v>ulice Měšťanská</v>
      </c>
      <c r="G129" s="40"/>
      <c r="H129" s="40"/>
      <c r="I129" s="32" t="s">
        <v>22</v>
      </c>
      <c r="J129" s="79" t="str">
        <f>IF(J14="","",J14)</f>
        <v>17. 12. 2020</v>
      </c>
      <c r="K129" s="40"/>
      <c r="L129" s="63"/>
      <c r="S129" s="38"/>
      <c r="T129" s="38"/>
      <c r="U129" s="38"/>
      <c r="V129" s="38"/>
      <c r="W129" s="38"/>
      <c r="X129" s="38"/>
      <c r="Y129" s="38"/>
      <c r="Z129" s="38"/>
      <c r="AA129" s="38"/>
      <c r="AB129" s="38"/>
      <c r="AC129" s="38"/>
      <c r="AD129" s="38"/>
      <c r="AE129" s="38"/>
    </row>
    <row r="130" s="2" customFormat="1" ht="6.96" customHeight="1">
      <c r="A130" s="38"/>
      <c r="B130" s="39"/>
      <c r="C130" s="40"/>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2" customFormat="1" ht="15.15" customHeight="1">
      <c r="A131" s="38"/>
      <c r="B131" s="39"/>
      <c r="C131" s="32" t="s">
        <v>24</v>
      </c>
      <c r="D131" s="40"/>
      <c r="E131" s="40"/>
      <c r="F131" s="27" t="str">
        <f>E17</f>
        <v>Město Hodonín,Masarykovo náměstí 53/1,Hodonín69501</v>
      </c>
      <c r="G131" s="40"/>
      <c r="H131" s="40"/>
      <c r="I131" s="32" t="s">
        <v>30</v>
      </c>
      <c r="J131" s="36" t="str">
        <f>E23</f>
        <v>APC SILNICE s.r.o.</v>
      </c>
      <c r="K131" s="40"/>
      <c r="L131" s="63"/>
      <c r="S131" s="38"/>
      <c r="T131" s="38"/>
      <c r="U131" s="38"/>
      <c r="V131" s="38"/>
      <c r="W131" s="38"/>
      <c r="X131" s="38"/>
      <c r="Y131" s="38"/>
      <c r="Z131" s="38"/>
      <c r="AA131" s="38"/>
      <c r="AB131" s="38"/>
      <c r="AC131" s="38"/>
      <c r="AD131" s="38"/>
      <c r="AE131" s="38"/>
    </row>
    <row r="132" s="2" customFormat="1" ht="15.15" customHeight="1">
      <c r="A132" s="38"/>
      <c r="B132" s="39"/>
      <c r="C132" s="32" t="s">
        <v>28</v>
      </c>
      <c r="D132" s="40"/>
      <c r="E132" s="40"/>
      <c r="F132" s="27" t="str">
        <f>IF(E20="","",E20)</f>
        <v>Vyplň údaj</v>
      </c>
      <c r="G132" s="40"/>
      <c r="H132" s="40"/>
      <c r="I132" s="32" t="s">
        <v>35</v>
      </c>
      <c r="J132" s="36" t="str">
        <f>E26</f>
        <v>TMI Building s.r.o.</v>
      </c>
      <c r="K132" s="40"/>
      <c r="L132" s="63"/>
      <c r="S132" s="38"/>
      <c r="T132" s="38"/>
      <c r="U132" s="38"/>
      <c r="V132" s="38"/>
      <c r="W132" s="38"/>
      <c r="X132" s="38"/>
      <c r="Y132" s="38"/>
      <c r="Z132" s="38"/>
      <c r="AA132" s="38"/>
      <c r="AB132" s="38"/>
      <c r="AC132" s="38"/>
      <c r="AD132" s="38"/>
      <c r="AE132" s="38"/>
    </row>
    <row r="133" s="2" customFormat="1" ht="10.32" customHeight="1">
      <c r="A133" s="38"/>
      <c r="B133" s="39"/>
      <c r="C133" s="40"/>
      <c r="D133" s="40"/>
      <c r="E133" s="40"/>
      <c r="F133" s="40"/>
      <c r="G133" s="40"/>
      <c r="H133" s="40"/>
      <c r="I133" s="40"/>
      <c r="J133" s="40"/>
      <c r="K133" s="40"/>
      <c r="L133" s="63"/>
      <c r="S133" s="38"/>
      <c r="T133" s="38"/>
      <c r="U133" s="38"/>
      <c r="V133" s="38"/>
      <c r="W133" s="38"/>
      <c r="X133" s="38"/>
      <c r="Y133" s="38"/>
      <c r="Z133" s="38"/>
      <c r="AA133" s="38"/>
      <c r="AB133" s="38"/>
      <c r="AC133" s="38"/>
      <c r="AD133" s="38"/>
      <c r="AE133" s="38"/>
    </row>
    <row r="134" s="11" customFormat="1" ht="29.28" customHeight="1">
      <c r="A134" s="199"/>
      <c r="B134" s="200"/>
      <c r="C134" s="201" t="s">
        <v>136</v>
      </c>
      <c r="D134" s="202" t="s">
        <v>65</v>
      </c>
      <c r="E134" s="202" t="s">
        <v>61</v>
      </c>
      <c r="F134" s="202" t="s">
        <v>62</v>
      </c>
      <c r="G134" s="202" t="s">
        <v>137</v>
      </c>
      <c r="H134" s="202" t="s">
        <v>138</v>
      </c>
      <c r="I134" s="202" t="s">
        <v>139</v>
      </c>
      <c r="J134" s="202" t="s">
        <v>123</v>
      </c>
      <c r="K134" s="203" t="s">
        <v>140</v>
      </c>
      <c r="L134" s="204"/>
      <c r="M134" s="100" t="s">
        <v>1</v>
      </c>
      <c r="N134" s="101" t="s">
        <v>44</v>
      </c>
      <c r="O134" s="101" t="s">
        <v>141</v>
      </c>
      <c r="P134" s="101" t="s">
        <v>142</v>
      </c>
      <c r="Q134" s="101" t="s">
        <v>143</v>
      </c>
      <c r="R134" s="101" t="s">
        <v>144</v>
      </c>
      <c r="S134" s="101" t="s">
        <v>145</v>
      </c>
      <c r="T134" s="102" t="s">
        <v>146</v>
      </c>
      <c r="U134" s="199"/>
      <c r="V134" s="199"/>
      <c r="W134" s="199"/>
      <c r="X134" s="199"/>
      <c r="Y134" s="199"/>
      <c r="Z134" s="199"/>
      <c r="AA134" s="199"/>
      <c r="AB134" s="199"/>
      <c r="AC134" s="199"/>
      <c r="AD134" s="199"/>
      <c r="AE134" s="199"/>
    </row>
    <row r="135" s="2" customFormat="1" ht="22.8" customHeight="1">
      <c r="A135" s="38"/>
      <c r="B135" s="39"/>
      <c r="C135" s="107" t="s">
        <v>147</v>
      </c>
      <c r="D135" s="40"/>
      <c r="E135" s="40"/>
      <c r="F135" s="40"/>
      <c r="G135" s="40"/>
      <c r="H135" s="40"/>
      <c r="I135" s="40"/>
      <c r="J135" s="205">
        <f>BK135</f>
        <v>0</v>
      </c>
      <c r="K135" s="40"/>
      <c r="L135" s="44"/>
      <c r="M135" s="103"/>
      <c r="N135" s="206"/>
      <c r="O135" s="104"/>
      <c r="P135" s="207">
        <f>P136+P144+P150+P239</f>
        <v>0</v>
      </c>
      <c r="Q135" s="104"/>
      <c r="R135" s="207">
        <f>R136+R144+R150+R239</f>
        <v>0</v>
      </c>
      <c r="S135" s="104"/>
      <c r="T135" s="208">
        <f>T136+T144+T150+T239</f>
        <v>0</v>
      </c>
      <c r="U135" s="38"/>
      <c r="V135" s="38"/>
      <c r="W135" s="38"/>
      <c r="X135" s="38"/>
      <c r="Y135" s="38"/>
      <c r="Z135" s="38"/>
      <c r="AA135" s="38"/>
      <c r="AB135" s="38"/>
      <c r="AC135" s="38"/>
      <c r="AD135" s="38"/>
      <c r="AE135" s="38"/>
      <c r="AT135" s="17" t="s">
        <v>79</v>
      </c>
      <c r="AU135" s="17" t="s">
        <v>125</v>
      </c>
      <c r="BK135" s="209">
        <f>BK136+BK144+BK150+BK239</f>
        <v>0</v>
      </c>
    </row>
    <row r="136" s="12" customFormat="1" ht="25.92" customHeight="1">
      <c r="A136" s="12"/>
      <c r="B136" s="210"/>
      <c r="C136" s="211"/>
      <c r="D136" s="212" t="s">
        <v>79</v>
      </c>
      <c r="E136" s="213" t="s">
        <v>148</v>
      </c>
      <c r="F136" s="213" t="s">
        <v>149</v>
      </c>
      <c r="G136" s="211"/>
      <c r="H136" s="211"/>
      <c r="I136" s="214"/>
      <c r="J136" s="215">
        <f>BK136</f>
        <v>0</v>
      </c>
      <c r="K136" s="211"/>
      <c r="L136" s="216"/>
      <c r="M136" s="217"/>
      <c r="N136" s="218"/>
      <c r="O136" s="218"/>
      <c r="P136" s="219">
        <f>P137</f>
        <v>0</v>
      </c>
      <c r="Q136" s="218"/>
      <c r="R136" s="219">
        <f>R137</f>
        <v>0</v>
      </c>
      <c r="S136" s="218"/>
      <c r="T136" s="220">
        <f>T137</f>
        <v>0</v>
      </c>
      <c r="U136" s="12"/>
      <c r="V136" s="12"/>
      <c r="W136" s="12"/>
      <c r="X136" s="12"/>
      <c r="Y136" s="12"/>
      <c r="Z136" s="12"/>
      <c r="AA136" s="12"/>
      <c r="AB136" s="12"/>
      <c r="AC136" s="12"/>
      <c r="AD136" s="12"/>
      <c r="AE136" s="12"/>
      <c r="AR136" s="221" t="s">
        <v>14</v>
      </c>
      <c r="AT136" s="222" t="s">
        <v>79</v>
      </c>
      <c r="AU136" s="222" t="s">
        <v>80</v>
      </c>
      <c r="AY136" s="221" t="s">
        <v>150</v>
      </c>
      <c r="BK136" s="223">
        <f>BK137</f>
        <v>0</v>
      </c>
    </row>
    <row r="137" s="12" customFormat="1" ht="22.8" customHeight="1">
      <c r="A137" s="12"/>
      <c r="B137" s="210"/>
      <c r="C137" s="211"/>
      <c r="D137" s="212" t="s">
        <v>79</v>
      </c>
      <c r="E137" s="224" t="s">
        <v>524</v>
      </c>
      <c r="F137" s="224" t="s">
        <v>525</v>
      </c>
      <c r="G137" s="211"/>
      <c r="H137" s="211"/>
      <c r="I137" s="214"/>
      <c r="J137" s="225">
        <f>BK137</f>
        <v>0</v>
      </c>
      <c r="K137" s="211"/>
      <c r="L137" s="216"/>
      <c r="M137" s="217"/>
      <c r="N137" s="218"/>
      <c r="O137" s="218"/>
      <c r="P137" s="219">
        <f>SUM(P138:P143)</f>
        <v>0</v>
      </c>
      <c r="Q137" s="218"/>
      <c r="R137" s="219">
        <f>SUM(R138:R143)</f>
        <v>0</v>
      </c>
      <c r="S137" s="218"/>
      <c r="T137" s="220">
        <f>SUM(T138:T143)</f>
        <v>0</v>
      </c>
      <c r="U137" s="12"/>
      <c r="V137" s="12"/>
      <c r="W137" s="12"/>
      <c r="X137" s="12"/>
      <c r="Y137" s="12"/>
      <c r="Z137" s="12"/>
      <c r="AA137" s="12"/>
      <c r="AB137" s="12"/>
      <c r="AC137" s="12"/>
      <c r="AD137" s="12"/>
      <c r="AE137" s="12"/>
      <c r="AR137" s="221" t="s">
        <v>14</v>
      </c>
      <c r="AT137" s="222" t="s">
        <v>79</v>
      </c>
      <c r="AU137" s="222" t="s">
        <v>14</v>
      </c>
      <c r="AY137" s="221" t="s">
        <v>150</v>
      </c>
      <c r="BK137" s="223">
        <f>SUM(BK138:BK143)</f>
        <v>0</v>
      </c>
    </row>
    <row r="138" s="2" customFormat="1" ht="16.5" customHeight="1">
      <c r="A138" s="38"/>
      <c r="B138" s="39"/>
      <c r="C138" s="226" t="s">
        <v>14</v>
      </c>
      <c r="D138" s="226" t="s">
        <v>152</v>
      </c>
      <c r="E138" s="227" t="s">
        <v>1259</v>
      </c>
      <c r="F138" s="228" t="s">
        <v>1260</v>
      </c>
      <c r="G138" s="229" t="s">
        <v>233</v>
      </c>
      <c r="H138" s="230">
        <v>93.299999999999997</v>
      </c>
      <c r="I138" s="231"/>
      <c r="J138" s="232">
        <f>ROUND(I138*H138,2)</f>
        <v>0</v>
      </c>
      <c r="K138" s="228" t="s">
        <v>1</v>
      </c>
      <c r="L138" s="44"/>
      <c r="M138" s="233" t="s">
        <v>1</v>
      </c>
      <c r="N138" s="234" t="s">
        <v>45</v>
      </c>
      <c r="O138" s="91"/>
      <c r="P138" s="235">
        <f>O138*H138</f>
        <v>0</v>
      </c>
      <c r="Q138" s="235">
        <v>0</v>
      </c>
      <c r="R138" s="235">
        <f>Q138*H138</f>
        <v>0</v>
      </c>
      <c r="S138" s="235">
        <v>0</v>
      </c>
      <c r="T138" s="236">
        <f>S138*H138</f>
        <v>0</v>
      </c>
      <c r="U138" s="38"/>
      <c r="V138" s="38"/>
      <c r="W138" s="38"/>
      <c r="X138" s="38"/>
      <c r="Y138" s="38"/>
      <c r="Z138" s="38"/>
      <c r="AA138" s="38"/>
      <c r="AB138" s="38"/>
      <c r="AC138" s="38"/>
      <c r="AD138" s="38"/>
      <c r="AE138" s="38"/>
      <c r="AR138" s="237" t="s">
        <v>157</v>
      </c>
      <c r="AT138" s="237" t="s">
        <v>152</v>
      </c>
      <c r="AU138" s="237" t="s">
        <v>88</v>
      </c>
      <c r="AY138" s="17" t="s">
        <v>150</v>
      </c>
      <c r="BE138" s="238">
        <f>IF(N138="základní",J138,0)</f>
        <v>0</v>
      </c>
      <c r="BF138" s="238">
        <f>IF(N138="snížená",J138,0)</f>
        <v>0</v>
      </c>
      <c r="BG138" s="238">
        <f>IF(N138="zákl. přenesená",J138,0)</f>
        <v>0</v>
      </c>
      <c r="BH138" s="238">
        <f>IF(N138="sníž. přenesená",J138,0)</f>
        <v>0</v>
      </c>
      <c r="BI138" s="238">
        <f>IF(N138="nulová",J138,0)</f>
        <v>0</v>
      </c>
      <c r="BJ138" s="17" t="s">
        <v>14</v>
      </c>
      <c r="BK138" s="238">
        <f>ROUND(I138*H138,2)</f>
        <v>0</v>
      </c>
      <c r="BL138" s="17" t="s">
        <v>157</v>
      </c>
      <c r="BM138" s="237" t="s">
        <v>1261</v>
      </c>
    </row>
    <row r="139" s="2" customFormat="1" ht="16.5" customHeight="1">
      <c r="A139" s="38"/>
      <c r="B139" s="39"/>
      <c r="C139" s="226" t="s">
        <v>88</v>
      </c>
      <c r="D139" s="226" t="s">
        <v>152</v>
      </c>
      <c r="E139" s="227" t="s">
        <v>1262</v>
      </c>
      <c r="F139" s="228" t="s">
        <v>1263</v>
      </c>
      <c r="G139" s="229" t="s">
        <v>269</v>
      </c>
      <c r="H139" s="230">
        <v>200.53</v>
      </c>
      <c r="I139" s="231"/>
      <c r="J139" s="232">
        <f>ROUND(I139*H139,2)</f>
        <v>0</v>
      </c>
      <c r="K139" s="228" t="s">
        <v>1</v>
      </c>
      <c r="L139" s="44"/>
      <c r="M139" s="233" t="s">
        <v>1</v>
      </c>
      <c r="N139" s="234" t="s">
        <v>45</v>
      </c>
      <c r="O139" s="91"/>
      <c r="P139" s="235">
        <f>O139*H139</f>
        <v>0</v>
      </c>
      <c r="Q139" s="235">
        <v>0</v>
      </c>
      <c r="R139" s="235">
        <f>Q139*H139</f>
        <v>0</v>
      </c>
      <c r="S139" s="235">
        <v>0</v>
      </c>
      <c r="T139" s="236">
        <f>S139*H139</f>
        <v>0</v>
      </c>
      <c r="U139" s="38"/>
      <c r="V139" s="38"/>
      <c r="W139" s="38"/>
      <c r="X139" s="38"/>
      <c r="Y139" s="38"/>
      <c r="Z139" s="38"/>
      <c r="AA139" s="38"/>
      <c r="AB139" s="38"/>
      <c r="AC139" s="38"/>
      <c r="AD139" s="38"/>
      <c r="AE139" s="38"/>
      <c r="AR139" s="237" t="s">
        <v>157</v>
      </c>
      <c r="AT139" s="237" t="s">
        <v>152</v>
      </c>
      <c r="AU139" s="237" t="s">
        <v>88</v>
      </c>
      <c r="AY139" s="17" t="s">
        <v>150</v>
      </c>
      <c r="BE139" s="238">
        <f>IF(N139="základní",J139,0)</f>
        <v>0</v>
      </c>
      <c r="BF139" s="238">
        <f>IF(N139="snížená",J139,0)</f>
        <v>0</v>
      </c>
      <c r="BG139" s="238">
        <f>IF(N139="zákl. přenesená",J139,0)</f>
        <v>0</v>
      </c>
      <c r="BH139" s="238">
        <f>IF(N139="sníž. přenesená",J139,0)</f>
        <v>0</v>
      </c>
      <c r="BI139" s="238">
        <f>IF(N139="nulová",J139,0)</f>
        <v>0</v>
      </c>
      <c r="BJ139" s="17" t="s">
        <v>14</v>
      </c>
      <c r="BK139" s="238">
        <f>ROUND(I139*H139,2)</f>
        <v>0</v>
      </c>
      <c r="BL139" s="17" t="s">
        <v>157</v>
      </c>
      <c r="BM139" s="237" t="s">
        <v>1264</v>
      </c>
    </row>
    <row r="140" s="2" customFormat="1">
      <c r="A140" s="38"/>
      <c r="B140" s="39"/>
      <c r="C140" s="226" t="s">
        <v>167</v>
      </c>
      <c r="D140" s="226" t="s">
        <v>152</v>
      </c>
      <c r="E140" s="227" t="s">
        <v>1265</v>
      </c>
      <c r="F140" s="228" t="s">
        <v>1266</v>
      </c>
      <c r="G140" s="229" t="s">
        <v>269</v>
      </c>
      <c r="H140" s="230">
        <v>4812.7200000000003</v>
      </c>
      <c r="I140" s="231"/>
      <c r="J140" s="232">
        <f>ROUND(I140*H140,2)</f>
        <v>0</v>
      </c>
      <c r="K140" s="228" t="s">
        <v>1</v>
      </c>
      <c r="L140" s="44"/>
      <c r="M140" s="233" t="s">
        <v>1</v>
      </c>
      <c r="N140" s="234" t="s">
        <v>45</v>
      </c>
      <c r="O140" s="91"/>
      <c r="P140" s="235">
        <f>O140*H140</f>
        <v>0</v>
      </c>
      <c r="Q140" s="235">
        <v>0</v>
      </c>
      <c r="R140" s="235">
        <f>Q140*H140</f>
        <v>0</v>
      </c>
      <c r="S140" s="235">
        <v>0</v>
      </c>
      <c r="T140" s="236">
        <f>S140*H140</f>
        <v>0</v>
      </c>
      <c r="U140" s="38"/>
      <c r="V140" s="38"/>
      <c r="W140" s="38"/>
      <c r="X140" s="38"/>
      <c r="Y140" s="38"/>
      <c r="Z140" s="38"/>
      <c r="AA140" s="38"/>
      <c r="AB140" s="38"/>
      <c r="AC140" s="38"/>
      <c r="AD140" s="38"/>
      <c r="AE140" s="38"/>
      <c r="AR140" s="237" t="s">
        <v>157</v>
      </c>
      <c r="AT140" s="237" t="s">
        <v>152</v>
      </c>
      <c r="AU140" s="237" t="s">
        <v>88</v>
      </c>
      <c r="AY140" s="17" t="s">
        <v>150</v>
      </c>
      <c r="BE140" s="238">
        <f>IF(N140="základní",J140,0)</f>
        <v>0</v>
      </c>
      <c r="BF140" s="238">
        <f>IF(N140="snížená",J140,0)</f>
        <v>0</v>
      </c>
      <c r="BG140" s="238">
        <f>IF(N140="zákl. přenesená",J140,0)</f>
        <v>0</v>
      </c>
      <c r="BH140" s="238">
        <f>IF(N140="sníž. přenesená",J140,0)</f>
        <v>0</v>
      </c>
      <c r="BI140" s="238">
        <f>IF(N140="nulová",J140,0)</f>
        <v>0</v>
      </c>
      <c r="BJ140" s="17" t="s">
        <v>14</v>
      </c>
      <c r="BK140" s="238">
        <f>ROUND(I140*H140,2)</f>
        <v>0</v>
      </c>
      <c r="BL140" s="17" t="s">
        <v>157</v>
      </c>
      <c r="BM140" s="237" t="s">
        <v>1267</v>
      </c>
    </row>
    <row r="141" s="2" customFormat="1">
      <c r="A141" s="38"/>
      <c r="B141" s="39"/>
      <c r="C141" s="226" t="s">
        <v>157</v>
      </c>
      <c r="D141" s="226" t="s">
        <v>152</v>
      </c>
      <c r="E141" s="227" t="s">
        <v>1268</v>
      </c>
      <c r="F141" s="228" t="s">
        <v>1269</v>
      </c>
      <c r="G141" s="229" t="s">
        <v>269</v>
      </c>
      <c r="H141" s="230">
        <v>200.53</v>
      </c>
      <c r="I141" s="231"/>
      <c r="J141" s="232">
        <f>ROUND(I141*H141,2)</f>
        <v>0</v>
      </c>
      <c r="K141" s="228" t="s">
        <v>1</v>
      </c>
      <c r="L141" s="44"/>
      <c r="M141" s="233" t="s">
        <v>1</v>
      </c>
      <c r="N141" s="234" t="s">
        <v>45</v>
      </c>
      <c r="O141" s="91"/>
      <c r="P141" s="235">
        <f>O141*H141</f>
        <v>0</v>
      </c>
      <c r="Q141" s="235">
        <v>0</v>
      </c>
      <c r="R141" s="235">
        <f>Q141*H141</f>
        <v>0</v>
      </c>
      <c r="S141" s="235">
        <v>0</v>
      </c>
      <c r="T141" s="236">
        <f>S141*H141</f>
        <v>0</v>
      </c>
      <c r="U141" s="38"/>
      <c r="V141" s="38"/>
      <c r="W141" s="38"/>
      <c r="X141" s="38"/>
      <c r="Y141" s="38"/>
      <c r="Z141" s="38"/>
      <c r="AA141" s="38"/>
      <c r="AB141" s="38"/>
      <c r="AC141" s="38"/>
      <c r="AD141" s="38"/>
      <c r="AE141" s="38"/>
      <c r="AR141" s="237" t="s">
        <v>157</v>
      </c>
      <c r="AT141" s="237" t="s">
        <v>152</v>
      </c>
      <c r="AU141" s="237" t="s">
        <v>88</v>
      </c>
      <c r="AY141" s="17" t="s">
        <v>150</v>
      </c>
      <c r="BE141" s="238">
        <f>IF(N141="základní",J141,0)</f>
        <v>0</v>
      </c>
      <c r="BF141" s="238">
        <f>IF(N141="snížená",J141,0)</f>
        <v>0</v>
      </c>
      <c r="BG141" s="238">
        <f>IF(N141="zákl. přenesená",J141,0)</f>
        <v>0</v>
      </c>
      <c r="BH141" s="238">
        <f>IF(N141="sníž. přenesená",J141,0)</f>
        <v>0</v>
      </c>
      <c r="BI141" s="238">
        <f>IF(N141="nulová",J141,0)</f>
        <v>0</v>
      </c>
      <c r="BJ141" s="17" t="s">
        <v>14</v>
      </c>
      <c r="BK141" s="238">
        <f>ROUND(I141*H141,2)</f>
        <v>0</v>
      </c>
      <c r="BL141" s="17" t="s">
        <v>157</v>
      </c>
      <c r="BM141" s="237" t="s">
        <v>1270</v>
      </c>
    </row>
    <row r="142" s="2" customFormat="1" ht="33" customHeight="1">
      <c r="A142" s="38"/>
      <c r="B142" s="39"/>
      <c r="C142" s="226" t="s">
        <v>177</v>
      </c>
      <c r="D142" s="226" t="s">
        <v>152</v>
      </c>
      <c r="E142" s="227" t="s">
        <v>1271</v>
      </c>
      <c r="F142" s="228" t="s">
        <v>1272</v>
      </c>
      <c r="G142" s="229" t="s">
        <v>269</v>
      </c>
      <c r="H142" s="230">
        <v>4.5999999999999996</v>
      </c>
      <c r="I142" s="231"/>
      <c r="J142" s="232">
        <f>ROUND(I142*H142,2)</f>
        <v>0</v>
      </c>
      <c r="K142" s="228" t="s">
        <v>1</v>
      </c>
      <c r="L142" s="44"/>
      <c r="M142" s="233" t="s">
        <v>1</v>
      </c>
      <c r="N142" s="234" t="s">
        <v>45</v>
      </c>
      <c r="O142" s="91"/>
      <c r="P142" s="235">
        <f>O142*H142</f>
        <v>0</v>
      </c>
      <c r="Q142" s="235">
        <v>0</v>
      </c>
      <c r="R142" s="235">
        <f>Q142*H142</f>
        <v>0</v>
      </c>
      <c r="S142" s="235">
        <v>0</v>
      </c>
      <c r="T142" s="236">
        <f>S142*H142</f>
        <v>0</v>
      </c>
      <c r="U142" s="38"/>
      <c r="V142" s="38"/>
      <c r="W142" s="38"/>
      <c r="X142" s="38"/>
      <c r="Y142" s="38"/>
      <c r="Z142" s="38"/>
      <c r="AA142" s="38"/>
      <c r="AB142" s="38"/>
      <c r="AC142" s="38"/>
      <c r="AD142" s="38"/>
      <c r="AE142" s="38"/>
      <c r="AR142" s="237" t="s">
        <v>157</v>
      </c>
      <c r="AT142" s="237" t="s">
        <v>152</v>
      </c>
      <c r="AU142" s="237" t="s">
        <v>88</v>
      </c>
      <c r="AY142" s="17" t="s">
        <v>150</v>
      </c>
      <c r="BE142" s="238">
        <f>IF(N142="základní",J142,0)</f>
        <v>0</v>
      </c>
      <c r="BF142" s="238">
        <f>IF(N142="snížená",J142,0)</f>
        <v>0</v>
      </c>
      <c r="BG142" s="238">
        <f>IF(N142="zákl. přenesená",J142,0)</f>
        <v>0</v>
      </c>
      <c r="BH142" s="238">
        <f>IF(N142="sníž. přenesená",J142,0)</f>
        <v>0</v>
      </c>
      <c r="BI142" s="238">
        <f>IF(N142="nulová",J142,0)</f>
        <v>0</v>
      </c>
      <c r="BJ142" s="17" t="s">
        <v>14</v>
      </c>
      <c r="BK142" s="238">
        <f>ROUND(I142*H142,2)</f>
        <v>0</v>
      </c>
      <c r="BL142" s="17" t="s">
        <v>157</v>
      </c>
      <c r="BM142" s="237" t="s">
        <v>1273</v>
      </c>
    </row>
    <row r="143" s="2" customFormat="1">
      <c r="A143" s="38"/>
      <c r="B143" s="39"/>
      <c r="C143" s="226" t="s">
        <v>184</v>
      </c>
      <c r="D143" s="226" t="s">
        <v>152</v>
      </c>
      <c r="E143" s="227" t="s">
        <v>1274</v>
      </c>
      <c r="F143" s="228" t="s">
        <v>1275</v>
      </c>
      <c r="G143" s="229" t="s">
        <v>269</v>
      </c>
      <c r="H143" s="230">
        <v>195.93000000000001</v>
      </c>
      <c r="I143" s="231"/>
      <c r="J143" s="232">
        <f>ROUND(I143*H143,2)</f>
        <v>0</v>
      </c>
      <c r="K143" s="228" t="s">
        <v>1</v>
      </c>
      <c r="L143" s="44"/>
      <c r="M143" s="233" t="s">
        <v>1</v>
      </c>
      <c r="N143" s="234" t="s">
        <v>45</v>
      </c>
      <c r="O143" s="91"/>
      <c r="P143" s="235">
        <f>O143*H143</f>
        <v>0</v>
      </c>
      <c r="Q143" s="235">
        <v>0</v>
      </c>
      <c r="R143" s="235">
        <f>Q143*H143</f>
        <v>0</v>
      </c>
      <c r="S143" s="235">
        <v>0</v>
      </c>
      <c r="T143" s="236">
        <f>S143*H143</f>
        <v>0</v>
      </c>
      <c r="U143" s="38"/>
      <c r="V143" s="38"/>
      <c r="W143" s="38"/>
      <c r="X143" s="38"/>
      <c r="Y143" s="38"/>
      <c r="Z143" s="38"/>
      <c r="AA143" s="38"/>
      <c r="AB143" s="38"/>
      <c r="AC143" s="38"/>
      <c r="AD143" s="38"/>
      <c r="AE143" s="38"/>
      <c r="AR143" s="237" t="s">
        <v>157</v>
      </c>
      <c r="AT143" s="237" t="s">
        <v>152</v>
      </c>
      <c r="AU143" s="237" t="s">
        <v>88</v>
      </c>
      <c r="AY143" s="17" t="s">
        <v>150</v>
      </c>
      <c r="BE143" s="238">
        <f>IF(N143="základní",J143,0)</f>
        <v>0</v>
      </c>
      <c r="BF143" s="238">
        <f>IF(N143="snížená",J143,0)</f>
        <v>0</v>
      </c>
      <c r="BG143" s="238">
        <f>IF(N143="zákl. přenesená",J143,0)</f>
        <v>0</v>
      </c>
      <c r="BH143" s="238">
        <f>IF(N143="sníž. přenesená",J143,0)</f>
        <v>0</v>
      </c>
      <c r="BI143" s="238">
        <f>IF(N143="nulová",J143,0)</f>
        <v>0</v>
      </c>
      <c r="BJ143" s="17" t="s">
        <v>14</v>
      </c>
      <c r="BK143" s="238">
        <f>ROUND(I143*H143,2)</f>
        <v>0</v>
      </c>
      <c r="BL143" s="17" t="s">
        <v>157</v>
      </c>
      <c r="BM143" s="237" t="s">
        <v>1276</v>
      </c>
    </row>
    <row r="144" s="12" customFormat="1" ht="25.92" customHeight="1">
      <c r="A144" s="12"/>
      <c r="B144" s="210"/>
      <c r="C144" s="211"/>
      <c r="D144" s="212" t="s">
        <v>79</v>
      </c>
      <c r="E144" s="213" t="s">
        <v>1277</v>
      </c>
      <c r="F144" s="213" t="s">
        <v>1278</v>
      </c>
      <c r="G144" s="211"/>
      <c r="H144" s="211"/>
      <c r="I144" s="214"/>
      <c r="J144" s="215">
        <f>BK144</f>
        <v>0</v>
      </c>
      <c r="K144" s="211"/>
      <c r="L144" s="216"/>
      <c r="M144" s="217"/>
      <c r="N144" s="218"/>
      <c r="O144" s="218"/>
      <c r="P144" s="219">
        <f>P145</f>
        <v>0</v>
      </c>
      <c r="Q144" s="218"/>
      <c r="R144" s="219">
        <f>R145</f>
        <v>0</v>
      </c>
      <c r="S144" s="218"/>
      <c r="T144" s="220">
        <f>T145</f>
        <v>0</v>
      </c>
      <c r="U144" s="12"/>
      <c r="V144" s="12"/>
      <c r="W144" s="12"/>
      <c r="X144" s="12"/>
      <c r="Y144" s="12"/>
      <c r="Z144" s="12"/>
      <c r="AA144" s="12"/>
      <c r="AB144" s="12"/>
      <c r="AC144" s="12"/>
      <c r="AD144" s="12"/>
      <c r="AE144" s="12"/>
      <c r="AR144" s="221" t="s">
        <v>88</v>
      </c>
      <c r="AT144" s="222" t="s">
        <v>79</v>
      </c>
      <c r="AU144" s="222" t="s">
        <v>80</v>
      </c>
      <c r="AY144" s="221" t="s">
        <v>150</v>
      </c>
      <c r="BK144" s="223">
        <f>BK145</f>
        <v>0</v>
      </c>
    </row>
    <row r="145" s="12" customFormat="1" ht="22.8" customHeight="1">
      <c r="A145" s="12"/>
      <c r="B145" s="210"/>
      <c r="C145" s="211"/>
      <c r="D145" s="212" t="s">
        <v>79</v>
      </c>
      <c r="E145" s="224" t="s">
        <v>1279</v>
      </c>
      <c r="F145" s="224" t="s">
        <v>1280</v>
      </c>
      <c r="G145" s="211"/>
      <c r="H145" s="211"/>
      <c r="I145" s="214"/>
      <c r="J145" s="225">
        <f>BK145</f>
        <v>0</v>
      </c>
      <c r="K145" s="211"/>
      <c r="L145" s="216"/>
      <c r="M145" s="217"/>
      <c r="N145" s="218"/>
      <c r="O145" s="218"/>
      <c r="P145" s="219">
        <f>SUM(P146:P149)</f>
        <v>0</v>
      </c>
      <c r="Q145" s="218"/>
      <c r="R145" s="219">
        <f>SUM(R146:R149)</f>
        <v>0</v>
      </c>
      <c r="S145" s="218"/>
      <c r="T145" s="220">
        <f>SUM(T146:T149)</f>
        <v>0</v>
      </c>
      <c r="U145" s="12"/>
      <c r="V145" s="12"/>
      <c r="W145" s="12"/>
      <c r="X145" s="12"/>
      <c r="Y145" s="12"/>
      <c r="Z145" s="12"/>
      <c r="AA145" s="12"/>
      <c r="AB145" s="12"/>
      <c r="AC145" s="12"/>
      <c r="AD145" s="12"/>
      <c r="AE145" s="12"/>
      <c r="AR145" s="221" t="s">
        <v>88</v>
      </c>
      <c r="AT145" s="222" t="s">
        <v>79</v>
      </c>
      <c r="AU145" s="222" t="s">
        <v>14</v>
      </c>
      <c r="AY145" s="221" t="s">
        <v>150</v>
      </c>
      <c r="BK145" s="223">
        <f>SUM(BK146:BK149)</f>
        <v>0</v>
      </c>
    </row>
    <row r="146" s="2" customFormat="1" ht="16.5" customHeight="1">
      <c r="A146" s="38"/>
      <c r="B146" s="39"/>
      <c r="C146" s="226" t="s">
        <v>189</v>
      </c>
      <c r="D146" s="226" t="s">
        <v>152</v>
      </c>
      <c r="E146" s="227" t="s">
        <v>1281</v>
      </c>
      <c r="F146" s="228" t="s">
        <v>1282</v>
      </c>
      <c r="G146" s="229" t="s">
        <v>323</v>
      </c>
      <c r="H146" s="230">
        <v>31</v>
      </c>
      <c r="I146" s="231"/>
      <c r="J146" s="232">
        <f>ROUND(I146*H146,2)</f>
        <v>0</v>
      </c>
      <c r="K146" s="228" t="s">
        <v>1</v>
      </c>
      <c r="L146" s="44"/>
      <c r="M146" s="233" t="s">
        <v>1</v>
      </c>
      <c r="N146" s="234" t="s">
        <v>45</v>
      </c>
      <c r="O146" s="91"/>
      <c r="P146" s="235">
        <f>O146*H146</f>
        <v>0</v>
      </c>
      <c r="Q146" s="235">
        <v>0</v>
      </c>
      <c r="R146" s="235">
        <f>Q146*H146</f>
        <v>0</v>
      </c>
      <c r="S146" s="235">
        <v>0</v>
      </c>
      <c r="T146" s="236">
        <f>S146*H146</f>
        <v>0</v>
      </c>
      <c r="U146" s="38"/>
      <c r="V146" s="38"/>
      <c r="W146" s="38"/>
      <c r="X146" s="38"/>
      <c r="Y146" s="38"/>
      <c r="Z146" s="38"/>
      <c r="AA146" s="38"/>
      <c r="AB146" s="38"/>
      <c r="AC146" s="38"/>
      <c r="AD146" s="38"/>
      <c r="AE146" s="38"/>
      <c r="AR146" s="237" t="s">
        <v>242</v>
      </c>
      <c r="AT146" s="237" t="s">
        <v>152</v>
      </c>
      <c r="AU146" s="237" t="s">
        <v>88</v>
      </c>
      <c r="AY146" s="17" t="s">
        <v>150</v>
      </c>
      <c r="BE146" s="238">
        <f>IF(N146="základní",J146,0)</f>
        <v>0</v>
      </c>
      <c r="BF146" s="238">
        <f>IF(N146="snížená",J146,0)</f>
        <v>0</v>
      </c>
      <c r="BG146" s="238">
        <f>IF(N146="zákl. přenesená",J146,0)</f>
        <v>0</v>
      </c>
      <c r="BH146" s="238">
        <f>IF(N146="sníž. přenesená",J146,0)</f>
        <v>0</v>
      </c>
      <c r="BI146" s="238">
        <f>IF(N146="nulová",J146,0)</f>
        <v>0</v>
      </c>
      <c r="BJ146" s="17" t="s">
        <v>14</v>
      </c>
      <c r="BK146" s="238">
        <f>ROUND(I146*H146,2)</f>
        <v>0</v>
      </c>
      <c r="BL146" s="17" t="s">
        <v>242</v>
      </c>
      <c r="BM146" s="237" t="s">
        <v>1283</v>
      </c>
    </row>
    <row r="147" s="2" customFormat="1" ht="16.5" customHeight="1">
      <c r="A147" s="38"/>
      <c r="B147" s="39"/>
      <c r="C147" s="266" t="s">
        <v>194</v>
      </c>
      <c r="D147" s="266" t="s">
        <v>266</v>
      </c>
      <c r="E147" s="267" t="s">
        <v>1284</v>
      </c>
      <c r="F147" s="268" t="s">
        <v>1285</v>
      </c>
      <c r="G147" s="269" t="s">
        <v>323</v>
      </c>
      <c r="H147" s="270">
        <v>12</v>
      </c>
      <c r="I147" s="271"/>
      <c r="J147" s="272">
        <f>ROUND(I147*H147,2)</f>
        <v>0</v>
      </c>
      <c r="K147" s="268" t="s">
        <v>1</v>
      </c>
      <c r="L147" s="273"/>
      <c r="M147" s="274" t="s">
        <v>1</v>
      </c>
      <c r="N147" s="275" t="s">
        <v>45</v>
      </c>
      <c r="O147" s="91"/>
      <c r="P147" s="235">
        <f>O147*H147</f>
        <v>0</v>
      </c>
      <c r="Q147" s="235">
        <v>0</v>
      </c>
      <c r="R147" s="235">
        <f>Q147*H147</f>
        <v>0</v>
      </c>
      <c r="S147" s="235">
        <v>0</v>
      </c>
      <c r="T147" s="236">
        <f>S147*H147</f>
        <v>0</v>
      </c>
      <c r="U147" s="38"/>
      <c r="V147" s="38"/>
      <c r="W147" s="38"/>
      <c r="X147" s="38"/>
      <c r="Y147" s="38"/>
      <c r="Z147" s="38"/>
      <c r="AA147" s="38"/>
      <c r="AB147" s="38"/>
      <c r="AC147" s="38"/>
      <c r="AD147" s="38"/>
      <c r="AE147" s="38"/>
      <c r="AR147" s="237" t="s">
        <v>337</v>
      </c>
      <c r="AT147" s="237" t="s">
        <v>266</v>
      </c>
      <c r="AU147" s="237" t="s">
        <v>88</v>
      </c>
      <c r="AY147" s="17" t="s">
        <v>150</v>
      </c>
      <c r="BE147" s="238">
        <f>IF(N147="základní",J147,0)</f>
        <v>0</v>
      </c>
      <c r="BF147" s="238">
        <f>IF(N147="snížená",J147,0)</f>
        <v>0</v>
      </c>
      <c r="BG147" s="238">
        <f>IF(N147="zákl. přenesená",J147,0)</f>
        <v>0</v>
      </c>
      <c r="BH147" s="238">
        <f>IF(N147="sníž. přenesená",J147,0)</f>
        <v>0</v>
      </c>
      <c r="BI147" s="238">
        <f>IF(N147="nulová",J147,0)</f>
        <v>0</v>
      </c>
      <c r="BJ147" s="17" t="s">
        <v>14</v>
      </c>
      <c r="BK147" s="238">
        <f>ROUND(I147*H147,2)</f>
        <v>0</v>
      </c>
      <c r="BL147" s="17" t="s">
        <v>242</v>
      </c>
      <c r="BM147" s="237" t="s">
        <v>1286</v>
      </c>
    </row>
    <row r="148" s="2" customFormat="1" ht="16.5" customHeight="1">
      <c r="A148" s="38"/>
      <c r="B148" s="39"/>
      <c r="C148" s="266" t="s">
        <v>199</v>
      </c>
      <c r="D148" s="266" t="s">
        <v>266</v>
      </c>
      <c r="E148" s="267" t="s">
        <v>1287</v>
      </c>
      <c r="F148" s="268" t="s">
        <v>1288</v>
      </c>
      <c r="G148" s="269" t="s">
        <v>323</v>
      </c>
      <c r="H148" s="270">
        <v>6</v>
      </c>
      <c r="I148" s="271"/>
      <c r="J148" s="272">
        <f>ROUND(I148*H148,2)</f>
        <v>0</v>
      </c>
      <c r="K148" s="268" t="s">
        <v>1</v>
      </c>
      <c r="L148" s="273"/>
      <c r="M148" s="274" t="s">
        <v>1</v>
      </c>
      <c r="N148" s="275" t="s">
        <v>45</v>
      </c>
      <c r="O148" s="91"/>
      <c r="P148" s="235">
        <f>O148*H148</f>
        <v>0</v>
      </c>
      <c r="Q148" s="235">
        <v>0</v>
      </c>
      <c r="R148" s="235">
        <f>Q148*H148</f>
        <v>0</v>
      </c>
      <c r="S148" s="235">
        <v>0</v>
      </c>
      <c r="T148" s="236">
        <f>S148*H148</f>
        <v>0</v>
      </c>
      <c r="U148" s="38"/>
      <c r="V148" s="38"/>
      <c r="W148" s="38"/>
      <c r="X148" s="38"/>
      <c r="Y148" s="38"/>
      <c r="Z148" s="38"/>
      <c r="AA148" s="38"/>
      <c r="AB148" s="38"/>
      <c r="AC148" s="38"/>
      <c r="AD148" s="38"/>
      <c r="AE148" s="38"/>
      <c r="AR148" s="237" t="s">
        <v>337</v>
      </c>
      <c r="AT148" s="237" t="s">
        <v>266</v>
      </c>
      <c r="AU148" s="237" t="s">
        <v>88</v>
      </c>
      <c r="AY148" s="17" t="s">
        <v>150</v>
      </c>
      <c r="BE148" s="238">
        <f>IF(N148="základní",J148,0)</f>
        <v>0</v>
      </c>
      <c r="BF148" s="238">
        <f>IF(N148="snížená",J148,0)</f>
        <v>0</v>
      </c>
      <c r="BG148" s="238">
        <f>IF(N148="zákl. přenesená",J148,0)</f>
        <v>0</v>
      </c>
      <c r="BH148" s="238">
        <f>IF(N148="sníž. přenesená",J148,0)</f>
        <v>0</v>
      </c>
      <c r="BI148" s="238">
        <f>IF(N148="nulová",J148,0)</f>
        <v>0</v>
      </c>
      <c r="BJ148" s="17" t="s">
        <v>14</v>
      </c>
      <c r="BK148" s="238">
        <f>ROUND(I148*H148,2)</f>
        <v>0</v>
      </c>
      <c r="BL148" s="17" t="s">
        <v>242</v>
      </c>
      <c r="BM148" s="237" t="s">
        <v>1289</v>
      </c>
    </row>
    <row r="149" s="2" customFormat="1" ht="21.75" customHeight="1">
      <c r="A149" s="38"/>
      <c r="B149" s="39"/>
      <c r="C149" s="226" t="s">
        <v>204</v>
      </c>
      <c r="D149" s="226" t="s">
        <v>152</v>
      </c>
      <c r="E149" s="227" t="s">
        <v>1290</v>
      </c>
      <c r="F149" s="228" t="s">
        <v>1291</v>
      </c>
      <c r="G149" s="229" t="s">
        <v>323</v>
      </c>
      <c r="H149" s="230">
        <v>14</v>
      </c>
      <c r="I149" s="231"/>
      <c r="J149" s="232">
        <f>ROUND(I149*H149,2)</f>
        <v>0</v>
      </c>
      <c r="K149" s="228" t="s">
        <v>1</v>
      </c>
      <c r="L149" s="44"/>
      <c r="M149" s="233" t="s">
        <v>1</v>
      </c>
      <c r="N149" s="234" t="s">
        <v>45</v>
      </c>
      <c r="O149" s="91"/>
      <c r="P149" s="235">
        <f>O149*H149</f>
        <v>0</v>
      </c>
      <c r="Q149" s="235">
        <v>0</v>
      </c>
      <c r="R149" s="235">
        <f>Q149*H149</f>
        <v>0</v>
      </c>
      <c r="S149" s="235">
        <v>0</v>
      </c>
      <c r="T149" s="236">
        <f>S149*H149</f>
        <v>0</v>
      </c>
      <c r="U149" s="38"/>
      <c r="V149" s="38"/>
      <c r="W149" s="38"/>
      <c r="X149" s="38"/>
      <c r="Y149" s="38"/>
      <c r="Z149" s="38"/>
      <c r="AA149" s="38"/>
      <c r="AB149" s="38"/>
      <c r="AC149" s="38"/>
      <c r="AD149" s="38"/>
      <c r="AE149" s="38"/>
      <c r="AR149" s="237" t="s">
        <v>242</v>
      </c>
      <c r="AT149" s="237" t="s">
        <v>152</v>
      </c>
      <c r="AU149" s="237" t="s">
        <v>88</v>
      </c>
      <c r="AY149" s="17" t="s">
        <v>150</v>
      </c>
      <c r="BE149" s="238">
        <f>IF(N149="základní",J149,0)</f>
        <v>0</v>
      </c>
      <c r="BF149" s="238">
        <f>IF(N149="snížená",J149,0)</f>
        <v>0</v>
      </c>
      <c r="BG149" s="238">
        <f>IF(N149="zákl. přenesená",J149,0)</f>
        <v>0</v>
      </c>
      <c r="BH149" s="238">
        <f>IF(N149="sníž. přenesená",J149,0)</f>
        <v>0</v>
      </c>
      <c r="BI149" s="238">
        <f>IF(N149="nulová",J149,0)</f>
        <v>0</v>
      </c>
      <c r="BJ149" s="17" t="s">
        <v>14</v>
      </c>
      <c r="BK149" s="238">
        <f>ROUND(I149*H149,2)</f>
        <v>0</v>
      </c>
      <c r="BL149" s="17" t="s">
        <v>242</v>
      </c>
      <c r="BM149" s="237" t="s">
        <v>1292</v>
      </c>
    </row>
    <row r="150" s="12" customFormat="1" ht="25.92" customHeight="1">
      <c r="A150" s="12"/>
      <c r="B150" s="210"/>
      <c r="C150" s="211"/>
      <c r="D150" s="212" t="s">
        <v>79</v>
      </c>
      <c r="E150" s="213" t="s">
        <v>266</v>
      </c>
      <c r="F150" s="213" t="s">
        <v>1293</v>
      </c>
      <c r="G150" s="211"/>
      <c r="H150" s="211"/>
      <c r="I150" s="214"/>
      <c r="J150" s="215">
        <f>BK150</f>
        <v>0</v>
      </c>
      <c r="K150" s="211"/>
      <c r="L150" s="216"/>
      <c r="M150" s="217"/>
      <c r="N150" s="218"/>
      <c r="O150" s="218"/>
      <c r="P150" s="219">
        <f>P151+P155+P186+P189+P223+P231+P237</f>
        <v>0</v>
      </c>
      <c r="Q150" s="218"/>
      <c r="R150" s="219">
        <f>R151+R155+R186+R189+R223+R231+R237</f>
        <v>0</v>
      </c>
      <c r="S150" s="218"/>
      <c r="T150" s="220">
        <f>T151+T155+T186+T189+T223+T231+T237</f>
        <v>0</v>
      </c>
      <c r="U150" s="12"/>
      <c r="V150" s="12"/>
      <c r="W150" s="12"/>
      <c r="X150" s="12"/>
      <c r="Y150" s="12"/>
      <c r="Z150" s="12"/>
      <c r="AA150" s="12"/>
      <c r="AB150" s="12"/>
      <c r="AC150" s="12"/>
      <c r="AD150" s="12"/>
      <c r="AE150" s="12"/>
      <c r="AR150" s="221" t="s">
        <v>167</v>
      </c>
      <c r="AT150" s="222" t="s">
        <v>79</v>
      </c>
      <c r="AU150" s="222" t="s">
        <v>80</v>
      </c>
      <c r="AY150" s="221" t="s">
        <v>150</v>
      </c>
      <c r="BK150" s="223">
        <f>BK151+BK155+BK186+BK189+BK223+BK231+BK237</f>
        <v>0</v>
      </c>
    </row>
    <row r="151" s="12" customFormat="1" ht="22.8" customHeight="1">
      <c r="A151" s="12"/>
      <c r="B151" s="210"/>
      <c r="C151" s="211"/>
      <c r="D151" s="212" t="s">
        <v>79</v>
      </c>
      <c r="E151" s="224" t="s">
        <v>1294</v>
      </c>
      <c r="F151" s="224" t="s">
        <v>1295</v>
      </c>
      <c r="G151" s="211"/>
      <c r="H151" s="211"/>
      <c r="I151" s="214"/>
      <c r="J151" s="225">
        <f>BK151</f>
        <v>0</v>
      </c>
      <c r="K151" s="211"/>
      <c r="L151" s="216"/>
      <c r="M151" s="217"/>
      <c r="N151" s="218"/>
      <c r="O151" s="218"/>
      <c r="P151" s="219">
        <f>SUM(P152:P154)</f>
        <v>0</v>
      </c>
      <c r="Q151" s="218"/>
      <c r="R151" s="219">
        <f>SUM(R152:R154)</f>
        <v>0</v>
      </c>
      <c r="S151" s="218"/>
      <c r="T151" s="220">
        <f>SUM(T152:T154)</f>
        <v>0</v>
      </c>
      <c r="U151" s="12"/>
      <c r="V151" s="12"/>
      <c r="W151" s="12"/>
      <c r="X151" s="12"/>
      <c r="Y151" s="12"/>
      <c r="Z151" s="12"/>
      <c r="AA151" s="12"/>
      <c r="AB151" s="12"/>
      <c r="AC151" s="12"/>
      <c r="AD151" s="12"/>
      <c r="AE151" s="12"/>
      <c r="AR151" s="221" t="s">
        <v>14</v>
      </c>
      <c r="AT151" s="222" t="s">
        <v>79</v>
      </c>
      <c r="AU151" s="222" t="s">
        <v>14</v>
      </c>
      <c r="AY151" s="221" t="s">
        <v>150</v>
      </c>
      <c r="BK151" s="223">
        <f>SUM(BK152:BK154)</f>
        <v>0</v>
      </c>
    </row>
    <row r="152" s="2" customFormat="1" ht="33" customHeight="1">
      <c r="A152" s="38"/>
      <c r="B152" s="39"/>
      <c r="C152" s="226" t="s">
        <v>213</v>
      </c>
      <c r="D152" s="226" t="s">
        <v>152</v>
      </c>
      <c r="E152" s="227" t="s">
        <v>1296</v>
      </c>
      <c r="F152" s="228" t="s">
        <v>1297</v>
      </c>
      <c r="G152" s="229" t="s">
        <v>323</v>
      </c>
      <c r="H152" s="230">
        <v>96</v>
      </c>
      <c r="I152" s="231"/>
      <c r="J152" s="232">
        <f>ROUND(I152*H152,2)</f>
        <v>0</v>
      </c>
      <c r="K152" s="228" t="s">
        <v>1</v>
      </c>
      <c r="L152" s="44"/>
      <c r="M152" s="233" t="s">
        <v>1</v>
      </c>
      <c r="N152" s="234" t="s">
        <v>45</v>
      </c>
      <c r="O152" s="91"/>
      <c r="P152" s="235">
        <f>O152*H152</f>
        <v>0</v>
      </c>
      <c r="Q152" s="235">
        <v>0</v>
      </c>
      <c r="R152" s="235">
        <f>Q152*H152</f>
        <v>0</v>
      </c>
      <c r="S152" s="235">
        <v>0</v>
      </c>
      <c r="T152" s="236">
        <f>S152*H152</f>
        <v>0</v>
      </c>
      <c r="U152" s="38"/>
      <c r="V152" s="38"/>
      <c r="W152" s="38"/>
      <c r="X152" s="38"/>
      <c r="Y152" s="38"/>
      <c r="Z152" s="38"/>
      <c r="AA152" s="38"/>
      <c r="AB152" s="38"/>
      <c r="AC152" s="38"/>
      <c r="AD152" s="38"/>
      <c r="AE152" s="38"/>
      <c r="AR152" s="237" t="s">
        <v>157</v>
      </c>
      <c r="AT152" s="237" t="s">
        <v>152</v>
      </c>
      <c r="AU152" s="237" t="s">
        <v>88</v>
      </c>
      <c r="AY152" s="17" t="s">
        <v>150</v>
      </c>
      <c r="BE152" s="238">
        <f>IF(N152="základní",J152,0)</f>
        <v>0</v>
      </c>
      <c r="BF152" s="238">
        <f>IF(N152="snížená",J152,0)</f>
        <v>0</v>
      </c>
      <c r="BG152" s="238">
        <f>IF(N152="zákl. přenesená",J152,0)</f>
        <v>0</v>
      </c>
      <c r="BH152" s="238">
        <f>IF(N152="sníž. přenesená",J152,0)</f>
        <v>0</v>
      </c>
      <c r="BI152" s="238">
        <f>IF(N152="nulová",J152,0)</f>
        <v>0</v>
      </c>
      <c r="BJ152" s="17" t="s">
        <v>14</v>
      </c>
      <c r="BK152" s="238">
        <f>ROUND(I152*H152,2)</f>
        <v>0</v>
      </c>
      <c r="BL152" s="17" t="s">
        <v>157</v>
      </c>
      <c r="BM152" s="237" t="s">
        <v>1298</v>
      </c>
    </row>
    <row r="153" s="2" customFormat="1" ht="21.75" customHeight="1">
      <c r="A153" s="38"/>
      <c r="B153" s="39"/>
      <c r="C153" s="226" t="s">
        <v>220</v>
      </c>
      <c r="D153" s="226" t="s">
        <v>152</v>
      </c>
      <c r="E153" s="227" t="s">
        <v>1290</v>
      </c>
      <c r="F153" s="228" t="s">
        <v>1291</v>
      </c>
      <c r="G153" s="229" t="s">
        <v>323</v>
      </c>
      <c r="H153" s="230">
        <v>14</v>
      </c>
      <c r="I153" s="231"/>
      <c r="J153" s="232">
        <f>ROUND(I153*H153,2)</f>
        <v>0</v>
      </c>
      <c r="K153" s="228" t="s">
        <v>1</v>
      </c>
      <c r="L153" s="44"/>
      <c r="M153" s="233" t="s">
        <v>1</v>
      </c>
      <c r="N153" s="234" t="s">
        <v>45</v>
      </c>
      <c r="O153" s="91"/>
      <c r="P153" s="235">
        <f>O153*H153</f>
        <v>0</v>
      </c>
      <c r="Q153" s="235">
        <v>0</v>
      </c>
      <c r="R153" s="235">
        <f>Q153*H153</f>
        <v>0</v>
      </c>
      <c r="S153" s="235">
        <v>0</v>
      </c>
      <c r="T153" s="236">
        <f>S153*H153</f>
        <v>0</v>
      </c>
      <c r="U153" s="38"/>
      <c r="V153" s="38"/>
      <c r="W153" s="38"/>
      <c r="X153" s="38"/>
      <c r="Y153" s="38"/>
      <c r="Z153" s="38"/>
      <c r="AA153" s="38"/>
      <c r="AB153" s="38"/>
      <c r="AC153" s="38"/>
      <c r="AD153" s="38"/>
      <c r="AE153" s="38"/>
      <c r="AR153" s="237" t="s">
        <v>157</v>
      </c>
      <c r="AT153" s="237" t="s">
        <v>152</v>
      </c>
      <c r="AU153" s="237" t="s">
        <v>88</v>
      </c>
      <c r="AY153" s="17" t="s">
        <v>150</v>
      </c>
      <c r="BE153" s="238">
        <f>IF(N153="základní",J153,0)</f>
        <v>0</v>
      </c>
      <c r="BF153" s="238">
        <f>IF(N153="snížená",J153,0)</f>
        <v>0</v>
      </c>
      <c r="BG153" s="238">
        <f>IF(N153="zákl. přenesená",J153,0)</f>
        <v>0</v>
      </c>
      <c r="BH153" s="238">
        <f>IF(N153="sníž. přenesená",J153,0)</f>
        <v>0</v>
      </c>
      <c r="BI153" s="238">
        <f>IF(N153="nulová",J153,0)</f>
        <v>0</v>
      </c>
      <c r="BJ153" s="17" t="s">
        <v>14</v>
      </c>
      <c r="BK153" s="238">
        <f>ROUND(I153*H153,2)</f>
        <v>0</v>
      </c>
      <c r="BL153" s="17" t="s">
        <v>157</v>
      </c>
      <c r="BM153" s="237" t="s">
        <v>1299</v>
      </c>
    </row>
    <row r="154" s="2" customFormat="1" ht="33" customHeight="1">
      <c r="A154" s="38"/>
      <c r="B154" s="39"/>
      <c r="C154" s="226" t="s">
        <v>225</v>
      </c>
      <c r="D154" s="226" t="s">
        <v>152</v>
      </c>
      <c r="E154" s="227" t="s">
        <v>1300</v>
      </c>
      <c r="F154" s="228" t="s">
        <v>1301</v>
      </c>
      <c r="G154" s="229" t="s">
        <v>216</v>
      </c>
      <c r="H154" s="230">
        <v>420</v>
      </c>
      <c r="I154" s="231"/>
      <c r="J154" s="232">
        <f>ROUND(I154*H154,2)</f>
        <v>0</v>
      </c>
      <c r="K154" s="228" t="s">
        <v>1</v>
      </c>
      <c r="L154" s="44"/>
      <c r="M154" s="233" t="s">
        <v>1</v>
      </c>
      <c r="N154" s="234" t="s">
        <v>45</v>
      </c>
      <c r="O154" s="91"/>
      <c r="P154" s="235">
        <f>O154*H154</f>
        <v>0</v>
      </c>
      <c r="Q154" s="235">
        <v>0</v>
      </c>
      <c r="R154" s="235">
        <f>Q154*H154</f>
        <v>0</v>
      </c>
      <c r="S154" s="235">
        <v>0</v>
      </c>
      <c r="T154" s="236">
        <f>S154*H154</f>
        <v>0</v>
      </c>
      <c r="U154" s="38"/>
      <c r="V154" s="38"/>
      <c r="W154" s="38"/>
      <c r="X154" s="38"/>
      <c r="Y154" s="38"/>
      <c r="Z154" s="38"/>
      <c r="AA154" s="38"/>
      <c r="AB154" s="38"/>
      <c r="AC154" s="38"/>
      <c r="AD154" s="38"/>
      <c r="AE154" s="38"/>
      <c r="AR154" s="237" t="s">
        <v>157</v>
      </c>
      <c r="AT154" s="237" t="s">
        <v>152</v>
      </c>
      <c r="AU154" s="237" t="s">
        <v>88</v>
      </c>
      <c r="AY154" s="17" t="s">
        <v>150</v>
      </c>
      <c r="BE154" s="238">
        <f>IF(N154="základní",J154,0)</f>
        <v>0</v>
      </c>
      <c r="BF154" s="238">
        <f>IF(N154="snížená",J154,0)</f>
        <v>0</v>
      </c>
      <c r="BG154" s="238">
        <f>IF(N154="zákl. přenesená",J154,0)</f>
        <v>0</v>
      </c>
      <c r="BH154" s="238">
        <f>IF(N154="sníž. přenesená",J154,0)</f>
        <v>0</v>
      </c>
      <c r="BI154" s="238">
        <f>IF(N154="nulová",J154,0)</f>
        <v>0</v>
      </c>
      <c r="BJ154" s="17" t="s">
        <v>14</v>
      </c>
      <c r="BK154" s="238">
        <f>ROUND(I154*H154,2)</f>
        <v>0</v>
      </c>
      <c r="BL154" s="17" t="s">
        <v>157</v>
      </c>
      <c r="BM154" s="237" t="s">
        <v>1302</v>
      </c>
    </row>
    <row r="155" s="12" customFormat="1" ht="22.8" customHeight="1">
      <c r="A155" s="12"/>
      <c r="B155" s="210"/>
      <c r="C155" s="211"/>
      <c r="D155" s="212" t="s">
        <v>79</v>
      </c>
      <c r="E155" s="224" t="s">
        <v>1303</v>
      </c>
      <c r="F155" s="224" t="s">
        <v>1304</v>
      </c>
      <c r="G155" s="211"/>
      <c r="H155" s="211"/>
      <c r="I155" s="214"/>
      <c r="J155" s="225">
        <f>BK155</f>
        <v>0</v>
      </c>
      <c r="K155" s="211"/>
      <c r="L155" s="216"/>
      <c r="M155" s="217"/>
      <c r="N155" s="218"/>
      <c r="O155" s="218"/>
      <c r="P155" s="219">
        <f>SUM(P156:P185)</f>
        <v>0</v>
      </c>
      <c r="Q155" s="218"/>
      <c r="R155" s="219">
        <f>SUM(R156:R185)</f>
        <v>0</v>
      </c>
      <c r="S155" s="218"/>
      <c r="T155" s="220">
        <f>SUM(T156:T185)</f>
        <v>0</v>
      </c>
      <c r="U155" s="12"/>
      <c r="V155" s="12"/>
      <c r="W155" s="12"/>
      <c r="X155" s="12"/>
      <c r="Y155" s="12"/>
      <c r="Z155" s="12"/>
      <c r="AA155" s="12"/>
      <c r="AB155" s="12"/>
      <c r="AC155" s="12"/>
      <c r="AD155" s="12"/>
      <c r="AE155" s="12"/>
      <c r="AR155" s="221" t="s">
        <v>167</v>
      </c>
      <c r="AT155" s="222" t="s">
        <v>79</v>
      </c>
      <c r="AU155" s="222" t="s">
        <v>14</v>
      </c>
      <c r="AY155" s="221" t="s">
        <v>150</v>
      </c>
      <c r="BK155" s="223">
        <f>SUM(BK156:BK185)</f>
        <v>0</v>
      </c>
    </row>
    <row r="156" s="2" customFormat="1">
      <c r="A156" s="38"/>
      <c r="B156" s="39"/>
      <c r="C156" s="226" t="s">
        <v>230</v>
      </c>
      <c r="D156" s="226" t="s">
        <v>152</v>
      </c>
      <c r="E156" s="227" t="s">
        <v>1305</v>
      </c>
      <c r="F156" s="228" t="s">
        <v>1306</v>
      </c>
      <c r="G156" s="229" t="s">
        <v>323</v>
      </c>
      <c r="H156" s="230">
        <v>108</v>
      </c>
      <c r="I156" s="231"/>
      <c r="J156" s="232">
        <f>ROUND(I156*H156,2)</f>
        <v>0</v>
      </c>
      <c r="K156" s="228" t="s">
        <v>1</v>
      </c>
      <c r="L156" s="44"/>
      <c r="M156" s="233" t="s">
        <v>1</v>
      </c>
      <c r="N156" s="234" t="s">
        <v>45</v>
      </c>
      <c r="O156" s="91"/>
      <c r="P156" s="235">
        <f>O156*H156</f>
        <v>0</v>
      </c>
      <c r="Q156" s="235">
        <v>0</v>
      </c>
      <c r="R156" s="235">
        <f>Q156*H156</f>
        <v>0</v>
      </c>
      <c r="S156" s="235">
        <v>0</v>
      </c>
      <c r="T156" s="236">
        <f>S156*H156</f>
        <v>0</v>
      </c>
      <c r="U156" s="38"/>
      <c r="V156" s="38"/>
      <c r="W156" s="38"/>
      <c r="X156" s="38"/>
      <c r="Y156" s="38"/>
      <c r="Z156" s="38"/>
      <c r="AA156" s="38"/>
      <c r="AB156" s="38"/>
      <c r="AC156" s="38"/>
      <c r="AD156" s="38"/>
      <c r="AE156" s="38"/>
      <c r="AR156" s="237" t="s">
        <v>512</v>
      </c>
      <c r="AT156" s="237" t="s">
        <v>152</v>
      </c>
      <c r="AU156" s="237" t="s">
        <v>88</v>
      </c>
      <c r="AY156" s="17" t="s">
        <v>150</v>
      </c>
      <c r="BE156" s="238">
        <f>IF(N156="základní",J156,0)</f>
        <v>0</v>
      </c>
      <c r="BF156" s="238">
        <f>IF(N156="snížená",J156,0)</f>
        <v>0</v>
      </c>
      <c r="BG156" s="238">
        <f>IF(N156="zákl. přenesená",J156,0)</f>
        <v>0</v>
      </c>
      <c r="BH156" s="238">
        <f>IF(N156="sníž. přenesená",J156,0)</f>
        <v>0</v>
      </c>
      <c r="BI156" s="238">
        <f>IF(N156="nulová",J156,0)</f>
        <v>0</v>
      </c>
      <c r="BJ156" s="17" t="s">
        <v>14</v>
      </c>
      <c r="BK156" s="238">
        <f>ROUND(I156*H156,2)</f>
        <v>0</v>
      </c>
      <c r="BL156" s="17" t="s">
        <v>512</v>
      </c>
      <c r="BM156" s="237" t="s">
        <v>1307</v>
      </c>
    </row>
    <row r="157" s="2" customFormat="1" ht="33" customHeight="1">
      <c r="A157" s="38"/>
      <c r="B157" s="39"/>
      <c r="C157" s="226" t="s">
        <v>8</v>
      </c>
      <c r="D157" s="226" t="s">
        <v>152</v>
      </c>
      <c r="E157" s="227" t="s">
        <v>1308</v>
      </c>
      <c r="F157" s="228" t="s">
        <v>1309</v>
      </c>
      <c r="G157" s="229" t="s">
        <v>323</v>
      </c>
      <c r="H157" s="230">
        <v>80</v>
      </c>
      <c r="I157" s="231"/>
      <c r="J157" s="232">
        <f>ROUND(I157*H157,2)</f>
        <v>0</v>
      </c>
      <c r="K157" s="228" t="s">
        <v>1</v>
      </c>
      <c r="L157" s="44"/>
      <c r="M157" s="233" t="s">
        <v>1</v>
      </c>
      <c r="N157" s="234" t="s">
        <v>45</v>
      </c>
      <c r="O157" s="91"/>
      <c r="P157" s="235">
        <f>O157*H157</f>
        <v>0</v>
      </c>
      <c r="Q157" s="235">
        <v>0</v>
      </c>
      <c r="R157" s="235">
        <f>Q157*H157</f>
        <v>0</v>
      </c>
      <c r="S157" s="235">
        <v>0</v>
      </c>
      <c r="T157" s="236">
        <f>S157*H157</f>
        <v>0</v>
      </c>
      <c r="U157" s="38"/>
      <c r="V157" s="38"/>
      <c r="W157" s="38"/>
      <c r="X157" s="38"/>
      <c r="Y157" s="38"/>
      <c r="Z157" s="38"/>
      <c r="AA157" s="38"/>
      <c r="AB157" s="38"/>
      <c r="AC157" s="38"/>
      <c r="AD157" s="38"/>
      <c r="AE157" s="38"/>
      <c r="AR157" s="237" t="s">
        <v>512</v>
      </c>
      <c r="AT157" s="237" t="s">
        <v>152</v>
      </c>
      <c r="AU157" s="237" t="s">
        <v>88</v>
      </c>
      <c r="AY157" s="17" t="s">
        <v>150</v>
      </c>
      <c r="BE157" s="238">
        <f>IF(N157="základní",J157,0)</f>
        <v>0</v>
      </c>
      <c r="BF157" s="238">
        <f>IF(N157="snížená",J157,0)</f>
        <v>0</v>
      </c>
      <c r="BG157" s="238">
        <f>IF(N157="zákl. přenesená",J157,0)</f>
        <v>0</v>
      </c>
      <c r="BH157" s="238">
        <f>IF(N157="sníž. přenesená",J157,0)</f>
        <v>0</v>
      </c>
      <c r="BI157" s="238">
        <f>IF(N157="nulová",J157,0)</f>
        <v>0</v>
      </c>
      <c r="BJ157" s="17" t="s">
        <v>14</v>
      </c>
      <c r="BK157" s="238">
        <f>ROUND(I157*H157,2)</f>
        <v>0</v>
      </c>
      <c r="BL157" s="17" t="s">
        <v>512</v>
      </c>
      <c r="BM157" s="237" t="s">
        <v>1310</v>
      </c>
    </row>
    <row r="158" s="2" customFormat="1" ht="21.75" customHeight="1">
      <c r="A158" s="38"/>
      <c r="B158" s="39"/>
      <c r="C158" s="266" t="s">
        <v>242</v>
      </c>
      <c r="D158" s="266" t="s">
        <v>266</v>
      </c>
      <c r="E158" s="267" t="s">
        <v>1311</v>
      </c>
      <c r="F158" s="268" t="s">
        <v>1312</v>
      </c>
      <c r="G158" s="269" t="s">
        <v>216</v>
      </c>
      <c r="H158" s="270">
        <v>18</v>
      </c>
      <c r="I158" s="271"/>
      <c r="J158" s="272">
        <f>ROUND(I158*H158,2)</f>
        <v>0</v>
      </c>
      <c r="K158" s="268" t="s">
        <v>1</v>
      </c>
      <c r="L158" s="273"/>
      <c r="M158" s="274" t="s">
        <v>1</v>
      </c>
      <c r="N158" s="275" t="s">
        <v>45</v>
      </c>
      <c r="O158" s="91"/>
      <c r="P158" s="235">
        <f>O158*H158</f>
        <v>0</v>
      </c>
      <c r="Q158" s="235">
        <v>0</v>
      </c>
      <c r="R158" s="235">
        <f>Q158*H158</f>
        <v>0</v>
      </c>
      <c r="S158" s="235">
        <v>0</v>
      </c>
      <c r="T158" s="236">
        <f>S158*H158</f>
        <v>0</v>
      </c>
      <c r="U158" s="38"/>
      <c r="V158" s="38"/>
      <c r="W158" s="38"/>
      <c r="X158" s="38"/>
      <c r="Y158" s="38"/>
      <c r="Z158" s="38"/>
      <c r="AA158" s="38"/>
      <c r="AB158" s="38"/>
      <c r="AC158" s="38"/>
      <c r="AD158" s="38"/>
      <c r="AE158" s="38"/>
      <c r="AR158" s="237" t="s">
        <v>1313</v>
      </c>
      <c r="AT158" s="237" t="s">
        <v>266</v>
      </c>
      <c r="AU158" s="237" t="s">
        <v>88</v>
      </c>
      <c r="AY158" s="17" t="s">
        <v>150</v>
      </c>
      <c r="BE158" s="238">
        <f>IF(N158="základní",J158,0)</f>
        <v>0</v>
      </c>
      <c r="BF158" s="238">
        <f>IF(N158="snížená",J158,0)</f>
        <v>0</v>
      </c>
      <c r="BG158" s="238">
        <f>IF(N158="zákl. přenesená",J158,0)</f>
        <v>0</v>
      </c>
      <c r="BH158" s="238">
        <f>IF(N158="sníž. přenesená",J158,0)</f>
        <v>0</v>
      </c>
      <c r="BI158" s="238">
        <f>IF(N158="nulová",J158,0)</f>
        <v>0</v>
      </c>
      <c r="BJ158" s="17" t="s">
        <v>14</v>
      </c>
      <c r="BK158" s="238">
        <f>ROUND(I158*H158,2)</f>
        <v>0</v>
      </c>
      <c r="BL158" s="17" t="s">
        <v>512</v>
      </c>
      <c r="BM158" s="237" t="s">
        <v>1314</v>
      </c>
    </row>
    <row r="159" s="2" customFormat="1">
      <c r="A159" s="38"/>
      <c r="B159" s="39"/>
      <c r="C159" s="226" t="s">
        <v>248</v>
      </c>
      <c r="D159" s="226" t="s">
        <v>152</v>
      </c>
      <c r="E159" s="227" t="s">
        <v>1315</v>
      </c>
      <c r="F159" s="228" t="s">
        <v>1316</v>
      </c>
      <c r="G159" s="229" t="s">
        <v>323</v>
      </c>
      <c r="H159" s="230">
        <v>18</v>
      </c>
      <c r="I159" s="231"/>
      <c r="J159" s="232">
        <f>ROUND(I159*H159,2)</f>
        <v>0</v>
      </c>
      <c r="K159" s="228" t="s">
        <v>1</v>
      </c>
      <c r="L159" s="44"/>
      <c r="M159" s="233" t="s">
        <v>1</v>
      </c>
      <c r="N159" s="234" t="s">
        <v>45</v>
      </c>
      <c r="O159" s="91"/>
      <c r="P159" s="235">
        <f>O159*H159</f>
        <v>0</v>
      </c>
      <c r="Q159" s="235">
        <v>0</v>
      </c>
      <c r="R159" s="235">
        <f>Q159*H159</f>
        <v>0</v>
      </c>
      <c r="S159" s="235">
        <v>0</v>
      </c>
      <c r="T159" s="236">
        <f>S159*H159</f>
        <v>0</v>
      </c>
      <c r="U159" s="38"/>
      <c r="V159" s="38"/>
      <c r="W159" s="38"/>
      <c r="X159" s="38"/>
      <c r="Y159" s="38"/>
      <c r="Z159" s="38"/>
      <c r="AA159" s="38"/>
      <c r="AB159" s="38"/>
      <c r="AC159" s="38"/>
      <c r="AD159" s="38"/>
      <c r="AE159" s="38"/>
      <c r="AR159" s="237" t="s">
        <v>512</v>
      </c>
      <c r="AT159" s="237" t="s">
        <v>152</v>
      </c>
      <c r="AU159" s="237" t="s">
        <v>88</v>
      </c>
      <c r="AY159" s="17" t="s">
        <v>150</v>
      </c>
      <c r="BE159" s="238">
        <f>IF(N159="základní",J159,0)</f>
        <v>0</v>
      </c>
      <c r="BF159" s="238">
        <f>IF(N159="snížená",J159,0)</f>
        <v>0</v>
      </c>
      <c r="BG159" s="238">
        <f>IF(N159="zákl. přenesená",J159,0)</f>
        <v>0</v>
      </c>
      <c r="BH159" s="238">
        <f>IF(N159="sníž. přenesená",J159,0)</f>
        <v>0</v>
      </c>
      <c r="BI159" s="238">
        <f>IF(N159="nulová",J159,0)</f>
        <v>0</v>
      </c>
      <c r="BJ159" s="17" t="s">
        <v>14</v>
      </c>
      <c r="BK159" s="238">
        <f>ROUND(I159*H159,2)</f>
        <v>0</v>
      </c>
      <c r="BL159" s="17" t="s">
        <v>512</v>
      </c>
      <c r="BM159" s="237" t="s">
        <v>1317</v>
      </c>
    </row>
    <row r="160" s="2" customFormat="1" ht="21.75" customHeight="1">
      <c r="A160" s="38"/>
      <c r="B160" s="39"/>
      <c r="C160" s="266" t="s">
        <v>253</v>
      </c>
      <c r="D160" s="266" t="s">
        <v>266</v>
      </c>
      <c r="E160" s="267" t="s">
        <v>1318</v>
      </c>
      <c r="F160" s="268" t="s">
        <v>1319</v>
      </c>
      <c r="G160" s="269" t="s">
        <v>323</v>
      </c>
      <c r="H160" s="270">
        <v>6</v>
      </c>
      <c r="I160" s="271"/>
      <c r="J160" s="272">
        <f>ROUND(I160*H160,2)</f>
        <v>0</v>
      </c>
      <c r="K160" s="268" t="s">
        <v>1</v>
      </c>
      <c r="L160" s="273"/>
      <c r="M160" s="274" t="s">
        <v>1</v>
      </c>
      <c r="N160" s="275" t="s">
        <v>45</v>
      </c>
      <c r="O160" s="91"/>
      <c r="P160" s="235">
        <f>O160*H160</f>
        <v>0</v>
      </c>
      <c r="Q160" s="235">
        <v>0</v>
      </c>
      <c r="R160" s="235">
        <f>Q160*H160</f>
        <v>0</v>
      </c>
      <c r="S160" s="235">
        <v>0</v>
      </c>
      <c r="T160" s="236">
        <f>S160*H160</f>
        <v>0</v>
      </c>
      <c r="U160" s="38"/>
      <c r="V160" s="38"/>
      <c r="W160" s="38"/>
      <c r="X160" s="38"/>
      <c r="Y160" s="38"/>
      <c r="Z160" s="38"/>
      <c r="AA160" s="38"/>
      <c r="AB160" s="38"/>
      <c r="AC160" s="38"/>
      <c r="AD160" s="38"/>
      <c r="AE160" s="38"/>
      <c r="AR160" s="237" t="s">
        <v>1313</v>
      </c>
      <c r="AT160" s="237" t="s">
        <v>266</v>
      </c>
      <c r="AU160" s="237" t="s">
        <v>88</v>
      </c>
      <c r="AY160" s="17" t="s">
        <v>150</v>
      </c>
      <c r="BE160" s="238">
        <f>IF(N160="základní",J160,0)</f>
        <v>0</v>
      </c>
      <c r="BF160" s="238">
        <f>IF(N160="snížená",J160,0)</f>
        <v>0</v>
      </c>
      <c r="BG160" s="238">
        <f>IF(N160="zákl. přenesená",J160,0)</f>
        <v>0</v>
      </c>
      <c r="BH160" s="238">
        <f>IF(N160="sníž. přenesená",J160,0)</f>
        <v>0</v>
      </c>
      <c r="BI160" s="238">
        <f>IF(N160="nulová",J160,0)</f>
        <v>0</v>
      </c>
      <c r="BJ160" s="17" t="s">
        <v>14</v>
      </c>
      <c r="BK160" s="238">
        <f>ROUND(I160*H160,2)</f>
        <v>0</v>
      </c>
      <c r="BL160" s="17" t="s">
        <v>512</v>
      </c>
      <c r="BM160" s="237" t="s">
        <v>1320</v>
      </c>
    </row>
    <row r="161" s="2" customFormat="1">
      <c r="A161" s="38"/>
      <c r="B161" s="39"/>
      <c r="C161" s="266" t="s">
        <v>259</v>
      </c>
      <c r="D161" s="266" t="s">
        <v>266</v>
      </c>
      <c r="E161" s="267" t="s">
        <v>1321</v>
      </c>
      <c r="F161" s="268" t="s">
        <v>1322</v>
      </c>
      <c r="G161" s="269" t="s">
        <v>323</v>
      </c>
      <c r="H161" s="270">
        <v>12</v>
      </c>
      <c r="I161" s="271"/>
      <c r="J161" s="272">
        <f>ROUND(I161*H161,2)</f>
        <v>0</v>
      </c>
      <c r="K161" s="268" t="s">
        <v>1</v>
      </c>
      <c r="L161" s="273"/>
      <c r="M161" s="274" t="s">
        <v>1</v>
      </c>
      <c r="N161" s="275" t="s">
        <v>45</v>
      </c>
      <c r="O161" s="91"/>
      <c r="P161" s="235">
        <f>O161*H161</f>
        <v>0</v>
      </c>
      <c r="Q161" s="235">
        <v>0</v>
      </c>
      <c r="R161" s="235">
        <f>Q161*H161</f>
        <v>0</v>
      </c>
      <c r="S161" s="235">
        <v>0</v>
      </c>
      <c r="T161" s="236">
        <f>S161*H161</f>
        <v>0</v>
      </c>
      <c r="U161" s="38"/>
      <c r="V161" s="38"/>
      <c r="W161" s="38"/>
      <c r="X161" s="38"/>
      <c r="Y161" s="38"/>
      <c r="Z161" s="38"/>
      <c r="AA161" s="38"/>
      <c r="AB161" s="38"/>
      <c r="AC161" s="38"/>
      <c r="AD161" s="38"/>
      <c r="AE161" s="38"/>
      <c r="AR161" s="237" t="s">
        <v>1313</v>
      </c>
      <c r="AT161" s="237" t="s">
        <v>266</v>
      </c>
      <c r="AU161" s="237" t="s">
        <v>88</v>
      </c>
      <c r="AY161" s="17" t="s">
        <v>150</v>
      </c>
      <c r="BE161" s="238">
        <f>IF(N161="základní",J161,0)</f>
        <v>0</v>
      </c>
      <c r="BF161" s="238">
        <f>IF(N161="snížená",J161,0)</f>
        <v>0</v>
      </c>
      <c r="BG161" s="238">
        <f>IF(N161="zákl. přenesená",J161,0)</f>
        <v>0</v>
      </c>
      <c r="BH161" s="238">
        <f>IF(N161="sníž. přenesená",J161,0)</f>
        <v>0</v>
      </c>
      <c r="BI161" s="238">
        <f>IF(N161="nulová",J161,0)</f>
        <v>0</v>
      </c>
      <c r="BJ161" s="17" t="s">
        <v>14</v>
      </c>
      <c r="BK161" s="238">
        <f>ROUND(I161*H161,2)</f>
        <v>0</v>
      </c>
      <c r="BL161" s="17" t="s">
        <v>512</v>
      </c>
      <c r="BM161" s="237" t="s">
        <v>1323</v>
      </c>
    </row>
    <row r="162" s="2" customFormat="1">
      <c r="A162" s="38"/>
      <c r="B162" s="39"/>
      <c r="C162" s="226" t="s">
        <v>265</v>
      </c>
      <c r="D162" s="226" t="s">
        <v>152</v>
      </c>
      <c r="E162" s="227" t="s">
        <v>1324</v>
      </c>
      <c r="F162" s="228" t="s">
        <v>1325</v>
      </c>
      <c r="G162" s="229" t="s">
        <v>323</v>
      </c>
      <c r="H162" s="230">
        <v>18</v>
      </c>
      <c r="I162" s="231"/>
      <c r="J162" s="232">
        <f>ROUND(I162*H162,2)</f>
        <v>0</v>
      </c>
      <c r="K162" s="228" t="s">
        <v>1</v>
      </c>
      <c r="L162" s="44"/>
      <c r="M162" s="233" t="s">
        <v>1</v>
      </c>
      <c r="N162" s="234" t="s">
        <v>45</v>
      </c>
      <c r="O162" s="91"/>
      <c r="P162" s="235">
        <f>O162*H162</f>
        <v>0</v>
      </c>
      <c r="Q162" s="235">
        <v>0</v>
      </c>
      <c r="R162" s="235">
        <f>Q162*H162</f>
        <v>0</v>
      </c>
      <c r="S162" s="235">
        <v>0</v>
      </c>
      <c r="T162" s="236">
        <f>S162*H162</f>
        <v>0</v>
      </c>
      <c r="U162" s="38"/>
      <c r="V162" s="38"/>
      <c r="W162" s="38"/>
      <c r="X162" s="38"/>
      <c r="Y162" s="38"/>
      <c r="Z162" s="38"/>
      <c r="AA162" s="38"/>
      <c r="AB162" s="38"/>
      <c r="AC162" s="38"/>
      <c r="AD162" s="38"/>
      <c r="AE162" s="38"/>
      <c r="AR162" s="237" t="s">
        <v>512</v>
      </c>
      <c r="AT162" s="237" t="s">
        <v>152</v>
      </c>
      <c r="AU162" s="237" t="s">
        <v>88</v>
      </c>
      <c r="AY162" s="17" t="s">
        <v>150</v>
      </c>
      <c r="BE162" s="238">
        <f>IF(N162="základní",J162,0)</f>
        <v>0</v>
      </c>
      <c r="BF162" s="238">
        <f>IF(N162="snížená",J162,0)</f>
        <v>0</v>
      </c>
      <c r="BG162" s="238">
        <f>IF(N162="zákl. přenesená",J162,0)</f>
        <v>0</v>
      </c>
      <c r="BH162" s="238">
        <f>IF(N162="sníž. přenesená",J162,0)</f>
        <v>0</v>
      </c>
      <c r="BI162" s="238">
        <f>IF(N162="nulová",J162,0)</f>
        <v>0</v>
      </c>
      <c r="BJ162" s="17" t="s">
        <v>14</v>
      </c>
      <c r="BK162" s="238">
        <f>ROUND(I162*H162,2)</f>
        <v>0</v>
      </c>
      <c r="BL162" s="17" t="s">
        <v>512</v>
      </c>
      <c r="BM162" s="237" t="s">
        <v>1326</v>
      </c>
    </row>
    <row r="163" s="2" customFormat="1" ht="33" customHeight="1">
      <c r="A163" s="38"/>
      <c r="B163" s="39"/>
      <c r="C163" s="266" t="s">
        <v>7</v>
      </c>
      <c r="D163" s="266" t="s">
        <v>266</v>
      </c>
      <c r="E163" s="267" t="s">
        <v>1327</v>
      </c>
      <c r="F163" s="268" t="s">
        <v>1328</v>
      </c>
      <c r="G163" s="269" t="s">
        <v>323</v>
      </c>
      <c r="H163" s="270">
        <v>12</v>
      </c>
      <c r="I163" s="271"/>
      <c r="J163" s="272">
        <f>ROUND(I163*H163,2)</f>
        <v>0</v>
      </c>
      <c r="K163" s="268" t="s">
        <v>1</v>
      </c>
      <c r="L163" s="273"/>
      <c r="M163" s="274" t="s">
        <v>1</v>
      </c>
      <c r="N163" s="275" t="s">
        <v>45</v>
      </c>
      <c r="O163" s="91"/>
      <c r="P163" s="235">
        <f>O163*H163</f>
        <v>0</v>
      </c>
      <c r="Q163" s="235">
        <v>0</v>
      </c>
      <c r="R163" s="235">
        <f>Q163*H163</f>
        <v>0</v>
      </c>
      <c r="S163" s="235">
        <v>0</v>
      </c>
      <c r="T163" s="236">
        <f>S163*H163</f>
        <v>0</v>
      </c>
      <c r="U163" s="38"/>
      <c r="V163" s="38"/>
      <c r="W163" s="38"/>
      <c r="X163" s="38"/>
      <c r="Y163" s="38"/>
      <c r="Z163" s="38"/>
      <c r="AA163" s="38"/>
      <c r="AB163" s="38"/>
      <c r="AC163" s="38"/>
      <c r="AD163" s="38"/>
      <c r="AE163" s="38"/>
      <c r="AR163" s="237" t="s">
        <v>1313</v>
      </c>
      <c r="AT163" s="237" t="s">
        <v>266</v>
      </c>
      <c r="AU163" s="237" t="s">
        <v>88</v>
      </c>
      <c r="AY163" s="17" t="s">
        <v>150</v>
      </c>
      <c r="BE163" s="238">
        <f>IF(N163="základní",J163,0)</f>
        <v>0</v>
      </c>
      <c r="BF163" s="238">
        <f>IF(N163="snížená",J163,0)</f>
        <v>0</v>
      </c>
      <c r="BG163" s="238">
        <f>IF(N163="zákl. přenesená",J163,0)</f>
        <v>0</v>
      </c>
      <c r="BH163" s="238">
        <f>IF(N163="sníž. přenesená",J163,0)</f>
        <v>0</v>
      </c>
      <c r="BI163" s="238">
        <f>IF(N163="nulová",J163,0)</f>
        <v>0</v>
      </c>
      <c r="BJ163" s="17" t="s">
        <v>14</v>
      </c>
      <c r="BK163" s="238">
        <f>ROUND(I163*H163,2)</f>
        <v>0</v>
      </c>
      <c r="BL163" s="17" t="s">
        <v>512</v>
      </c>
      <c r="BM163" s="237" t="s">
        <v>1329</v>
      </c>
    </row>
    <row r="164" s="2" customFormat="1" ht="44.25" customHeight="1">
      <c r="A164" s="38"/>
      <c r="B164" s="39"/>
      <c r="C164" s="266" t="s">
        <v>277</v>
      </c>
      <c r="D164" s="266" t="s">
        <v>266</v>
      </c>
      <c r="E164" s="267" t="s">
        <v>1330</v>
      </c>
      <c r="F164" s="268" t="s">
        <v>1331</v>
      </c>
      <c r="G164" s="269" t="s">
        <v>323</v>
      </c>
      <c r="H164" s="270">
        <v>1</v>
      </c>
      <c r="I164" s="271"/>
      <c r="J164" s="272">
        <f>ROUND(I164*H164,2)</f>
        <v>0</v>
      </c>
      <c r="K164" s="268" t="s">
        <v>1</v>
      </c>
      <c r="L164" s="273"/>
      <c r="M164" s="274" t="s">
        <v>1</v>
      </c>
      <c r="N164" s="275" t="s">
        <v>45</v>
      </c>
      <c r="O164" s="91"/>
      <c r="P164" s="235">
        <f>O164*H164</f>
        <v>0</v>
      </c>
      <c r="Q164" s="235">
        <v>0</v>
      </c>
      <c r="R164" s="235">
        <f>Q164*H164</f>
        <v>0</v>
      </c>
      <c r="S164" s="235">
        <v>0</v>
      </c>
      <c r="T164" s="236">
        <f>S164*H164</f>
        <v>0</v>
      </c>
      <c r="U164" s="38"/>
      <c r="V164" s="38"/>
      <c r="W164" s="38"/>
      <c r="X164" s="38"/>
      <c r="Y164" s="38"/>
      <c r="Z164" s="38"/>
      <c r="AA164" s="38"/>
      <c r="AB164" s="38"/>
      <c r="AC164" s="38"/>
      <c r="AD164" s="38"/>
      <c r="AE164" s="38"/>
      <c r="AR164" s="237" t="s">
        <v>1313</v>
      </c>
      <c r="AT164" s="237" t="s">
        <v>266</v>
      </c>
      <c r="AU164" s="237" t="s">
        <v>88</v>
      </c>
      <c r="AY164" s="17" t="s">
        <v>150</v>
      </c>
      <c r="BE164" s="238">
        <f>IF(N164="základní",J164,0)</f>
        <v>0</v>
      </c>
      <c r="BF164" s="238">
        <f>IF(N164="snížená",J164,0)</f>
        <v>0</v>
      </c>
      <c r="BG164" s="238">
        <f>IF(N164="zákl. přenesená",J164,0)</f>
        <v>0</v>
      </c>
      <c r="BH164" s="238">
        <f>IF(N164="sníž. přenesená",J164,0)</f>
        <v>0</v>
      </c>
      <c r="BI164" s="238">
        <f>IF(N164="nulová",J164,0)</f>
        <v>0</v>
      </c>
      <c r="BJ164" s="17" t="s">
        <v>14</v>
      </c>
      <c r="BK164" s="238">
        <f>ROUND(I164*H164,2)</f>
        <v>0</v>
      </c>
      <c r="BL164" s="17" t="s">
        <v>512</v>
      </c>
      <c r="BM164" s="237" t="s">
        <v>1332</v>
      </c>
    </row>
    <row r="165" s="2" customFormat="1" ht="33" customHeight="1">
      <c r="A165" s="38"/>
      <c r="B165" s="39"/>
      <c r="C165" s="266" t="s">
        <v>282</v>
      </c>
      <c r="D165" s="266" t="s">
        <v>266</v>
      </c>
      <c r="E165" s="267" t="s">
        <v>1333</v>
      </c>
      <c r="F165" s="268" t="s">
        <v>1334</v>
      </c>
      <c r="G165" s="269" t="s">
        <v>323</v>
      </c>
      <c r="H165" s="270">
        <v>5</v>
      </c>
      <c r="I165" s="271"/>
      <c r="J165" s="272">
        <f>ROUND(I165*H165,2)</f>
        <v>0</v>
      </c>
      <c r="K165" s="268" t="s">
        <v>1</v>
      </c>
      <c r="L165" s="273"/>
      <c r="M165" s="274" t="s">
        <v>1</v>
      </c>
      <c r="N165" s="275" t="s">
        <v>45</v>
      </c>
      <c r="O165" s="91"/>
      <c r="P165" s="235">
        <f>O165*H165</f>
        <v>0</v>
      </c>
      <c r="Q165" s="235">
        <v>0</v>
      </c>
      <c r="R165" s="235">
        <f>Q165*H165</f>
        <v>0</v>
      </c>
      <c r="S165" s="235">
        <v>0</v>
      </c>
      <c r="T165" s="236">
        <f>S165*H165</f>
        <v>0</v>
      </c>
      <c r="U165" s="38"/>
      <c r="V165" s="38"/>
      <c r="W165" s="38"/>
      <c r="X165" s="38"/>
      <c r="Y165" s="38"/>
      <c r="Z165" s="38"/>
      <c r="AA165" s="38"/>
      <c r="AB165" s="38"/>
      <c r="AC165" s="38"/>
      <c r="AD165" s="38"/>
      <c r="AE165" s="38"/>
      <c r="AR165" s="237" t="s">
        <v>1313</v>
      </c>
      <c r="AT165" s="237" t="s">
        <v>266</v>
      </c>
      <c r="AU165" s="237" t="s">
        <v>88</v>
      </c>
      <c r="AY165" s="17" t="s">
        <v>150</v>
      </c>
      <c r="BE165" s="238">
        <f>IF(N165="základní",J165,0)</f>
        <v>0</v>
      </c>
      <c r="BF165" s="238">
        <f>IF(N165="snížená",J165,0)</f>
        <v>0</v>
      </c>
      <c r="BG165" s="238">
        <f>IF(N165="zákl. přenesená",J165,0)</f>
        <v>0</v>
      </c>
      <c r="BH165" s="238">
        <f>IF(N165="sníž. přenesená",J165,0)</f>
        <v>0</v>
      </c>
      <c r="BI165" s="238">
        <f>IF(N165="nulová",J165,0)</f>
        <v>0</v>
      </c>
      <c r="BJ165" s="17" t="s">
        <v>14</v>
      </c>
      <c r="BK165" s="238">
        <f>ROUND(I165*H165,2)</f>
        <v>0</v>
      </c>
      <c r="BL165" s="17" t="s">
        <v>512</v>
      </c>
      <c r="BM165" s="237" t="s">
        <v>1335</v>
      </c>
    </row>
    <row r="166" s="2" customFormat="1" ht="16.5" customHeight="1">
      <c r="A166" s="38"/>
      <c r="B166" s="39"/>
      <c r="C166" s="226" t="s">
        <v>289</v>
      </c>
      <c r="D166" s="226" t="s">
        <v>152</v>
      </c>
      <c r="E166" s="227" t="s">
        <v>1336</v>
      </c>
      <c r="F166" s="228" t="s">
        <v>1337</v>
      </c>
      <c r="G166" s="229" t="s">
        <v>323</v>
      </c>
      <c r="H166" s="230">
        <v>14</v>
      </c>
      <c r="I166" s="231"/>
      <c r="J166" s="232">
        <f>ROUND(I166*H166,2)</f>
        <v>0</v>
      </c>
      <c r="K166" s="228" t="s">
        <v>1</v>
      </c>
      <c r="L166" s="44"/>
      <c r="M166" s="233" t="s">
        <v>1</v>
      </c>
      <c r="N166" s="234" t="s">
        <v>45</v>
      </c>
      <c r="O166" s="91"/>
      <c r="P166" s="235">
        <f>O166*H166</f>
        <v>0</v>
      </c>
      <c r="Q166" s="235">
        <v>0</v>
      </c>
      <c r="R166" s="235">
        <f>Q166*H166</f>
        <v>0</v>
      </c>
      <c r="S166" s="235">
        <v>0</v>
      </c>
      <c r="T166" s="236">
        <f>S166*H166</f>
        <v>0</v>
      </c>
      <c r="U166" s="38"/>
      <c r="V166" s="38"/>
      <c r="W166" s="38"/>
      <c r="X166" s="38"/>
      <c r="Y166" s="38"/>
      <c r="Z166" s="38"/>
      <c r="AA166" s="38"/>
      <c r="AB166" s="38"/>
      <c r="AC166" s="38"/>
      <c r="AD166" s="38"/>
      <c r="AE166" s="38"/>
      <c r="AR166" s="237" t="s">
        <v>512</v>
      </c>
      <c r="AT166" s="237" t="s">
        <v>152</v>
      </c>
      <c r="AU166" s="237" t="s">
        <v>88</v>
      </c>
      <c r="AY166" s="17" t="s">
        <v>150</v>
      </c>
      <c r="BE166" s="238">
        <f>IF(N166="základní",J166,0)</f>
        <v>0</v>
      </c>
      <c r="BF166" s="238">
        <f>IF(N166="snížená",J166,0)</f>
        <v>0</v>
      </c>
      <c r="BG166" s="238">
        <f>IF(N166="zákl. přenesená",J166,0)</f>
        <v>0</v>
      </c>
      <c r="BH166" s="238">
        <f>IF(N166="sníž. přenesená",J166,0)</f>
        <v>0</v>
      </c>
      <c r="BI166" s="238">
        <f>IF(N166="nulová",J166,0)</f>
        <v>0</v>
      </c>
      <c r="BJ166" s="17" t="s">
        <v>14</v>
      </c>
      <c r="BK166" s="238">
        <f>ROUND(I166*H166,2)</f>
        <v>0</v>
      </c>
      <c r="BL166" s="17" t="s">
        <v>512</v>
      </c>
      <c r="BM166" s="237" t="s">
        <v>1338</v>
      </c>
    </row>
    <row r="167" s="2" customFormat="1" ht="16.5" customHeight="1">
      <c r="A167" s="38"/>
      <c r="B167" s="39"/>
      <c r="C167" s="266" t="s">
        <v>295</v>
      </c>
      <c r="D167" s="266" t="s">
        <v>266</v>
      </c>
      <c r="E167" s="267" t="s">
        <v>1339</v>
      </c>
      <c r="F167" s="268" t="s">
        <v>1340</v>
      </c>
      <c r="G167" s="269" t="s">
        <v>323</v>
      </c>
      <c r="H167" s="270">
        <v>14</v>
      </c>
      <c r="I167" s="271"/>
      <c r="J167" s="272">
        <f>ROUND(I167*H167,2)</f>
        <v>0</v>
      </c>
      <c r="K167" s="268" t="s">
        <v>1</v>
      </c>
      <c r="L167" s="273"/>
      <c r="M167" s="274" t="s">
        <v>1</v>
      </c>
      <c r="N167" s="275" t="s">
        <v>45</v>
      </c>
      <c r="O167" s="91"/>
      <c r="P167" s="235">
        <f>O167*H167</f>
        <v>0</v>
      </c>
      <c r="Q167" s="235">
        <v>0</v>
      </c>
      <c r="R167" s="235">
        <f>Q167*H167</f>
        <v>0</v>
      </c>
      <c r="S167" s="235">
        <v>0</v>
      </c>
      <c r="T167" s="236">
        <f>S167*H167</f>
        <v>0</v>
      </c>
      <c r="U167" s="38"/>
      <c r="V167" s="38"/>
      <c r="W167" s="38"/>
      <c r="X167" s="38"/>
      <c r="Y167" s="38"/>
      <c r="Z167" s="38"/>
      <c r="AA167" s="38"/>
      <c r="AB167" s="38"/>
      <c r="AC167" s="38"/>
      <c r="AD167" s="38"/>
      <c r="AE167" s="38"/>
      <c r="AR167" s="237" t="s">
        <v>1313</v>
      </c>
      <c r="AT167" s="237" t="s">
        <v>266</v>
      </c>
      <c r="AU167" s="237" t="s">
        <v>88</v>
      </c>
      <c r="AY167" s="17" t="s">
        <v>150</v>
      </c>
      <c r="BE167" s="238">
        <f>IF(N167="základní",J167,0)</f>
        <v>0</v>
      </c>
      <c r="BF167" s="238">
        <f>IF(N167="snížená",J167,0)</f>
        <v>0</v>
      </c>
      <c r="BG167" s="238">
        <f>IF(N167="zákl. přenesená",J167,0)</f>
        <v>0</v>
      </c>
      <c r="BH167" s="238">
        <f>IF(N167="sníž. přenesená",J167,0)</f>
        <v>0</v>
      </c>
      <c r="BI167" s="238">
        <f>IF(N167="nulová",J167,0)</f>
        <v>0</v>
      </c>
      <c r="BJ167" s="17" t="s">
        <v>14</v>
      </c>
      <c r="BK167" s="238">
        <f>ROUND(I167*H167,2)</f>
        <v>0</v>
      </c>
      <c r="BL167" s="17" t="s">
        <v>512</v>
      </c>
      <c r="BM167" s="237" t="s">
        <v>1341</v>
      </c>
    </row>
    <row r="168" s="2" customFormat="1" ht="16.5" customHeight="1">
      <c r="A168" s="38"/>
      <c r="B168" s="39"/>
      <c r="C168" s="226" t="s">
        <v>301</v>
      </c>
      <c r="D168" s="226" t="s">
        <v>152</v>
      </c>
      <c r="E168" s="227" t="s">
        <v>1342</v>
      </c>
      <c r="F168" s="228" t="s">
        <v>1343</v>
      </c>
      <c r="G168" s="229" t="s">
        <v>323</v>
      </c>
      <c r="H168" s="230">
        <v>4</v>
      </c>
      <c r="I168" s="231"/>
      <c r="J168" s="232">
        <f>ROUND(I168*H168,2)</f>
        <v>0</v>
      </c>
      <c r="K168" s="228" t="s">
        <v>1</v>
      </c>
      <c r="L168" s="44"/>
      <c r="M168" s="233" t="s">
        <v>1</v>
      </c>
      <c r="N168" s="234" t="s">
        <v>45</v>
      </c>
      <c r="O168" s="91"/>
      <c r="P168" s="235">
        <f>O168*H168</f>
        <v>0</v>
      </c>
      <c r="Q168" s="235">
        <v>0</v>
      </c>
      <c r="R168" s="235">
        <f>Q168*H168</f>
        <v>0</v>
      </c>
      <c r="S168" s="235">
        <v>0</v>
      </c>
      <c r="T168" s="236">
        <f>S168*H168</f>
        <v>0</v>
      </c>
      <c r="U168" s="38"/>
      <c r="V168" s="38"/>
      <c r="W168" s="38"/>
      <c r="X168" s="38"/>
      <c r="Y168" s="38"/>
      <c r="Z168" s="38"/>
      <c r="AA168" s="38"/>
      <c r="AB168" s="38"/>
      <c r="AC168" s="38"/>
      <c r="AD168" s="38"/>
      <c r="AE168" s="38"/>
      <c r="AR168" s="237" t="s">
        <v>512</v>
      </c>
      <c r="AT168" s="237" t="s">
        <v>152</v>
      </c>
      <c r="AU168" s="237" t="s">
        <v>88</v>
      </c>
      <c r="AY168" s="17" t="s">
        <v>150</v>
      </c>
      <c r="BE168" s="238">
        <f>IF(N168="základní",J168,0)</f>
        <v>0</v>
      </c>
      <c r="BF168" s="238">
        <f>IF(N168="snížená",J168,0)</f>
        <v>0</v>
      </c>
      <c r="BG168" s="238">
        <f>IF(N168="zákl. přenesená",J168,0)</f>
        <v>0</v>
      </c>
      <c r="BH168" s="238">
        <f>IF(N168="sníž. přenesená",J168,0)</f>
        <v>0</v>
      </c>
      <c r="BI168" s="238">
        <f>IF(N168="nulová",J168,0)</f>
        <v>0</v>
      </c>
      <c r="BJ168" s="17" t="s">
        <v>14</v>
      </c>
      <c r="BK168" s="238">
        <f>ROUND(I168*H168,2)</f>
        <v>0</v>
      </c>
      <c r="BL168" s="17" t="s">
        <v>512</v>
      </c>
      <c r="BM168" s="237" t="s">
        <v>1344</v>
      </c>
    </row>
    <row r="169" s="2" customFormat="1" ht="16.5" customHeight="1">
      <c r="A169" s="38"/>
      <c r="B169" s="39"/>
      <c r="C169" s="266" t="s">
        <v>307</v>
      </c>
      <c r="D169" s="266" t="s">
        <v>266</v>
      </c>
      <c r="E169" s="267" t="s">
        <v>1345</v>
      </c>
      <c r="F169" s="268" t="s">
        <v>1346</v>
      </c>
      <c r="G169" s="269" t="s">
        <v>323</v>
      </c>
      <c r="H169" s="270">
        <v>4</v>
      </c>
      <c r="I169" s="271"/>
      <c r="J169" s="272">
        <f>ROUND(I169*H169,2)</f>
        <v>0</v>
      </c>
      <c r="K169" s="268" t="s">
        <v>1</v>
      </c>
      <c r="L169" s="273"/>
      <c r="M169" s="274" t="s">
        <v>1</v>
      </c>
      <c r="N169" s="275" t="s">
        <v>45</v>
      </c>
      <c r="O169" s="91"/>
      <c r="P169" s="235">
        <f>O169*H169</f>
        <v>0</v>
      </c>
      <c r="Q169" s="235">
        <v>0</v>
      </c>
      <c r="R169" s="235">
        <f>Q169*H169</f>
        <v>0</v>
      </c>
      <c r="S169" s="235">
        <v>0</v>
      </c>
      <c r="T169" s="236">
        <f>S169*H169</f>
        <v>0</v>
      </c>
      <c r="U169" s="38"/>
      <c r="V169" s="38"/>
      <c r="W169" s="38"/>
      <c r="X169" s="38"/>
      <c r="Y169" s="38"/>
      <c r="Z169" s="38"/>
      <c r="AA169" s="38"/>
      <c r="AB169" s="38"/>
      <c r="AC169" s="38"/>
      <c r="AD169" s="38"/>
      <c r="AE169" s="38"/>
      <c r="AR169" s="237" t="s">
        <v>1313</v>
      </c>
      <c r="AT169" s="237" t="s">
        <v>266</v>
      </c>
      <c r="AU169" s="237" t="s">
        <v>88</v>
      </c>
      <c r="AY169" s="17" t="s">
        <v>150</v>
      </c>
      <c r="BE169" s="238">
        <f>IF(N169="základní",J169,0)</f>
        <v>0</v>
      </c>
      <c r="BF169" s="238">
        <f>IF(N169="snížená",J169,0)</f>
        <v>0</v>
      </c>
      <c r="BG169" s="238">
        <f>IF(N169="zákl. přenesená",J169,0)</f>
        <v>0</v>
      </c>
      <c r="BH169" s="238">
        <f>IF(N169="sníž. přenesená",J169,0)</f>
        <v>0</v>
      </c>
      <c r="BI169" s="238">
        <f>IF(N169="nulová",J169,0)</f>
        <v>0</v>
      </c>
      <c r="BJ169" s="17" t="s">
        <v>14</v>
      </c>
      <c r="BK169" s="238">
        <f>ROUND(I169*H169,2)</f>
        <v>0</v>
      </c>
      <c r="BL169" s="17" t="s">
        <v>512</v>
      </c>
      <c r="BM169" s="237" t="s">
        <v>1347</v>
      </c>
    </row>
    <row r="170" s="2" customFormat="1" ht="33" customHeight="1">
      <c r="A170" s="38"/>
      <c r="B170" s="39"/>
      <c r="C170" s="226" t="s">
        <v>314</v>
      </c>
      <c r="D170" s="226" t="s">
        <v>152</v>
      </c>
      <c r="E170" s="227" t="s">
        <v>1348</v>
      </c>
      <c r="F170" s="228" t="s">
        <v>1349</v>
      </c>
      <c r="G170" s="229" t="s">
        <v>216</v>
      </c>
      <c r="H170" s="230">
        <v>530</v>
      </c>
      <c r="I170" s="231"/>
      <c r="J170" s="232">
        <f>ROUND(I170*H170,2)</f>
        <v>0</v>
      </c>
      <c r="K170" s="228" t="s">
        <v>1</v>
      </c>
      <c r="L170" s="44"/>
      <c r="M170" s="233" t="s">
        <v>1</v>
      </c>
      <c r="N170" s="234" t="s">
        <v>45</v>
      </c>
      <c r="O170" s="91"/>
      <c r="P170" s="235">
        <f>O170*H170</f>
        <v>0</v>
      </c>
      <c r="Q170" s="235">
        <v>0</v>
      </c>
      <c r="R170" s="235">
        <f>Q170*H170</f>
        <v>0</v>
      </c>
      <c r="S170" s="235">
        <v>0</v>
      </c>
      <c r="T170" s="236">
        <f>S170*H170</f>
        <v>0</v>
      </c>
      <c r="U170" s="38"/>
      <c r="V170" s="38"/>
      <c r="W170" s="38"/>
      <c r="X170" s="38"/>
      <c r="Y170" s="38"/>
      <c r="Z170" s="38"/>
      <c r="AA170" s="38"/>
      <c r="AB170" s="38"/>
      <c r="AC170" s="38"/>
      <c r="AD170" s="38"/>
      <c r="AE170" s="38"/>
      <c r="AR170" s="237" t="s">
        <v>512</v>
      </c>
      <c r="AT170" s="237" t="s">
        <v>152</v>
      </c>
      <c r="AU170" s="237" t="s">
        <v>88</v>
      </c>
      <c r="AY170" s="17" t="s">
        <v>150</v>
      </c>
      <c r="BE170" s="238">
        <f>IF(N170="základní",J170,0)</f>
        <v>0</v>
      </c>
      <c r="BF170" s="238">
        <f>IF(N170="snížená",J170,0)</f>
        <v>0</v>
      </c>
      <c r="BG170" s="238">
        <f>IF(N170="zákl. přenesená",J170,0)</f>
        <v>0</v>
      </c>
      <c r="BH170" s="238">
        <f>IF(N170="sníž. přenesená",J170,0)</f>
        <v>0</v>
      </c>
      <c r="BI170" s="238">
        <f>IF(N170="nulová",J170,0)</f>
        <v>0</v>
      </c>
      <c r="BJ170" s="17" t="s">
        <v>14</v>
      </c>
      <c r="BK170" s="238">
        <f>ROUND(I170*H170,2)</f>
        <v>0</v>
      </c>
      <c r="BL170" s="17" t="s">
        <v>512</v>
      </c>
      <c r="BM170" s="237" t="s">
        <v>1350</v>
      </c>
    </row>
    <row r="171" s="2" customFormat="1" ht="16.5" customHeight="1">
      <c r="A171" s="38"/>
      <c r="B171" s="39"/>
      <c r="C171" s="266" t="s">
        <v>320</v>
      </c>
      <c r="D171" s="266" t="s">
        <v>266</v>
      </c>
      <c r="E171" s="267" t="s">
        <v>1351</v>
      </c>
      <c r="F171" s="268" t="s">
        <v>1352</v>
      </c>
      <c r="G171" s="269" t="s">
        <v>216</v>
      </c>
      <c r="H171" s="270">
        <v>530</v>
      </c>
      <c r="I171" s="271"/>
      <c r="J171" s="272">
        <f>ROUND(I171*H171,2)</f>
        <v>0</v>
      </c>
      <c r="K171" s="268" t="s">
        <v>1</v>
      </c>
      <c r="L171" s="273"/>
      <c r="M171" s="274" t="s">
        <v>1</v>
      </c>
      <c r="N171" s="275" t="s">
        <v>45</v>
      </c>
      <c r="O171" s="91"/>
      <c r="P171" s="235">
        <f>O171*H171</f>
        <v>0</v>
      </c>
      <c r="Q171" s="235">
        <v>0</v>
      </c>
      <c r="R171" s="235">
        <f>Q171*H171</f>
        <v>0</v>
      </c>
      <c r="S171" s="235">
        <v>0</v>
      </c>
      <c r="T171" s="236">
        <f>S171*H171</f>
        <v>0</v>
      </c>
      <c r="U171" s="38"/>
      <c r="V171" s="38"/>
      <c r="W171" s="38"/>
      <c r="X171" s="38"/>
      <c r="Y171" s="38"/>
      <c r="Z171" s="38"/>
      <c r="AA171" s="38"/>
      <c r="AB171" s="38"/>
      <c r="AC171" s="38"/>
      <c r="AD171" s="38"/>
      <c r="AE171" s="38"/>
      <c r="AR171" s="237" t="s">
        <v>1313</v>
      </c>
      <c r="AT171" s="237" t="s">
        <v>266</v>
      </c>
      <c r="AU171" s="237" t="s">
        <v>88</v>
      </c>
      <c r="AY171" s="17" t="s">
        <v>150</v>
      </c>
      <c r="BE171" s="238">
        <f>IF(N171="základní",J171,0)</f>
        <v>0</v>
      </c>
      <c r="BF171" s="238">
        <f>IF(N171="snížená",J171,0)</f>
        <v>0</v>
      </c>
      <c r="BG171" s="238">
        <f>IF(N171="zákl. přenesená",J171,0)</f>
        <v>0</v>
      </c>
      <c r="BH171" s="238">
        <f>IF(N171="sníž. přenesená",J171,0)</f>
        <v>0</v>
      </c>
      <c r="BI171" s="238">
        <f>IF(N171="nulová",J171,0)</f>
        <v>0</v>
      </c>
      <c r="BJ171" s="17" t="s">
        <v>14</v>
      </c>
      <c r="BK171" s="238">
        <f>ROUND(I171*H171,2)</f>
        <v>0</v>
      </c>
      <c r="BL171" s="17" t="s">
        <v>512</v>
      </c>
      <c r="BM171" s="237" t="s">
        <v>1353</v>
      </c>
    </row>
    <row r="172" s="2" customFormat="1">
      <c r="A172" s="38"/>
      <c r="B172" s="39"/>
      <c r="C172" s="40"/>
      <c r="D172" s="239" t="s">
        <v>181</v>
      </c>
      <c r="E172" s="40"/>
      <c r="F172" s="240" t="s">
        <v>1354</v>
      </c>
      <c r="G172" s="40"/>
      <c r="H172" s="40"/>
      <c r="I172" s="241"/>
      <c r="J172" s="40"/>
      <c r="K172" s="40"/>
      <c r="L172" s="44"/>
      <c r="M172" s="242"/>
      <c r="N172" s="243"/>
      <c r="O172" s="91"/>
      <c r="P172" s="91"/>
      <c r="Q172" s="91"/>
      <c r="R172" s="91"/>
      <c r="S172" s="91"/>
      <c r="T172" s="92"/>
      <c r="U172" s="38"/>
      <c r="V172" s="38"/>
      <c r="W172" s="38"/>
      <c r="X172" s="38"/>
      <c r="Y172" s="38"/>
      <c r="Z172" s="38"/>
      <c r="AA172" s="38"/>
      <c r="AB172" s="38"/>
      <c r="AC172" s="38"/>
      <c r="AD172" s="38"/>
      <c r="AE172" s="38"/>
      <c r="AT172" s="17" t="s">
        <v>181</v>
      </c>
      <c r="AU172" s="17" t="s">
        <v>88</v>
      </c>
    </row>
    <row r="173" s="2" customFormat="1" ht="16.5" customHeight="1">
      <c r="A173" s="38"/>
      <c r="B173" s="39"/>
      <c r="C173" s="226" t="s">
        <v>327</v>
      </c>
      <c r="D173" s="226" t="s">
        <v>152</v>
      </c>
      <c r="E173" s="227" t="s">
        <v>1355</v>
      </c>
      <c r="F173" s="228" t="s">
        <v>1356</v>
      </c>
      <c r="G173" s="229" t="s">
        <v>323</v>
      </c>
      <c r="H173" s="230">
        <v>4</v>
      </c>
      <c r="I173" s="231"/>
      <c r="J173" s="232">
        <f>ROUND(I173*H173,2)</f>
        <v>0</v>
      </c>
      <c r="K173" s="228" t="s">
        <v>1</v>
      </c>
      <c r="L173" s="44"/>
      <c r="M173" s="233" t="s">
        <v>1</v>
      </c>
      <c r="N173" s="234" t="s">
        <v>45</v>
      </c>
      <c r="O173" s="91"/>
      <c r="P173" s="235">
        <f>O173*H173</f>
        <v>0</v>
      </c>
      <c r="Q173" s="235">
        <v>0</v>
      </c>
      <c r="R173" s="235">
        <f>Q173*H173</f>
        <v>0</v>
      </c>
      <c r="S173" s="235">
        <v>0</v>
      </c>
      <c r="T173" s="236">
        <f>S173*H173</f>
        <v>0</v>
      </c>
      <c r="U173" s="38"/>
      <c r="V173" s="38"/>
      <c r="W173" s="38"/>
      <c r="X173" s="38"/>
      <c r="Y173" s="38"/>
      <c r="Z173" s="38"/>
      <c r="AA173" s="38"/>
      <c r="AB173" s="38"/>
      <c r="AC173" s="38"/>
      <c r="AD173" s="38"/>
      <c r="AE173" s="38"/>
      <c r="AR173" s="237" t="s">
        <v>512</v>
      </c>
      <c r="AT173" s="237" t="s">
        <v>152</v>
      </c>
      <c r="AU173" s="237" t="s">
        <v>88</v>
      </c>
      <c r="AY173" s="17" t="s">
        <v>150</v>
      </c>
      <c r="BE173" s="238">
        <f>IF(N173="základní",J173,0)</f>
        <v>0</v>
      </c>
      <c r="BF173" s="238">
        <f>IF(N173="snížená",J173,0)</f>
        <v>0</v>
      </c>
      <c r="BG173" s="238">
        <f>IF(N173="zákl. přenesená",J173,0)</f>
        <v>0</v>
      </c>
      <c r="BH173" s="238">
        <f>IF(N173="sníž. přenesená",J173,0)</f>
        <v>0</v>
      </c>
      <c r="BI173" s="238">
        <f>IF(N173="nulová",J173,0)</f>
        <v>0</v>
      </c>
      <c r="BJ173" s="17" t="s">
        <v>14</v>
      </c>
      <c r="BK173" s="238">
        <f>ROUND(I173*H173,2)</f>
        <v>0</v>
      </c>
      <c r="BL173" s="17" t="s">
        <v>512</v>
      </c>
      <c r="BM173" s="237" t="s">
        <v>1357</v>
      </c>
    </row>
    <row r="174" s="2" customFormat="1" ht="16.5" customHeight="1">
      <c r="A174" s="38"/>
      <c r="B174" s="39"/>
      <c r="C174" s="266" t="s">
        <v>332</v>
      </c>
      <c r="D174" s="266" t="s">
        <v>266</v>
      </c>
      <c r="E174" s="267" t="s">
        <v>1358</v>
      </c>
      <c r="F174" s="268" t="s">
        <v>1359</v>
      </c>
      <c r="G174" s="269" t="s">
        <v>323</v>
      </c>
      <c r="H174" s="270">
        <v>4</v>
      </c>
      <c r="I174" s="271"/>
      <c r="J174" s="272">
        <f>ROUND(I174*H174,2)</f>
        <v>0</v>
      </c>
      <c r="K174" s="268" t="s">
        <v>1</v>
      </c>
      <c r="L174" s="273"/>
      <c r="M174" s="274" t="s">
        <v>1</v>
      </c>
      <c r="N174" s="275" t="s">
        <v>45</v>
      </c>
      <c r="O174" s="91"/>
      <c r="P174" s="235">
        <f>O174*H174</f>
        <v>0</v>
      </c>
      <c r="Q174" s="235">
        <v>0</v>
      </c>
      <c r="R174" s="235">
        <f>Q174*H174</f>
        <v>0</v>
      </c>
      <c r="S174" s="235">
        <v>0</v>
      </c>
      <c r="T174" s="236">
        <f>S174*H174</f>
        <v>0</v>
      </c>
      <c r="U174" s="38"/>
      <c r="V174" s="38"/>
      <c r="W174" s="38"/>
      <c r="X174" s="38"/>
      <c r="Y174" s="38"/>
      <c r="Z174" s="38"/>
      <c r="AA174" s="38"/>
      <c r="AB174" s="38"/>
      <c r="AC174" s="38"/>
      <c r="AD174" s="38"/>
      <c r="AE174" s="38"/>
      <c r="AR174" s="237" t="s">
        <v>1313</v>
      </c>
      <c r="AT174" s="237" t="s">
        <v>266</v>
      </c>
      <c r="AU174" s="237" t="s">
        <v>88</v>
      </c>
      <c r="AY174" s="17" t="s">
        <v>150</v>
      </c>
      <c r="BE174" s="238">
        <f>IF(N174="základní",J174,0)</f>
        <v>0</v>
      </c>
      <c r="BF174" s="238">
        <f>IF(N174="snížená",J174,0)</f>
        <v>0</v>
      </c>
      <c r="BG174" s="238">
        <f>IF(N174="zákl. přenesená",J174,0)</f>
        <v>0</v>
      </c>
      <c r="BH174" s="238">
        <f>IF(N174="sníž. přenesená",J174,0)</f>
        <v>0</v>
      </c>
      <c r="BI174" s="238">
        <f>IF(N174="nulová",J174,0)</f>
        <v>0</v>
      </c>
      <c r="BJ174" s="17" t="s">
        <v>14</v>
      </c>
      <c r="BK174" s="238">
        <f>ROUND(I174*H174,2)</f>
        <v>0</v>
      </c>
      <c r="BL174" s="17" t="s">
        <v>512</v>
      </c>
      <c r="BM174" s="237" t="s">
        <v>1360</v>
      </c>
    </row>
    <row r="175" s="2" customFormat="1" ht="16.5" customHeight="1">
      <c r="A175" s="38"/>
      <c r="B175" s="39"/>
      <c r="C175" s="266" t="s">
        <v>337</v>
      </c>
      <c r="D175" s="266" t="s">
        <v>266</v>
      </c>
      <c r="E175" s="267" t="s">
        <v>1361</v>
      </c>
      <c r="F175" s="268" t="s">
        <v>1362</v>
      </c>
      <c r="G175" s="269" t="s">
        <v>323</v>
      </c>
      <c r="H175" s="270">
        <v>4</v>
      </c>
      <c r="I175" s="271"/>
      <c r="J175" s="272">
        <f>ROUND(I175*H175,2)</f>
        <v>0</v>
      </c>
      <c r="K175" s="268" t="s">
        <v>1</v>
      </c>
      <c r="L175" s="273"/>
      <c r="M175" s="274" t="s">
        <v>1</v>
      </c>
      <c r="N175" s="275" t="s">
        <v>45</v>
      </c>
      <c r="O175" s="91"/>
      <c r="P175" s="235">
        <f>O175*H175</f>
        <v>0</v>
      </c>
      <c r="Q175" s="235">
        <v>0</v>
      </c>
      <c r="R175" s="235">
        <f>Q175*H175</f>
        <v>0</v>
      </c>
      <c r="S175" s="235">
        <v>0</v>
      </c>
      <c r="T175" s="236">
        <f>S175*H175</f>
        <v>0</v>
      </c>
      <c r="U175" s="38"/>
      <c r="V175" s="38"/>
      <c r="W175" s="38"/>
      <c r="X175" s="38"/>
      <c r="Y175" s="38"/>
      <c r="Z175" s="38"/>
      <c r="AA175" s="38"/>
      <c r="AB175" s="38"/>
      <c r="AC175" s="38"/>
      <c r="AD175" s="38"/>
      <c r="AE175" s="38"/>
      <c r="AR175" s="237" t="s">
        <v>1313</v>
      </c>
      <c r="AT175" s="237" t="s">
        <v>266</v>
      </c>
      <c r="AU175" s="237" t="s">
        <v>88</v>
      </c>
      <c r="AY175" s="17" t="s">
        <v>150</v>
      </c>
      <c r="BE175" s="238">
        <f>IF(N175="základní",J175,0)</f>
        <v>0</v>
      </c>
      <c r="BF175" s="238">
        <f>IF(N175="snížená",J175,0)</f>
        <v>0</v>
      </c>
      <c r="BG175" s="238">
        <f>IF(N175="zákl. přenesená",J175,0)</f>
        <v>0</v>
      </c>
      <c r="BH175" s="238">
        <f>IF(N175="sníž. přenesená",J175,0)</f>
        <v>0</v>
      </c>
      <c r="BI175" s="238">
        <f>IF(N175="nulová",J175,0)</f>
        <v>0</v>
      </c>
      <c r="BJ175" s="17" t="s">
        <v>14</v>
      </c>
      <c r="BK175" s="238">
        <f>ROUND(I175*H175,2)</f>
        <v>0</v>
      </c>
      <c r="BL175" s="17" t="s">
        <v>512</v>
      </c>
      <c r="BM175" s="237" t="s">
        <v>1363</v>
      </c>
    </row>
    <row r="176" s="2" customFormat="1" ht="33" customHeight="1">
      <c r="A176" s="38"/>
      <c r="B176" s="39"/>
      <c r="C176" s="226" t="s">
        <v>343</v>
      </c>
      <c r="D176" s="226" t="s">
        <v>152</v>
      </c>
      <c r="E176" s="227" t="s">
        <v>1364</v>
      </c>
      <c r="F176" s="228" t="s">
        <v>1365</v>
      </c>
      <c r="G176" s="229" t="s">
        <v>323</v>
      </c>
      <c r="H176" s="230">
        <v>1</v>
      </c>
      <c r="I176" s="231"/>
      <c r="J176" s="232">
        <f>ROUND(I176*H176,2)</f>
        <v>0</v>
      </c>
      <c r="K176" s="228" t="s">
        <v>1</v>
      </c>
      <c r="L176" s="44"/>
      <c r="M176" s="233" t="s">
        <v>1</v>
      </c>
      <c r="N176" s="234" t="s">
        <v>45</v>
      </c>
      <c r="O176" s="91"/>
      <c r="P176" s="235">
        <f>O176*H176</f>
        <v>0</v>
      </c>
      <c r="Q176" s="235">
        <v>0</v>
      </c>
      <c r="R176" s="235">
        <f>Q176*H176</f>
        <v>0</v>
      </c>
      <c r="S176" s="235">
        <v>0</v>
      </c>
      <c r="T176" s="236">
        <f>S176*H176</f>
        <v>0</v>
      </c>
      <c r="U176" s="38"/>
      <c r="V176" s="38"/>
      <c r="W176" s="38"/>
      <c r="X176" s="38"/>
      <c r="Y176" s="38"/>
      <c r="Z176" s="38"/>
      <c r="AA176" s="38"/>
      <c r="AB176" s="38"/>
      <c r="AC176" s="38"/>
      <c r="AD176" s="38"/>
      <c r="AE176" s="38"/>
      <c r="AR176" s="237" t="s">
        <v>512</v>
      </c>
      <c r="AT176" s="237" t="s">
        <v>152</v>
      </c>
      <c r="AU176" s="237" t="s">
        <v>88</v>
      </c>
      <c r="AY176" s="17" t="s">
        <v>150</v>
      </c>
      <c r="BE176" s="238">
        <f>IF(N176="základní",J176,0)</f>
        <v>0</v>
      </c>
      <c r="BF176" s="238">
        <f>IF(N176="snížená",J176,0)</f>
        <v>0</v>
      </c>
      <c r="BG176" s="238">
        <f>IF(N176="zákl. přenesená",J176,0)</f>
        <v>0</v>
      </c>
      <c r="BH176" s="238">
        <f>IF(N176="sníž. přenesená",J176,0)</f>
        <v>0</v>
      </c>
      <c r="BI176" s="238">
        <f>IF(N176="nulová",J176,0)</f>
        <v>0</v>
      </c>
      <c r="BJ176" s="17" t="s">
        <v>14</v>
      </c>
      <c r="BK176" s="238">
        <f>ROUND(I176*H176,2)</f>
        <v>0</v>
      </c>
      <c r="BL176" s="17" t="s">
        <v>512</v>
      </c>
      <c r="BM176" s="237" t="s">
        <v>1366</v>
      </c>
    </row>
    <row r="177" s="2" customFormat="1">
      <c r="A177" s="38"/>
      <c r="B177" s="39"/>
      <c r="C177" s="226" t="s">
        <v>348</v>
      </c>
      <c r="D177" s="226" t="s">
        <v>152</v>
      </c>
      <c r="E177" s="227" t="s">
        <v>1367</v>
      </c>
      <c r="F177" s="228" t="s">
        <v>1368</v>
      </c>
      <c r="G177" s="229" t="s">
        <v>323</v>
      </c>
      <c r="H177" s="230">
        <v>2</v>
      </c>
      <c r="I177" s="231"/>
      <c r="J177" s="232">
        <f>ROUND(I177*H177,2)</f>
        <v>0</v>
      </c>
      <c r="K177" s="228" t="s">
        <v>1</v>
      </c>
      <c r="L177" s="44"/>
      <c r="M177" s="233" t="s">
        <v>1</v>
      </c>
      <c r="N177" s="234" t="s">
        <v>45</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512</v>
      </c>
      <c r="AT177" s="237" t="s">
        <v>152</v>
      </c>
      <c r="AU177" s="237" t="s">
        <v>88</v>
      </c>
      <c r="AY177" s="17" t="s">
        <v>150</v>
      </c>
      <c r="BE177" s="238">
        <f>IF(N177="základní",J177,0)</f>
        <v>0</v>
      </c>
      <c r="BF177" s="238">
        <f>IF(N177="snížená",J177,0)</f>
        <v>0</v>
      </c>
      <c r="BG177" s="238">
        <f>IF(N177="zákl. přenesená",J177,0)</f>
        <v>0</v>
      </c>
      <c r="BH177" s="238">
        <f>IF(N177="sníž. přenesená",J177,0)</f>
        <v>0</v>
      </c>
      <c r="BI177" s="238">
        <f>IF(N177="nulová",J177,0)</f>
        <v>0</v>
      </c>
      <c r="BJ177" s="17" t="s">
        <v>14</v>
      </c>
      <c r="BK177" s="238">
        <f>ROUND(I177*H177,2)</f>
        <v>0</v>
      </c>
      <c r="BL177" s="17" t="s">
        <v>512</v>
      </c>
      <c r="BM177" s="237" t="s">
        <v>1369</v>
      </c>
    </row>
    <row r="178" s="2" customFormat="1">
      <c r="A178" s="38"/>
      <c r="B178" s="39"/>
      <c r="C178" s="226" t="s">
        <v>353</v>
      </c>
      <c r="D178" s="226" t="s">
        <v>152</v>
      </c>
      <c r="E178" s="227" t="s">
        <v>1370</v>
      </c>
      <c r="F178" s="228" t="s">
        <v>1371</v>
      </c>
      <c r="G178" s="229" t="s">
        <v>216</v>
      </c>
      <c r="H178" s="230">
        <v>340</v>
      </c>
      <c r="I178" s="231"/>
      <c r="J178" s="232">
        <f>ROUND(I178*H178,2)</f>
        <v>0</v>
      </c>
      <c r="K178" s="228" t="s">
        <v>1</v>
      </c>
      <c r="L178" s="44"/>
      <c r="M178" s="233" t="s">
        <v>1</v>
      </c>
      <c r="N178" s="234" t="s">
        <v>45</v>
      </c>
      <c r="O178" s="91"/>
      <c r="P178" s="235">
        <f>O178*H178</f>
        <v>0</v>
      </c>
      <c r="Q178" s="235">
        <v>0</v>
      </c>
      <c r="R178" s="235">
        <f>Q178*H178</f>
        <v>0</v>
      </c>
      <c r="S178" s="235">
        <v>0</v>
      </c>
      <c r="T178" s="236">
        <f>S178*H178</f>
        <v>0</v>
      </c>
      <c r="U178" s="38"/>
      <c r="V178" s="38"/>
      <c r="W178" s="38"/>
      <c r="X178" s="38"/>
      <c r="Y178" s="38"/>
      <c r="Z178" s="38"/>
      <c r="AA178" s="38"/>
      <c r="AB178" s="38"/>
      <c r="AC178" s="38"/>
      <c r="AD178" s="38"/>
      <c r="AE178" s="38"/>
      <c r="AR178" s="237" t="s">
        <v>512</v>
      </c>
      <c r="AT178" s="237" t="s">
        <v>152</v>
      </c>
      <c r="AU178" s="237" t="s">
        <v>88</v>
      </c>
      <c r="AY178" s="17" t="s">
        <v>150</v>
      </c>
      <c r="BE178" s="238">
        <f>IF(N178="základní",J178,0)</f>
        <v>0</v>
      </c>
      <c r="BF178" s="238">
        <f>IF(N178="snížená",J178,0)</f>
        <v>0</v>
      </c>
      <c r="BG178" s="238">
        <f>IF(N178="zákl. přenesená",J178,0)</f>
        <v>0</v>
      </c>
      <c r="BH178" s="238">
        <f>IF(N178="sníž. přenesená",J178,0)</f>
        <v>0</v>
      </c>
      <c r="BI178" s="238">
        <f>IF(N178="nulová",J178,0)</f>
        <v>0</v>
      </c>
      <c r="BJ178" s="17" t="s">
        <v>14</v>
      </c>
      <c r="BK178" s="238">
        <f>ROUND(I178*H178,2)</f>
        <v>0</v>
      </c>
      <c r="BL178" s="17" t="s">
        <v>512</v>
      </c>
      <c r="BM178" s="237" t="s">
        <v>1372</v>
      </c>
    </row>
    <row r="179" s="2" customFormat="1" ht="16.5" customHeight="1">
      <c r="A179" s="38"/>
      <c r="B179" s="39"/>
      <c r="C179" s="266" t="s">
        <v>359</v>
      </c>
      <c r="D179" s="266" t="s">
        <v>266</v>
      </c>
      <c r="E179" s="267" t="s">
        <v>1373</v>
      </c>
      <c r="F179" s="268" t="s">
        <v>1374</v>
      </c>
      <c r="G179" s="269" t="s">
        <v>216</v>
      </c>
      <c r="H179" s="270">
        <v>340</v>
      </c>
      <c r="I179" s="271"/>
      <c r="J179" s="272">
        <f>ROUND(I179*H179,2)</f>
        <v>0</v>
      </c>
      <c r="K179" s="268" t="s">
        <v>1</v>
      </c>
      <c r="L179" s="273"/>
      <c r="M179" s="274" t="s">
        <v>1</v>
      </c>
      <c r="N179" s="275" t="s">
        <v>45</v>
      </c>
      <c r="O179" s="91"/>
      <c r="P179" s="235">
        <f>O179*H179</f>
        <v>0</v>
      </c>
      <c r="Q179" s="235">
        <v>0</v>
      </c>
      <c r="R179" s="235">
        <f>Q179*H179</f>
        <v>0</v>
      </c>
      <c r="S179" s="235">
        <v>0</v>
      </c>
      <c r="T179" s="236">
        <f>S179*H179</f>
        <v>0</v>
      </c>
      <c r="U179" s="38"/>
      <c r="V179" s="38"/>
      <c r="W179" s="38"/>
      <c r="X179" s="38"/>
      <c r="Y179" s="38"/>
      <c r="Z179" s="38"/>
      <c r="AA179" s="38"/>
      <c r="AB179" s="38"/>
      <c r="AC179" s="38"/>
      <c r="AD179" s="38"/>
      <c r="AE179" s="38"/>
      <c r="AR179" s="237" t="s">
        <v>1313</v>
      </c>
      <c r="AT179" s="237" t="s">
        <v>266</v>
      </c>
      <c r="AU179" s="237" t="s">
        <v>88</v>
      </c>
      <c r="AY179" s="17" t="s">
        <v>150</v>
      </c>
      <c r="BE179" s="238">
        <f>IF(N179="základní",J179,0)</f>
        <v>0</v>
      </c>
      <c r="BF179" s="238">
        <f>IF(N179="snížená",J179,0)</f>
        <v>0</v>
      </c>
      <c r="BG179" s="238">
        <f>IF(N179="zákl. přenesená",J179,0)</f>
        <v>0</v>
      </c>
      <c r="BH179" s="238">
        <f>IF(N179="sníž. přenesená",J179,0)</f>
        <v>0</v>
      </c>
      <c r="BI179" s="238">
        <f>IF(N179="nulová",J179,0)</f>
        <v>0</v>
      </c>
      <c r="BJ179" s="17" t="s">
        <v>14</v>
      </c>
      <c r="BK179" s="238">
        <f>ROUND(I179*H179,2)</f>
        <v>0</v>
      </c>
      <c r="BL179" s="17" t="s">
        <v>512</v>
      </c>
      <c r="BM179" s="237" t="s">
        <v>1375</v>
      </c>
    </row>
    <row r="180" s="2" customFormat="1">
      <c r="A180" s="38"/>
      <c r="B180" s="39"/>
      <c r="C180" s="226" t="s">
        <v>365</v>
      </c>
      <c r="D180" s="226" t="s">
        <v>152</v>
      </c>
      <c r="E180" s="227" t="s">
        <v>1376</v>
      </c>
      <c r="F180" s="228" t="s">
        <v>1377</v>
      </c>
      <c r="G180" s="229" t="s">
        <v>216</v>
      </c>
      <c r="H180" s="230">
        <v>620</v>
      </c>
      <c r="I180" s="231"/>
      <c r="J180" s="232">
        <f>ROUND(I180*H180,2)</f>
        <v>0</v>
      </c>
      <c r="K180" s="228" t="s">
        <v>1</v>
      </c>
      <c r="L180" s="44"/>
      <c r="M180" s="233" t="s">
        <v>1</v>
      </c>
      <c r="N180" s="234" t="s">
        <v>45</v>
      </c>
      <c r="O180" s="91"/>
      <c r="P180" s="235">
        <f>O180*H180</f>
        <v>0</v>
      </c>
      <c r="Q180" s="235">
        <v>0</v>
      </c>
      <c r="R180" s="235">
        <f>Q180*H180</f>
        <v>0</v>
      </c>
      <c r="S180" s="235">
        <v>0</v>
      </c>
      <c r="T180" s="236">
        <f>S180*H180</f>
        <v>0</v>
      </c>
      <c r="U180" s="38"/>
      <c r="V180" s="38"/>
      <c r="W180" s="38"/>
      <c r="X180" s="38"/>
      <c r="Y180" s="38"/>
      <c r="Z180" s="38"/>
      <c r="AA180" s="38"/>
      <c r="AB180" s="38"/>
      <c r="AC180" s="38"/>
      <c r="AD180" s="38"/>
      <c r="AE180" s="38"/>
      <c r="AR180" s="237" t="s">
        <v>512</v>
      </c>
      <c r="AT180" s="237" t="s">
        <v>152</v>
      </c>
      <c r="AU180" s="237" t="s">
        <v>88</v>
      </c>
      <c r="AY180" s="17" t="s">
        <v>150</v>
      </c>
      <c r="BE180" s="238">
        <f>IF(N180="základní",J180,0)</f>
        <v>0</v>
      </c>
      <c r="BF180" s="238">
        <f>IF(N180="snížená",J180,0)</f>
        <v>0</v>
      </c>
      <c r="BG180" s="238">
        <f>IF(N180="zákl. přenesená",J180,0)</f>
        <v>0</v>
      </c>
      <c r="BH180" s="238">
        <f>IF(N180="sníž. přenesená",J180,0)</f>
        <v>0</v>
      </c>
      <c r="BI180" s="238">
        <f>IF(N180="nulová",J180,0)</f>
        <v>0</v>
      </c>
      <c r="BJ180" s="17" t="s">
        <v>14</v>
      </c>
      <c r="BK180" s="238">
        <f>ROUND(I180*H180,2)</f>
        <v>0</v>
      </c>
      <c r="BL180" s="17" t="s">
        <v>512</v>
      </c>
      <c r="BM180" s="237" t="s">
        <v>1378</v>
      </c>
    </row>
    <row r="181" s="2" customFormat="1" ht="16.5" customHeight="1">
      <c r="A181" s="38"/>
      <c r="B181" s="39"/>
      <c r="C181" s="266" t="s">
        <v>370</v>
      </c>
      <c r="D181" s="266" t="s">
        <v>266</v>
      </c>
      <c r="E181" s="267" t="s">
        <v>1379</v>
      </c>
      <c r="F181" s="268" t="s">
        <v>1380</v>
      </c>
      <c r="G181" s="269" t="s">
        <v>216</v>
      </c>
      <c r="H181" s="270">
        <v>620</v>
      </c>
      <c r="I181" s="271"/>
      <c r="J181" s="272">
        <f>ROUND(I181*H181,2)</f>
        <v>0</v>
      </c>
      <c r="K181" s="268" t="s">
        <v>1</v>
      </c>
      <c r="L181" s="273"/>
      <c r="M181" s="274" t="s">
        <v>1</v>
      </c>
      <c r="N181" s="275" t="s">
        <v>45</v>
      </c>
      <c r="O181" s="91"/>
      <c r="P181" s="235">
        <f>O181*H181</f>
        <v>0</v>
      </c>
      <c r="Q181" s="235">
        <v>0</v>
      </c>
      <c r="R181" s="235">
        <f>Q181*H181</f>
        <v>0</v>
      </c>
      <c r="S181" s="235">
        <v>0</v>
      </c>
      <c r="T181" s="236">
        <f>S181*H181</f>
        <v>0</v>
      </c>
      <c r="U181" s="38"/>
      <c r="V181" s="38"/>
      <c r="W181" s="38"/>
      <c r="X181" s="38"/>
      <c r="Y181" s="38"/>
      <c r="Z181" s="38"/>
      <c r="AA181" s="38"/>
      <c r="AB181" s="38"/>
      <c r="AC181" s="38"/>
      <c r="AD181" s="38"/>
      <c r="AE181" s="38"/>
      <c r="AR181" s="237" t="s">
        <v>1313</v>
      </c>
      <c r="AT181" s="237" t="s">
        <v>266</v>
      </c>
      <c r="AU181" s="237" t="s">
        <v>88</v>
      </c>
      <c r="AY181" s="17" t="s">
        <v>150</v>
      </c>
      <c r="BE181" s="238">
        <f>IF(N181="základní",J181,0)</f>
        <v>0</v>
      </c>
      <c r="BF181" s="238">
        <f>IF(N181="snížená",J181,0)</f>
        <v>0</v>
      </c>
      <c r="BG181" s="238">
        <f>IF(N181="zákl. přenesená",J181,0)</f>
        <v>0</v>
      </c>
      <c r="BH181" s="238">
        <f>IF(N181="sníž. přenesená",J181,0)</f>
        <v>0</v>
      </c>
      <c r="BI181" s="238">
        <f>IF(N181="nulová",J181,0)</f>
        <v>0</v>
      </c>
      <c r="BJ181" s="17" t="s">
        <v>14</v>
      </c>
      <c r="BK181" s="238">
        <f>ROUND(I181*H181,2)</f>
        <v>0</v>
      </c>
      <c r="BL181" s="17" t="s">
        <v>512</v>
      </c>
      <c r="BM181" s="237" t="s">
        <v>1381</v>
      </c>
    </row>
    <row r="182" s="2" customFormat="1">
      <c r="A182" s="38"/>
      <c r="B182" s="39"/>
      <c r="C182" s="226" t="s">
        <v>375</v>
      </c>
      <c r="D182" s="226" t="s">
        <v>152</v>
      </c>
      <c r="E182" s="227" t="s">
        <v>1382</v>
      </c>
      <c r="F182" s="228" t="s">
        <v>1383</v>
      </c>
      <c r="G182" s="229" t="s">
        <v>323</v>
      </c>
      <c r="H182" s="230">
        <v>90</v>
      </c>
      <c r="I182" s="231"/>
      <c r="J182" s="232">
        <f>ROUND(I182*H182,2)</f>
        <v>0</v>
      </c>
      <c r="K182" s="228" t="s">
        <v>1</v>
      </c>
      <c r="L182" s="44"/>
      <c r="M182" s="233" t="s">
        <v>1</v>
      </c>
      <c r="N182" s="234" t="s">
        <v>45</v>
      </c>
      <c r="O182" s="91"/>
      <c r="P182" s="235">
        <f>O182*H182</f>
        <v>0</v>
      </c>
      <c r="Q182" s="235">
        <v>0</v>
      </c>
      <c r="R182" s="235">
        <f>Q182*H182</f>
        <v>0</v>
      </c>
      <c r="S182" s="235">
        <v>0</v>
      </c>
      <c r="T182" s="236">
        <f>S182*H182</f>
        <v>0</v>
      </c>
      <c r="U182" s="38"/>
      <c r="V182" s="38"/>
      <c r="W182" s="38"/>
      <c r="X182" s="38"/>
      <c r="Y182" s="38"/>
      <c r="Z182" s="38"/>
      <c r="AA182" s="38"/>
      <c r="AB182" s="38"/>
      <c r="AC182" s="38"/>
      <c r="AD182" s="38"/>
      <c r="AE182" s="38"/>
      <c r="AR182" s="237" t="s">
        <v>512</v>
      </c>
      <c r="AT182" s="237" t="s">
        <v>152</v>
      </c>
      <c r="AU182" s="237" t="s">
        <v>88</v>
      </c>
      <c r="AY182" s="17" t="s">
        <v>150</v>
      </c>
      <c r="BE182" s="238">
        <f>IF(N182="základní",J182,0)</f>
        <v>0</v>
      </c>
      <c r="BF182" s="238">
        <f>IF(N182="snížená",J182,0)</f>
        <v>0</v>
      </c>
      <c r="BG182" s="238">
        <f>IF(N182="zákl. přenesená",J182,0)</f>
        <v>0</v>
      </c>
      <c r="BH182" s="238">
        <f>IF(N182="sníž. přenesená",J182,0)</f>
        <v>0</v>
      </c>
      <c r="BI182" s="238">
        <f>IF(N182="nulová",J182,0)</f>
        <v>0</v>
      </c>
      <c r="BJ182" s="17" t="s">
        <v>14</v>
      </c>
      <c r="BK182" s="238">
        <f>ROUND(I182*H182,2)</f>
        <v>0</v>
      </c>
      <c r="BL182" s="17" t="s">
        <v>512</v>
      </c>
      <c r="BM182" s="237" t="s">
        <v>1384</v>
      </c>
    </row>
    <row r="183" s="2" customFormat="1" ht="21.75" customHeight="1">
      <c r="A183" s="38"/>
      <c r="B183" s="39"/>
      <c r="C183" s="226" t="s">
        <v>381</v>
      </c>
      <c r="D183" s="226" t="s">
        <v>152</v>
      </c>
      <c r="E183" s="227" t="s">
        <v>1385</v>
      </c>
      <c r="F183" s="228" t="s">
        <v>1386</v>
      </c>
      <c r="G183" s="229" t="s">
        <v>323</v>
      </c>
      <c r="H183" s="230">
        <v>18</v>
      </c>
      <c r="I183" s="231"/>
      <c r="J183" s="232">
        <f>ROUND(I183*H183,2)</f>
        <v>0</v>
      </c>
      <c r="K183" s="228" t="s">
        <v>1</v>
      </c>
      <c r="L183" s="44"/>
      <c r="M183" s="233" t="s">
        <v>1</v>
      </c>
      <c r="N183" s="234" t="s">
        <v>45</v>
      </c>
      <c r="O183" s="91"/>
      <c r="P183" s="235">
        <f>O183*H183</f>
        <v>0</v>
      </c>
      <c r="Q183" s="235">
        <v>0</v>
      </c>
      <c r="R183" s="235">
        <f>Q183*H183</f>
        <v>0</v>
      </c>
      <c r="S183" s="235">
        <v>0</v>
      </c>
      <c r="T183" s="236">
        <f>S183*H183</f>
        <v>0</v>
      </c>
      <c r="U183" s="38"/>
      <c r="V183" s="38"/>
      <c r="W183" s="38"/>
      <c r="X183" s="38"/>
      <c r="Y183" s="38"/>
      <c r="Z183" s="38"/>
      <c r="AA183" s="38"/>
      <c r="AB183" s="38"/>
      <c r="AC183" s="38"/>
      <c r="AD183" s="38"/>
      <c r="AE183" s="38"/>
      <c r="AR183" s="237" t="s">
        <v>512</v>
      </c>
      <c r="AT183" s="237" t="s">
        <v>152</v>
      </c>
      <c r="AU183" s="237" t="s">
        <v>88</v>
      </c>
      <c r="AY183" s="17" t="s">
        <v>150</v>
      </c>
      <c r="BE183" s="238">
        <f>IF(N183="základní",J183,0)</f>
        <v>0</v>
      </c>
      <c r="BF183" s="238">
        <f>IF(N183="snížená",J183,0)</f>
        <v>0</v>
      </c>
      <c r="BG183" s="238">
        <f>IF(N183="zákl. přenesená",J183,0)</f>
        <v>0</v>
      </c>
      <c r="BH183" s="238">
        <f>IF(N183="sníž. přenesená",J183,0)</f>
        <v>0</v>
      </c>
      <c r="BI183" s="238">
        <f>IF(N183="nulová",J183,0)</f>
        <v>0</v>
      </c>
      <c r="BJ183" s="17" t="s">
        <v>14</v>
      </c>
      <c r="BK183" s="238">
        <f>ROUND(I183*H183,2)</f>
        <v>0</v>
      </c>
      <c r="BL183" s="17" t="s">
        <v>512</v>
      </c>
      <c r="BM183" s="237" t="s">
        <v>1387</v>
      </c>
    </row>
    <row r="184" s="2" customFormat="1" ht="21.75" customHeight="1">
      <c r="A184" s="38"/>
      <c r="B184" s="39"/>
      <c r="C184" s="226" t="s">
        <v>387</v>
      </c>
      <c r="D184" s="226" t="s">
        <v>152</v>
      </c>
      <c r="E184" s="227" t="s">
        <v>1339</v>
      </c>
      <c r="F184" s="228" t="s">
        <v>1388</v>
      </c>
      <c r="G184" s="229" t="s">
        <v>323</v>
      </c>
      <c r="H184" s="230">
        <v>1</v>
      </c>
      <c r="I184" s="231"/>
      <c r="J184" s="232">
        <f>ROUND(I184*H184,2)</f>
        <v>0</v>
      </c>
      <c r="K184" s="228" t="s">
        <v>1</v>
      </c>
      <c r="L184" s="44"/>
      <c r="M184" s="233" t="s">
        <v>1</v>
      </c>
      <c r="N184" s="234" t="s">
        <v>45</v>
      </c>
      <c r="O184" s="91"/>
      <c r="P184" s="235">
        <f>O184*H184</f>
        <v>0</v>
      </c>
      <c r="Q184" s="235">
        <v>0</v>
      </c>
      <c r="R184" s="235">
        <f>Q184*H184</f>
        <v>0</v>
      </c>
      <c r="S184" s="235">
        <v>0</v>
      </c>
      <c r="T184" s="236">
        <f>S184*H184</f>
        <v>0</v>
      </c>
      <c r="U184" s="38"/>
      <c r="V184" s="38"/>
      <c r="W184" s="38"/>
      <c r="X184" s="38"/>
      <c r="Y184" s="38"/>
      <c r="Z184" s="38"/>
      <c r="AA184" s="38"/>
      <c r="AB184" s="38"/>
      <c r="AC184" s="38"/>
      <c r="AD184" s="38"/>
      <c r="AE184" s="38"/>
      <c r="AR184" s="237" t="s">
        <v>512</v>
      </c>
      <c r="AT184" s="237" t="s">
        <v>152</v>
      </c>
      <c r="AU184" s="237" t="s">
        <v>88</v>
      </c>
      <c r="AY184" s="17" t="s">
        <v>150</v>
      </c>
      <c r="BE184" s="238">
        <f>IF(N184="základní",J184,0)</f>
        <v>0</v>
      </c>
      <c r="BF184" s="238">
        <f>IF(N184="snížená",J184,0)</f>
        <v>0</v>
      </c>
      <c r="BG184" s="238">
        <f>IF(N184="zákl. přenesená",J184,0)</f>
        <v>0</v>
      </c>
      <c r="BH184" s="238">
        <f>IF(N184="sníž. přenesená",J184,0)</f>
        <v>0</v>
      </c>
      <c r="BI184" s="238">
        <f>IF(N184="nulová",J184,0)</f>
        <v>0</v>
      </c>
      <c r="BJ184" s="17" t="s">
        <v>14</v>
      </c>
      <c r="BK184" s="238">
        <f>ROUND(I184*H184,2)</f>
        <v>0</v>
      </c>
      <c r="BL184" s="17" t="s">
        <v>512</v>
      </c>
      <c r="BM184" s="237" t="s">
        <v>1389</v>
      </c>
    </row>
    <row r="185" s="2" customFormat="1" ht="16.5" customHeight="1">
      <c r="A185" s="38"/>
      <c r="B185" s="39"/>
      <c r="C185" s="266" t="s">
        <v>392</v>
      </c>
      <c r="D185" s="266" t="s">
        <v>266</v>
      </c>
      <c r="E185" s="267" t="s">
        <v>1390</v>
      </c>
      <c r="F185" s="268" t="s">
        <v>1391</v>
      </c>
      <c r="G185" s="269" t="s">
        <v>798</v>
      </c>
      <c r="H185" s="270">
        <v>1</v>
      </c>
      <c r="I185" s="271"/>
      <c r="J185" s="272">
        <f>ROUND(I185*H185,2)</f>
        <v>0</v>
      </c>
      <c r="K185" s="268" t="s">
        <v>1</v>
      </c>
      <c r="L185" s="273"/>
      <c r="M185" s="274" t="s">
        <v>1</v>
      </c>
      <c r="N185" s="275" t="s">
        <v>45</v>
      </c>
      <c r="O185" s="91"/>
      <c r="P185" s="235">
        <f>O185*H185</f>
        <v>0</v>
      </c>
      <c r="Q185" s="235">
        <v>0</v>
      </c>
      <c r="R185" s="235">
        <f>Q185*H185</f>
        <v>0</v>
      </c>
      <c r="S185" s="235">
        <v>0</v>
      </c>
      <c r="T185" s="236">
        <f>S185*H185</f>
        <v>0</v>
      </c>
      <c r="U185" s="38"/>
      <c r="V185" s="38"/>
      <c r="W185" s="38"/>
      <c r="X185" s="38"/>
      <c r="Y185" s="38"/>
      <c r="Z185" s="38"/>
      <c r="AA185" s="38"/>
      <c r="AB185" s="38"/>
      <c r="AC185" s="38"/>
      <c r="AD185" s="38"/>
      <c r="AE185" s="38"/>
      <c r="AR185" s="237" t="s">
        <v>1313</v>
      </c>
      <c r="AT185" s="237" t="s">
        <v>266</v>
      </c>
      <c r="AU185" s="237" t="s">
        <v>88</v>
      </c>
      <c r="AY185" s="17" t="s">
        <v>150</v>
      </c>
      <c r="BE185" s="238">
        <f>IF(N185="základní",J185,0)</f>
        <v>0</v>
      </c>
      <c r="BF185" s="238">
        <f>IF(N185="snížená",J185,0)</f>
        <v>0</v>
      </c>
      <c r="BG185" s="238">
        <f>IF(N185="zákl. přenesená",J185,0)</f>
        <v>0</v>
      </c>
      <c r="BH185" s="238">
        <f>IF(N185="sníž. přenesená",J185,0)</f>
        <v>0</v>
      </c>
      <c r="BI185" s="238">
        <f>IF(N185="nulová",J185,0)</f>
        <v>0</v>
      </c>
      <c r="BJ185" s="17" t="s">
        <v>14</v>
      </c>
      <c r="BK185" s="238">
        <f>ROUND(I185*H185,2)</f>
        <v>0</v>
      </c>
      <c r="BL185" s="17" t="s">
        <v>512</v>
      </c>
      <c r="BM185" s="237" t="s">
        <v>1392</v>
      </c>
    </row>
    <row r="186" s="12" customFormat="1" ht="22.8" customHeight="1">
      <c r="A186" s="12"/>
      <c r="B186" s="210"/>
      <c r="C186" s="211"/>
      <c r="D186" s="212" t="s">
        <v>79</v>
      </c>
      <c r="E186" s="224" t="s">
        <v>1393</v>
      </c>
      <c r="F186" s="224" t="s">
        <v>1394</v>
      </c>
      <c r="G186" s="211"/>
      <c r="H186" s="211"/>
      <c r="I186" s="214"/>
      <c r="J186" s="225">
        <f>BK186</f>
        <v>0</v>
      </c>
      <c r="K186" s="211"/>
      <c r="L186" s="216"/>
      <c r="M186" s="217"/>
      <c r="N186" s="218"/>
      <c r="O186" s="218"/>
      <c r="P186" s="219">
        <f>SUM(P187:P188)</f>
        <v>0</v>
      </c>
      <c r="Q186" s="218"/>
      <c r="R186" s="219">
        <f>SUM(R187:R188)</f>
        <v>0</v>
      </c>
      <c r="S186" s="218"/>
      <c r="T186" s="220">
        <f>SUM(T187:T188)</f>
        <v>0</v>
      </c>
      <c r="U186" s="12"/>
      <c r="V186" s="12"/>
      <c r="W186" s="12"/>
      <c r="X186" s="12"/>
      <c r="Y186" s="12"/>
      <c r="Z186" s="12"/>
      <c r="AA186" s="12"/>
      <c r="AB186" s="12"/>
      <c r="AC186" s="12"/>
      <c r="AD186" s="12"/>
      <c r="AE186" s="12"/>
      <c r="AR186" s="221" t="s">
        <v>167</v>
      </c>
      <c r="AT186" s="222" t="s">
        <v>79</v>
      </c>
      <c r="AU186" s="222" t="s">
        <v>14</v>
      </c>
      <c r="AY186" s="221" t="s">
        <v>150</v>
      </c>
      <c r="BK186" s="223">
        <f>SUM(BK187:BK188)</f>
        <v>0</v>
      </c>
    </row>
    <row r="187" s="2" customFormat="1">
      <c r="A187" s="38"/>
      <c r="B187" s="39"/>
      <c r="C187" s="226" t="s">
        <v>398</v>
      </c>
      <c r="D187" s="226" t="s">
        <v>152</v>
      </c>
      <c r="E187" s="227" t="s">
        <v>1395</v>
      </c>
      <c r="F187" s="228" t="s">
        <v>1396</v>
      </c>
      <c r="G187" s="229" t="s">
        <v>216</v>
      </c>
      <c r="H187" s="230">
        <v>442</v>
      </c>
      <c r="I187" s="231"/>
      <c r="J187" s="232">
        <f>ROUND(I187*H187,2)</f>
        <v>0</v>
      </c>
      <c r="K187" s="228" t="s">
        <v>1</v>
      </c>
      <c r="L187" s="44"/>
      <c r="M187" s="233" t="s">
        <v>1</v>
      </c>
      <c r="N187" s="234" t="s">
        <v>45</v>
      </c>
      <c r="O187" s="91"/>
      <c r="P187" s="235">
        <f>O187*H187</f>
        <v>0</v>
      </c>
      <c r="Q187" s="235">
        <v>0</v>
      </c>
      <c r="R187" s="235">
        <f>Q187*H187</f>
        <v>0</v>
      </c>
      <c r="S187" s="235">
        <v>0</v>
      </c>
      <c r="T187" s="236">
        <f>S187*H187</f>
        <v>0</v>
      </c>
      <c r="U187" s="38"/>
      <c r="V187" s="38"/>
      <c r="W187" s="38"/>
      <c r="X187" s="38"/>
      <c r="Y187" s="38"/>
      <c r="Z187" s="38"/>
      <c r="AA187" s="38"/>
      <c r="AB187" s="38"/>
      <c r="AC187" s="38"/>
      <c r="AD187" s="38"/>
      <c r="AE187" s="38"/>
      <c r="AR187" s="237" t="s">
        <v>512</v>
      </c>
      <c r="AT187" s="237" t="s">
        <v>152</v>
      </c>
      <c r="AU187" s="237" t="s">
        <v>88</v>
      </c>
      <c r="AY187" s="17" t="s">
        <v>150</v>
      </c>
      <c r="BE187" s="238">
        <f>IF(N187="základní",J187,0)</f>
        <v>0</v>
      </c>
      <c r="BF187" s="238">
        <f>IF(N187="snížená",J187,0)</f>
        <v>0</v>
      </c>
      <c r="BG187" s="238">
        <f>IF(N187="zákl. přenesená",J187,0)</f>
        <v>0</v>
      </c>
      <c r="BH187" s="238">
        <f>IF(N187="sníž. přenesená",J187,0)</f>
        <v>0</v>
      </c>
      <c r="BI187" s="238">
        <f>IF(N187="nulová",J187,0)</f>
        <v>0</v>
      </c>
      <c r="BJ187" s="17" t="s">
        <v>14</v>
      </c>
      <c r="BK187" s="238">
        <f>ROUND(I187*H187,2)</f>
        <v>0</v>
      </c>
      <c r="BL187" s="17" t="s">
        <v>512</v>
      </c>
      <c r="BM187" s="237" t="s">
        <v>1397</v>
      </c>
    </row>
    <row r="188" s="2" customFormat="1" ht="21.75" customHeight="1">
      <c r="A188" s="38"/>
      <c r="B188" s="39"/>
      <c r="C188" s="226" t="s">
        <v>404</v>
      </c>
      <c r="D188" s="226" t="s">
        <v>152</v>
      </c>
      <c r="E188" s="227" t="s">
        <v>1398</v>
      </c>
      <c r="F188" s="228" t="s">
        <v>1399</v>
      </c>
      <c r="G188" s="229" t="s">
        <v>216</v>
      </c>
      <c r="H188" s="230">
        <v>620</v>
      </c>
      <c r="I188" s="231"/>
      <c r="J188" s="232">
        <f>ROUND(I188*H188,2)</f>
        <v>0</v>
      </c>
      <c r="K188" s="228" t="s">
        <v>1</v>
      </c>
      <c r="L188" s="44"/>
      <c r="M188" s="233" t="s">
        <v>1</v>
      </c>
      <c r="N188" s="234" t="s">
        <v>45</v>
      </c>
      <c r="O188" s="91"/>
      <c r="P188" s="235">
        <f>O188*H188</f>
        <v>0</v>
      </c>
      <c r="Q188" s="235">
        <v>0</v>
      </c>
      <c r="R188" s="235">
        <f>Q188*H188</f>
        <v>0</v>
      </c>
      <c r="S188" s="235">
        <v>0</v>
      </c>
      <c r="T188" s="236">
        <f>S188*H188</f>
        <v>0</v>
      </c>
      <c r="U188" s="38"/>
      <c r="V188" s="38"/>
      <c r="W188" s="38"/>
      <c r="X188" s="38"/>
      <c r="Y188" s="38"/>
      <c r="Z188" s="38"/>
      <c r="AA188" s="38"/>
      <c r="AB188" s="38"/>
      <c r="AC188" s="38"/>
      <c r="AD188" s="38"/>
      <c r="AE188" s="38"/>
      <c r="AR188" s="237" t="s">
        <v>512</v>
      </c>
      <c r="AT188" s="237" t="s">
        <v>152</v>
      </c>
      <c r="AU188" s="237" t="s">
        <v>88</v>
      </c>
      <c r="AY188" s="17" t="s">
        <v>150</v>
      </c>
      <c r="BE188" s="238">
        <f>IF(N188="základní",J188,0)</f>
        <v>0</v>
      </c>
      <c r="BF188" s="238">
        <f>IF(N188="snížená",J188,0)</f>
        <v>0</v>
      </c>
      <c r="BG188" s="238">
        <f>IF(N188="zákl. přenesená",J188,0)</f>
        <v>0</v>
      </c>
      <c r="BH188" s="238">
        <f>IF(N188="sníž. přenesená",J188,0)</f>
        <v>0</v>
      </c>
      <c r="BI188" s="238">
        <f>IF(N188="nulová",J188,0)</f>
        <v>0</v>
      </c>
      <c r="BJ188" s="17" t="s">
        <v>14</v>
      </c>
      <c r="BK188" s="238">
        <f>ROUND(I188*H188,2)</f>
        <v>0</v>
      </c>
      <c r="BL188" s="17" t="s">
        <v>512</v>
      </c>
      <c r="BM188" s="237" t="s">
        <v>1400</v>
      </c>
    </row>
    <row r="189" s="12" customFormat="1" ht="22.8" customHeight="1">
      <c r="A189" s="12"/>
      <c r="B189" s="210"/>
      <c r="C189" s="211"/>
      <c r="D189" s="212" t="s">
        <v>79</v>
      </c>
      <c r="E189" s="224" t="s">
        <v>1401</v>
      </c>
      <c r="F189" s="224" t="s">
        <v>1402</v>
      </c>
      <c r="G189" s="211"/>
      <c r="H189" s="211"/>
      <c r="I189" s="214"/>
      <c r="J189" s="225">
        <f>BK189</f>
        <v>0</v>
      </c>
      <c r="K189" s="211"/>
      <c r="L189" s="216"/>
      <c r="M189" s="217"/>
      <c r="N189" s="218"/>
      <c r="O189" s="218"/>
      <c r="P189" s="219">
        <f>SUM(P190:P222)</f>
        <v>0</v>
      </c>
      <c r="Q189" s="218"/>
      <c r="R189" s="219">
        <f>SUM(R190:R222)</f>
        <v>0</v>
      </c>
      <c r="S189" s="218"/>
      <c r="T189" s="220">
        <f>SUM(T190:T222)</f>
        <v>0</v>
      </c>
      <c r="U189" s="12"/>
      <c r="V189" s="12"/>
      <c r="W189" s="12"/>
      <c r="X189" s="12"/>
      <c r="Y189" s="12"/>
      <c r="Z189" s="12"/>
      <c r="AA189" s="12"/>
      <c r="AB189" s="12"/>
      <c r="AC189" s="12"/>
      <c r="AD189" s="12"/>
      <c r="AE189" s="12"/>
      <c r="AR189" s="221" t="s">
        <v>167</v>
      </c>
      <c r="AT189" s="222" t="s">
        <v>79</v>
      </c>
      <c r="AU189" s="222" t="s">
        <v>14</v>
      </c>
      <c r="AY189" s="221" t="s">
        <v>150</v>
      </c>
      <c r="BK189" s="223">
        <f>SUM(BK190:BK222)</f>
        <v>0</v>
      </c>
    </row>
    <row r="190" s="2" customFormat="1" ht="33" customHeight="1">
      <c r="A190" s="38"/>
      <c r="B190" s="39"/>
      <c r="C190" s="226" t="s">
        <v>409</v>
      </c>
      <c r="D190" s="226" t="s">
        <v>152</v>
      </c>
      <c r="E190" s="227" t="s">
        <v>1403</v>
      </c>
      <c r="F190" s="228" t="s">
        <v>1404</v>
      </c>
      <c r="G190" s="229" t="s">
        <v>323</v>
      </c>
      <c r="H190" s="230">
        <v>18</v>
      </c>
      <c r="I190" s="231"/>
      <c r="J190" s="232">
        <f>ROUND(I190*H190,2)</f>
        <v>0</v>
      </c>
      <c r="K190" s="228" t="s">
        <v>1</v>
      </c>
      <c r="L190" s="44"/>
      <c r="M190" s="233" t="s">
        <v>1</v>
      </c>
      <c r="N190" s="234" t="s">
        <v>45</v>
      </c>
      <c r="O190" s="91"/>
      <c r="P190" s="235">
        <f>O190*H190</f>
        <v>0</v>
      </c>
      <c r="Q190" s="235">
        <v>0</v>
      </c>
      <c r="R190" s="235">
        <f>Q190*H190</f>
        <v>0</v>
      </c>
      <c r="S190" s="235">
        <v>0</v>
      </c>
      <c r="T190" s="236">
        <f>S190*H190</f>
        <v>0</v>
      </c>
      <c r="U190" s="38"/>
      <c r="V190" s="38"/>
      <c r="W190" s="38"/>
      <c r="X190" s="38"/>
      <c r="Y190" s="38"/>
      <c r="Z190" s="38"/>
      <c r="AA190" s="38"/>
      <c r="AB190" s="38"/>
      <c r="AC190" s="38"/>
      <c r="AD190" s="38"/>
      <c r="AE190" s="38"/>
      <c r="AR190" s="237" t="s">
        <v>512</v>
      </c>
      <c r="AT190" s="237" t="s">
        <v>152</v>
      </c>
      <c r="AU190" s="237" t="s">
        <v>88</v>
      </c>
      <c r="AY190" s="17" t="s">
        <v>150</v>
      </c>
      <c r="BE190" s="238">
        <f>IF(N190="základní",J190,0)</f>
        <v>0</v>
      </c>
      <c r="BF190" s="238">
        <f>IF(N190="snížená",J190,0)</f>
        <v>0</v>
      </c>
      <c r="BG190" s="238">
        <f>IF(N190="zákl. přenesená",J190,0)</f>
        <v>0</v>
      </c>
      <c r="BH190" s="238">
        <f>IF(N190="sníž. přenesená",J190,0)</f>
        <v>0</v>
      </c>
      <c r="BI190" s="238">
        <f>IF(N190="nulová",J190,0)</f>
        <v>0</v>
      </c>
      <c r="BJ190" s="17" t="s">
        <v>14</v>
      </c>
      <c r="BK190" s="238">
        <f>ROUND(I190*H190,2)</f>
        <v>0</v>
      </c>
      <c r="BL190" s="17" t="s">
        <v>512</v>
      </c>
      <c r="BM190" s="237" t="s">
        <v>1405</v>
      </c>
    </row>
    <row r="191" s="2" customFormat="1">
      <c r="A191" s="38"/>
      <c r="B191" s="39"/>
      <c r="C191" s="226" t="s">
        <v>416</v>
      </c>
      <c r="D191" s="226" t="s">
        <v>152</v>
      </c>
      <c r="E191" s="227" t="s">
        <v>1406</v>
      </c>
      <c r="F191" s="228" t="s">
        <v>1407</v>
      </c>
      <c r="G191" s="229" t="s">
        <v>323</v>
      </c>
      <c r="H191" s="230">
        <v>7</v>
      </c>
      <c r="I191" s="231"/>
      <c r="J191" s="232">
        <f>ROUND(I191*H191,2)</f>
        <v>0</v>
      </c>
      <c r="K191" s="228" t="s">
        <v>1</v>
      </c>
      <c r="L191" s="44"/>
      <c r="M191" s="233" t="s">
        <v>1</v>
      </c>
      <c r="N191" s="234" t="s">
        <v>45</v>
      </c>
      <c r="O191" s="91"/>
      <c r="P191" s="235">
        <f>O191*H191</f>
        <v>0</v>
      </c>
      <c r="Q191" s="235">
        <v>0</v>
      </c>
      <c r="R191" s="235">
        <f>Q191*H191</f>
        <v>0</v>
      </c>
      <c r="S191" s="235">
        <v>0</v>
      </c>
      <c r="T191" s="236">
        <f>S191*H191</f>
        <v>0</v>
      </c>
      <c r="U191" s="38"/>
      <c r="V191" s="38"/>
      <c r="W191" s="38"/>
      <c r="X191" s="38"/>
      <c r="Y191" s="38"/>
      <c r="Z191" s="38"/>
      <c r="AA191" s="38"/>
      <c r="AB191" s="38"/>
      <c r="AC191" s="38"/>
      <c r="AD191" s="38"/>
      <c r="AE191" s="38"/>
      <c r="AR191" s="237" t="s">
        <v>512</v>
      </c>
      <c r="AT191" s="237" t="s">
        <v>152</v>
      </c>
      <c r="AU191" s="237" t="s">
        <v>88</v>
      </c>
      <c r="AY191" s="17" t="s">
        <v>150</v>
      </c>
      <c r="BE191" s="238">
        <f>IF(N191="základní",J191,0)</f>
        <v>0</v>
      </c>
      <c r="BF191" s="238">
        <f>IF(N191="snížená",J191,0)</f>
        <v>0</v>
      </c>
      <c r="BG191" s="238">
        <f>IF(N191="zákl. přenesená",J191,0)</f>
        <v>0</v>
      </c>
      <c r="BH191" s="238">
        <f>IF(N191="sníž. přenesená",J191,0)</f>
        <v>0</v>
      </c>
      <c r="BI191" s="238">
        <f>IF(N191="nulová",J191,0)</f>
        <v>0</v>
      </c>
      <c r="BJ191" s="17" t="s">
        <v>14</v>
      </c>
      <c r="BK191" s="238">
        <f>ROUND(I191*H191,2)</f>
        <v>0</v>
      </c>
      <c r="BL191" s="17" t="s">
        <v>512</v>
      </c>
      <c r="BM191" s="237" t="s">
        <v>1408</v>
      </c>
    </row>
    <row r="192" s="2" customFormat="1">
      <c r="A192" s="38"/>
      <c r="B192" s="39"/>
      <c r="C192" s="226" t="s">
        <v>422</v>
      </c>
      <c r="D192" s="226" t="s">
        <v>152</v>
      </c>
      <c r="E192" s="227" t="s">
        <v>1409</v>
      </c>
      <c r="F192" s="228" t="s">
        <v>1410</v>
      </c>
      <c r="G192" s="229" t="s">
        <v>233</v>
      </c>
      <c r="H192" s="230">
        <v>32</v>
      </c>
      <c r="I192" s="231"/>
      <c r="J192" s="232">
        <f>ROUND(I192*H192,2)</f>
        <v>0</v>
      </c>
      <c r="K192" s="228" t="s">
        <v>1</v>
      </c>
      <c r="L192" s="44"/>
      <c r="M192" s="233" t="s">
        <v>1</v>
      </c>
      <c r="N192" s="234" t="s">
        <v>45</v>
      </c>
      <c r="O192" s="91"/>
      <c r="P192" s="235">
        <f>O192*H192</f>
        <v>0</v>
      </c>
      <c r="Q192" s="235">
        <v>0</v>
      </c>
      <c r="R192" s="235">
        <f>Q192*H192</f>
        <v>0</v>
      </c>
      <c r="S192" s="235">
        <v>0</v>
      </c>
      <c r="T192" s="236">
        <f>S192*H192</f>
        <v>0</v>
      </c>
      <c r="U192" s="38"/>
      <c r="V192" s="38"/>
      <c r="W192" s="38"/>
      <c r="X192" s="38"/>
      <c r="Y192" s="38"/>
      <c r="Z192" s="38"/>
      <c r="AA192" s="38"/>
      <c r="AB192" s="38"/>
      <c r="AC192" s="38"/>
      <c r="AD192" s="38"/>
      <c r="AE192" s="38"/>
      <c r="AR192" s="237" t="s">
        <v>512</v>
      </c>
      <c r="AT192" s="237" t="s">
        <v>152</v>
      </c>
      <c r="AU192" s="237" t="s">
        <v>88</v>
      </c>
      <c r="AY192" s="17" t="s">
        <v>150</v>
      </c>
      <c r="BE192" s="238">
        <f>IF(N192="základní",J192,0)</f>
        <v>0</v>
      </c>
      <c r="BF192" s="238">
        <f>IF(N192="snížená",J192,0)</f>
        <v>0</v>
      </c>
      <c r="BG192" s="238">
        <f>IF(N192="zákl. přenesená",J192,0)</f>
        <v>0</v>
      </c>
      <c r="BH192" s="238">
        <f>IF(N192="sníž. přenesená",J192,0)</f>
        <v>0</v>
      </c>
      <c r="BI192" s="238">
        <f>IF(N192="nulová",J192,0)</f>
        <v>0</v>
      </c>
      <c r="BJ192" s="17" t="s">
        <v>14</v>
      </c>
      <c r="BK192" s="238">
        <f>ROUND(I192*H192,2)</f>
        <v>0</v>
      </c>
      <c r="BL192" s="17" t="s">
        <v>512</v>
      </c>
      <c r="BM192" s="237" t="s">
        <v>1411</v>
      </c>
    </row>
    <row r="193" s="2" customFormat="1">
      <c r="A193" s="38"/>
      <c r="B193" s="39"/>
      <c r="C193" s="226" t="s">
        <v>428</v>
      </c>
      <c r="D193" s="226" t="s">
        <v>152</v>
      </c>
      <c r="E193" s="227" t="s">
        <v>1412</v>
      </c>
      <c r="F193" s="228" t="s">
        <v>1413</v>
      </c>
      <c r="G193" s="229" t="s">
        <v>233</v>
      </c>
      <c r="H193" s="230">
        <v>2</v>
      </c>
      <c r="I193" s="231"/>
      <c r="J193" s="232">
        <f>ROUND(I193*H193,2)</f>
        <v>0</v>
      </c>
      <c r="K193" s="228" t="s">
        <v>1</v>
      </c>
      <c r="L193" s="44"/>
      <c r="M193" s="233" t="s">
        <v>1</v>
      </c>
      <c r="N193" s="234" t="s">
        <v>45</v>
      </c>
      <c r="O193" s="91"/>
      <c r="P193" s="235">
        <f>O193*H193</f>
        <v>0</v>
      </c>
      <c r="Q193" s="235">
        <v>0</v>
      </c>
      <c r="R193" s="235">
        <f>Q193*H193</f>
        <v>0</v>
      </c>
      <c r="S193" s="235">
        <v>0</v>
      </c>
      <c r="T193" s="236">
        <f>S193*H193</f>
        <v>0</v>
      </c>
      <c r="U193" s="38"/>
      <c r="V193" s="38"/>
      <c r="W193" s="38"/>
      <c r="X193" s="38"/>
      <c r="Y193" s="38"/>
      <c r="Z193" s="38"/>
      <c r="AA193" s="38"/>
      <c r="AB193" s="38"/>
      <c r="AC193" s="38"/>
      <c r="AD193" s="38"/>
      <c r="AE193" s="38"/>
      <c r="AR193" s="237" t="s">
        <v>512</v>
      </c>
      <c r="AT193" s="237" t="s">
        <v>152</v>
      </c>
      <c r="AU193" s="237" t="s">
        <v>88</v>
      </c>
      <c r="AY193" s="17" t="s">
        <v>150</v>
      </c>
      <c r="BE193" s="238">
        <f>IF(N193="základní",J193,0)</f>
        <v>0</v>
      </c>
      <c r="BF193" s="238">
        <f>IF(N193="snížená",J193,0)</f>
        <v>0</v>
      </c>
      <c r="BG193" s="238">
        <f>IF(N193="zákl. přenesená",J193,0)</f>
        <v>0</v>
      </c>
      <c r="BH193" s="238">
        <f>IF(N193="sníž. přenesená",J193,0)</f>
        <v>0</v>
      </c>
      <c r="BI193" s="238">
        <f>IF(N193="nulová",J193,0)</f>
        <v>0</v>
      </c>
      <c r="BJ193" s="17" t="s">
        <v>14</v>
      </c>
      <c r="BK193" s="238">
        <f>ROUND(I193*H193,2)</f>
        <v>0</v>
      </c>
      <c r="BL193" s="17" t="s">
        <v>512</v>
      </c>
      <c r="BM193" s="237" t="s">
        <v>1414</v>
      </c>
    </row>
    <row r="194" s="2" customFormat="1">
      <c r="A194" s="38"/>
      <c r="B194" s="39"/>
      <c r="C194" s="226" t="s">
        <v>431</v>
      </c>
      <c r="D194" s="226" t="s">
        <v>152</v>
      </c>
      <c r="E194" s="227" t="s">
        <v>1415</v>
      </c>
      <c r="F194" s="228" t="s">
        <v>1416</v>
      </c>
      <c r="G194" s="229" t="s">
        <v>216</v>
      </c>
      <c r="H194" s="230">
        <v>400</v>
      </c>
      <c r="I194" s="231"/>
      <c r="J194" s="232">
        <f>ROUND(I194*H194,2)</f>
        <v>0</v>
      </c>
      <c r="K194" s="228" t="s">
        <v>1</v>
      </c>
      <c r="L194" s="44"/>
      <c r="M194" s="233" t="s">
        <v>1</v>
      </c>
      <c r="N194" s="234" t="s">
        <v>45</v>
      </c>
      <c r="O194" s="91"/>
      <c r="P194" s="235">
        <f>O194*H194</f>
        <v>0</v>
      </c>
      <c r="Q194" s="235">
        <v>0</v>
      </c>
      <c r="R194" s="235">
        <f>Q194*H194</f>
        <v>0</v>
      </c>
      <c r="S194" s="235">
        <v>0</v>
      </c>
      <c r="T194" s="236">
        <f>S194*H194</f>
        <v>0</v>
      </c>
      <c r="U194" s="38"/>
      <c r="V194" s="38"/>
      <c r="W194" s="38"/>
      <c r="X194" s="38"/>
      <c r="Y194" s="38"/>
      <c r="Z194" s="38"/>
      <c r="AA194" s="38"/>
      <c r="AB194" s="38"/>
      <c r="AC194" s="38"/>
      <c r="AD194" s="38"/>
      <c r="AE194" s="38"/>
      <c r="AR194" s="237" t="s">
        <v>512</v>
      </c>
      <c r="AT194" s="237" t="s">
        <v>152</v>
      </c>
      <c r="AU194" s="237" t="s">
        <v>88</v>
      </c>
      <c r="AY194" s="17" t="s">
        <v>150</v>
      </c>
      <c r="BE194" s="238">
        <f>IF(N194="základní",J194,0)</f>
        <v>0</v>
      </c>
      <c r="BF194" s="238">
        <f>IF(N194="snížená",J194,0)</f>
        <v>0</v>
      </c>
      <c r="BG194" s="238">
        <f>IF(N194="zákl. přenesená",J194,0)</f>
        <v>0</v>
      </c>
      <c r="BH194" s="238">
        <f>IF(N194="sníž. přenesená",J194,0)</f>
        <v>0</v>
      </c>
      <c r="BI194" s="238">
        <f>IF(N194="nulová",J194,0)</f>
        <v>0</v>
      </c>
      <c r="BJ194" s="17" t="s">
        <v>14</v>
      </c>
      <c r="BK194" s="238">
        <f>ROUND(I194*H194,2)</f>
        <v>0</v>
      </c>
      <c r="BL194" s="17" t="s">
        <v>512</v>
      </c>
      <c r="BM194" s="237" t="s">
        <v>1417</v>
      </c>
    </row>
    <row r="195" s="2" customFormat="1">
      <c r="A195" s="38"/>
      <c r="B195" s="39"/>
      <c r="C195" s="226" t="s">
        <v>437</v>
      </c>
      <c r="D195" s="226" t="s">
        <v>152</v>
      </c>
      <c r="E195" s="227" t="s">
        <v>1418</v>
      </c>
      <c r="F195" s="228" t="s">
        <v>1419</v>
      </c>
      <c r="G195" s="229" t="s">
        <v>216</v>
      </c>
      <c r="H195" s="230">
        <v>42</v>
      </c>
      <c r="I195" s="231"/>
      <c r="J195" s="232">
        <f>ROUND(I195*H195,2)</f>
        <v>0</v>
      </c>
      <c r="K195" s="228" t="s">
        <v>1</v>
      </c>
      <c r="L195" s="44"/>
      <c r="M195" s="233" t="s">
        <v>1</v>
      </c>
      <c r="N195" s="234" t="s">
        <v>45</v>
      </c>
      <c r="O195" s="91"/>
      <c r="P195" s="235">
        <f>O195*H195</f>
        <v>0</v>
      </c>
      <c r="Q195" s="235">
        <v>0</v>
      </c>
      <c r="R195" s="235">
        <f>Q195*H195</f>
        <v>0</v>
      </c>
      <c r="S195" s="235">
        <v>0</v>
      </c>
      <c r="T195" s="236">
        <f>S195*H195</f>
        <v>0</v>
      </c>
      <c r="U195" s="38"/>
      <c r="V195" s="38"/>
      <c r="W195" s="38"/>
      <c r="X195" s="38"/>
      <c r="Y195" s="38"/>
      <c r="Z195" s="38"/>
      <c r="AA195" s="38"/>
      <c r="AB195" s="38"/>
      <c r="AC195" s="38"/>
      <c r="AD195" s="38"/>
      <c r="AE195" s="38"/>
      <c r="AR195" s="237" t="s">
        <v>512</v>
      </c>
      <c r="AT195" s="237" t="s">
        <v>152</v>
      </c>
      <c r="AU195" s="237" t="s">
        <v>88</v>
      </c>
      <c r="AY195" s="17" t="s">
        <v>150</v>
      </c>
      <c r="BE195" s="238">
        <f>IF(N195="základní",J195,0)</f>
        <v>0</v>
      </c>
      <c r="BF195" s="238">
        <f>IF(N195="snížená",J195,0)</f>
        <v>0</v>
      </c>
      <c r="BG195" s="238">
        <f>IF(N195="zákl. přenesená",J195,0)</f>
        <v>0</v>
      </c>
      <c r="BH195" s="238">
        <f>IF(N195="sníž. přenesená",J195,0)</f>
        <v>0</v>
      </c>
      <c r="BI195" s="238">
        <f>IF(N195="nulová",J195,0)</f>
        <v>0</v>
      </c>
      <c r="BJ195" s="17" t="s">
        <v>14</v>
      </c>
      <c r="BK195" s="238">
        <f>ROUND(I195*H195,2)</f>
        <v>0</v>
      </c>
      <c r="BL195" s="17" t="s">
        <v>512</v>
      </c>
      <c r="BM195" s="237" t="s">
        <v>1420</v>
      </c>
    </row>
    <row r="196" s="2" customFormat="1">
      <c r="A196" s="38"/>
      <c r="B196" s="39"/>
      <c r="C196" s="226" t="s">
        <v>442</v>
      </c>
      <c r="D196" s="226" t="s">
        <v>152</v>
      </c>
      <c r="E196" s="227" t="s">
        <v>1421</v>
      </c>
      <c r="F196" s="228" t="s">
        <v>1422</v>
      </c>
      <c r="G196" s="229" t="s">
        <v>233</v>
      </c>
      <c r="H196" s="230">
        <v>10</v>
      </c>
      <c r="I196" s="231"/>
      <c r="J196" s="232">
        <f>ROUND(I196*H196,2)</f>
        <v>0</v>
      </c>
      <c r="K196" s="228" t="s">
        <v>1</v>
      </c>
      <c r="L196" s="44"/>
      <c r="M196" s="233" t="s">
        <v>1</v>
      </c>
      <c r="N196" s="234" t="s">
        <v>45</v>
      </c>
      <c r="O196" s="91"/>
      <c r="P196" s="235">
        <f>O196*H196</f>
        <v>0</v>
      </c>
      <c r="Q196" s="235">
        <v>0</v>
      </c>
      <c r="R196" s="235">
        <f>Q196*H196</f>
        <v>0</v>
      </c>
      <c r="S196" s="235">
        <v>0</v>
      </c>
      <c r="T196" s="236">
        <f>S196*H196</f>
        <v>0</v>
      </c>
      <c r="U196" s="38"/>
      <c r="V196" s="38"/>
      <c r="W196" s="38"/>
      <c r="X196" s="38"/>
      <c r="Y196" s="38"/>
      <c r="Z196" s="38"/>
      <c r="AA196" s="38"/>
      <c r="AB196" s="38"/>
      <c r="AC196" s="38"/>
      <c r="AD196" s="38"/>
      <c r="AE196" s="38"/>
      <c r="AR196" s="237" t="s">
        <v>512</v>
      </c>
      <c r="AT196" s="237" t="s">
        <v>152</v>
      </c>
      <c r="AU196" s="237" t="s">
        <v>88</v>
      </c>
      <c r="AY196" s="17" t="s">
        <v>150</v>
      </c>
      <c r="BE196" s="238">
        <f>IF(N196="základní",J196,0)</f>
        <v>0</v>
      </c>
      <c r="BF196" s="238">
        <f>IF(N196="snížená",J196,0)</f>
        <v>0</v>
      </c>
      <c r="BG196" s="238">
        <f>IF(N196="zákl. přenesená",J196,0)</f>
        <v>0</v>
      </c>
      <c r="BH196" s="238">
        <f>IF(N196="sníž. přenesená",J196,0)</f>
        <v>0</v>
      </c>
      <c r="BI196" s="238">
        <f>IF(N196="nulová",J196,0)</f>
        <v>0</v>
      </c>
      <c r="BJ196" s="17" t="s">
        <v>14</v>
      </c>
      <c r="BK196" s="238">
        <f>ROUND(I196*H196,2)</f>
        <v>0</v>
      </c>
      <c r="BL196" s="17" t="s">
        <v>512</v>
      </c>
      <c r="BM196" s="237" t="s">
        <v>1423</v>
      </c>
    </row>
    <row r="197" s="2" customFormat="1">
      <c r="A197" s="38"/>
      <c r="B197" s="39"/>
      <c r="C197" s="226" t="s">
        <v>447</v>
      </c>
      <c r="D197" s="226" t="s">
        <v>152</v>
      </c>
      <c r="E197" s="227" t="s">
        <v>1424</v>
      </c>
      <c r="F197" s="228" t="s">
        <v>1425</v>
      </c>
      <c r="G197" s="229" t="s">
        <v>216</v>
      </c>
      <c r="H197" s="230">
        <v>442</v>
      </c>
      <c r="I197" s="231"/>
      <c r="J197" s="232">
        <f>ROUND(I197*H197,2)</f>
        <v>0</v>
      </c>
      <c r="K197" s="228" t="s">
        <v>1</v>
      </c>
      <c r="L197" s="44"/>
      <c r="M197" s="233" t="s">
        <v>1</v>
      </c>
      <c r="N197" s="234" t="s">
        <v>45</v>
      </c>
      <c r="O197" s="91"/>
      <c r="P197" s="235">
        <f>O197*H197</f>
        <v>0</v>
      </c>
      <c r="Q197" s="235">
        <v>0</v>
      </c>
      <c r="R197" s="235">
        <f>Q197*H197</f>
        <v>0</v>
      </c>
      <c r="S197" s="235">
        <v>0</v>
      </c>
      <c r="T197" s="236">
        <f>S197*H197</f>
        <v>0</v>
      </c>
      <c r="U197" s="38"/>
      <c r="V197" s="38"/>
      <c r="W197" s="38"/>
      <c r="X197" s="38"/>
      <c r="Y197" s="38"/>
      <c r="Z197" s="38"/>
      <c r="AA197" s="38"/>
      <c r="AB197" s="38"/>
      <c r="AC197" s="38"/>
      <c r="AD197" s="38"/>
      <c r="AE197" s="38"/>
      <c r="AR197" s="237" t="s">
        <v>512</v>
      </c>
      <c r="AT197" s="237" t="s">
        <v>152</v>
      </c>
      <c r="AU197" s="237" t="s">
        <v>88</v>
      </c>
      <c r="AY197" s="17" t="s">
        <v>150</v>
      </c>
      <c r="BE197" s="238">
        <f>IF(N197="základní",J197,0)</f>
        <v>0</v>
      </c>
      <c r="BF197" s="238">
        <f>IF(N197="snížená",J197,0)</f>
        <v>0</v>
      </c>
      <c r="BG197" s="238">
        <f>IF(N197="zákl. přenesená",J197,0)</f>
        <v>0</v>
      </c>
      <c r="BH197" s="238">
        <f>IF(N197="sníž. přenesená",J197,0)</f>
        <v>0</v>
      </c>
      <c r="BI197" s="238">
        <f>IF(N197="nulová",J197,0)</f>
        <v>0</v>
      </c>
      <c r="BJ197" s="17" t="s">
        <v>14</v>
      </c>
      <c r="BK197" s="238">
        <f>ROUND(I197*H197,2)</f>
        <v>0</v>
      </c>
      <c r="BL197" s="17" t="s">
        <v>512</v>
      </c>
      <c r="BM197" s="237" t="s">
        <v>1426</v>
      </c>
    </row>
    <row r="198" s="2" customFormat="1">
      <c r="A198" s="38"/>
      <c r="B198" s="39"/>
      <c r="C198" s="226" t="s">
        <v>452</v>
      </c>
      <c r="D198" s="226" t="s">
        <v>152</v>
      </c>
      <c r="E198" s="227" t="s">
        <v>1427</v>
      </c>
      <c r="F198" s="228" t="s">
        <v>1428</v>
      </c>
      <c r="G198" s="229" t="s">
        <v>323</v>
      </c>
      <c r="H198" s="230">
        <v>32</v>
      </c>
      <c r="I198" s="231"/>
      <c r="J198" s="232">
        <f>ROUND(I198*H198,2)</f>
        <v>0</v>
      </c>
      <c r="K198" s="228" t="s">
        <v>1</v>
      </c>
      <c r="L198" s="44"/>
      <c r="M198" s="233" t="s">
        <v>1</v>
      </c>
      <c r="N198" s="234" t="s">
        <v>45</v>
      </c>
      <c r="O198" s="91"/>
      <c r="P198" s="235">
        <f>O198*H198</f>
        <v>0</v>
      </c>
      <c r="Q198" s="235">
        <v>0</v>
      </c>
      <c r="R198" s="235">
        <f>Q198*H198</f>
        <v>0</v>
      </c>
      <c r="S198" s="235">
        <v>0</v>
      </c>
      <c r="T198" s="236">
        <f>S198*H198</f>
        <v>0</v>
      </c>
      <c r="U198" s="38"/>
      <c r="V198" s="38"/>
      <c r="W198" s="38"/>
      <c r="X198" s="38"/>
      <c r="Y198" s="38"/>
      <c r="Z198" s="38"/>
      <c r="AA198" s="38"/>
      <c r="AB198" s="38"/>
      <c r="AC198" s="38"/>
      <c r="AD198" s="38"/>
      <c r="AE198" s="38"/>
      <c r="AR198" s="237" t="s">
        <v>512</v>
      </c>
      <c r="AT198" s="237" t="s">
        <v>152</v>
      </c>
      <c r="AU198" s="237" t="s">
        <v>88</v>
      </c>
      <c r="AY198" s="17" t="s">
        <v>150</v>
      </c>
      <c r="BE198" s="238">
        <f>IF(N198="základní",J198,0)</f>
        <v>0</v>
      </c>
      <c r="BF198" s="238">
        <f>IF(N198="snížená",J198,0)</f>
        <v>0</v>
      </c>
      <c r="BG198" s="238">
        <f>IF(N198="zákl. přenesená",J198,0)</f>
        <v>0</v>
      </c>
      <c r="BH198" s="238">
        <f>IF(N198="sníž. přenesená",J198,0)</f>
        <v>0</v>
      </c>
      <c r="BI198" s="238">
        <f>IF(N198="nulová",J198,0)</f>
        <v>0</v>
      </c>
      <c r="BJ198" s="17" t="s">
        <v>14</v>
      </c>
      <c r="BK198" s="238">
        <f>ROUND(I198*H198,2)</f>
        <v>0</v>
      </c>
      <c r="BL198" s="17" t="s">
        <v>512</v>
      </c>
      <c r="BM198" s="237" t="s">
        <v>1429</v>
      </c>
    </row>
    <row r="199" s="2" customFormat="1" ht="21.75" customHeight="1">
      <c r="A199" s="38"/>
      <c r="B199" s="39"/>
      <c r="C199" s="226" t="s">
        <v>458</v>
      </c>
      <c r="D199" s="226" t="s">
        <v>152</v>
      </c>
      <c r="E199" s="227" t="s">
        <v>1430</v>
      </c>
      <c r="F199" s="228" t="s">
        <v>1431</v>
      </c>
      <c r="G199" s="229" t="s">
        <v>323</v>
      </c>
      <c r="H199" s="230">
        <v>30</v>
      </c>
      <c r="I199" s="231"/>
      <c r="J199" s="232">
        <f>ROUND(I199*H199,2)</f>
        <v>0</v>
      </c>
      <c r="K199" s="228" t="s">
        <v>1</v>
      </c>
      <c r="L199" s="44"/>
      <c r="M199" s="233" t="s">
        <v>1</v>
      </c>
      <c r="N199" s="234" t="s">
        <v>45</v>
      </c>
      <c r="O199" s="91"/>
      <c r="P199" s="235">
        <f>O199*H199</f>
        <v>0</v>
      </c>
      <c r="Q199" s="235">
        <v>0</v>
      </c>
      <c r="R199" s="235">
        <f>Q199*H199</f>
        <v>0</v>
      </c>
      <c r="S199" s="235">
        <v>0</v>
      </c>
      <c r="T199" s="236">
        <f>S199*H199</f>
        <v>0</v>
      </c>
      <c r="U199" s="38"/>
      <c r="V199" s="38"/>
      <c r="W199" s="38"/>
      <c r="X199" s="38"/>
      <c r="Y199" s="38"/>
      <c r="Z199" s="38"/>
      <c r="AA199" s="38"/>
      <c r="AB199" s="38"/>
      <c r="AC199" s="38"/>
      <c r="AD199" s="38"/>
      <c r="AE199" s="38"/>
      <c r="AR199" s="237" t="s">
        <v>512</v>
      </c>
      <c r="AT199" s="237" t="s">
        <v>152</v>
      </c>
      <c r="AU199" s="237" t="s">
        <v>88</v>
      </c>
      <c r="AY199" s="17" t="s">
        <v>150</v>
      </c>
      <c r="BE199" s="238">
        <f>IF(N199="základní",J199,0)</f>
        <v>0</v>
      </c>
      <c r="BF199" s="238">
        <f>IF(N199="snížená",J199,0)</f>
        <v>0</v>
      </c>
      <c r="BG199" s="238">
        <f>IF(N199="zákl. přenesená",J199,0)</f>
        <v>0</v>
      </c>
      <c r="BH199" s="238">
        <f>IF(N199="sníž. přenesená",J199,0)</f>
        <v>0</v>
      </c>
      <c r="BI199" s="238">
        <f>IF(N199="nulová",J199,0)</f>
        <v>0</v>
      </c>
      <c r="BJ199" s="17" t="s">
        <v>14</v>
      </c>
      <c r="BK199" s="238">
        <f>ROUND(I199*H199,2)</f>
        <v>0</v>
      </c>
      <c r="BL199" s="17" t="s">
        <v>512</v>
      </c>
      <c r="BM199" s="237" t="s">
        <v>1432</v>
      </c>
    </row>
    <row r="200" s="2" customFormat="1" ht="16.5" customHeight="1">
      <c r="A200" s="38"/>
      <c r="B200" s="39"/>
      <c r="C200" s="226" t="s">
        <v>463</v>
      </c>
      <c r="D200" s="226" t="s">
        <v>152</v>
      </c>
      <c r="E200" s="227" t="s">
        <v>1433</v>
      </c>
      <c r="F200" s="228" t="s">
        <v>1434</v>
      </c>
      <c r="G200" s="229" t="s">
        <v>216</v>
      </c>
      <c r="H200" s="230">
        <v>442</v>
      </c>
      <c r="I200" s="231"/>
      <c r="J200" s="232">
        <f>ROUND(I200*H200,2)</f>
        <v>0</v>
      </c>
      <c r="K200" s="228" t="s">
        <v>1</v>
      </c>
      <c r="L200" s="44"/>
      <c r="M200" s="233" t="s">
        <v>1</v>
      </c>
      <c r="N200" s="234" t="s">
        <v>45</v>
      </c>
      <c r="O200" s="91"/>
      <c r="P200" s="235">
        <f>O200*H200</f>
        <v>0</v>
      </c>
      <c r="Q200" s="235">
        <v>0</v>
      </c>
      <c r="R200" s="235">
        <f>Q200*H200</f>
        <v>0</v>
      </c>
      <c r="S200" s="235">
        <v>0</v>
      </c>
      <c r="T200" s="236">
        <f>S200*H200</f>
        <v>0</v>
      </c>
      <c r="U200" s="38"/>
      <c r="V200" s="38"/>
      <c r="W200" s="38"/>
      <c r="X200" s="38"/>
      <c r="Y200" s="38"/>
      <c r="Z200" s="38"/>
      <c r="AA200" s="38"/>
      <c r="AB200" s="38"/>
      <c r="AC200" s="38"/>
      <c r="AD200" s="38"/>
      <c r="AE200" s="38"/>
      <c r="AR200" s="237" t="s">
        <v>512</v>
      </c>
      <c r="AT200" s="237" t="s">
        <v>152</v>
      </c>
      <c r="AU200" s="237" t="s">
        <v>88</v>
      </c>
      <c r="AY200" s="17" t="s">
        <v>150</v>
      </c>
      <c r="BE200" s="238">
        <f>IF(N200="základní",J200,0)</f>
        <v>0</v>
      </c>
      <c r="BF200" s="238">
        <f>IF(N200="snížená",J200,0)</f>
        <v>0</v>
      </c>
      <c r="BG200" s="238">
        <f>IF(N200="zákl. přenesená",J200,0)</f>
        <v>0</v>
      </c>
      <c r="BH200" s="238">
        <f>IF(N200="sníž. přenesená",J200,0)</f>
        <v>0</v>
      </c>
      <c r="BI200" s="238">
        <f>IF(N200="nulová",J200,0)</f>
        <v>0</v>
      </c>
      <c r="BJ200" s="17" t="s">
        <v>14</v>
      </c>
      <c r="BK200" s="238">
        <f>ROUND(I200*H200,2)</f>
        <v>0</v>
      </c>
      <c r="BL200" s="17" t="s">
        <v>512</v>
      </c>
      <c r="BM200" s="237" t="s">
        <v>1435</v>
      </c>
    </row>
    <row r="201" s="2" customFormat="1">
      <c r="A201" s="38"/>
      <c r="B201" s="39"/>
      <c r="C201" s="226" t="s">
        <v>468</v>
      </c>
      <c r="D201" s="226" t="s">
        <v>152</v>
      </c>
      <c r="E201" s="227" t="s">
        <v>1436</v>
      </c>
      <c r="F201" s="228" t="s">
        <v>1437</v>
      </c>
      <c r="G201" s="229" t="s">
        <v>216</v>
      </c>
      <c r="H201" s="230">
        <v>15</v>
      </c>
      <c r="I201" s="231"/>
      <c r="J201" s="232">
        <f>ROUND(I201*H201,2)</f>
        <v>0</v>
      </c>
      <c r="K201" s="228" t="s">
        <v>1</v>
      </c>
      <c r="L201" s="44"/>
      <c r="M201" s="233" t="s">
        <v>1</v>
      </c>
      <c r="N201" s="234" t="s">
        <v>45</v>
      </c>
      <c r="O201" s="91"/>
      <c r="P201" s="235">
        <f>O201*H201</f>
        <v>0</v>
      </c>
      <c r="Q201" s="235">
        <v>0</v>
      </c>
      <c r="R201" s="235">
        <f>Q201*H201</f>
        <v>0</v>
      </c>
      <c r="S201" s="235">
        <v>0</v>
      </c>
      <c r="T201" s="236">
        <f>S201*H201</f>
        <v>0</v>
      </c>
      <c r="U201" s="38"/>
      <c r="V201" s="38"/>
      <c r="W201" s="38"/>
      <c r="X201" s="38"/>
      <c r="Y201" s="38"/>
      <c r="Z201" s="38"/>
      <c r="AA201" s="38"/>
      <c r="AB201" s="38"/>
      <c r="AC201" s="38"/>
      <c r="AD201" s="38"/>
      <c r="AE201" s="38"/>
      <c r="AR201" s="237" t="s">
        <v>512</v>
      </c>
      <c r="AT201" s="237" t="s">
        <v>152</v>
      </c>
      <c r="AU201" s="237" t="s">
        <v>88</v>
      </c>
      <c r="AY201" s="17" t="s">
        <v>150</v>
      </c>
      <c r="BE201" s="238">
        <f>IF(N201="základní",J201,0)</f>
        <v>0</v>
      </c>
      <c r="BF201" s="238">
        <f>IF(N201="snížená",J201,0)</f>
        <v>0</v>
      </c>
      <c r="BG201" s="238">
        <f>IF(N201="zákl. přenesená",J201,0)</f>
        <v>0</v>
      </c>
      <c r="BH201" s="238">
        <f>IF(N201="sníž. přenesená",J201,0)</f>
        <v>0</v>
      </c>
      <c r="BI201" s="238">
        <f>IF(N201="nulová",J201,0)</f>
        <v>0</v>
      </c>
      <c r="BJ201" s="17" t="s">
        <v>14</v>
      </c>
      <c r="BK201" s="238">
        <f>ROUND(I201*H201,2)</f>
        <v>0</v>
      </c>
      <c r="BL201" s="17" t="s">
        <v>512</v>
      </c>
      <c r="BM201" s="237" t="s">
        <v>1438</v>
      </c>
    </row>
    <row r="202" s="2" customFormat="1" ht="16.5" customHeight="1">
      <c r="A202" s="38"/>
      <c r="B202" s="39"/>
      <c r="C202" s="266" t="s">
        <v>474</v>
      </c>
      <c r="D202" s="266" t="s">
        <v>266</v>
      </c>
      <c r="E202" s="267" t="s">
        <v>1439</v>
      </c>
      <c r="F202" s="268" t="s">
        <v>1440</v>
      </c>
      <c r="G202" s="269" t="s">
        <v>216</v>
      </c>
      <c r="H202" s="270">
        <v>15</v>
      </c>
      <c r="I202" s="271"/>
      <c r="J202" s="272">
        <f>ROUND(I202*H202,2)</f>
        <v>0</v>
      </c>
      <c r="K202" s="268" t="s">
        <v>1</v>
      </c>
      <c r="L202" s="273"/>
      <c r="M202" s="274" t="s">
        <v>1</v>
      </c>
      <c r="N202" s="275" t="s">
        <v>45</v>
      </c>
      <c r="O202" s="91"/>
      <c r="P202" s="235">
        <f>O202*H202</f>
        <v>0</v>
      </c>
      <c r="Q202" s="235">
        <v>0</v>
      </c>
      <c r="R202" s="235">
        <f>Q202*H202</f>
        <v>0</v>
      </c>
      <c r="S202" s="235">
        <v>0</v>
      </c>
      <c r="T202" s="236">
        <f>S202*H202</f>
        <v>0</v>
      </c>
      <c r="U202" s="38"/>
      <c r="V202" s="38"/>
      <c r="W202" s="38"/>
      <c r="X202" s="38"/>
      <c r="Y202" s="38"/>
      <c r="Z202" s="38"/>
      <c r="AA202" s="38"/>
      <c r="AB202" s="38"/>
      <c r="AC202" s="38"/>
      <c r="AD202" s="38"/>
      <c r="AE202" s="38"/>
      <c r="AR202" s="237" t="s">
        <v>1313</v>
      </c>
      <c r="AT202" s="237" t="s">
        <v>266</v>
      </c>
      <c r="AU202" s="237" t="s">
        <v>88</v>
      </c>
      <c r="AY202" s="17" t="s">
        <v>150</v>
      </c>
      <c r="BE202" s="238">
        <f>IF(N202="základní",J202,0)</f>
        <v>0</v>
      </c>
      <c r="BF202" s="238">
        <f>IF(N202="snížená",J202,0)</f>
        <v>0</v>
      </c>
      <c r="BG202" s="238">
        <f>IF(N202="zákl. přenesená",J202,0)</f>
        <v>0</v>
      </c>
      <c r="BH202" s="238">
        <f>IF(N202="sníž. přenesená",J202,0)</f>
        <v>0</v>
      </c>
      <c r="BI202" s="238">
        <f>IF(N202="nulová",J202,0)</f>
        <v>0</v>
      </c>
      <c r="BJ202" s="17" t="s">
        <v>14</v>
      </c>
      <c r="BK202" s="238">
        <f>ROUND(I202*H202,2)</f>
        <v>0</v>
      </c>
      <c r="BL202" s="17" t="s">
        <v>512</v>
      </c>
      <c r="BM202" s="237" t="s">
        <v>1441</v>
      </c>
    </row>
    <row r="203" s="2" customFormat="1" ht="16.5" customHeight="1">
      <c r="A203" s="38"/>
      <c r="B203" s="39"/>
      <c r="C203" s="266" t="s">
        <v>479</v>
      </c>
      <c r="D203" s="266" t="s">
        <v>266</v>
      </c>
      <c r="E203" s="267" t="s">
        <v>1442</v>
      </c>
      <c r="F203" s="268" t="s">
        <v>1443</v>
      </c>
      <c r="G203" s="269" t="s">
        <v>323</v>
      </c>
      <c r="H203" s="270">
        <v>15</v>
      </c>
      <c r="I203" s="271"/>
      <c r="J203" s="272">
        <f>ROUND(I203*H203,2)</f>
        <v>0</v>
      </c>
      <c r="K203" s="268" t="s">
        <v>1</v>
      </c>
      <c r="L203" s="273"/>
      <c r="M203" s="274" t="s">
        <v>1</v>
      </c>
      <c r="N203" s="275" t="s">
        <v>45</v>
      </c>
      <c r="O203" s="91"/>
      <c r="P203" s="235">
        <f>O203*H203</f>
        <v>0</v>
      </c>
      <c r="Q203" s="235">
        <v>0</v>
      </c>
      <c r="R203" s="235">
        <f>Q203*H203</f>
        <v>0</v>
      </c>
      <c r="S203" s="235">
        <v>0</v>
      </c>
      <c r="T203" s="236">
        <f>S203*H203</f>
        <v>0</v>
      </c>
      <c r="U203" s="38"/>
      <c r="V203" s="38"/>
      <c r="W203" s="38"/>
      <c r="X203" s="38"/>
      <c r="Y203" s="38"/>
      <c r="Z203" s="38"/>
      <c r="AA203" s="38"/>
      <c r="AB203" s="38"/>
      <c r="AC203" s="38"/>
      <c r="AD203" s="38"/>
      <c r="AE203" s="38"/>
      <c r="AR203" s="237" t="s">
        <v>1313</v>
      </c>
      <c r="AT203" s="237" t="s">
        <v>266</v>
      </c>
      <c r="AU203" s="237" t="s">
        <v>88</v>
      </c>
      <c r="AY203" s="17" t="s">
        <v>150</v>
      </c>
      <c r="BE203" s="238">
        <f>IF(N203="základní",J203,0)</f>
        <v>0</v>
      </c>
      <c r="BF203" s="238">
        <f>IF(N203="snížená",J203,0)</f>
        <v>0</v>
      </c>
      <c r="BG203" s="238">
        <f>IF(N203="zákl. přenesená",J203,0)</f>
        <v>0</v>
      </c>
      <c r="BH203" s="238">
        <f>IF(N203="sníž. přenesená",J203,0)</f>
        <v>0</v>
      </c>
      <c r="BI203" s="238">
        <f>IF(N203="nulová",J203,0)</f>
        <v>0</v>
      </c>
      <c r="BJ203" s="17" t="s">
        <v>14</v>
      </c>
      <c r="BK203" s="238">
        <f>ROUND(I203*H203,2)</f>
        <v>0</v>
      </c>
      <c r="BL203" s="17" t="s">
        <v>512</v>
      </c>
      <c r="BM203" s="237" t="s">
        <v>1444</v>
      </c>
    </row>
    <row r="204" s="2" customFormat="1">
      <c r="A204" s="38"/>
      <c r="B204" s="39"/>
      <c r="C204" s="226" t="s">
        <v>484</v>
      </c>
      <c r="D204" s="226" t="s">
        <v>152</v>
      </c>
      <c r="E204" s="227" t="s">
        <v>1445</v>
      </c>
      <c r="F204" s="228" t="s">
        <v>1446</v>
      </c>
      <c r="G204" s="229" t="s">
        <v>216</v>
      </c>
      <c r="H204" s="230">
        <v>580</v>
      </c>
      <c r="I204" s="231"/>
      <c r="J204" s="232">
        <f>ROUND(I204*H204,2)</f>
        <v>0</v>
      </c>
      <c r="K204" s="228" t="s">
        <v>1</v>
      </c>
      <c r="L204" s="44"/>
      <c r="M204" s="233" t="s">
        <v>1</v>
      </c>
      <c r="N204" s="234" t="s">
        <v>45</v>
      </c>
      <c r="O204" s="91"/>
      <c r="P204" s="235">
        <f>O204*H204</f>
        <v>0</v>
      </c>
      <c r="Q204" s="235">
        <v>0</v>
      </c>
      <c r="R204" s="235">
        <f>Q204*H204</f>
        <v>0</v>
      </c>
      <c r="S204" s="235">
        <v>0</v>
      </c>
      <c r="T204" s="236">
        <f>S204*H204</f>
        <v>0</v>
      </c>
      <c r="U204" s="38"/>
      <c r="V204" s="38"/>
      <c r="W204" s="38"/>
      <c r="X204" s="38"/>
      <c r="Y204" s="38"/>
      <c r="Z204" s="38"/>
      <c r="AA204" s="38"/>
      <c r="AB204" s="38"/>
      <c r="AC204" s="38"/>
      <c r="AD204" s="38"/>
      <c r="AE204" s="38"/>
      <c r="AR204" s="237" t="s">
        <v>512</v>
      </c>
      <c r="AT204" s="237" t="s">
        <v>152</v>
      </c>
      <c r="AU204" s="237" t="s">
        <v>88</v>
      </c>
      <c r="AY204" s="17" t="s">
        <v>150</v>
      </c>
      <c r="BE204" s="238">
        <f>IF(N204="základní",J204,0)</f>
        <v>0</v>
      </c>
      <c r="BF204" s="238">
        <f>IF(N204="snížená",J204,0)</f>
        <v>0</v>
      </c>
      <c r="BG204" s="238">
        <f>IF(N204="zákl. přenesená",J204,0)</f>
        <v>0</v>
      </c>
      <c r="BH204" s="238">
        <f>IF(N204="sníž. přenesená",J204,0)</f>
        <v>0</v>
      </c>
      <c r="BI204" s="238">
        <f>IF(N204="nulová",J204,0)</f>
        <v>0</v>
      </c>
      <c r="BJ204" s="17" t="s">
        <v>14</v>
      </c>
      <c r="BK204" s="238">
        <f>ROUND(I204*H204,2)</f>
        <v>0</v>
      </c>
      <c r="BL204" s="17" t="s">
        <v>512</v>
      </c>
      <c r="BM204" s="237" t="s">
        <v>1447</v>
      </c>
    </row>
    <row r="205" s="2" customFormat="1">
      <c r="A205" s="38"/>
      <c r="B205" s="39"/>
      <c r="C205" s="266" t="s">
        <v>489</v>
      </c>
      <c r="D205" s="266" t="s">
        <v>266</v>
      </c>
      <c r="E205" s="267" t="s">
        <v>1448</v>
      </c>
      <c r="F205" s="268" t="s">
        <v>1449</v>
      </c>
      <c r="G205" s="269" t="s">
        <v>216</v>
      </c>
      <c r="H205" s="270">
        <v>580</v>
      </c>
      <c r="I205" s="271"/>
      <c r="J205" s="272">
        <f>ROUND(I205*H205,2)</f>
        <v>0</v>
      </c>
      <c r="K205" s="268" t="s">
        <v>1</v>
      </c>
      <c r="L205" s="273"/>
      <c r="M205" s="274" t="s">
        <v>1</v>
      </c>
      <c r="N205" s="275" t="s">
        <v>45</v>
      </c>
      <c r="O205" s="91"/>
      <c r="P205" s="235">
        <f>O205*H205</f>
        <v>0</v>
      </c>
      <c r="Q205" s="235">
        <v>0</v>
      </c>
      <c r="R205" s="235">
        <f>Q205*H205</f>
        <v>0</v>
      </c>
      <c r="S205" s="235">
        <v>0</v>
      </c>
      <c r="T205" s="236">
        <f>S205*H205</f>
        <v>0</v>
      </c>
      <c r="U205" s="38"/>
      <c r="V205" s="38"/>
      <c r="W205" s="38"/>
      <c r="X205" s="38"/>
      <c r="Y205" s="38"/>
      <c r="Z205" s="38"/>
      <c r="AA205" s="38"/>
      <c r="AB205" s="38"/>
      <c r="AC205" s="38"/>
      <c r="AD205" s="38"/>
      <c r="AE205" s="38"/>
      <c r="AR205" s="237" t="s">
        <v>1313</v>
      </c>
      <c r="AT205" s="237" t="s">
        <v>266</v>
      </c>
      <c r="AU205" s="237" t="s">
        <v>88</v>
      </c>
      <c r="AY205" s="17" t="s">
        <v>150</v>
      </c>
      <c r="BE205" s="238">
        <f>IF(N205="základní",J205,0)</f>
        <v>0</v>
      </c>
      <c r="BF205" s="238">
        <f>IF(N205="snížená",J205,0)</f>
        <v>0</v>
      </c>
      <c r="BG205" s="238">
        <f>IF(N205="zákl. přenesená",J205,0)</f>
        <v>0</v>
      </c>
      <c r="BH205" s="238">
        <f>IF(N205="sníž. přenesená",J205,0)</f>
        <v>0</v>
      </c>
      <c r="BI205" s="238">
        <f>IF(N205="nulová",J205,0)</f>
        <v>0</v>
      </c>
      <c r="BJ205" s="17" t="s">
        <v>14</v>
      </c>
      <c r="BK205" s="238">
        <f>ROUND(I205*H205,2)</f>
        <v>0</v>
      </c>
      <c r="BL205" s="17" t="s">
        <v>512</v>
      </c>
      <c r="BM205" s="237" t="s">
        <v>1450</v>
      </c>
    </row>
    <row r="206" s="2" customFormat="1">
      <c r="A206" s="38"/>
      <c r="B206" s="39"/>
      <c r="C206" s="40"/>
      <c r="D206" s="239" t="s">
        <v>181</v>
      </c>
      <c r="E206" s="40"/>
      <c r="F206" s="240" t="s">
        <v>1451</v>
      </c>
      <c r="G206" s="40"/>
      <c r="H206" s="40"/>
      <c r="I206" s="241"/>
      <c r="J206" s="40"/>
      <c r="K206" s="40"/>
      <c r="L206" s="44"/>
      <c r="M206" s="242"/>
      <c r="N206" s="243"/>
      <c r="O206" s="91"/>
      <c r="P206" s="91"/>
      <c r="Q206" s="91"/>
      <c r="R206" s="91"/>
      <c r="S206" s="91"/>
      <c r="T206" s="92"/>
      <c r="U206" s="38"/>
      <c r="V206" s="38"/>
      <c r="W206" s="38"/>
      <c r="X206" s="38"/>
      <c r="Y206" s="38"/>
      <c r="Z206" s="38"/>
      <c r="AA206" s="38"/>
      <c r="AB206" s="38"/>
      <c r="AC206" s="38"/>
      <c r="AD206" s="38"/>
      <c r="AE206" s="38"/>
      <c r="AT206" s="17" t="s">
        <v>181</v>
      </c>
      <c r="AU206" s="17" t="s">
        <v>88</v>
      </c>
    </row>
    <row r="207" s="2" customFormat="1">
      <c r="A207" s="38"/>
      <c r="B207" s="39"/>
      <c r="C207" s="226" t="s">
        <v>495</v>
      </c>
      <c r="D207" s="226" t="s">
        <v>152</v>
      </c>
      <c r="E207" s="227" t="s">
        <v>1452</v>
      </c>
      <c r="F207" s="228" t="s">
        <v>1453</v>
      </c>
      <c r="G207" s="229" t="s">
        <v>216</v>
      </c>
      <c r="H207" s="230">
        <v>42</v>
      </c>
      <c r="I207" s="231"/>
      <c r="J207" s="232">
        <f>ROUND(I207*H207,2)</f>
        <v>0</v>
      </c>
      <c r="K207" s="228" t="s">
        <v>1</v>
      </c>
      <c r="L207" s="44"/>
      <c r="M207" s="233" t="s">
        <v>1</v>
      </c>
      <c r="N207" s="234" t="s">
        <v>45</v>
      </c>
      <c r="O207" s="91"/>
      <c r="P207" s="235">
        <f>O207*H207</f>
        <v>0</v>
      </c>
      <c r="Q207" s="235">
        <v>0</v>
      </c>
      <c r="R207" s="235">
        <f>Q207*H207</f>
        <v>0</v>
      </c>
      <c r="S207" s="235">
        <v>0</v>
      </c>
      <c r="T207" s="236">
        <f>S207*H207</f>
        <v>0</v>
      </c>
      <c r="U207" s="38"/>
      <c r="V207" s="38"/>
      <c r="W207" s="38"/>
      <c r="X207" s="38"/>
      <c r="Y207" s="38"/>
      <c r="Z207" s="38"/>
      <c r="AA207" s="38"/>
      <c r="AB207" s="38"/>
      <c r="AC207" s="38"/>
      <c r="AD207" s="38"/>
      <c r="AE207" s="38"/>
      <c r="AR207" s="237" t="s">
        <v>512</v>
      </c>
      <c r="AT207" s="237" t="s">
        <v>152</v>
      </c>
      <c r="AU207" s="237" t="s">
        <v>88</v>
      </c>
      <c r="AY207" s="17" t="s">
        <v>150</v>
      </c>
      <c r="BE207" s="238">
        <f>IF(N207="základní",J207,0)</f>
        <v>0</v>
      </c>
      <c r="BF207" s="238">
        <f>IF(N207="snížená",J207,0)</f>
        <v>0</v>
      </c>
      <c r="BG207" s="238">
        <f>IF(N207="zákl. přenesená",J207,0)</f>
        <v>0</v>
      </c>
      <c r="BH207" s="238">
        <f>IF(N207="sníž. přenesená",J207,0)</f>
        <v>0</v>
      </c>
      <c r="BI207" s="238">
        <f>IF(N207="nulová",J207,0)</f>
        <v>0</v>
      </c>
      <c r="BJ207" s="17" t="s">
        <v>14</v>
      </c>
      <c r="BK207" s="238">
        <f>ROUND(I207*H207,2)</f>
        <v>0</v>
      </c>
      <c r="BL207" s="17" t="s">
        <v>512</v>
      </c>
      <c r="BM207" s="237" t="s">
        <v>1454</v>
      </c>
    </row>
    <row r="208" s="2" customFormat="1">
      <c r="A208" s="38"/>
      <c r="B208" s="39"/>
      <c r="C208" s="266" t="s">
        <v>500</v>
      </c>
      <c r="D208" s="266" t="s">
        <v>266</v>
      </c>
      <c r="E208" s="267" t="s">
        <v>1455</v>
      </c>
      <c r="F208" s="268" t="s">
        <v>1456</v>
      </c>
      <c r="G208" s="269" t="s">
        <v>216</v>
      </c>
      <c r="H208" s="270">
        <v>42</v>
      </c>
      <c r="I208" s="271"/>
      <c r="J208" s="272">
        <f>ROUND(I208*H208,2)</f>
        <v>0</v>
      </c>
      <c r="K208" s="268" t="s">
        <v>1</v>
      </c>
      <c r="L208" s="273"/>
      <c r="M208" s="274" t="s">
        <v>1</v>
      </c>
      <c r="N208" s="275" t="s">
        <v>45</v>
      </c>
      <c r="O208" s="91"/>
      <c r="P208" s="235">
        <f>O208*H208</f>
        <v>0</v>
      </c>
      <c r="Q208" s="235">
        <v>0</v>
      </c>
      <c r="R208" s="235">
        <f>Q208*H208</f>
        <v>0</v>
      </c>
      <c r="S208" s="235">
        <v>0</v>
      </c>
      <c r="T208" s="236">
        <f>S208*H208</f>
        <v>0</v>
      </c>
      <c r="U208" s="38"/>
      <c r="V208" s="38"/>
      <c r="W208" s="38"/>
      <c r="X208" s="38"/>
      <c r="Y208" s="38"/>
      <c r="Z208" s="38"/>
      <c r="AA208" s="38"/>
      <c r="AB208" s="38"/>
      <c r="AC208" s="38"/>
      <c r="AD208" s="38"/>
      <c r="AE208" s="38"/>
      <c r="AR208" s="237" t="s">
        <v>1313</v>
      </c>
      <c r="AT208" s="237" t="s">
        <v>266</v>
      </c>
      <c r="AU208" s="237" t="s">
        <v>88</v>
      </c>
      <c r="AY208" s="17" t="s">
        <v>150</v>
      </c>
      <c r="BE208" s="238">
        <f>IF(N208="základní",J208,0)</f>
        <v>0</v>
      </c>
      <c r="BF208" s="238">
        <f>IF(N208="snížená",J208,0)</f>
        <v>0</v>
      </c>
      <c r="BG208" s="238">
        <f>IF(N208="zákl. přenesená",J208,0)</f>
        <v>0</v>
      </c>
      <c r="BH208" s="238">
        <f>IF(N208="sníž. přenesená",J208,0)</f>
        <v>0</v>
      </c>
      <c r="BI208" s="238">
        <f>IF(N208="nulová",J208,0)</f>
        <v>0</v>
      </c>
      <c r="BJ208" s="17" t="s">
        <v>14</v>
      </c>
      <c r="BK208" s="238">
        <f>ROUND(I208*H208,2)</f>
        <v>0</v>
      </c>
      <c r="BL208" s="17" t="s">
        <v>512</v>
      </c>
      <c r="BM208" s="237" t="s">
        <v>1457</v>
      </c>
    </row>
    <row r="209" s="2" customFormat="1">
      <c r="A209" s="38"/>
      <c r="B209" s="39"/>
      <c r="C209" s="226" t="s">
        <v>506</v>
      </c>
      <c r="D209" s="226" t="s">
        <v>152</v>
      </c>
      <c r="E209" s="227" t="s">
        <v>1458</v>
      </c>
      <c r="F209" s="228" t="s">
        <v>1459</v>
      </c>
      <c r="G209" s="229" t="s">
        <v>216</v>
      </c>
      <c r="H209" s="230">
        <v>400</v>
      </c>
      <c r="I209" s="231"/>
      <c r="J209" s="232">
        <f>ROUND(I209*H209,2)</f>
        <v>0</v>
      </c>
      <c r="K209" s="228" t="s">
        <v>1</v>
      </c>
      <c r="L209" s="44"/>
      <c r="M209" s="233" t="s">
        <v>1</v>
      </c>
      <c r="N209" s="234" t="s">
        <v>45</v>
      </c>
      <c r="O209" s="91"/>
      <c r="P209" s="235">
        <f>O209*H209</f>
        <v>0</v>
      </c>
      <c r="Q209" s="235">
        <v>0</v>
      </c>
      <c r="R209" s="235">
        <f>Q209*H209</f>
        <v>0</v>
      </c>
      <c r="S209" s="235">
        <v>0</v>
      </c>
      <c r="T209" s="236">
        <f>S209*H209</f>
        <v>0</v>
      </c>
      <c r="U209" s="38"/>
      <c r="V209" s="38"/>
      <c r="W209" s="38"/>
      <c r="X209" s="38"/>
      <c r="Y209" s="38"/>
      <c r="Z209" s="38"/>
      <c r="AA209" s="38"/>
      <c r="AB209" s="38"/>
      <c r="AC209" s="38"/>
      <c r="AD209" s="38"/>
      <c r="AE209" s="38"/>
      <c r="AR209" s="237" t="s">
        <v>512</v>
      </c>
      <c r="AT209" s="237" t="s">
        <v>152</v>
      </c>
      <c r="AU209" s="237" t="s">
        <v>88</v>
      </c>
      <c r="AY209" s="17" t="s">
        <v>150</v>
      </c>
      <c r="BE209" s="238">
        <f>IF(N209="základní",J209,0)</f>
        <v>0</v>
      </c>
      <c r="BF209" s="238">
        <f>IF(N209="snížená",J209,0)</f>
        <v>0</v>
      </c>
      <c r="BG209" s="238">
        <f>IF(N209="zákl. přenesená",J209,0)</f>
        <v>0</v>
      </c>
      <c r="BH209" s="238">
        <f>IF(N209="sníž. přenesená",J209,0)</f>
        <v>0</v>
      </c>
      <c r="BI209" s="238">
        <f>IF(N209="nulová",J209,0)</f>
        <v>0</v>
      </c>
      <c r="BJ209" s="17" t="s">
        <v>14</v>
      </c>
      <c r="BK209" s="238">
        <f>ROUND(I209*H209,2)</f>
        <v>0</v>
      </c>
      <c r="BL209" s="17" t="s">
        <v>512</v>
      </c>
      <c r="BM209" s="237" t="s">
        <v>1460</v>
      </c>
    </row>
    <row r="210" s="2" customFormat="1" ht="16.5" customHeight="1">
      <c r="A210" s="38"/>
      <c r="B210" s="39"/>
      <c r="C210" s="266" t="s">
        <v>512</v>
      </c>
      <c r="D210" s="266" t="s">
        <v>266</v>
      </c>
      <c r="E210" s="267" t="s">
        <v>1461</v>
      </c>
      <c r="F210" s="268" t="s">
        <v>1462</v>
      </c>
      <c r="G210" s="269" t="s">
        <v>269</v>
      </c>
      <c r="H210" s="270">
        <v>278.45999999999998</v>
      </c>
      <c r="I210" s="271"/>
      <c r="J210" s="272">
        <f>ROUND(I210*H210,2)</f>
        <v>0</v>
      </c>
      <c r="K210" s="268" t="s">
        <v>1</v>
      </c>
      <c r="L210" s="273"/>
      <c r="M210" s="274" t="s">
        <v>1</v>
      </c>
      <c r="N210" s="275" t="s">
        <v>45</v>
      </c>
      <c r="O210" s="91"/>
      <c r="P210" s="235">
        <f>O210*H210</f>
        <v>0</v>
      </c>
      <c r="Q210" s="235">
        <v>0</v>
      </c>
      <c r="R210" s="235">
        <f>Q210*H210</f>
        <v>0</v>
      </c>
      <c r="S210" s="235">
        <v>0</v>
      </c>
      <c r="T210" s="236">
        <f>S210*H210</f>
        <v>0</v>
      </c>
      <c r="U210" s="38"/>
      <c r="V210" s="38"/>
      <c r="W210" s="38"/>
      <c r="X210" s="38"/>
      <c r="Y210" s="38"/>
      <c r="Z210" s="38"/>
      <c r="AA210" s="38"/>
      <c r="AB210" s="38"/>
      <c r="AC210" s="38"/>
      <c r="AD210" s="38"/>
      <c r="AE210" s="38"/>
      <c r="AR210" s="237" t="s">
        <v>1313</v>
      </c>
      <c r="AT210" s="237" t="s">
        <v>266</v>
      </c>
      <c r="AU210" s="237" t="s">
        <v>88</v>
      </c>
      <c r="AY210" s="17" t="s">
        <v>150</v>
      </c>
      <c r="BE210" s="238">
        <f>IF(N210="základní",J210,0)</f>
        <v>0</v>
      </c>
      <c r="BF210" s="238">
        <f>IF(N210="snížená",J210,0)</f>
        <v>0</v>
      </c>
      <c r="BG210" s="238">
        <f>IF(N210="zákl. přenesená",J210,0)</f>
        <v>0</v>
      </c>
      <c r="BH210" s="238">
        <f>IF(N210="sníž. přenesená",J210,0)</f>
        <v>0</v>
      </c>
      <c r="BI210" s="238">
        <f>IF(N210="nulová",J210,0)</f>
        <v>0</v>
      </c>
      <c r="BJ210" s="17" t="s">
        <v>14</v>
      </c>
      <c r="BK210" s="238">
        <f>ROUND(I210*H210,2)</f>
        <v>0</v>
      </c>
      <c r="BL210" s="17" t="s">
        <v>512</v>
      </c>
      <c r="BM210" s="237" t="s">
        <v>1463</v>
      </c>
    </row>
    <row r="211" s="2" customFormat="1">
      <c r="A211" s="38"/>
      <c r="B211" s="39"/>
      <c r="C211" s="226" t="s">
        <v>518</v>
      </c>
      <c r="D211" s="226" t="s">
        <v>152</v>
      </c>
      <c r="E211" s="227" t="s">
        <v>1464</v>
      </c>
      <c r="F211" s="228" t="s">
        <v>1465</v>
      </c>
      <c r="G211" s="229" t="s">
        <v>216</v>
      </c>
      <c r="H211" s="230">
        <v>42</v>
      </c>
      <c r="I211" s="231"/>
      <c r="J211" s="232">
        <f>ROUND(I211*H211,2)</f>
        <v>0</v>
      </c>
      <c r="K211" s="228" t="s">
        <v>1</v>
      </c>
      <c r="L211" s="44"/>
      <c r="M211" s="233" t="s">
        <v>1</v>
      </c>
      <c r="N211" s="234" t="s">
        <v>45</v>
      </c>
      <c r="O211" s="91"/>
      <c r="P211" s="235">
        <f>O211*H211</f>
        <v>0</v>
      </c>
      <c r="Q211" s="235">
        <v>0</v>
      </c>
      <c r="R211" s="235">
        <f>Q211*H211</f>
        <v>0</v>
      </c>
      <c r="S211" s="235">
        <v>0</v>
      </c>
      <c r="T211" s="236">
        <f>S211*H211</f>
        <v>0</v>
      </c>
      <c r="U211" s="38"/>
      <c r="V211" s="38"/>
      <c r="W211" s="38"/>
      <c r="X211" s="38"/>
      <c r="Y211" s="38"/>
      <c r="Z211" s="38"/>
      <c r="AA211" s="38"/>
      <c r="AB211" s="38"/>
      <c r="AC211" s="38"/>
      <c r="AD211" s="38"/>
      <c r="AE211" s="38"/>
      <c r="AR211" s="237" t="s">
        <v>512</v>
      </c>
      <c r="AT211" s="237" t="s">
        <v>152</v>
      </c>
      <c r="AU211" s="237" t="s">
        <v>88</v>
      </c>
      <c r="AY211" s="17" t="s">
        <v>150</v>
      </c>
      <c r="BE211" s="238">
        <f>IF(N211="základní",J211,0)</f>
        <v>0</v>
      </c>
      <c r="BF211" s="238">
        <f>IF(N211="snížená",J211,0)</f>
        <v>0</v>
      </c>
      <c r="BG211" s="238">
        <f>IF(N211="zákl. přenesená",J211,0)</f>
        <v>0</v>
      </c>
      <c r="BH211" s="238">
        <f>IF(N211="sníž. přenesená",J211,0)</f>
        <v>0</v>
      </c>
      <c r="BI211" s="238">
        <f>IF(N211="nulová",J211,0)</f>
        <v>0</v>
      </c>
      <c r="BJ211" s="17" t="s">
        <v>14</v>
      </c>
      <c r="BK211" s="238">
        <f>ROUND(I211*H211,2)</f>
        <v>0</v>
      </c>
      <c r="BL211" s="17" t="s">
        <v>512</v>
      </c>
      <c r="BM211" s="237" t="s">
        <v>1466</v>
      </c>
    </row>
    <row r="212" s="2" customFormat="1" ht="21.75" customHeight="1">
      <c r="A212" s="38"/>
      <c r="B212" s="39"/>
      <c r="C212" s="226" t="s">
        <v>526</v>
      </c>
      <c r="D212" s="226" t="s">
        <v>152</v>
      </c>
      <c r="E212" s="227" t="s">
        <v>1467</v>
      </c>
      <c r="F212" s="228" t="s">
        <v>1468</v>
      </c>
      <c r="G212" s="229" t="s">
        <v>233</v>
      </c>
      <c r="H212" s="230">
        <v>10</v>
      </c>
      <c r="I212" s="231"/>
      <c r="J212" s="232">
        <f>ROUND(I212*H212,2)</f>
        <v>0</v>
      </c>
      <c r="K212" s="228" t="s">
        <v>1</v>
      </c>
      <c r="L212" s="44"/>
      <c r="M212" s="233" t="s">
        <v>1</v>
      </c>
      <c r="N212" s="234" t="s">
        <v>45</v>
      </c>
      <c r="O212" s="91"/>
      <c r="P212" s="235">
        <f>O212*H212</f>
        <v>0</v>
      </c>
      <c r="Q212" s="235">
        <v>0</v>
      </c>
      <c r="R212" s="235">
        <f>Q212*H212</f>
        <v>0</v>
      </c>
      <c r="S212" s="235">
        <v>0</v>
      </c>
      <c r="T212" s="236">
        <f>S212*H212</f>
        <v>0</v>
      </c>
      <c r="U212" s="38"/>
      <c r="V212" s="38"/>
      <c r="W212" s="38"/>
      <c r="X212" s="38"/>
      <c r="Y212" s="38"/>
      <c r="Z212" s="38"/>
      <c r="AA212" s="38"/>
      <c r="AB212" s="38"/>
      <c r="AC212" s="38"/>
      <c r="AD212" s="38"/>
      <c r="AE212" s="38"/>
      <c r="AR212" s="237" t="s">
        <v>512</v>
      </c>
      <c r="AT212" s="237" t="s">
        <v>152</v>
      </c>
      <c r="AU212" s="237" t="s">
        <v>88</v>
      </c>
      <c r="AY212" s="17" t="s">
        <v>150</v>
      </c>
      <c r="BE212" s="238">
        <f>IF(N212="základní",J212,0)</f>
        <v>0</v>
      </c>
      <c r="BF212" s="238">
        <f>IF(N212="snížená",J212,0)</f>
        <v>0</v>
      </c>
      <c r="BG212" s="238">
        <f>IF(N212="zákl. přenesená",J212,0)</f>
        <v>0</v>
      </c>
      <c r="BH212" s="238">
        <f>IF(N212="sníž. přenesená",J212,0)</f>
        <v>0</v>
      </c>
      <c r="BI212" s="238">
        <f>IF(N212="nulová",J212,0)</f>
        <v>0</v>
      </c>
      <c r="BJ212" s="17" t="s">
        <v>14</v>
      </c>
      <c r="BK212" s="238">
        <f>ROUND(I212*H212,2)</f>
        <v>0</v>
      </c>
      <c r="BL212" s="17" t="s">
        <v>512</v>
      </c>
      <c r="BM212" s="237" t="s">
        <v>1469</v>
      </c>
    </row>
    <row r="213" s="2" customFormat="1" ht="21.75" customHeight="1">
      <c r="A213" s="38"/>
      <c r="B213" s="39"/>
      <c r="C213" s="226" t="s">
        <v>532</v>
      </c>
      <c r="D213" s="226" t="s">
        <v>152</v>
      </c>
      <c r="E213" s="227" t="s">
        <v>1470</v>
      </c>
      <c r="F213" s="228" t="s">
        <v>1471</v>
      </c>
      <c r="G213" s="229" t="s">
        <v>155</v>
      </c>
      <c r="H213" s="230">
        <v>442</v>
      </c>
      <c r="I213" s="231"/>
      <c r="J213" s="232">
        <f>ROUND(I213*H213,2)</f>
        <v>0</v>
      </c>
      <c r="K213" s="228" t="s">
        <v>1</v>
      </c>
      <c r="L213" s="44"/>
      <c r="M213" s="233" t="s">
        <v>1</v>
      </c>
      <c r="N213" s="234" t="s">
        <v>45</v>
      </c>
      <c r="O213" s="91"/>
      <c r="P213" s="235">
        <f>O213*H213</f>
        <v>0</v>
      </c>
      <c r="Q213" s="235">
        <v>0</v>
      </c>
      <c r="R213" s="235">
        <f>Q213*H213</f>
        <v>0</v>
      </c>
      <c r="S213" s="235">
        <v>0</v>
      </c>
      <c r="T213" s="236">
        <f>S213*H213</f>
        <v>0</v>
      </c>
      <c r="U213" s="38"/>
      <c r="V213" s="38"/>
      <c r="W213" s="38"/>
      <c r="X213" s="38"/>
      <c r="Y213" s="38"/>
      <c r="Z213" s="38"/>
      <c r="AA213" s="38"/>
      <c r="AB213" s="38"/>
      <c r="AC213" s="38"/>
      <c r="AD213" s="38"/>
      <c r="AE213" s="38"/>
      <c r="AR213" s="237" t="s">
        <v>512</v>
      </c>
      <c r="AT213" s="237" t="s">
        <v>152</v>
      </c>
      <c r="AU213" s="237" t="s">
        <v>88</v>
      </c>
      <c r="AY213" s="17" t="s">
        <v>150</v>
      </c>
      <c r="BE213" s="238">
        <f>IF(N213="základní",J213,0)</f>
        <v>0</v>
      </c>
      <c r="BF213" s="238">
        <f>IF(N213="snížená",J213,0)</f>
        <v>0</v>
      </c>
      <c r="BG213" s="238">
        <f>IF(N213="zákl. přenesená",J213,0)</f>
        <v>0</v>
      </c>
      <c r="BH213" s="238">
        <f>IF(N213="sníž. přenesená",J213,0)</f>
        <v>0</v>
      </c>
      <c r="BI213" s="238">
        <f>IF(N213="nulová",J213,0)</f>
        <v>0</v>
      </c>
      <c r="BJ213" s="17" t="s">
        <v>14</v>
      </c>
      <c r="BK213" s="238">
        <f>ROUND(I213*H213,2)</f>
        <v>0</v>
      </c>
      <c r="BL213" s="17" t="s">
        <v>512</v>
      </c>
      <c r="BM213" s="237" t="s">
        <v>1472</v>
      </c>
    </row>
    <row r="214" s="2" customFormat="1">
      <c r="A214" s="38"/>
      <c r="B214" s="39"/>
      <c r="C214" s="226" t="s">
        <v>537</v>
      </c>
      <c r="D214" s="226" t="s">
        <v>152</v>
      </c>
      <c r="E214" s="227" t="s">
        <v>1473</v>
      </c>
      <c r="F214" s="228" t="s">
        <v>1474</v>
      </c>
      <c r="G214" s="229" t="s">
        <v>155</v>
      </c>
      <c r="H214" s="230">
        <v>10</v>
      </c>
      <c r="I214" s="231"/>
      <c r="J214" s="232">
        <f>ROUND(I214*H214,2)</f>
        <v>0</v>
      </c>
      <c r="K214" s="228" t="s">
        <v>1</v>
      </c>
      <c r="L214" s="44"/>
      <c r="M214" s="233" t="s">
        <v>1</v>
      </c>
      <c r="N214" s="234" t="s">
        <v>45</v>
      </c>
      <c r="O214" s="91"/>
      <c r="P214" s="235">
        <f>O214*H214</f>
        <v>0</v>
      </c>
      <c r="Q214" s="235">
        <v>0</v>
      </c>
      <c r="R214" s="235">
        <f>Q214*H214</f>
        <v>0</v>
      </c>
      <c r="S214" s="235">
        <v>0</v>
      </c>
      <c r="T214" s="236">
        <f>S214*H214</f>
        <v>0</v>
      </c>
      <c r="U214" s="38"/>
      <c r="V214" s="38"/>
      <c r="W214" s="38"/>
      <c r="X214" s="38"/>
      <c r="Y214" s="38"/>
      <c r="Z214" s="38"/>
      <c r="AA214" s="38"/>
      <c r="AB214" s="38"/>
      <c r="AC214" s="38"/>
      <c r="AD214" s="38"/>
      <c r="AE214" s="38"/>
      <c r="AR214" s="237" t="s">
        <v>512</v>
      </c>
      <c r="AT214" s="237" t="s">
        <v>152</v>
      </c>
      <c r="AU214" s="237" t="s">
        <v>88</v>
      </c>
      <c r="AY214" s="17" t="s">
        <v>150</v>
      </c>
      <c r="BE214" s="238">
        <f>IF(N214="základní",J214,0)</f>
        <v>0</v>
      </c>
      <c r="BF214" s="238">
        <f>IF(N214="snížená",J214,0)</f>
        <v>0</v>
      </c>
      <c r="BG214" s="238">
        <f>IF(N214="zákl. přenesená",J214,0)</f>
        <v>0</v>
      </c>
      <c r="BH214" s="238">
        <f>IF(N214="sníž. přenesená",J214,0)</f>
        <v>0</v>
      </c>
      <c r="BI214" s="238">
        <f>IF(N214="nulová",J214,0)</f>
        <v>0</v>
      </c>
      <c r="BJ214" s="17" t="s">
        <v>14</v>
      </c>
      <c r="BK214" s="238">
        <f>ROUND(I214*H214,2)</f>
        <v>0</v>
      </c>
      <c r="BL214" s="17" t="s">
        <v>512</v>
      </c>
      <c r="BM214" s="237" t="s">
        <v>1475</v>
      </c>
    </row>
    <row r="215" s="2" customFormat="1">
      <c r="A215" s="38"/>
      <c r="B215" s="39"/>
      <c r="C215" s="226" t="s">
        <v>544</v>
      </c>
      <c r="D215" s="226" t="s">
        <v>152</v>
      </c>
      <c r="E215" s="227" t="s">
        <v>1476</v>
      </c>
      <c r="F215" s="228" t="s">
        <v>1477</v>
      </c>
      <c r="G215" s="229" t="s">
        <v>155</v>
      </c>
      <c r="H215" s="230">
        <v>10</v>
      </c>
      <c r="I215" s="231"/>
      <c r="J215" s="232">
        <f>ROUND(I215*H215,2)</f>
        <v>0</v>
      </c>
      <c r="K215" s="228" t="s">
        <v>1</v>
      </c>
      <c r="L215" s="44"/>
      <c r="M215" s="233" t="s">
        <v>1</v>
      </c>
      <c r="N215" s="234" t="s">
        <v>45</v>
      </c>
      <c r="O215" s="91"/>
      <c r="P215" s="235">
        <f>O215*H215</f>
        <v>0</v>
      </c>
      <c r="Q215" s="235">
        <v>0</v>
      </c>
      <c r="R215" s="235">
        <f>Q215*H215</f>
        <v>0</v>
      </c>
      <c r="S215" s="235">
        <v>0</v>
      </c>
      <c r="T215" s="236">
        <f>S215*H215</f>
        <v>0</v>
      </c>
      <c r="U215" s="38"/>
      <c r="V215" s="38"/>
      <c r="W215" s="38"/>
      <c r="X215" s="38"/>
      <c r="Y215" s="38"/>
      <c r="Z215" s="38"/>
      <c r="AA215" s="38"/>
      <c r="AB215" s="38"/>
      <c r="AC215" s="38"/>
      <c r="AD215" s="38"/>
      <c r="AE215" s="38"/>
      <c r="AR215" s="237" t="s">
        <v>512</v>
      </c>
      <c r="AT215" s="237" t="s">
        <v>152</v>
      </c>
      <c r="AU215" s="237" t="s">
        <v>88</v>
      </c>
      <c r="AY215" s="17" t="s">
        <v>150</v>
      </c>
      <c r="BE215" s="238">
        <f>IF(N215="základní",J215,0)</f>
        <v>0</v>
      </c>
      <c r="BF215" s="238">
        <f>IF(N215="snížená",J215,0)</f>
        <v>0</v>
      </c>
      <c r="BG215" s="238">
        <f>IF(N215="zákl. přenesená",J215,0)</f>
        <v>0</v>
      </c>
      <c r="BH215" s="238">
        <f>IF(N215="sníž. přenesená",J215,0)</f>
        <v>0</v>
      </c>
      <c r="BI215" s="238">
        <f>IF(N215="nulová",J215,0)</f>
        <v>0</v>
      </c>
      <c r="BJ215" s="17" t="s">
        <v>14</v>
      </c>
      <c r="BK215" s="238">
        <f>ROUND(I215*H215,2)</f>
        <v>0</v>
      </c>
      <c r="BL215" s="17" t="s">
        <v>512</v>
      </c>
      <c r="BM215" s="237" t="s">
        <v>1478</v>
      </c>
    </row>
    <row r="216" s="2" customFormat="1">
      <c r="A216" s="38"/>
      <c r="B216" s="39"/>
      <c r="C216" s="226" t="s">
        <v>550</v>
      </c>
      <c r="D216" s="226" t="s">
        <v>152</v>
      </c>
      <c r="E216" s="227" t="s">
        <v>1479</v>
      </c>
      <c r="F216" s="228" t="s">
        <v>1480</v>
      </c>
      <c r="G216" s="229" t="s">
        <v>155</v>
      </c>
      <c r="H216" s="230">
        <v>5</v>
      </c>
      <c r="I216" s="231"/>
      <c r="J216" s="232">
        <f>ROUND(I216*H216,2)</f>
        <v>0</v>
      </c>
      <c r="K216" s="228" t="s">
        <v>1</v>
      </c>
      <c r="L216" s="44"/>
      <c r="M216" s="233" t="s">
        <v>1</v>
      </c>
      <c r="N216" s="234" t="s">
        <v>45</v>
      </c>
      <c r="O216" s="91"/>
      <c r="P216" s="235">
        <f>O216*H216</f>
        <v>0</v>
      </c>
      <c r="Q216" s="235">
        <v>0</v>
      </c>
      <c r="R216" s="235">
        <f>Q216*H216</f>
        <v>0</v>
      </c>
      <c r="S216" s="235">
        <v>0</v>
      </c>
      <c r="T216" s="236">
        <f>S216*H216</f>
        <v>0</v>
      </c>
      <c r="U216" s="38"/>
      <c r="V216" s="38"/>
      <c r="W216" s="38"/>
      <c r="X216" s="38"/>
      <c r="Y216" s="38"/>
      <c r="Z216" s="38"/>
      <c r="AA216" s="38"/>
      <c r="AB216" s="38"/>
      <c r="AC216" s="38"/>
      <c r="AD216" s="38"/>
      <c r="AE216" s="38"/>
      <c r="AR216" s="237" t="s">
        <v>512</v>
      </c>
      <c r="AT216" s="237" t="s">
        <v>152</v>
      </c>
      <c r="AU216" s="237" t="s">
        <v>88</v>
      </c>
      <c r="AY216" s="17" t="s">
        <v>150</v>
      </c>
      <c r="BE216" s="238">
        <f>IF(N216="základní",J216,0)</f>
        <v>0</v>
      </c>
      <c r="BF216" s="238">
        <f>IF(N216="snížená",J216,0)</f>
        <v>0</v>
      </c>
      <c r="BG216" s="238">
        <f>IF(N216="zákl. přenesená",J216,0)</f>
        <v>0</v>
      </c>
      <c r="BH216" s="238">
        <f>IF(N216="sníž. přenesená",J216,0)</f>
        <v>0</v>
      </c>
      <c r="BI216" s="238">
        <f>IF(N216="nulová",J216,0)</f>
        <v>0</v>
      </c>
      <c r="BJ216" s="17" t="s">
        <v>14</v>
      </c>
      <c r="BK216" s="238">
        <f>ROUND(I216*H216,2)</f>
        <v>0</v>
      </c>
      <c r="BL216" s="17" t="s">
        <v>512</v>
      </c>
      <c r="BM216" s="237" t="s">
        <v>1481</v>
      </c>
    </row>
    <row r="217" s="2" customFormat="1">
      <c r="A217" s="38"/>
      <c r="B217" s="39"/>
      <c r="C217" s="226" t="s">
        <v>556</v>
      </c>
      <c r="D217" s="226" t="s">
        <v>152</v>
      </c>
      <c r="E217" s="227" t="s">
        <v>1482</v>
      </c>
      <c r="F217" s="228" t="s">
        <v>1483</v>
      </c>
      <c r="G217" s="229" t="s">
        <v>323</v>
      </c>
      <c r="H217" s="230">
        <v>1</v>
      </c>
      <c r="I217" s="231"/>
      <c r="J217" s="232">
        <f>ROUND(I217*H217,2)</f>
        <v>0</v>
      </c>
      <c r="K217" s="228" t="s">
        <v>1</v>
      </c>
      <c r="L217" s="44"/>
      <c r="M217" s="233" t="s">
        <v>1</v>
      </c>
      <c r="N217" s="234" t="s">
        <v>45</v>
      </c>
      <c r="O217" s="91"/>
      <c r="P217" s="235">
        <f>O217*H217</f>
        <v>0</v>
      </c>
      <c r="Q217" s="235">
        <v>0</v>
      </c>
      <c r="R217" s="235">
        <f>Q217*H217</f>
        <v>0</v>
      </c>
      <c r="S217" s="235">
        <v>0</v>
      </c>
      <c r="T217" s="236">
        <f>S217*H217</f>
        <v>0</v>
      </c>
      <c r="U217" s="38"/>
      <c r="V217" s="38"/>
      <c r="W217" s="38"/>
      <c r="X217" s="38"/>
      <c r="Y217" s="38"/>
      <c r="Z217" s="38"/>
      <c r="AA217" s="38"/>
      <c r="AB217" s="38"/>
      <c r="AC217" s="38"/>
      <c r="AD217" s="38"/>
      <c r="AE217" s="38"/>
      <c r="AR217" s="237" t="s">
        <v>512</v>
      </c>
      <c r="AT217" s="237" t="s">
        <v>152</v>
      </c>
      <c r="AU217" s="237" t="s">
        <v>88</v>
      </c>
      <c r="AY217" s="17" t="s">
        <v>150</v>
      </c>
      <c r="BE217" s="238">
        <f>IF(N217="základní",J217,0)</f>
        <v>0</v>
      </c>
      <c r="BF217" s="238">
        <f>IF(N217="snížená",J217,0)</f>
        <v>0</v>
      </c>
      <c r="BG217" s="238">
        <f>IF(N217="zákl. přenesená",J217,0)</f>
        <v>0</v>
      </c>
      <c r="BH217" s="238">
        <f>IF(N217="sníž. přenesená",J217,0)</f>
        <v>0</v>
      </c>
      <c r="BI217" s="238">
        <f>IF(N217="nulová",J217,0)</f>
        <v>0</v>
      </c>
      <c r="BJ217" s="17" t="s">
        <v>14</v>
      </c>
      <c r="BK217" s="238">
        <f>ROUND(I217*H217,2)</f>
        <v>0</v>
      </c>
      <c r="BL217" s="17" t="s">
        <v>512</v>
      </c>
      <c r="BM217" s="237" t="s">
        <v>1484</v>
      </c>
    </row>
    <row r="218" s="2" customFormat="1">
      <c r="A218" s="38"/>
      <c r="B218" s="39"/>
      <c r="C218" s="226" t="s">
        <v>561</v>
      </c>
      <c r="D218" s="226" t="s">
        <v>152</v>
      </c>
      <c r="E218" s="227" t="s">
        <v>1485</v>
      </c>
      <c r="F218" s="228" t="s">
        <v>1486</v>
      </c>
      <c r="G218" s="229" t="s">
        <v>323</v>
      </c>
      <c r="H218" s="230">
        <v>1</v>
      </c>
      <c r="I218" s="231"/>
      <c r="J218" s="232">
        <f>ROUND(I218*H218,2)</f>
        <v>0</v>
      </c>
      <c r="K218" s="228" t="s">
        <v>1</v>
      </c>
      <c r="L218" s="44"/>
      <c r="M218" s="233" t="s">
        <v>1</v>
      </c>
      <c r="N218" s="234" t="s">
        <v>45</v>
      </c>
      <c r="O218" s="91"/>
      <c r="P218" s="235">
        <f>O218*H218</f>
        <v>0</v>
      </c>
      <c r="Q218" s="235">
        <v>0</v>
      </c>
      <c r="R218" s="235">
        <f>Q218*H218</f>
        <v>0</v>
      </c>
      <c r="S218" s="235">
        <v>0</v>
      </c>
      <c r="T218" s="236">
        <f>S218*H218</f>
        <v>0</v>
      </c>
      <c r="U218" s="38"/>
      <c r="V218" s="38"/>
      <c r="W218" s="38"/>
      <c r="X218" s="38"/>
      <c r="Y218" s="38"/>
      <c r="Z218" s="38"/>
      <c r="AA218" s="38"/>
      <c r="AB218" s="38"/>
      <c r="AC218" s="38"/>
      <c r="AD218" s="38"/>
      <c r="AE218" s="38"/>
      <c r="AR218" s="237" t="s">
        <v>512</v>
      </c>
      <c r="AT218" s="237" t="s">
        <v>152</v>
      </c>
      <c r="AU218" s="237" t="s">
        <v>88</v>
      </c>
      <c r="AY218" s="17" t="s">
        <v>150</v>
      </c>
      <c r="BE218" s="238">
        <f>IF(N218="základní",J218,0)</f>
        <v>0</v>
      </c>
      <c r="BF218" s="238">
        <f>IF(N218="snížená",J218,0)</f>
        <v>0</v>
      </c>
      <c r="BG218" s="238">
        <f>IF(N218="zákl. přenesená",J218,0)</f>
        <v>0</v>
      </c>
      <c r="BH218" s="238">
        <f>IF(N218="sníž. přenesená",J218,0)</f>
        <v>0</v>
      </c>
      <c r="BI218" s="238">
        <f>IF(N218="nulová",J218,0)</f>
        <v>0</v>
      </c>
      <c r="BJ218" s="17" t="s">
        <v>14</v>
      </c>
      <c r="BK218" s="238">
        <f>ROUND(I218*H218,2)</f>
        <v>0</v>
      </c>
      <c r="BL218" s="17" t="s">
        <v>512</v>
      </c>
      <c r="BM218" s="237" t="s">
        <v>1487</v>
      </c>
    </row>
    <row r="219" s="2" customFormat="1" ht="16.5" customHeight="1">
      <c r="A219" s="38"/>
      <c r="B219" s="39"/>
      <c r="C219" s="226" t="s">
        <v>566</v>
      </c>
      <c r="D219" s="226" t="s">
        <v>152</v>
      </c>
      <c r="E219" s="227" t="s">
        <v>1488</v>
      </c>
      <c r="F219" s="228" t="s">
        <v>1489</v>
      </c>
      <c r="G219" s="229" t="s">
        <v>323</v>
      </c>
      <c r="H219" s="230">
        <v>5</v>
      </c>
      <c r="I219" s="231"/>
      <c r="J219" s="232">
        <f>ROUND(I219*H219,2)</f>
        <v>0</v>
      </c>
      <c r="K219" s="228" t="s">
        <v>1</v>
      </c>
      <c r="L219" s="44"/>
      <c r="M219" s="233" t="s">
        <v>1</v>
      </c>
      <c r="N219" s="234" t="s">
        <v>45</v>
      </c>
      <c r="O219" s="91"/>
      <c r="P219" s="235">
        <f>O219*H219</f>
        <v>0</v>
      </c>
      <c r="Q219" s="235">
        <v>0</v>
      </c>
      <c r="R219" s="235">
        <f>Q219*H219</f>
        <v>0</v>
      </c>
      <c r="S219" s="235">
        <v>0</v>
      </c>
      <c r="T219" s="236">
        <f>S219*H219</f>
        <v>0</v>
      </c>
      <c r="U219" s="38"/>
      <c r="V219" s="38"/>
      <c r="W219" s="38"/>
      <c r="X219" s="38"/>
      <c r="Y219" s="38"/>
      <c r="Z219" s="38"/>
      <c r="AA219" s="38"/>
      <c r="AB219" s="38"/>
      <c r="AC219" s="38"/>
      <c r="AD219" s="38"/>
      <c r="AE219" s="38"/>
      <c r="AR219" s="237" t="s">
        <v>512</v>
      </c>
      <c r="AT219" s="237" t="s">
        <v>152</v>
      </c>
      <c r="AU219" s="237" t="s">
        <v>88</v>
      </c>
      <c r="AY219" s="17" t="s">
        <v>150</v>
      </c>
      <c r="BE219" s="238">
        <f>IF(N219="základní",J219,0)</f>
        <v>0</v>
      </c>
      <c r="BF219" s="238">
        <f>IF(N219="snížená",J219,0)</f>
        <v>0</v>
      </c>
      <c r="BG219" s="238">
        <f>IF(N219="zákl. přenesená",J219,0)</f>
        <v>0</v>
      </c>
      <c r="BH219" s="238">
        <f>IF(N219="sníž. přenesená",J219,0)</f>
        <v>0</v>
      </c>
      <c r="BI219" s="238">
        <f>IF(N219="nulová",J219,0)</f>
        <v>0</v>
      </c>
      <c r="BJ219" s="17" t="s">
        <v>14</v>
      </c>
      <c r="BK219" s="238">
        <f>ROUND(I219*H219,2)</f>
        <v>0</v>
      </c>
      <c r="BL219" s="17" t="s">
        <v>512</v>
      </c>
      <c r="BM219" s="237" t="s">
        <v>1490</v>
      </c>
    </row>
    <row r="220" s="2" customFormat="1">
      <c r="A220" s="38"/>
      <c r="B220" s="39"/>
      <c r="C220" s="40"/>
      <c r="D220" s="239" t="s">
        <v>181</v>
      </c>
      <c r="E220" s="40"/>
      <c r="F220" s="240" t="s">
        <v>1491</v>
      </c>
      <c r="G220" s="40"/>
      <c r="H220" s="40"/>
      <c r="I220" s="241"/>
      <c r="J220" s="40"/>
      <c r="K220" s="40"/>
      <c r="L220" s="44"/>
      <c r="M220" s="242"/>
      <c r="N220" s="243"/>
      <c r="O220" s="91"/>
      <c r="P220" s="91"/>
      <c r="Q220" s="91"/>
      <c r="R220" s="91"/>
      <c r="S220" s="91"/>
      <c r="T220" s="92"/>
      <c r="U220" s="38"/>
      <c r="V220" s="38"/>
      <c r="W220" s="38"/>
      <c r="X220" s="38"/>
      <c r="Y220" s="38"/>
      <c r="Z220" s="38"/>
      <c r="AA220" s="38"/>
      <c r="AB220" s="38"/>
      <c r="AC220" s="38"/>
      <c r="AD220" s="38"/>
      <c r="AE220" s="38"/>
      <c r="AT220" s="17" t="s">
        <v>181</v>
      </c>
      <c r="AU220" s="17" t="s">
        <v>88</v>
      </c>
    </row>
    <row r="221" s="2" customFormat="1" ht="16.5" customHeight="1">
      <c r="A221" s="38"/>
      <c r="B221" s="39"/>
      <c r="C221" s="226" t="s">
        <v>573</v>
      </c>
      <c r="D221" s="226" t="s">
        <v>152</v>
      </c>
      <c r="E221" s="227" t="s">
        <v>1492</v>
      </c>
      <c r="F221" s="228" t="s">
        <v>1493</v>
      </c>
      <c r="G221" s="229" t="s">
        <v>323</v>
      </c>
      <c r="H221" s="230">
        <v>44</v>
      </c>
      <c r="I221" s="231"/>
      <c r="J221" s="232">
        <f>ROUND(I221*H221,2)</f>
        <v>0</v>
      </c>
      <c r="K221" s="228" t="s">
        <v>1</v>
      </c>
      <c r="L221" s="44"/>
      <c r="M221" s="233" t="s">
        <v>1</v>
      </c>
      <c r="N221" s="234" t="s">
        <v>45</v>
      </c>
      <c r="O221" s="91"/>
      <c r="P221" s="235">
        <f>O221*H221</f>
        <v>0</v>
      </c>
      <c r="Q221" s="235">
        <v>0</v>
      </c>
      <c r="R221" s="235">
        <f>Q221*H221</f>
        <v>0</v>
      </c>
      <c r="S221" s="235">
        <v>0</v>
      </c>
      <c r="T221" s="236">
        <f>S221*H221</f>
        <v>0</v>
      </c>
      <c r="U221" s="38"/>
      <c r="V221" s="38"/>
      <c r="W221" s="38"/>
      <c r="X221" s="38"/>
      <c r="Y221" s="38"/>
      <c r="Z221" s="38"/>
      <c r="AA221" s="38"/>
      <c r="AB221" s="38"/>
      <c r="AC221" s="38"/>
      <c r="AD221" s="38"/>
      <c r="AE221" s="38"/>
      <c r="AR221" s="237" t="s">
        <v>512</v>
      </c>
      <c r="AT221" s="237" t="s">
        <v>152</v>
      </c>
      <c r="AU221" s="237" t="s">
        <v>88</v>
      </c>
      <c r="AY221" s="17" t="s">
        <v>150</v>
      </c>
      <c r="BE221" s="238">
        <f>IF(N221="základní",J221,0)</f>
        <v>0</v>
      </c>
      <c r="BF221" s="238">
        <f>IF(N221="snížená",J221,0)</f>
        <v>0</v>
      </c>
      <c r="BG221" s="238">
        <f>IF(N221="zákl. přenesená",J221,0)</f>
        <v>0</v>
      </c>
      <c r="BH221" s="238">
        <f>IF(N221="sníž. přenesená",J221,0)</f>
        <v>0</v>
      </c>
      <c r="BI221" s="238">
        <f>IF(N221="nulová",J221,0)</f>
        <v>0</v>
      </c>
      <c r="BJ221" s="17" t="s">
        <v>14</v>
      </c>
      <c r="BK221" s="238">
        <f>ROUND(I221*H221,2)</f>
        <v>0</v>
      </c>
      <c r="BL221" s="17" t="s">
        <v>512</v>
      </c>
      <c r="BM221" s="237" t="s">
        <v>1494</v>
      </c>
    </row>
    <row r="222" s="2" customFormat="1">
      <c r="A222" s="38"/>
      <c r="B222" s="39"/>
      <c r="C222" s="266" t="s">
        <v>1495</v>
      </c>
      <c r="D222" s="266" t="s">
        <v>266</v>
      </c>
      <c r="E222" s="267" t="s">
        <v>1496</v>
      </c>
      <c r="F222" s="268" t="s">
        <v>1497</v>
      </c>
      <c r="G222" s="269" t="s">
        <v>323</v>
      </c>
      <c r="H222" s="270">
        <v>44</v>
      </c>
      <c r="I222" s="271"/>
      <c r="J222" s="272">
        <f>ROUND(I222*H222,2)</f>
        <v>0</v>
      </c>
      <c r="K222" s="268" t="s">
        <v>1</v>
      </c>
      <c r="L222" s="273"/>
      <c r="M222" s="274" t="s">
        <v>1</v>
      </c>
      <c r="N222" s="275" t="s">
        <v>45</v>
      </c>
      <c r="O222" s="91"/>
      <c r="P222" s="235">
        <f>O222*H222</f>
        <v>0</v>
      </c>
      <c r="Q222" s="235">
        <v>0</v>
      </c>
      <c r="R222" s="235">
        <f>Q222*H222</f>
        <v>0</v>
      </c>
      <c r="S222" s="235">
        <v>0</v>
      </c>
      <c r="T222" s="236">
        <f>S222*H222</f>
        <v>0</v>
      </c>
      <c r="U222" s="38"/>
      <c r="V222" s="38"/>
      <c r="W222" s="38"/>
      <c r="X222" s="38"/>
      <c r="Y222" s="38"/>
      <c r="Z222" s="38"/>
      <c r="AA222" s="38"/>
      <c r="AB222" s="38"/>
      <c r="AC222" s="38"/>
      <c r="AD222" s="38"/>
      <c r="AE222" s="38"/>
      <c r="AR222" s="237" t="s">
        <v>1313</v>
      </c>
      <c r="AT222" s="237" t="s">
        <v>266</v>
      </c>
      <c r="AU222" s="237" t="s">
        <v>88</v>
      </c>
      <c r="AY222" s="17" t="s">
        <v>150</v>
      </c>
      <c r="BE222" s="238">
        <f>IF(N222="základní",J222,0)</f>
        <v>0</v>
      </c>
      <c r="BF222" s="238">
        <f>IF(N222="snížená",J222,0)</f>
        <v>0</v>
      </c>
      <c r="BG222" s="238">
        <f>IF(N222="zákl. přenesená",J222,0)</f>
        <v>0</v>
      </c>
      <c r="BH222" s="238">
        <f>IF(N222="sníž. přenesená",J222,0)</f>
        <v>0</v>
      </c>
      <c r="BI222" s="238">
        <f>IF(N222="nulová",J222,0)</f>
        <v>0</v>
      </c>
      <c r="BJ222" s="17" t="s">
        <v>14</v>
      </c>
      <c r="BK222" s="238">
        <f>ROUND(I222*H222,2)</f>
        <v>0</v>
      </c>
      <c r="BL222" s="17" t="s">
        <v>512</v>
      </c>
      <c r="BM222" s="237" t="s">
        <v>1498</v>
      </c>
    </row>
    <row r="223" s="12" customFormat="1" ht="22.8" customHeight="1">
      <c r="A223" s="12"/>
      <c r="B223" s="210"/>
      <c r="C223" s="211"/>
      <c r="D223" s="212" t="s">
        <v>79</v>
      </c>
      <c r="E223" s="224" t="s">
        <v>1499</v>
      </c>
      <c r="F223" s="224" t="s">
        <v>1500</v>
      </c>
      <c r="G223" s="211"/>
      <c r="H223" s="211"/>
      <c r="I223" s="214"/>
      <c r="J223" s="225">
        <f>BK223</f>
        <v>0</v>
      </c>
      <c r="K223" s="211"/>
      <c r="L223" s="216"/>
      <c r="M223" s="217"/>
      <c r="N223" s="218"/>
      <c r="O223" s="218"/>
      <c r="P223" s="219">
        <f>SUM(P224:P230)</f>
        <v>0</v>
      </c>
      <c r="Q223" s="218"/>
      <c r="R223" s="219">
        <f>SUM(R224:R230)</f>
        <v>0</v>
      </c>
      <c r="S223" s="218"/>
      <c r="T223" s="220">
        <f>SUM(T224:T230)</f>
        <v>0</v>
      </c>
      <c r="U223" s="12"/>
      <c r="V223" s="12"/>
      <c r="W223" s="12"/>
      <c r="X223" s="12"/>
      <c r="Y223" s="12"/>
      <c r="Z223" s="12"/>
      <c r="AA223" s="12"/>
      <c r="AB223" s="12"/>
      <c r="AC223" s="12"/>
      <c r="AD223" s="12"/>
      <c r="AE223" s="12"/>
      <c r="AR223" s="221" t="s">
        <v>167</v>
      </c>
      <c r="AT223" s="222" t="s">
        <v>79</v>
      </c>
      <c r="AU223" s="222" t="s">
        <v>14</v>
      </c>
      <c r="AY223" s="221" t="s">
        <v>150</v>
      </c>
      <c r="BK223" s="223">
        <f>SUM(BK224:BK230)</f>
        <v>0</v>
      </c>
    </row>
    <row r="224" s="2" customFormat="1">
      <c r="A224" s="38"/>
      <c r="B224" s="39"/>
      <c r="C224" s="226" t="s">
        <v>1501</v>
      </c>
      <c r="D224" s="226" t="s">
        <v>152</v>
      </c>
      <c r="E224" s="227" t="s">
        <v>1502</v>
      </c>
      <c r="F224" s="228" t="s">
        <v>1503</v>
      </c>
      <c r="G224" s="229" t="s">
        <v>323</v>
      </c>
      <c r="H224" s="230">
        <v>4</v>
      </c>
      <c r="I224" s="231"/>
      <c r="J224" s="232">
        <f>ROUND(I224*H224,2)</f>
        <v>0</v>
      </c>
      <c r="K224" s="228" t="s">
        <v>1</v>
      </c>
      <c r="L224" s="44"/>
      <c r="M224" s="233" t="s">
        <v>1</v>
      </c>
      <c r="N224" s="234" t="s">
        <v>45</v>
      </c>
      <c r="O224" s="91"/>
      <c r="P224" s="235">
        <f>O224*H224</f>
        <v>0</v>
      </c>
      <c r="Q224" s="235">
        <v>0</v>
      </c>
      <c r="R224" s="235">
        <f>Q224*H224</f>
        <v>0</v>
      </c>
      <c r="S224" s="235">
        <v>0</v>
      </c>
      <c r="T224" s="236">
        <f>S224*H224</f>
        <v>0</v>
      </c>
      <c r="U224" s="38"/>
      <c r="V224" s="38"/>
      <c r="W224" s="38"/>
      <c r="X224" s="38"/>
      <c r="Y224" s="38"/>
      <c r="Z224" s="38"/>
      <c r="AA224" s="38"/>
      <c r="AB224" s="38"/>
      <c r="AC224" s="38"/>
      <c r="AD224" s="38"/>
      <c r="AE224" s="38"/>
      <c r="AR224" s="237" t="s">
        <v>512</v>
      </c>
      <c r="AT224" s="237" t="s">
        <v>152</v>
      </c>
      <c r="AU224" s="237" t="s">
        <v>88</v>
      </c>
      <c r="AY224" s="17" t="s">
        <v>150</v>
      </c>
      <c r="BE224" s="238">
        <f>IF(N224="základní",J224,0)</f>
        <v>0</v>
      </c>
      <c r="BF224" s="238">
        <f>IF(N224="snížená",J224,0)</f>
        <v>0</v>
      </c>
      <c r="BG224" s="238">
        <f>IF(N224="zákl. přenesená",J224,0)</f>
        <v>0</v>
      </c>
      <c r="BH224" s="238">
        <f>IF(N224="sníž. přenesená",J224,0)</f>
        <v>0</v>
      </c>
      <c r="BI224" s="238">
        <f>IF(N224="nulová",J224,0)</f>
        <v>0</v>
      </c>
      <c r="BJ224" s="17" t="s">
        <v>14</v>
      </c>
      <c r="BK224" s="238">
        <f>ROUND(I224*H224,2)</f>
        <v>0</v>
      </c>
      <c r="BL224" s="17" t="s">
        <v>512</v>
      </c>
      <c r="BM224" s="237" t="s">
        <v>1504</v>
      </c>
    </row>
    <row r="225" s="2" customFormat="1" ht="21.75" customHeight="1">
      <c r="A225" s="38"/>
      <c r="B225" s="39"/>
      <c r="C225" s="226" t="s">
        <v>1505</v>
      </c>
      <c r="D225" s="226" t="s">
        <v>152</v>
      </c>
      <c r="E225" s="227" t="s">
        <v>1506</v>
      </c>
      <c r="F225" s="228" t="s">
        <v>1507</v>
      </c>
      <c r="G225" s="229" t="s">
        <v>1508</v>
      </c>
      <c r="H225" s="230">
        <v>1</v>
      </c>
      <c r="I225" s="231"/>
      <c r="J225" s="232">
        <f>ROUND(I225*H225,2)</f>
        <v>0</v>
      </c>
      <c r="K225" s="228" t="s">
        <v>1</v>
      </c>
      <c r="L225" s="44"/>
      <c r="M225" s="233" t="s">
        <v>1</v>
      </c>
      <c r="N225" s="234" t="s">
        <v>45</v>
      </c>
      <c r="O225" s="91"/>
      <c r="P225" s="235">
        <f>O225*H225</f>
        <v>0</v>
      </c>
      <c r="Q225" s="235">
        <v>0</v>
      </c>
      <c r="R225" s="235">
        <f>Q225*H225</f>
        <v>0</v>
      </c>
      <c r="S225" s="235">
        <v>0</v>
      </c>
      <c r="T225" s="236">
        <f>S225*H225</f>
        <v>0</v>
      </c>
      <c r="U225" s="38"/>
      <c r="V225" s="38"/>
      <c r="W225" s="38"/>
      <c r="X225" s="38"/>
      <c r="Y225" s="38"/>
      <c r="Z225" s="38"/>
      <c r="AA225" s="38"/>
      <c r="AB225" s="38"/>
      <c r="AC225" s="38"/>
      <c r="AD225" s="38"/>
      <c r="AE225" s="38"/>
      <c r="AR225" s="237" t="s">
        <v>512</v>
      </c>
      <c r="AT225" s="237" t="s">
        <v>152</v>
      </c>
      <c r="AU225" s="237" t="s">
        <v>88</v>
      </c>
      <c r="AY225" s="17" t="s">
        <v>150</v>
      </c>
      <c r="BE225" s="238">
        <f>IF(N225="základní",J225,0)</f>
        <v>0</v>
      </c>
      <c r="BF225" s="238">
        <f>IF(N225="snížená",J225,0)</f>
        <v>0</v>
      </c>
      <c r="BG225" s="238">
        <f>IF(N225="zákl. přenesená",J225,0)</f>
        <v>0</v>
      </c>
      <c r="BH225" s="238">
        <f>IF(N225="sníž. přenesená",J225,0)</f>
        <v>0</v>
      </c>
      <c r="BI225" s="238">
        <f>IF(N225="nulová",J225,0)</f>
        <v>0</v>
      </c>
      <c r="BJ225" s="17" t="s">
        <v>14</v>
      </c>
      <c r="BK225" s="238">
        <f>ROUND(I225*H225,2)</f>
        <v>0</v>
      </c>
      <c r="BL225" s="17" t="s">
        <v>512</v>
      </c>
      <c r="BM225" s="237" t="s">
        <v>1509</v>
      </c>
    </row>
    <row r="226" s="2" customFormat="1">
      <c r="A226" s="38"/>
      <c r="B226" s="39"/>
      <c r="C226" s="226" t="s">
        <v>1510</v>
      </c>
      <c r="D226" s="226" t="s">
        <v>152</v>
      </c>
      <c r="E226" s="227" t="s">
        <v>1511</v>
      </c>
      <c r="F226" s="228" t="s">
        <v>1512</v>
      </c>
      <c r="G226" s="229" t="s">
        <v>1513</v>
      </c>
      <c r="H226" s="230">
        <v>1</v>
      </c>
      <c r="I226" s="231"/>
      <c r="J226" s="232">
        <f>ROUND(I226*H226,2)</f>
        <v>0</v>
      </c>
      <c r="K226" s="228" t="s">
        <v>1</v>
      </c>
      <c r="L226" s="44"/>
      <c r="M226" s="233" t="s">
        <v>1</v>
      </c>
      <c r="N226" s="234" t="s">
        <v>45</v>
      </c>
      <c r="O226" s="91"/>
      <c r="P226" s="235">
        <f>O226*H226</f>
        <v>0</v>
      </c>
      <c r="Q226" s="235">
        <v>0</v>
      </c>
      <c r="R226" s="235">
        <f>Q226*H226</f>
        <v>0</v>
      </c>
      <c r="S226" s="235">
        <v>0</v>
      </c>
      <c r="T226" s="236">
        <f>S226*H226</f>
        <v>0</v>
      </c>
      <c r="U226" s="38"/>
      <c r="V226" s="38"/>
      <c r="W226" s="38"/>
      <c r="X226" s="38"/>
      <c r="Y226" s="38"/>
      <c r="Z226" s="38"/>
      <c r="AA226" s="38"/>
      <c r="AB226" s="38"/>
      <c r="AC226" s="38"/>
      <c r="AD226" s="38"/>
      <c r="AE226" s="38"/>
      <c r="AR226" s="237" t="s">
        <v>512</v>
      </c>
      <c r="AT226" s="237" t="s">
        <v>152</v>
      </c>
      <c r="AU226" s="237" t="s">
        <v>88</v>
      </c>
      <c r="AY226" s="17" t="s">
        <v>150</v>
      </c>
      <c r="BE226" s="238">
        <f>IF(N226="základní",J226,0)</f>
        <v>0</v>
      </c>
      <c r="BF226" s="238">
        <f>IF(N226="snížená",J226,0)</f>
        <v>0</v>
      </c>
      <c r="BG226" s="238">
        <f>IF(N226="zákl. přenesená",J226,0)</f>
        <v>0</v>
      </c>
      <c r="BH226" s="238">
        <f>IF(N226="sníž. přenesená",J226,0)</f>
        <v>0</v>
      </c>
      <c r="BI226" s="238">
        <f>IF(N226="nulová",J226,0)</f>
        <v>0</v>
      </c>
      <c r="BJ226" s="17" t="s">
        <v>14</v>
      </c>
      <c r="BK226" s="238">
        <f>ROUND(I226*H226,2)</f>
        <v>0</v>
      </c>
      <c r="BL226" s="17" t="s">
        <v>512</v>
      </c>
      <c r="BM226" s="237" t="s">
        <v>1514</v>
      </c>
    </row>
    <row r="227" s="2" customFormat="1">
      <c r="A227" s="38"/>
      <c r="B227" s="39"/>
      <c r="C227" s="226" t="s">
        <v>1515</v>
      </c>
      <c r="D227" s="226" t="s">
        <v>152</v>
      </c>
      <c r="E227" s="227" t="s">
        <v>1516</v>
      </c>
      <c r="F227" s="228" t="s">
        <v>1517</v>
      </c>
      <c r="G227" s="229" t="s">
        <v>1518</v>
      </c>
      <c r="H227" s="230">
        <v>1</v>
      </c>
      <c r="I227" s="231"/>
      <c r="J227" s="232">
        <f>ROUND(I227*H227,2)</f>
        <v>0</v>
      </c>
      <c r="K227" s="228" t="s">
        <v>1</v>
      </c>
      <c r="L227" s="44"/>
      <c r="M227" s="233" t="s">
        <v>1</v>
      </c>
      <c r="N227" s="234" t="s">
        <v>45</v>
      </c>
      <c r="O227" s="91"/>
      <c r="P227" s="235">
        <f>O227*H227</f>
        <v>0</v>
      </c>
      <c r="Q227" s="235">
        <v>0</v>
      </c>
      <c r="R227" s="235">
        <f>Q227*H227</f>
        <v>0</v>
      </c>
      <c r="S227" s="235">
        <v>0</v>
      </c>
      <c r="T227" s="236">
        <f>S227*H227</f>
        <v>0</v>
      </c>
      <c r="U227" s="38"/>
      <c r="V227" s="38"/>
      <c r="W227" s="38"/>
      <c r="X227" s="38"/>
      <c r="Y227" s="38"/>
      <c r="Z227" s="38"/>
      <c r="AA227" s="38"/>
      <c r="AB227" s="38"/>
      <c r="AC227" s="38"/>
      <c r="AD227" s="38"/>
      <c r="AE227" s="38"/>
      <c r="AR227" s="237" t="s">
        <v>512</v>
      </c>
      <c r="AT227" s="237" t="s">
        <v>152</v>
      </c>
      <c r="AU227" s="237" t="s">
        <v>88</v>
      </c>
      <c r="AY227" s="17" t="s">
        <v>150</v>
      </c>
      <c r="BE227" s="238">
        <f>IF(N227="základní",J227,0)</f>
        <v>0</v>
      </c>
      <c r="BF227" s="238">
        <f>IF(N227="snížená",J227,0)</f>
        <v>0</v>
      </c>
      <c r="BG227" s="238">
        <f>IF(N227="zákl. přenesená",J227,0)</f>
        <v>0</v>
      </c>
      <c r="BH227" s="238">
        <f>IF(N227="sníž. přenesená",J227,0)</f>
        <v>0</v>
      </c>
      <c r="BI227" s="238">
        <f>IF(N227="nulová",J227,0)</f>
        <v>0</v>
      </c>
      <c r="BJ227" s="17" t="s">
        <v>14</v>
      </c>
      <c r="BK227" s="238">
        <f>ROUND(I227*H227,2)</f>
        <v>0</v>
      </c>
      <c r="BL227" s="17" t="s">
        <v>512</v>
      </c>
      <c r="BM227" s="237" t="s">
        <v>1519</v>
      </c>
    </row>
    <row r="228" s="2" customFormat="1">
      <c r="A228" s="38"/>
      <c r="B228" s="39"/>
      <c r="C228" s="226" t="s">
        <v>1520</v>
      </c>
      <c r="D228" s="226" t="s">
        <v>152</v>
      </c>
      <c r="E228" s="227" t="s">
        <v>1521</v>
      </c>
      <c r="F228" s="228" t="s">
        <v>1522</v>
      </c>
      <c r="G228" s="229" t="s">
        <v>1518</v>
      </c>
      <c r="H228" s="230">
        <v>1</v>
      </c>
      <c r="I228" s="231"/>
      <c r="J228" s="232">
        <f>ROUND(I228*H228,2)</f>
        <v>0</v>
      </c>
      <c r="K228" s="228" t="s">
        <v>1</v>
      </c>
      <c r="L228" s="44"/>
      <c r="M228" s="233" t="s">
        <v>1</v>
      </c>
      <c r="N228" s="234" t="s">
        <v>45</v>
      </c>
      <c r="O228" s="91"/>
      <c r="P228" s="235">
        <f>O228*H228</f>
        <v>0</v>
      </c>
      <c r="Q228" s="235">
        <v>0</v>
      </c>
      <c r="R228" s="235">
        <f>Q228*H228</f>
        <v>0</v>
      </c>
      <c r="S228" s="235">
        <v>0</v>
      </c>
      <c r="T228" s="236">
        <f>S228*H228</f>
        <v>0</v>
      </c>
      <c r="U228" s="38"/>
      <c r="V228" s="38"/>
      <c r="W228" s="38"/>
      <c r="X228" s="38"/>
      <c r="Y228" s="38"/>
      <c r="Z228" s="38"/>
      <c r="AA228" s="38"/>
      <c r="AB228" s="38"/>
      <c r="AC228" s="38"/>
      <c r="AD228" s="38"/>
      <c r="AE228" s="38"/>
      <c r="AR228" s="237" t="s">
        <v>512</v>
      </c>
      <c r="AT228" s="237" t="s">
        <v>152</v>
      </c>
      <c r="AU228" s="237" t="s">
        <v>88</v>
      </c>
      <c r="AY228" s="17" t="s">
        <v>150</v>
      </c>
      <c r="BE228" s="238">
        <f>IF(N228="základní",J228,0)</f>
        <v>0</v>
      </c>
      <c r="BF228" s="238">
        <f>IF(N228="snížená",J228,0)</f>
        <v>0</v>
      </c>
      <c r="BG228" s="238">
        <f>IF(N228="zákl. přenesená",J228,0)</f>
        <v>0</v>
      </c>
      <c r="BH228" s="238">
        <f>IF(N228="sníž. přenesená",J228,0)</f>
        <v>0</v>
      </c>
      <c r="BI228" s="238">
        <f>IF(N228="nulová",J228,0)</f>
        <v>0</v>
      </c>
      <c r="BJ228" s="17" t="s">
        <v>14</v>
      </c>
      <c r="BK228" s="238">
        <f>ROUND(I228*H228,2)</f>
        <v>0</v>
      </c>
      <c r="BL228" s="17" t="s">
        <v>512</v>
      </c>
      <c r="BM228" s="237" t="s">
        <v>1523</v>
      </c>
    </row>
    <row r="229" s="2" customFormat="1" ht="24.15" customHeight="1">
      <c r="A229" s="38"/>
      <c r="B229" s="39"/>
      <c r="C229" s="226" t="s">
        <v>1524</v>
      </c>
      <c r="D229" s="226" t="s">
        <v>152</v>
      </c>
      <c r="E229" s="227" t="s">
        <v>1525</v>
      </c>
      <c r="F229" s="228" t="s">
        <v>1526</v>
      </c>
      <c r="G229" s="229" t="s">
        <v>1518</v>
      </c>
      <c r="H229" s="230">
        <v>1</v>
      </c>
      <c r="I229" s="231"/>
      <c r="J229" s="232">
        <f>ROUND(I229*H229,2)</f>
        <v>0</v>
      </c>
      <c r="K229" s="228" t="s">
        <v>1</v>
      </c>
      <c r="L229" s="44"/>
      <c r="M229" s="233" t="s">
        <v>1</v>
      </c>
      <c r="N229" s="234" t="s">
        <v>45</v>
      </c>
      <c r="O229" s="91"/>
      <c r="P229" s="235">
        <f>O229*H229</f>
        <v>0</v>
      </c>
      <c r="Q229" s="235">
        <v>0</v>
      </c>
      <c r="R229" s="235">
        <f>Q229*H229</f>
        <v>0</v>
      </c>
      <c r="S229" s="235">
        <v>0</v>
      </c>
      <c r="T229" s="236">
        <f>S229*H229</f>
        <v>0</v>
      </c>
      <c r="U229" s="38"/>
      <c r="V229" s="38"/>
      <c r="W229" s="38"/>
      <c r="X229" s="38"/>
      <c r="Y229" s="38"/>
      <c r="Z229" s="38"/>
      <c r="AA229" s="38"/>
      <c r="AB229" s="38"/>
      <c r="AC229" s="38"/>
      <c r="AD229" s="38"/>
      <c r="AE229" s="38"/>
      <c r="AR229" s="237" t="s">
        <v>512</v>
      </c>
      <c r="AT229" s="237" t="s">
        <v>152</v>
      </c>
      <c r="AU229" s="237" t="s">
        <v>88</v>
      </c>
      <c r="AY229" s="17" t="s">
        <v>150</v>
      </c>
      <c r="BE229" s="238">
        <f>IF(N229="základní",J229,0)</f>
        <v>0</v>
      </c>
      <c r="BF229" s="238">
        <f>IF(N229="snížená",J229,0)</f>
        <v>0</v>
      </c>
      <c r="BG229" s="238">
        <f>IF(N229="zákl. přenesená",J229,0)</f>
        <v>0</v>
      </c>
      <c r="BH229" s="238">
        <f>IF(N229="sníž. přenesená",J229,0)</f>
        <v>0</v>
      </c>
      <c r="BI229" s="238">
        <f>IF(N229="nulová",J229,0)</f>
        <v>0</v>
      </c>
      <c r="BJ229" s="17" t="s">
        <v>14</v>
      </c>
      <c r="BK229" s="238">
        <f>ROUND(I229*H229,2)</f>
        <v>0</v>
      </c>
      <c r="BL229" s="17" t="s">
        <v>512</v>
      </c>
      <c r="BM229" s="237" t="s">
        <v>1527</v>
      </c>
    </row>
    <row r="230" s="2" customFormat="1" ht="16.5" customHeight="1">
      <c r="A230" s="38"/>
      <c r="B230" s="39"/>
      <c r="C230" s="226" t="s">
        <v>1528</v>
      </c>
      <c r="D230" s="226" t="s">
        <v>152</v>
      </c>
      <c r="E230" s="227" t="s">
        <v>1529</v>
      </c>
      <c r="F230" s="228" t="s">
        <v>1530</v>
      </c>
      <c r="G230" s="229" t="s">
        <v>323</v>
      </c>
      <c r="H230" s="230">
        <v>1</v>
      </c>
      <c r="I230" s="231"/>
      <c r="J230" s="232">
        <f>ROUND(I230*H230,2)</f>
        <v>0</v>
      </c>
      <c r="K230" s="228" t="s">
        <v>1</v>
      </c>
      <c r="L230" s="44"/>
      <c r="M230" s="233" t="s">
        <v>1</v>
      </c>
      <c r="N230" s="234" t="s">
        <v>45</v>
      </c>
      <c r="O230" s="91"/>
      <c r="P230" s="235">
        <f>O230*H230</f>
        <v>0</v>
      </c>
      <c r="Q230" s="235">
        <v>0</v>
      </c>
      <c r="R230" s="235">
        <f>Q230*H230</f>
        <v>0</v>
      </c>
      <c r="S230" s="235">
        <v>0</v>
      </c>
      <c r="T230" s="236">
        <f>S230*H230</f>
        <v>0</v>
      </c>
      <c r="U230" s="38"/>
      <c r="V230" s="38"/>
      <c r="W230" s="38"/>
      <c r="X230" s="38"/>
      <c r="Y230" s="38"/>
      <c r="Z230" s="38"/>
      <c r="AA230" s="38"/>
      <c r="AB230" s="38"/>
      <c r="AC230" s="38"/>
      <c r="AD230" s="38"/>
      <c r="AE230" s="38"/>
      <c r="AR230" s="237" t="s">
        <v>512</v>
      </c>
      <c r="AT230" s="237" t="s">
        <v>152</v>
      </c>
      <c r="AU230" s="237" t="s">
        <v>88</v>
      </c>
      <c r="AY230" s="17" t="s">
        <v>150</v>
      </c>
      <c r="BE230" s="238">
        <f>IF(N230="základní",J230,0)</f>
        <v>0</v>
      </c>
      <c r="BF230" s="238">
        <f>IF(N230="snížená",J230,0)</f>
        <v>0</v>
      </c>
      <c r="BG230" s="238">
        <f>IF(N230="zákl. přenesená",J230,0)</f>
        <v>0</v>
      </c>
      <c r="BH230" s="238">
        <f>IF(N230="sníž. přenesená",J230,0)</f>
        <v>0</v>
      </c>
      <c r="BI230" s="238">
        <f>IF(N230="nulová",J230,0)</f>
        <v>0</v>
      </c>
      <c r="BJ230" s="17" t="s">
        <v>14</v>
      </c>
      <c r="BK230" s="238">
        <f>ROUND(I230*H230,2)</f>
        <v>0</v>
      </c>
      <c r="BL230" s="17" t="s">
        <v>512</v>
      </c>
      <c r="BM230" s="237" t="s">
        <v>1531</v>
      </c>
    </row>
    <row r="231" s="12" customFormat="1" ht="22.8" customHeight="1">
      <c r="A231" s="12"/>
      <c r="B231" s="210"/>
      <c r="C231" s="211"/>
      <c r="D231" s="212" t="s">
        <v>79</v>
      </c>
      <c r="E231" s="224" t="s">
        <v>1532</v>
      </c>
      <c r="F231" s="224" t="s">
        <v>1533</v>
      </c>
      <c r="G231" s="211"/>
      <c r="H231" s="211"/>
      <c r="I231" s="214"/>
      <c r="J231" s="225">
        <f>BK231</f>
        <v>0</v>
      </c>
      <c r="K231" s="211"/>
      <c r="L231" s="216"/>
      <c r="M231" s="217"/>
      <c r="N231" s="218"/>
      <c r="O231" s="218"/>
      <c r="P231" s="219">
        <f>SUM(P232:P236)</f>
        <v>0</v>
      </c>
      <c r="Q231" s="218"/>
      <c r="R231" s="219">
        <f>SUM(R232:R236)</f>
        <v>0</v>
      </c>
      <c r="S231" s="218"/>
      <c r="T231" s="220">
        <f>SUM(T232:T236)</f>
        <v>0</v>
      </c>
      <c r="U231" s="12"/>
      <c r="V231" s="12"/>
      <c r="W231" s="12"/>
      <c r="X231" s="12"/>
      <c r="Y231" s="12"/>
      <c r="Z231" s="12"/>
      <c r="AA231" s="12"/>
      <c r="AB231" s="12"/>
      <c r="AC231" s="12"/>
      <c r="AD231" s="12"/>
      <c r="AE231" s="12"/>
      <c r="AR231" s="221" t="s">
        <v>157</v>
      </c>
      <c r="AT231" s="222" t="s">
        <v>79</v>
      </c>
      <c r="AU231" s="222" t="s">
        <v>14</v>
      </c>
      <c r="AY231" s="221" t="s">
        <v>150</v>
      </c>
      <c r="BK231" s="223">
        <f>SUM(BK232:BK236)</f>
        <v>0</v>
      </c>
    </row>
    <row r="232" s="2" customFormat="1" ht="16.5" customHeight="1">
      <c r="A232" s="38"/>
      <c r="B232" s="39"/>
      <c r="C232" s="226" t="s">
        <v>1534</v>
      </c>
      <c r="D232" s="226" t="s">
        <v>152</v>
      </c>
      <c r="E232" s="227" t="s">
        <v>1535</v>
      </c>
      <c r="F232" s="228" t="s">
        <v>1536</v>
      </c>
      <c r="G232" s="229" t="s">
        <v>1537</v>
      </c>
      <c r="H232" s="230">
        <v>32</v>
      </c>
      <c r="I232" s="231"/>
      <c r="J232" s="232">
        <f>ROUND(I232*H232,2)</f>
        <v>0</v>
      </c>
      <c r="K232" s="228" t="s">
        <v>1</v>
      </c>
      <c r="L232" s="44"/>
      <c r="M232" s="233" t="s">
        <v>1</v>
      </c>
      <c r="N232" s="234" t="s">
        <v>45</v>
      </c>
      <c r="O232" s="91"/>
      <c r="P232" s="235">
        <f>O232*H232</f>
        <v>0</v>
      </c>
      <c r="Q232" s="235">
        <v>0</v>
      </c>
      <c r="R232" s="235">
        <f>Q232*H232</f>
        <v>0</v>
      </c>
      <c r="S232" s="235">
        <v>0</v>
      </c>
      <c r="T232" s="236">
        <f>S232*H232</f>
        <v>0</v>
      </c>
      <c r="U232" s="38"/>
      <c r="V232" s="38"/>
      <c r="W232" s="38"/>
      <c r="X232" s="38"/>
      <c r="Y232" s="38"/>
      <c r="Z232" s="38"/>
      <c r="AA232" s="38"/>
      <c r="AB232" s="38"/>
      <c r="AC232" s="38"/>
      <c r="AD232" s="38"/>
      <c r="AE232" s="38"/>
      <c r="AR232" s="237" t="s">
        <v>1538</v>
      </c>
      <c r="AT232" s="237" t="s">
        <v>152</v>
      </c>
      <c r="AU232" s="237" t="s">
        <v>88</v>
      </c>
      <c r="AY232" s="17" t="s">
        <v>150</v>
      </c>
      <c r="BE232" s="238">
        <f>IF(N232="základní",J232,0)</f>
        <v>0</v>
      </c>
      <c r="BF232" s="238">
        <f>IF(N232="snížená",J232,0)</f>
        <v>0</v>
      </c>
      <c r="BG232" s="238">
        <f>IF(N232="zákl. přenesená",J232,0)</f>
        <v>0</v>
      </c>
      <c r="BH232" s="238">
        <f>IF(N232="sníž. přenesená",J232,0)</f>
        <v>0</v>
      </c>
      <c r="BI232" s="238">
        <f>IF(N232="nulová",J232,0)</f>
        <v>0</v>
      </c>
      <c r="BJ232" s="17" t="s">
        <v>14</v>
      </c>
      <c r="BK232" s="238">
        <f>ROUND(I232*H232,2)</f>
        <v>0</v>
      </c>
      <c r="BL232" s="17" t="s">
        <v>1538</v>
      </c>
      <c r="BM232" s="237" t="s">
        <v>1539</v>
      </c>
    </row>
    <row r="233" s="2" customFormat="1" ht="16.5" customHeight="1">
      <c r="A233" s="38"/>
      <c r="B233" s="39"/>
      <c r="C233" s="226" t="s">
        <v>1540</v>
      </c>
      <c r="D233" s="226" t="s">
        <v>152</v>
      </c>
      <c r="E233" s="227" t="s">
        <v>1541</v>
      </c>
      <c r="F233" s="228" t="s">
        <v>1542</v>
      </c>
      <c r="G233" s="229" t="s">
        <v>1537</v>
      </c>
      <c r="H233" s="230">
        <v>40</v>
      </c>
      <c r="I233" s="231"/>
      <c r="J233" s="232">
        <f>ROUND(I233*H233,2)</f>
        <v>0</v>
      </c>
      <c r="K233" s="228" t="s">
        <v>1</v>
      </c>
      <c r="L233" s="44"/>
      <c r="M233" s="233" t="s">
        <v>1</v>
      </c>
      <c r="N233" s="234" t="s">
        <v>45</v>
      </c>
      <c r="O233" s="91"/>
      <c r="P233" s="235">
        <f>O233*H233</f>
        <v>0</v>
      </c>
      <c r="Q233" s="235">
        <v>0</v>
      </c>
      <c r="R233" s="235">
        <f>Q233*H233</f>
        <v>0</v>
      </c>
      <c r="S233" s="235">
        <v>0</v>
      </c>
      <c r="T233" s="236">
        <f>S233*H233</f>
        <v>0</v>
      </c>
      <c r="U233" s="38"/>
      <c r="V233" s="38"/>
      <c r="W233" s="38"/>
      <c r="X233" s="38"/>
      <c r="Y233" s="38"/>
      <c r="Z233" s="38"/>
      <c r="AA233" s="38"/>
      <c r="AB233" s="38"/>
      <c r="AC233" s="38"/>
      <c r="AD233" s="38"/>
      <c r="AE233" s="38"/>
      <c r="AR233" s="237" t="s">
        <v>1538</v>
      </c>
      <c r="AT233" s="237" t="s">
        <v>152</v>
      </c>
      <c r="AU233" s="237" t="s">
        <v>88</v>
      </c>
      <c r="AY233" s="17" t="s">
        <v>150</v>
      </c>
      <c r="BE233" s="238">
        <f>IF(N233="základní",J233,0)</f>
        <v>0</v>
      </c>
      <c r="BF233" s="238">
        <f>IF(N233="snížená",J233,0)</f>
        <v>0</v>
      </c>
      <c r="BG233" s="238">
        <f>IF(N233="zákl. přenesená",J233,0)</f>
        <v>0</v>
      </c>
      <c r="BH233" s="238">
        <f>IF(N233="sníž. přenesená",J233,0)</f>
        <v>0</v>
      </c>
      <c r="BI233" s="238">
        <f>IF(N233="nulová",J233,0)</f>
        <v>0</v>
      </c>
      <c r="BJ233" s="17" t="s">
        <v>14</v>
      </c>
      <c r="BK233" s="238">
        <f>ROUND(I233*H233,2)</f>
        <v>0</v>
      </c>
      <c r="BL233" s="17" t="s">
        <v>1538</v>
      </c>
      <c r="BM233" s="237" t="s">
        <v>1543</v>
      </c>
    </row>
    <row r="234" s="2" customFormat="1" ht="16.5" customHeight="1">
      <c r="A234" s="38"/>
      <c r="B234" s="39"/>
      <c r="C234" s="226" t="s">
        <v>1544</v>
      </c>
      <c r="D234" s="226" t="s">
        <v>152</v>
      </c>
      <c r="E234" s="227" t="s">
        <v>1545</v>
      </c>
      <c r="F234" s="228" t="s">
        <v>1546</v>
      </c>
      <c r="G234" s="229" t="s">
        <v>1537</v>
      </c>
      <c r="H234" s="230">
        <v>48</v>
      </c>
      <c r="I234" s="231"/>
      <c r="J234" s="232">
        <f>ROUND(I234*H234,2)</f>
        <v>0</v>
      </c>
      <c r="K234" s="228" t="s">
        <v>1</v>
      </c>
      <c r="L234" s="44"/>
      <c r="M234" s="233" t="s">
        <v>1</v>
      </c>
      <c r="N234" s="234" t="s">
        <v>45</v>
      </c>
      <c r="O234" s="91"/>
      <c r="P234" s="235">
        <f>O234*H234</f>
        <v>0</v>
      </c>
      <c r="Q234" s="235">
        <v>0</v>
      </c>
      <c r="R234" s="235">
        <f>Q234*H234</f>
        <v>0</v>
      </c>
      <c r="S234" s="235">
        <v>0</v>
      </c>
      <c r="T234" s="236">
        <f>S234*H234</f>
        <v>0</v>
      </c>
      <c r="U234" s="38"/>
      <c r="V234" s="38"/>
      <c r="W234" s="38"/>
      <c r="X234" s="38"/>
      <c r="Y234" s="38"/>
      <c r="Z234" s="38"/>
      <c r="AA234" s="38"/>
      <c r="AB234" s="38"/>
      <c r="AC234" s="38"/>
      <c r="AD234" s="38"/>
      <c r="AE234" s="38"/>
      <c r="AR234" s="237" t="s">
        <v>1538</v>
      </c>
      <c r="AT234" s="237" t="s">
        <v>152</v>
      </c>
      <c r="AU234" s="237" t="s">
        <v>88</v>
      </c>
      <c r="AY234" s="17" t="s">
        <v>150</v>
      </c>
      <c r="BE234" s="238">
        <f>IF(N234="základní",J234,0)</f>
        <v>0</v>
      </c>
      <c r="BF234" s="238">
        <f>IF(N234="snížená",J234,0)</f>
        <v>0</v>
      </c>
      <c r="BG234" s="238">
        <f>IF(N234="zákl. přenesená",J234,0)</f>
        <v>0</v>
      </c>
      <c r="BH234" s="238">
        <f>IF(N234="sníž. přenesená",J234,0)</f>
        <v>0</v>
      </c>
      <c r="BI234" s="238">
        <f>IF(N234="nulová",J234,0)</f>
        <v>0</v>
      </c>
      <c r="BJ234" s="17" t="s">
        <v>14</v>
      </c>
      <c r="BK234" s="238">
        <f>ROUND(I234*H234,2)</f>
        <v>0</v>
      </c>
      <c r="BL234" s="17" t="s">
        <v>1538</v>
      </c>
      <c r="BM234" s="237" t="s">
        <v>1547</v>
      </c>
    </row>
    <row r="235" s="2" customFormat="1" ht="16.5" customHeight="1">
      <c r="A235" s="38"/>
      <c r="B235" s="39"/>
      <c r="C235" s="226" t="s">
        <v>1548</v>
      </c>
      <c r="D235" s="226" t="s">
        <v>152</v>
      </c>
      <c r="E235" s="227" t="s">
        <v>1549</v>
      </c>
      <c r="F235" s="228" t="s">
        <v>1550</v>
      </c>
      <c r="G235" s="229" t="s">
        <v>1537</v>
      </c>
      <c r="H235" s="230">
        <v>8</v>
      </c>
      <c r="I235" s="231"/>
      <c r="J235" s="232">
        <f>ROUND(I235*H235,2)</f>
        <v>0</v>
      </c>
      <c r="K235" s="228" t="s">
        <v>1</v>
      </c>
      <c r="L235" s="44"/>
      <c r="M235" s="233" t="s">
        <v>1</v>
      </c>
      <c r="N235" s="234" t="s">
        <v>45</v>
      </c>
      <c r="O235" s="91"/>
      <c r="P235" s="235">
        <f>O235*H235</f>
        <v>0</v>
      </c>
      <c r="Q235" s="235">
        <v>0</v>
      </c>
      <c r="R235" s="235">
        <f>Q235*H235</f>
        <v>0</v>
      </c>
      <c r="S235" s="235">
        <v>0</v>
      </c>
      <c r="T235" s="236">
        <f>S235*H235</f>
        <v>0</v>
      </c>
      <c r="U235" s="38"/>
      <c r="V235" s="38"/>
      <c r="W235" s="38"/>
      <c r="X235" s="38"/>
      <c r="Y235" s="38"/>
      <c r="Z235" s="38"/>
      <c r="AA235" s="38"/>
      <c r="AB235" s="38"/>
      <c r="AC235" s="38"/>
      <c r="AD235" s="38"/>
      <c r="AE235" s="38"/>
      <c r="AR235" s="237" t="s">
        <v>1538</v>
      </c>
      <c r="AT235" s="237" t="s">
        <v>152</v>
      </c>
      <c r="AU235" s="237" t="s">
        <v>88</v>
      </c>
      <c r="AY235" s="17" t="s">
        <v>150</v>
      </c>
      <c r="BE235" s="238">
        <f>IF(N235="základní",J235,0)</f>
        <v>0</v>
      </c>
      <c r="BF235" s="238">
        <f>IF(N235="snížená",J235,0)</f>
        <v>0</v>
      </c>
      <c r="BG235" s="238">
        <f>IF(N235="zákl. přenesená",J235,0)</f>
        <v>0</v>
      </c>
      <c r="BH235" s="238">
        <f>IF(N235="sníž. přenesená",J235,0)</f>
        <v>0</v>
      </c>
      <c r="BI235" s="238">
        <f>IF(N235="nulová",J235,0)</f>
        <v>0</v>
      </c>
      <c r="BJ235" s="17" t="s">
        <v>14</v>
      </c>
      <c r="BK235" s="238">
        <f>ROUND(I235*H235,2)</f>
        <v>0</v>
      </c>
      <c r="BL235" s="17" t="s">
        <v>1538</v>
      </c>
      <c r="BM235" s="237" t="s">
        <v>1551</v>
      </c>
    </row>
    <row r="236" s="2" customFormat="1">
      <c r="A236" s="38"/>
      <c r="B236" s="39"/>
      <c r="C236" s="226" t="s">
        <v>1552</v>
      </c>
      <c r="D236" s="226" t="s">
        <v>152</v>
      </c>
      <c r="E236" s="227" t="s">
        <v>1553</v>
      </c>
      <c r="F236" s="228" t="s">
        <v>1554</v>
      </c>
      <c r="G236" s="229" t="s">
        <v>1537</v>
      </c>
      <c r="H236" s="230">
        <v>14</v>
      </c>
      <c r="I236" s="231"/>
      <c r="J236" s="232">
        <f>ROUND(I236*H236,2)</f>
        <v>0</v>
      </c>
      <c r="K236" s="228" t="s">
        <v>1</v>
      </c>
      <c r="L236" s="44"/>
      <c r="M236" s="233" t="s">
        <v>1</v>
      </c>
      <c r="N236" s="234" t="s">
        <v>45</v>
      </c>
      <c r="O236" s="91"/>
      <c r="P236" s="235">
        <f>O236*H236</f>
        <v>0</v>
      </c>
      <c r="Q236" s="235">
        <v>0</v>
      </c>
      <c r="R236" s="235">
        <f>Q236*H236</f>
        <v>0</v>
      </c>
      <c r="S236" s="235">
        <v>0</v>
      </c>
      <c r="T236" s="236">
        <f>S236*H236</f>
        <v>0</v>
      </c>
      <c r="U236" s="38"/>
      <c r="V236" s="38"/>
      <c r="W236" s="38"/>
      <c r="X236" s="38"/>
      <c r="Y236" s="38"/>
      <c r="Z236" s="38"/>
      <c r="AA236" s="38"/>
      <c r="AB236" s="38"/>
      <c r="AC236" s="38"/>
      <c r="AD236" s="38"/>
      <c r="AE236" s="38"/>
      <c r="AR236" s="237" t="s">
        <v>1538</v>
      </c>
      <c r="AT236" s="237" t="s">
        <v>152</v>
      </c>
      <c r="AU236" s="237" t="s">
        <v>88</v>
      </c>
      <c r="AY236" s="17" t="s">
        <v>150</v>
      </c>
      <c r="BE236" s="238">
        <f>IF(N236="základní",J236,0)</f>
        <v>0</v>
      </c>
      <c r="BF236" s="238">
        <f>IF(N236="snížená",J236,0)</f>
        <v>0</v>
      </c>
      <c r="BG236" s="238">
        <f>IF(N236="zákl. přenesená",J236,0)</f>
        <v>0</v>
      </c>
      <c r="BH236" s="238">
        <f>IF(N236="sníž. přenesená",J236,0)</f>
        <v>0</v>
      </c>
      <c r="BI236" s="238">
        <f>IF(N236="nulová",J236,0)</f>
        <v>0</v>
      </c>
      <c r="BJ236" s="17" t="s">
        <v>14</v>
      </c>
      <c r="BK236" s="238">
        <f>ROUND(I236*H236,2)</f>
        <v>0</v>
      </c>
      <c r="BL236" s="17" t="s">
        <v>1538</v>
      </c>
      <c r="BM236" s="237" t="s">
        <v>1555</v>
      </c>
    </row>
    <row r="237" s="12" customFormat="1" ht="22.8" customHeight="1">
      <c r="A237" s="12"/>
      <c r="B237" s="210"/>
      <c r="C237" s="211"/>
      <c r="D237" s="212" t="s">
        <v>79</v>
      </c>
      <c r="E237" s="224" t="s">
        <v>1556</v>
      </c>
      <c r="F237" s="224" t="s">
        <v>1557</v>
      </c>
      <c r="G237" s="211"/>
      <c r="H237" s="211"/>
      <c r="I237" s="214"/>
      <c r="J237" s="225">
        <f>BK237</f>
        <v>0</v>
      </c>
      <c r="K237" s="211"/>
      <c r="L237" s="216"/>
      <c r="M237" s="217"/>
      <c r="N237" s="218"/>
      <c r="O237" s="218"/>
      <c r="P237" s="219">
        <f>P238</f>
        <v>0</v>
      </c>
      <c r="Q237" s="218"/>
      <c r="R237" s="219">
        <f>R238</f>
        <v>0</v>
      </c>
      <c r="S237" s="218"/>
      <c r="T237" s="220">
        <f>T238</f>
        <v>0</v>
      </c>
      <c r="U237" s="12"/>
      <c r="V237" s="12"/>
      <c r="W237" s="12"/>
      <c r="X237" s="12"/>
      <c r="Y237" s="12"/>
      <c r="Z237" s="12"/>
      <c r="AA237" s="12"/>
      <c r="AB237" s="12"/>
      <c r="AC237" s="12"/>
      <c r="AD237" s="12"/>
      <c r="AE237" s="12"/>
      <c r="AR237" s="221" t="s">
        <v>157</v>
      </c>
      <c r="AT237" s="222" t="s">
        <v>79</v>
      </c>
      <c r="AU237" s="222" t="s">
        <v>14</v>
      </c>
      <c r="AY237" s="221" t="s">
        <v>150</v>
      </c>
      <c r="BK237" s="223">
        <f>BK238</f>
        <v>0</v>
      </c>
    </row>
    <row r="238" s="2" customFormat="1">
      <c r="A238" s="38"/>
      <c r="B238" s="39"/>
      <c r="C238" s="266" t="s">
        <v>1558</v>
      </c>
      <c r="D238" s="266" t="s">
        <v>266</v>
      </c>
      <c r="E238" s="267" t="s">
        <v>1559</v>
      </c>
      <c r="F238" s="268" t="s">
        <v>1560</v>
      </c>
      <c r="G238" s="269" t="s">
        <v>798</v>
      </c>
      <c r="H238" s="270">
        <v>1</v>
      </c>
      <c r="I238" s="271"/>
      <c r="J238" s="272">
        <f>ROUND(I238*H238,2)</f>
        <v>0</v>
      </c>
      <c r="K238" s="268" t="s">
        <v>1</v>
      </c>
      <c r="L238" s="273"/>
      <c r="M238" s="274" t="s">
        <v>1</v>
      </c>
      <c r="N238" s="275" t="s">
        <v>45</v>
      </c>
      <c r="O238" s="91"/>
      <c r="P238" s="235">
        <f>O238*H238</f>
        <v>0</v>
      </c>
      <c r="Q238" s="235">
        <v>0</v>
      </c>
      <c r="R238" s="235">
        <f>Q238*H238</f>
        <v>0</v>
      </c>
      <c r="S238" s="235">
        <v>0</v>
      </c>
      <c r="T238" s="236">
        <f>S238*H238</f>
        <v>0</v>
      </c>
      <c r="U238" s="38"/>
      <c r="V238" s="38"/>
      <c r="W238" s="38"/>
      <c r="X238" s="38"/>
      <c r="Y238" s="38"/>
      <c r="Z238" s="38"/>
      <c r="AA238" s="38"/>
      <c r="AB238" s="38"/>
      <c r="AC238" s="38"/>
      <c r="AD238" s="38"/>
      <c r="AE238" s="38"/>
      <c r="AR238" s="237" t="s">
        <v>1538</v>
      </c>
      <c r="AT238" s="237" t="s">
        <v>266</v>
      </c>
      <c r="AU238" s="237" t="s">
        <v>88</v>
      </c>
      <c r="AY238" s="17" t="s">
        <v>150</v>
      </c>
      <c r="BE238" s="238">
        <f>IF(N238="základní",J238,0)</f>
        <v>0</v>
      </c>
      <c r="BF238" s="238">
        <f>IF(N238="snížená",J238,0)</f>
        <v>0</v>
      </c>
      <c r="BG238" s="238">
        <f>IF(N238="zákl. přenesená",J238,0)</f>
        <v>0</v>
      </c>
      <c r="BH238" s="238">
        <f>IF(N238="sníž. přenesená",J238,0)</f>
        <v>0</v>
      </c>
      <c r="BI238" s="238">
        <f>IF(N238="nulová",J238,0)</f>
        <v>0</v>
      </c>
      <c r="BJ238" s="17" t="s">
        <v>14</v>
      </c>
      <c r="BK238" s="238">
        <f>ROUND(I238*H238,2)</f>
        <v>0</v>
      </c>
      <c r="BL238" s="17" t="s">
        <v>1538</v>
      </c>
      <c r="BM238" s="237" t="s">
        <v>1561</v>
      </c>
    </row>
    <row r="239" s="12" customFormat="1" ht="25.92" customHeight="1">
      <c r="A239" s="12"/>
      <c r="B239" s="210"/>
      <c r="C239" s="211"/>
      <c r="D239" s="212" t="s">
        <v>79</v>
      </c>
      <c r="E239" s="213" t="s">
        <v>1562</v>
      </c>
      <c r="F239" s="213" t="s">
        <v>1563</v>
      </c>
      <c r="G239" s="211"/>
      <c r="H239" s="211"/>
      <c r="I239" s="214"/>
      <c r="J239" s="215">
        <f>BK239</f>
        <v>0</v>
      </c>
      <c r="K239" s="211"/>
      <c r="L239" s="216"/>
      <c r="M239" s="217"/>
      <c r="N239" s="218"/>
      <c r="O239" s="218"/>
      <c r="P239" s="219">
        <f>P240+P242</f>
        <v>0</v>
      </c>
      <c r="Q239" s="218"/>
      <c r="R239" s="219">
        <f>R240+R242</f>
        <v>0</v>
      </c>
      <c r="S239" s="218"/>
      <c r="T239" s="220">
        <f>T240+T242</f>
        <v>0</v>
      </c>
      <c r="U239" s="12"/>
      <c r="V239" s="12"/>
      <c r="W239" s="12"/>
      <c r="X239" s="12"/>
      <c r="Y239" s="12"/>
      <c r="Z239" s="12"/>
      <c r="AA239" s="12"/>
      <c r="AB239" s="12"/>
      <c r="AC239" s="12"/>
      <c r="AD239" s="12"/>
      <c r="AE239" s="12"/>
      <c r="AR239" s="221" t="s">
        <v>177</v>
      </c>
      <c r="AT239" s="222" t="s">
        <v>79</v>
      </c>
      <c r="AU239" s="222" t="s">
        <v>80</v>
      </c>
      <c r="AY239" s="221" t="s">
        <v>150</v>
      </c>
      <c r="BK239" s="223">
        <f>BK240+BK242</f>
        <v>0</v>
      </c>
    </row>
    <row r="240" s="12" customFormat="1" ht="22.8" customHeight="1">
      <c r="A240" s="12"/>
      <c r="B240" s="210"/>
      <c r="C240" s="211"/>
      <c r="D240" s="212" t="s">
        <v>79</v>
      </c>
      <c r="E240" s="224" t="s">
        <v>1564</v>
      </c>
      <c r="F240" s="224" t="s">
        <v>1565</v>
      </c>
      <c r="G240" s="211"/>
      <c r="H240" s="211"/>
      <c r="I240" s="214"/>
      <c r="J240" s="225">
        <f>BK240</f>
        <v>0</v>
      </c>
      <c r="K240" s="211"/>
      <c r="L240" s="216"/>
      <c r="M240" s="217"/>
      <c r="N240" s="218"/>
      <c r="O240" s="218"/>
      <c r="P240" s="219">
        <f>P241</f>
        <v>0</v>
      </c>
      <c r="Q240" s="218"/>
      <c r="R240" s="219">
        <f>R241</f>
        <v>0</v>
      </c>
      <c r="S240" s="218"/>
      <c r="T240" s="220">
        <f>T241</f>
        <v>0</v>
      </c>
      <c r="U240" s="12"/>
      <c r="V240" s="12"/>
      <c r="W240" s="12"/>
      <c r="X240" s="12"/>
      <c r="Y240" s="12"/>
      <c r="Z240" s="12"/>
      <c r="AA240" s="12"/>
      <c r="AB240" s="12"/>
      <c r="AC240" s="12"/>
      <c r="AD240" s="12"/>
      <c r="AE240" s="12"/>
      <c r="AR240" s="221" t="s">
        <v>177</v>
      </c>
      <c r="AT240" s="222" t="s">
        <v>79</v>
      </c>
      <c r="AU240" s="222" t="s">
        <v>14</v>
      </c>
      <c r="AY240" s="221" t="s">
        <v>150</v>
      </c>
      <c r="BK240" s="223">
        <f>BK241</f>
        <v>0</v>
      </c>
    </row>
    <row r="241" s="2" customFormat="1" ht="16.5" customHeight="1">
      <c r="A241" s="38"/>
      <c r="B241" s="39"/>
      <c r="C241" s="226" t="s">
        <v>1566</v>
      </c>
      <c r="D241" s="226" t="s">
        <v>152</v>
      </c>
      <c r="E241" s="227" t="s">
        <v>1567</v>
      </c>
      <c r="F241" s="228" t="s">
        <v>1568</v>
      </c>
      <c r="G241" s="229" t="s">
        <v>323</v>
      </c>
      <c r="H241" s="230">
        <v>1</v>
      </c>
      <c r="I241" s="231"/>
      <c r="J241" s="232">
        <f>ROUND(I241*H241,2)</f>
        <v>0</v>
      </c>
      <c r="K241" s="228" t="s">
        <v>1</v>
      </c>
      <c r="L241" s="44"/>
      <c r="M241" s="233" t="s">
        <v>1</v>
      </c>
      <c r="N241" s="234" t="s">
        <v>45</v>
      </c>
      <c r="O241" s="91"/>
      <c r="P241" s="235">
        <f>O241*H241</f>
        <v>0</v>
      </c>
      <c r="Q241" s="235">
        <v>0</v>
      </c>
      <c r="R241" s="235">
        <f>Q241*H241</f>
        <v>0</v>
      </c>
      <c r="S241" s="235">
        <v>0</v>
      </c>
      <c r="T241" s="236">
        <f>S241*H241</f>
        <v>0</v>
      </c>
      <c r="U241" s="38"/>
      <c r="V241" s="38"/>
      <c r="W241" s="38"/>
      <c r="X241" s="38"/>
      <c r="Y241" s="38"/>
      <c r="Z241" s="38"/>
      <c r="AA241" s="38"/>
      <c r="AB241" s="38"/>
      <c r="AC241" s="38"/>
      <c r="AD241" s="38"/>
      <c r="AE241" s="38"/>
      <c r="AR241" s="237" t="s">
        <v>157</v>
      </c>
      <c r="AT241" s="237" t="s">
        <v>152</v>
      </c>
      <c r="AU241" s="237" t="s">
        <v>88</v>
      </c>
      <c r="AY241" s="17" t="s">
        <v>150</v>
      </c>
      <c r="BE241" s="238">
        <f>IF(N241="základní",J241,0)</f>
        <v>0</v>
      </c>
      <c r="BF241" s="238">
        <f>IF(N241="snížená",J241,0)</f>
        <v>0</v>
      </c>
      <c r="BG241" s="238">
        <f>IF(N241="zákl. přenesená",J241,0)</f>
        <v>0</v>
      </c>
      <c r="BH241" s="238">
        <f>IF(N241="sníž. přenesená",J241,0)</f>
        <v>0</v>
      </c>
      <c r="BI241" s="238">
        <f>IF(N241="nulová",J241,0)</f>
        <v>0</v>
      </c>
      <c r="BJ241" s="17" t="s">
        <v>14</v>
      </c>
      <c r="BK241" s="238">
        <f>ROUND(I241*H241,2)</f>
        <v>0</v>
      </c>
      <c r="BL241" s="17" t="s">
        <v>157</v>
      </c>
      <c r="BM241" s="237" t="s">
        <v>1569</v>
      </c>
    </row>
    <row r="242" s="12" customFormat="1" ht="22.8" customHeight="1">
      <c r="A242" s="12"/>
      <c r="B242" s="210"/>
      <c r="C242" s="211"/>
      <c r="D242" s="212" t="s">
        <v>79</v>
      </c>
      <c r="E242" s="224" t="s">
        <v>1570</v>
      </c>
      <c r="F242" s="224" t="s">
        <v>1571</v>
      </c>
      <c r="G242" s="211"/>
      <c r="H242" s="211"/>
      <c r="I242" s="214"/>
      <c r="J242" s="225">
        <f>BK242</f>
        <v>0</v>
      </c>
      <c r="K242" s="211"/>
      <c r="L242" s="216"/>
      <c r="M242" s="217"/>
      <c r="N242" s="218"/>
      <c r="O242" s="218"/>
      <c r="P242" s="219">
        <f>SUM(P243:P247)</f>
        <v>0</v>
      </c>
      <c r="Q242" s="218"/>
      <c r="R242" s="219">
        <f>SUM(R243:R247)</f>
        <v>0</v>
      </c>
      <c r="S242" s="218"/>
      <c r="T242" s="220">
        <f>SUM(T243:T247)</f>
        <v>0</v>
      </c>
      <c r="U242" s="12"/>
      <c r="V242" s="12"/>
      <c r="W242" s="12"/>
      <c r="X242" s="12"/>
      <c r="Y242" s="12"/>
      <c r="Z242" s="12"/>
      <c r="AA242" s="12"/>
      <c r="AB242" s="12"/>
      <c r="AC242" s="12"/>
      <c r="AD242" s="12"/>
      <c r="AE242" s="12"/>
      <c r="AR242" s="221" t="s">
        <v>177</v>
      </c>
      <c r="AT242" s="222" t="s">
        <v>79</v>
      </c>
      <c r="AU242" s="222" t="s">
        <v>14</v>
      </c>
      <c r="AY242" s="221" t="s">
        <v>150</v>
      </c>
      <c r="BK242" s="223">
        <f>SUM(BK243:BK247)</f>
        <v>0</v>
      </c>
    </row>
    <row r="243" s="2" customFormat="1" ht="16.5" customHeight="1">
      <c r="A243" s="38"/>
      <c r="B243" s="39"/>
      <c r="C243" s="226" t="s">
        <v>1572</v>
      </c>
      <c r="D243" s="226" t="s">
        <v>152</v>
      </c>
      <c r="E243" s="227" t="s">
        <v>1573</v>
      </c>
      <c r="F243" s="228" t="s">
        <v>1574</v>
      </c>
      <c r="G243" s="229" t="s">
        <v>323</v>
      </c>
      <c r="H243" s="230">
        <v>1</v>
      </c>
      <c r="I243" s="231"/>
      <c r="J243" s="232">
        <f>ROUND(I243*H243,2)</f>
        <v>0</v>
      </c>
      <c r="K243" s="228" t="s">
        <v>1</v>
      </c>
      <c r="L243" s="44"/>
      <c r="M243" s="233" t="s">
        <v>1</v>
      </c>
      <c r="N243" s="234" t="s">
        <v>45</v>
      </c>
      <c r="O243" s="91"/>
      <c r="P243" s="235">
        <f>O243*H243</f>
        <v>0</v>
      </c>
      <c r="Q243" s="235">
        <v>0</v>
      </c>
      <c r="R243" s="235">
        <f>Q243*H243</f>
        <v>0</v>
      </c>
      <c r="S243" s="235">
        <v>0</v>
      </c>
      <c r="T243" s="236">
        <f>S243*H243</f>
        <v>0</v>
      </c>
      <c r="U243" s="38"/>
      <c r="V243" s="38"/>
      <c r="W243" s="38"/>
      <c r="X243" s="38"/>
      <c r="Y243" s="38"/>
      <c r="Z243" s="38"/>
      <c r="AA243" s="38"/>
      <c r="AB243" s="38"/>
      <c r="AC243" s="38"/>
      <c r="AD243" s="38"/>
      <c r="AE243" s="38"/>
      <c r="AR243" s="237" t="s">
        <v>157</v>
      </c>
      <c r="AT243" s="237" t="s">
        <v>152</v>
      </c>
      <c r="AU243" s="237" t="s">
        <v>88</v>
      </c>
      <c r="AY243" s="17" t="s">
        <v>150</v>
      </c>
      <c r="BE243" s="238">
        <f>IF(N243="základní",J243,0)</f>
        <v>0</v>
      </c>
      <c r="BF243" s="238">
        <f>IF(N243="snížená",J243,0)</f>
        <v>0</v>
      </c>
      <c r="BG243" s="238">
        <f>IF(N243="zákl. přenesená",J243,0)</f>
        <v>0</v>
      </c>
      <c r="BH243" s="238">
        <f>IF(N243="sníž. přenesená",J243,0)</f>
        <v>0</v>
      </c>
      <c r="BI243" s="238">
        <f>IF(N243="nulová",J243,0)</f>
        <v>0</v>
      </c>
      <c r="BJ243" s="17" t="s">
        <v>14</v>
      </c>
      <c r="BK243" s="238">
        <f>ROUND(I243*H243,2)</f>
        <v>0</v>
      </c>
      <c r="BL243" s="17" t="s">
        <v>157</v>
      </c>
      <c r="BM243" s="237" t="s">
        <v>1575</v>
      </c>
    </row>
    <row r="244" s="2" customFormat="1" ht="16.5" customHeight="1">
      <c r="A244" s="38"/>
      <c r="B244" s="39"/>
      <c r="C244" s="226" t="s">
        <v>1576</v>
      </c>
      <c r="D244" s="226" t="s">
        <v>152</v>
      </c>
      <c r="E244" s="227" t="s">
        <v>1577</v>
      </c>
      <c r="F244" s="228" t="s">
        <v>1578</v>
      </c>
      <c r="G244" s="229" t="s">
        <v>323</v>
      </c>
      <c r="H244" s="230">
        <v>1</v>
      </c>
      <c r="I244" s="231"/>
      <c r="J244" s="232">
        <f>ROUND(I244*H244,2)</f>
        <v>0</v>
      </c>
      <c r="K244" s="228" t="s">
        <v>1</v>
      </c>
      <c r="L244" s="44"/>
      <c r="M244" s="233" t="s">
        <v>1</v>
      </c>
      <c r="N244" s="234" t="s">
        <v>45</v>
      </c>
      <c r="O244" s="91"/>
      <c r="P244" s="235">
        <f>O244*H244</f>
        <v>0</v>
      </c>
      <c r="Q244" s="235">
        <v>0</v>
      </c>
      <c r="R244" s="235">
        <f>Q244*H244</f>
        <v>0</v>
      </c>
      <c r="S244" s="235">
        <v>0</v>
      </c>
      <c r="T244" s="236">
        <f>S244*H244</f>
        <v>0</v>
      </c>
      <c r="U244" s="38"/>
      <c r="V244" s="38"/>
      <c r="W244" s="38"/>
      <c r="X244" s="38"/>
      <c r="Y244" s="38"/>
      <c r="Z244" s="38"/>
      <c r="AA244" s="38"/>
      <c r="AB244" s="38"/>
      <c r="AC244" s="38"/>
      <c r="AD244" s="38"/>
      <c r="AE244" s="38"/>
      <c r="AR244" s="237" t="s">
        <v>157</v>
      </c>
      <c r="AT244" s="237" t="s">
        <v>152</v>
      </c>
      <c r="AU244" s="237" t="s">
        <v>88</v>
      </c>
      <c r="AY244" s="17" t="s">
        <v>150</v>
      </c>
      <c r="BE244" s="238">
        <f>IF(N244="základní",J244,0)</f>
        <v>0</v>
      </c>
      <c r="BF244" s="238">
        <f>IF(N244="snížená",J244,0)</f>
        <v>0</v>
      </c>
      <c r="BG244" s="238">
        <f>IF(N244="zákl. přenesená",J244,0)</f>
        <v>0</v>
      </c>
      <c r="BH244" s="238">
        <f>IF(N244="sníž. přenesená",J244,0)</f>
        <v>0</v>
      </c>
      <c r="BI244" s="238">
        <f>IF(N244="nulová",J244,0)</f>
        <v>0</v>
      </c>
      <c r="BJ244" s="17" t="s">
        <v>14</v>
      </c>
      <c r="BK244" s="238">
        <f>ROUND(I244*H244,2)</f>
        <v>0</v>
      </c>
      <c r="BL244" s="17" t="s">
        <v>157</v>
      </c>
      <c r="BM244" s="237" t="s">
        <v>1579</v>
      </c>
    </row>
    <row r="245" s="2" customFormat="1">
      <c r="A245" s="38"/>
      <c r="B245" s="39"/>
      <c r="C245" s="40"/>
      <c r="D245" s="239" t="s">
        <v>181</v>
      </c>
      <c r="E245" s="40"/>
      <c r="F245" s="240" t="s">
        <v>1580</v>
      </c>
      <c r="G245" s="40"/>
      <c r="H245" s="40"/>
      <c r="I245" s="241"/>
      <c r="J245" s="40"/>
      <c r="K245" s="40"/>
      <c r="L245" s="44"/>
      <c r="M245" s="242"/>
      <c r="N245" s="243"/>
      <c r="O245" s="91"/>
      <c r="P245" s="91"/>
      <c r="Q245" s="91"/>
      <c r="R245" s="91"/>
      <c r="S245" s="91"/>
      <c r="T245" s="92"/>
      <c r="U245" s="38"/>
      <c r="V245" s="38"/>
      <c r="W245" s="38"/>
      <c r="X245" s="38"/>
      <c r="Y245" s="38"/>
      <c r="Z245" s="38"/>
      <c r="AA245" s="38"/>
      <c r="AB245" s="38"/>
      <c r="AC245" s="38"/>
      <c r="AD245" s="38"/>
      <c r="AE245" s="38"/>
      <c r="AT245" s="17" t="s">
        <v>181</v>
      </c>
      <c r="AU245" s="17" t="s">
        <v>88</v>
      </c>
    </row>
    <row r="246" s="2" customFormat="1" ht="16.5" customHeight="1">
      <c r="A246" s="38"/>
      <c r="B246" s="39"/>
      <c r="C246" s="226" t="s">
        <v>1581</v>
      </c>
      <c r="D246" s="226" t="s">
        <v>152</v>
      </c>
      <c r="E246" s="227" t="s">
        <v>1582</v>
      </c>
      <c r="F246" s="228" t="s">
        <v>1583</v>
      </c>
      <c r="G246" s="229" t="s">
        <v>323</v>
      </c>
      <c r="H246" s="230">
        <v>1</v>
      </c>
      <c r="I246" s="231"/>
      <c r="J246" s="232">
        <f>ROUND(I246*H246,2)</f>
        <v>0</v>
      </c>
      <c r="K246" s="228" t="s">
        <v>1</v>
      </c>
      <c r="L246" s="44"/>
      <c r="M246" s="233" t="s">
        <v>1</v>
      </c>
      <c r="N246" s="234" t="s">
        <v>45</v>
      </c>
      <c r="O246" s="91"/>
      <c r="P246" s="235">
        <f>O246*H246</f>
        <v>0</v>
      </c>
      <c r="Q246" s="235">
        <v>0</v>
      </c>
      <c r="R246" s="235">
        <f>Q246*H246</f>
        <v>0</v>
      </c>
      <c r="S246" s="235">
        <v>0</v>
      </c>
      <c r="T246" s="236">
        <f>S246*H246</f>
        <v>0</v>
      </c>
      <c r="U246" s="38"/>
      <c r="V246" s="38"/>
      <c r="W246" s="38"/>
      <c r="X246" s="38"/>
      <c r="Y246" s="38"/>
      <c r="Z246" s="38"/>
      <c r="AA246" s="38"/>
      <c r="AB246" s="38"/>
      <c r="AC246" s="38"/>
      <c r="AD246" s="38"/>
      <c r="AE246" s="38"/>
      <c r="AR246" s="237" t="s">
        <v>157</v>
      </c>
      <c r="AT246" s="237" t="s">
        <v>152</v>
      </c>
      <c r="AU246" s="237" t="s">
        <v>88</v>
      </c>
      <c r="AY246" s="17" t="s">
        <v>150</v>
      </c>
      <c r="BE246" s="238">
        <f>IF(N246="základní",J246,0)</f>
        <v>0</v>
      </c>
      <c r="BF246" s="238">
        <f>IF(N246="snížená",J246,0)</f>
        <v>0</v>
      </c>
      <c r="BG246" s="238">
        <f>IF(N246="zákl. přenesená",J246,0)</f>
        <v>0</v>
      </c>
      <c r="BH246" s="238">
        <f>IF(N246="sníž. přenesená",J246,0)</f>
        <v>0</v>
      </c>
      <c r="BI246" s="238">
        <f>IF(N246="nulová",J246,0)</f>
        <v>0</v>
      </c>
      <c r="BJ246" s="17" t="s">
        <v>14</v>
      </c>
      <c r="BK246" s="238">
        <f>ROUND(I246*H246,2)</f>
        <v>0</v>
      </c>
      <c r="BL246" s="17" t="s">
        <v>157</v>
      </c>
      <c r="BM246" s="237" t="s">
        <v>1584</v>
      </c>
    </row>
    <row r="247" s="2" customFormat="1" ht="16.5" customHeight="1">
      <c r="A247" s="38"/>
      <c r="B247" s="39"/>
      <c r="C247" s="226" t="s">
        <v>1585</v>
      </c>
      <c r="D247" s="226" t="s">
        <v>152</v>
      </c>
      <c r="E247" s="227" t="s">
        <v>1586</v>
      </c>
      <c r="F247" s="228" t="s">
        <v>1587</v>
      </c>
      <c r="G247" s="229" t="s">
        <v>323</v>
      </c>
      <c r="H247" s="230">
        <v>1</v>
      </c>
      <c r="I247" s="231"/>
      <c r="J247" s="232">
        <f>ROUND(I247*H247,2)</f>
        <v>0</v>
      </c>
      <c r="K247" s="228" t="s">
        <v>1</v>
      </c>
      <c r="L247" s="44"/>
      <c r="M247" s="291" t="s">
        <v>1</v>
      </c>
      <c r="N247" s="292" t="s">
        <v>45</v>
      </c>
      <c r="O247" s="278"/>
      <c r="P247" s="293">
        <f>O247*H247</f>
        <v>0</v>
      </c>
      <c r="Q247" s="293">
        <v>0</v>
      </c>
      <c r="R247" s="293">
        <f>Q247*H247</f>
        <v>0</v>
      </c>
      <c r="S247" s="293">
        <v>0</v>
      </c>
      <c r="T247" s="294">
        <f>S247*H247</f>
        <v>0</v>
      </c>
      <c r="U247" s="38"/>
      <c r="V247" s="38"/>
      <c r="W247" s="38"/>
      <c r="X247" s="38"/>
      <c r="Y247" s="38"/>
      <c r="Z247" s="38"/>
      <c r="AA247" s="38"/>
      <c r="AB247" s="38"/>
      <c r="AC247" s="38"/>
      <c r="AD247" s="38"/>
      <c r="AE247" s="38"/>
      <c r="AR247" s="237" t="s">
        <v>157</v>
      </c>
      <c r="AT247" s="237" t="s">
        <v>152</v>
      </c>
      <c r="AU247" s="237" t="s">
        <v>88</v>
      </c>
      <c r="AY247" s="17" t="s">
        <v>150</v>
      </c>
      <c r="BE247" s="238">
        <f>IF(N247="základní",J247,0)</f>
        <v>0</v>
      </c>
      <c r="BF247" s="238">
        <f>IF(N247="snížená",J247,0)</f>
        <v>0</v>
      </c>
      <c r="BG247" s="238">
        <f>IF(N247="zákl. přenesená",J247,0)</f>
        <v>0</v>
      </c>
      <c r="BH247" s="238">
        <f>IF(N247="sníž. přenesená",J247,0)</f>
        <v>0</v>
      </c>
      <c r="BI247" s="238">
        <f>IF(N247="nulová",J247,0)</f>
        <v>0</v>
      </c>
      <c r="BJ247" s="17" t="s">
        <v>14</v>
      </c>
      <c r="BK247" s="238">
        <f>ROUND(I247*H247,2)</f>
        <v>0</v>
      </c>
      <c r="BL247" s="17" t="s">
        <v>157</v>
      </c>
      <c r="BM247" s="237" t="s">
        <v>1588</v>
      </c>
    </row>
    <row r="248" s="2" customFormat="1" ht="6.96" customHeight="1">
      <c r="A248" s="38"/>
      <c r="B248" s="66"/>
      <c r="C248" s="67"/>
      <c r="D248" s="67"/>
      <c r="E248" s="67"/>
      <c r="F248" s="67"/>
      <c r="G248" s="67"/>
      <c r="H248" s="67"/>
      <c r="I248" s="67"/>
      <c r="J248" s="67"/>
      <c r="K248" s="67"/>
      <c r="L248" s="44"/>
      <c r="M248" s="38"/>
      <c r="O248" s="38"/>
      <c r="P248" s="38"/>
      <c r="Q248" s="38"/>
      <c r="R248" s="38"/>
      <c r="S248" s="38"/>
      <c r="T248" s="38"/>
      <c r="U248" s="38"/>
      <c r="V248" s="38"/>
      <c r="W248" s="38"/>
      <c r="X248" s="38"/>
      <c r="Y248" s="38"/>
      <c r="Z248" s="38"/>
      <c r="AA248" s="38"/>
      <c r="AB248" s="38"/>
      <c r="AC248" s="38"/>
      <c r="AD248" s="38"/>
      <c r="AE248" s="38"/>
    </row>
  </sheetData>
  <sheetProtection sheet="1" autoFilter="0" formatColumns="0" formatRows="0" objects="1" scenarios="1" spinCount="100000" saltValue="vlxraupnrBWI2O95PQsqmIcOnDqzD5033VJttZKUkAfWD9QWzZXWZ5I7c/rZnt8zw4HGbGTqhl1OvGmEEeNQLQ==" hashValue="nUZVQHduTXFCW44Hk0kKS8UUvXdnBJDAMpmrmzleEpw+FP96s1ha99pxE755ycBJaRswYEsEeXKW11MtkFADQg==" algorithmName="SHA-512" password="CC35"/>
  <autoFilter ref="C134:K247"/>
  <mergeCells count="12">
    <mergeCell ref="E7:H7"/>
    <mergeCell ref="E9:H9"/>
    <mergeCell ref="E11:H11"/>
    <mergeCell ref="E20:H20"/>
    <mergeCell ref="E29:H29"/>
    <mergeCell ref="E85:H85"/>
    <mergeCell ref="E87:H87"/>
    <mergeCell ref="E89:H89"/>
    <mergeCell ref="E123:H123"/>
    <mergeCell ref="E125:H125"/>
    <mergeCell ref="E127:H12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112</v>
      </c>
      <c r="AZ2" s="280" t="s">
        <v>1589</v>
      </c>
      <c r="BA2" s="280" t="s">
        <v>1590</v>
      </c>
      <c r="BB2" s="280" t="s">
        <v>233</v>
      </c>
      <c r="BC2" s="280" t="s">
        <v>1591</v>
      </c>
      <c r="BD2" s="280" t="s">
        <v>88</v>
      </c>
    </row>
    <row r="3" s="1" customFormat="1" ht="6.96" customHeight="1">
      <c r="B3" s="146"/>
      <c r="C3" s="147"/>
      <c r="D3" s="147"/>
      <c r="E3" s="147"/>
      <c r="F3" s="147"/>
      <c r="G3" s="147"/>
      <c r="H3" s="147"/>
      <c r="I3" s="147"/>
      <c r="J3" s="147"/>
      <c r="K3" s="147"/>
      <c r="L3" s="20"/>
      <c r="AT3" s="17" t="s">
        <v>88</v>
      </c>
      <c r="AZ3" s="280" t="s">
        <v>590</v>
      </c>
      <c r="BA3" s="280" t="s">
        <v>591</v>
      </c>
      <c r="BB3" s="280" t="s">
        <v>1</v>
      </c>
      <c r="BC3" s="280" t="s">
        <v>1592</v>
      </c>
      <c r="BD3" s="280" t="s">
        <v>88</v>
      </c>
    </row>
    <row r="4" s="1" customFormat="1" ht="24.96" customHeight="1">
      <c r="B4" s="20"/>
      <c r="D4" s="148" t="s">
        <v>116</v>
      </c>
      <c r="L4" s="20"/>
      <c r="M4" s="149" t="s">
        <v>10</v>
      </c>
      <c r="AT4" s="17" t="s">
        <v>4</v>
      </c>
      <c r="AZ4" s="280" t="s">
        <v>593</v>
      </c>
      <c r="BA4" s="280" t="s">
        <v>594</v>
      </c>
      <c r="BB4" s="280" t="s">
        <v>1</v>
      </c>
      <c r="BC4" s="280" t="s">
        <v>1593</v>
      </c>
      <c r="BD4" s="280" t="s">
        <v>88</v>
      </c>
    </row>
    <row r="5" s="1" customFormat="1" ht="6.96" customHeight="1">
      <c r="B5" s="20"/>
      <c r="L5" s="20"/>
      <c r="AZ5" s="280" t="s">
        <v>596</v>
      </c>
      <c r="BA5" s="280" t="s">
        <v>597</v>
      </c>
      <c r="BB5" s="280" t="s">
        <v>1</v>
      </c>
      <c r="BC5" s="280" t="s">
        <v>1594</v>
      </c>
      <c r="BD5" s="280" t="s">
        <v>88</v>
      </c>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1" customFormat="1" ht="12" customHeight="1">
      <c r="B8" s="20"/>
      <c r="D8" s="150" t="s">
        <v>117</v>
      </c>
      <c r="L8" s="20"/>
    </row>
    <row r="9" s="2" customFormat="1" ht="16.5" customHeight="1">
      <c r="A9" s="38"/>
      <c r="B9" s="44"/>
      <c r="C9" s="38"/>
      <c r="D9" s="38"/>
      <c r="E9" s="151" t="s">
        <v>838</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119</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1595</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17. 12. 2020</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26</v>
      </c>
      <c r="F17" s="38"/>
      <c r="G17" s="38"/>
      <c r="H17" s="38"/>
      <c r="I17" s="150" t="s">
        <v>27</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28</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27</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30</v>
      </c>
      <c r="E22" s="38"/>
      <c r="F22" s="38"/>
      <c r="G22" s="38"/>
      <c r="H22" s="38"/>
      <c r="I22" s="150" t="s">
        <v>25</v>
      </c>
      <c r="J22" s="141" t="s">
        <v>31</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32</v>
      </c>
      <c r="F23" s="38"/>
      <c r="G23" s="38"/>
      <c r="H23" s="38"/>
      <c r="I23" s="150" t="s">
        <v>27</v>
      </c>
      <c r="J23" s="141" t="s">
        <v>33</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36</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37</v>
      </c>
      <c r="F26" s="38"/>
      <c r="G26" s="38"/>
      <c r="H26" s="38"/>
      <c r="I26" s="150" t="s">
        <v>27</v>
      </c>
      <c r="J26" s="141" t="s">
        <v>38</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39</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40</v>
      </c>
      <c r="E32" s="38"/>
      <c r="F32" s="38"/>
      <c r="G32" s="38"/>
      <c r="H32" s="38"/>
      <c r="I32" s="38"/>
      <c r="J32" s="160">
        <f>ROUND(J127,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42</v>
      </c>
      <c r="G34" s="38"/>
      <c r="H34" s="38"/>
      <c r="I34" s="161" t="s">
        <v>41</v>
      </c>
      <c r="J34" s="161" t="s">
        <v>43</v>
      </c>
      <c r="K34" s="38"/>
      <c r="L34" s="63"/>
      <c r="S34" s="38"/>
      <c r="T34" s="38"/>
      <c r="U34" s="38"/>
      <c r="V34" s="38"/>
      <c r="W34" s="38"/>
      <c r="X34" s="38"/>
      <c r="Y34" s="38"/>
      <c r="Z34" s="38"/>
      <c r="AA34" s="38"/>
      <c r="AB34" s="38"/>
      <c r="AC34" s="38"/>
      <c r="AD34" s="38"/>
      <c r="AE34" s="38"/>
    </row>
    <row r="35" s="2" customFormat="1" ht="14.4" customHeight="1">
      <c r="A35" s="38"/>
      <c r="B35" s="44"/>
      <c r="C35" s="38"/>
      <c r="D35" s="162" t="s">
        <v>44</v>
      </c>
      <c r="E35" s="150" t="s">
        <v>45</v>
      </c>
      <c r="F35" s="163">
        <f>ROUND((SUM(BE127:BE213)),  2)</f>
        <v>0</v>
      </c>
      <c r="G35" s="38"/>
      <c r="H35" s="38"/>
      <c r="I35" s="164">
        <v>0.20999999999999999</v>
      </c>
      <c r="J35" s="163">
        <f>ROUND(((SUM(BE127:BE213))*I35),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46</v>
      </c>
      <c r="F36" s="163">
        <f>ROUND((SUM(BF127:BF213)),  2)</f>
        <v>0</v>
      </c>
      <c r="G36" s="38"/>
      <c r="H36" s="38"/>
      <c r="I36" s="164">
        <v>0.14999999999999999</v>
      </c>
      <c r="J36" s="163">
        <f>ROUND(((SUM(BF127:BF213))*I36),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ROUND((SUM(BG127:BG213)),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48</v>
      </c>
      <c r="F38" s="163">
        <f>ROUND((SUM(BH127:BH213)),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49</v>
      </c>
      <c r="F39" s="163">
        <f>ROUND((SUM(BI127:BI213)),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50</v>
      </c>
      <c r="E41" s="167"/>
      <c r="F41" s="167"/>
      <c r="G41" s="168" t="s">
        <v>51</v>
      </c>
      <c r="H41" s="169" t="s">
        <v>52</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117</v>
      </c>
      <c r="D86" s="22"/>
      <c r="E86" s="22"/>
      <c r="F86" s="22"/>
      <c r="G86" s="22"/>
      <c r="H86" s="22"/>
      <c r="I86" s="22"/>
      <c r="J86" s="22"/>
      <c r="K86" s="22"/>
      <c r="L86" s="20"/>
    </row>
    <row r="87" s="2" customFormat="1" ht="16.5" customHeight="1">
      <c r="A87" s="38"/>
      <c r="B87" s="39"/>
      <c r="C87" s="40"/>
      <c r="D87" s="40"/>
      <c r="E87" s="183" t="s">
        <v>838</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119</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06 - Přeložka vodovodu</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ulice Měšťanská</v>
      </c>
      <c r="G91" s="40"/>
      <c r="H91" s="40"/>
      <c r="I91" s="32" t="s">
        <v>22</v>
      </c>
      <c r="J91" s="79" t="str">
        <f>IF(J14="","",J14)</f>
        <v>17. 12. 2020</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15.15" customHeight="1">
      <c r="A93" s="38"/>
      <c r="B93" s="39"/>
      <c r="C93" s="32" t="s">
        <v>24</v>
      </c>
      <c r="D93" s="40"/>
      <c r="E93" s="40"/>
      <c r="F93" s="27" t="str">
        <f>E17</f>
        <v>Město Hodonín,Masarykovo náměstí 53/1,Hodonín69501</v>
      </c>
      <c r="G93" s="40"/>
      <c r="H93" s="40"/>
      <c r="I93" s="32" t="s">
        <v>30</v>
      </c>
      <c r="J93" s="36" t="str">
        <f>E23</f>
        <v>APC SILNICE s.r.o.</v>
      </c>
      <c r="K93" s="40"/>
      <c r="L93" s="63"/>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35</v>
      </c>
      <c r="J94" s="36" t="str">
        <f>E26</f>
        <v>TMI Building s.r.o.</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122</v>
      </c>
      <c r="D96" s="185"/>
      <c r="E96" s="185"/>
      <c r="F96" s="185"/>
      <c r="G96" s="185"/>
      <c r="H96" s="185"/>
      <c r="I96" s="185"/>
      <c r="J96" s="186" t="s">
        <v>123</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124</v>
      </c>
      <c r="D98" s="40"/>
      <c r="E98" s="40"/>
      <c r="F98" s="40"/>
      <c r="G98" s="40"/>
      <c r="H98" s="40"/>
      <c r="I98" s="40"/>
      <c r="J98" s="110">
        <f>J127</f>
        <v>0</v>
      </c>
      <c r="K98" s="40"/>
      <c r="L98" s="63"/>
      <c r="S98" s="38"/>
      <c r="T98" s="38"/>
      <c r="U98" s="38"/>
      <c r="V98" s="38"/>
      <c r="W98" s="38"/>
      <c r="X98" s="38"/>
      <c r="Y98" s="38"/>
      <c r="Z98" s="38"/>
      <c r="AA98" s="38"/>
      <c r="AB98" s="38"/>
      <c r="AC98" s="38"/>
      <c r="AD98" s="38"/>
      <c r="AE98" s="38"/>
      <c r="AU98" s="17" t="s">
        <v>125</v>
      </c>
    </row>
    <row r="99" s="9" customFormat="1" ht="24.96" customHeight="1">
      <c r="A99" s="9"/>
      <c r="B99" s="188"/>
      <c r="C99" s="189"/>
      <c r="D99" s="190" t="s">
        <v>126</v>
      </c>
      <c r="E99" s="191"/>
      <c r="F99" s="191"/>
      <c r="G99" s="191"/>
      <c r="H99" s="191"/>
      <c r="I99" s="191"/>
      <c r="J99" s="192">
        <f>J128</f>
        <v>0</v>
      </c>
      <c r="K99" s="189"/>
      <c r="L99" s="193"/>
      <c r="S99" s="9"/>
      <c r="T99" s="9"/>
      <c r="U99" s="9"/>
      <c r="V99" s="9"/>
      <c r="W99" s="9"/>
      <c r="X99" s="9"/>
      <c r="Y99" s="9"/>
      <c r="Z99" s="9"/>
      <c r="AA99" s="9"/>
      <c r="AB99" s="9"/>
      <c r="AC99" s="9"/>
      <c r="AD99" s="9"/>
      <c r="AE99" s="9"/>
    </row>
    <row r="100" s="10" customFormat="1" ht="19.92" customHeight="1">
      <c r="A100" s="10"/>
      <c r="B100" s="194"/>
      <c r="C100" s="133"/>
      <c r="D100" s="195" t="s">
        <v>127</v>
      </c>
      <c r="E100" s="196"/>
      <c r="F100" s="196"/>
      <c r="G100" s="196"/>
      <c r="H100" s="196"/>
      <c r="I100" s="196"/>
      <c r="J100" s="197">
        <f>J129</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600</v>
      </c>
      <c r="E101" s="196"/>
      <c r="F101" s="196"/>
      <c r="G101" s="196"/>
      <c r="H101" s="196"/>
      <c r="I101" s="196"/>
      <c r="J101" s="197">
        <f>J159</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131</v>
      </c>
      <c r="E102" s="196"/>
      <c r="F102" s="196"/>
      <c r="G102" s="196"/>
      <c r="H102" s="196"/>
      <c r="I102" s="196"/>
      <c r="J102" s="197">
        <f>J167</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1596</v>
      </c>
      <c r="E103" s="196"/>
      <c r="F103" s="196"/>
      <c r="G103" s="196"/>
      <c r="H103" s="196"/>
      <c r="I103" s="196"/>
      <c r="J103" s="197">
        <f>J201</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133</v>
      </c>
      <c r="E104" s="196"/>
      <c r="F104" s="196"/>
      <c r="G104" s="196"/>
      <c r="H104" s="196"/>
      <c r="I104" s="196"/>
      <c r="J104" s="197">
        <f>J203</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134</v>
      </c>
      <c r="E105" s="196"/>
      <c r="F105" s="196"/>
      <c r="G105" s="196"/>
      <c r="H105" s="196"/>
      <c r="I105" s="196"/>
      <c r="J105" s="197">
        <f>J211</f>
        <v>0</v>
      </c>
      <c r="K105" s="133"/>
      <c r="L105" s="198"/>
      <c r="S105" s="10"/>
      <c r="T105" s="10"/>
      <c r="U105" s="10"/>
      <c r="V105" s="10"/>
      <c r="W105" s="10"/>
      <c r="X105" s="10"/>
      <c r="Y105" s="10"/>
      <c r="Z105" s="10"/>
      <c r="AA105" s="10"/>
      <c r="AB105" s="10"/>
      <c r="AC105" s="10"/>
      <c r="AD105" s="10"/>
      <c r="AE105" s="10"/>
    </row>
    <row r="106"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135</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183" t="str">
        <f>E7</f>
        <v>Ulice Měšťanská Hodonín - stavební úpravy</v>
      </c>
      <c r="F115" s="32"/>
      <c r="G115" s="32"/>
      <c r="H115" s="32"/>
      <c r="I115" s="40"/>
      <c r="J115" s="40"/>
      <c r="K115" s="40"/>
      <c r="L115" s="63"/>
      <c r="S115" s="38"/>
      <c r="T115" s="38"/>
      <c r="U115" s="38"/>
      <c r="V115" s="38"/>
      <c r="W115" s="38"/>
      <c r="X115" s="38"/>
      <c r="Y115" s="38"/>
      <c r="Z115" s="38"/>
      <c r="AA115" s="38"/>
      <c r="AB115" s="38"/>
      <c r="AC115" s="38"/>
      <c r="AD115" s="38"/>
      <c r="AE115" s="38"/>
    </row>
    <row r="116" s="1" customFormat="1" ht="12" customHeight="1">
      <c r="B116" s="21"/>
      <c r="C116" s="32" t="s">
        <v>117</v>
      </c>
      <c r="D116" s="22"/>
      <c r="E116" s="22"/>
      <c r="F116" s="22"/>
      <c r="G116" s="22"/>
      <c r="H116" s="22"/>
      <c r="I116" s="22"/>
      <c r="J116" s="22"/>
      <c r="K116" s="22"/>
      <c r="L116" s="20"/>
    </row>
    <row r="117" s="2" customFormat="1" ht="16.5" customHeight="1">
      <c r="A117" s="38"/>
      <c r="B117" s="39"/>
      <c r="C117" s="40"/>
      <c r="D117" s="40"/>
      <c r="E117" s="183" t="s">
        <v>838</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119</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6.5" customHeight="1">
      <c r="A119" s="38"/>
      <c r="B119" s="39"/>
      <c r="C119" s="40"/>
      <c r="D119" s="40"/>
      <c r="E119" s="76" t="str">
        <f>E11</f>
        <v>SO 06 - Přeložka vodovodu</v>
      </c>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20</v>
      </c>
      <c r="D121" s="40"/>
      <c r="E121" s="40"/>
      <c r="F121" s="27" t="str">
        <f>F14</f>
        <v>ulice Měšťanská</v>
      </c>
      <c r="G121" s="40"/>
      <c r="H121" s="40"/>
      <c r="I121" s="32" t="s">
        <v>22</v>
      </c>
      <c r="J121" s="79" t="str">
        <f>IF(J14="","",J14)</f>
        <v>17. 12. 2020</v>
      </c>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5.15" customHeight="1">
      <c r="A123" s="38"/>
      <c r="B123" s="39"/>
      <c r="C123" s="32" t="s">
        <v>24</v>
      </c>
      <c r="D123" s="40"/>
      <c r="E123" s="40"/>
      <c r="F123" s="27" t="str">
        <f>E17</f>
        <v>Město Hodonín,Masarykovo náměstí 53/1,Hodonín69501</v>
      </c>
      <c r="G123" s="40"/>
      <c r="H123" s="40"/>
      <c r="I123" s="32" t="s">
        <v>30</v>
      </c>
      <c r="J123" s="36" t="str">
        <f>E23</f>
        <v>APC SILNICE s.r.o.</v>
      </c>
      <c r="K123" s="40"/>
      <c r="L123" s="63"/>
      <c r="S123" s="38"/>
      <c r="T123" s="38"/>
      <c r="U123" s="38"/>
      <c r="V123" s="38"/>
      <c r="W123" s="38"/>
      <c r="X123" s="38"/>
      <c r="Y123" s="38"/>
      <c r="Z123" s="38"/>
      <c r="AA123" s="38"/>
      <c r="AB123" s="38"/>
      <c r="AC123" s="38"/>
      <c r="AD123" s="38"/>
      <c r="AE123" s="38"/>
    </row>
    <row r="124" s="2" customFormat="1" ht="15.15" customHeight="1">
      <c r="A124" s="38"/>
      <c r="B124" s="39"/>
      <c r="C124" s="32" t="s">
        <v>28</v>
      </c>
      <c r="D124" s="40"/>
      <c r="E124" s="40"/>
      <c r="F124" s="27" t="str">
        <f>IF(E20="","",E20)</f>
        <v>Vyplň údaj</v>
      </c>
      <c r="G124" s="40"/>
      <c r="H124" s="40"/>
      <c r="I124" s="32" t="s">
        <v>35</v>
      </c>
      <c r="J124" s="36" t="str">
        <f>E26</f>
        <v>TMI Building s.r.o.</v>
      </c>
      <c r="K124" s="40"/>
      <c r="L124" s="63"/>
      <c r="S124" s="38"/>
      <c r="T124" s="38"/>
      <c r="U124" s="38"/>
      <c r="V124" s="38"/>
      <c r="W124" s="38"/>
      <c r="X124" s="38"/>
      <c r="Y124" s="38"/>
      <c r="Z124" s="38"/>
      <c r="AA124" s="38"/>
      <c r="AB124" s="38"/>
      <c r="AC124" s="38"/>
      <c r="AD124" s="38"/>
      <c r="AE124" s="38"/>
    </row>
    <row r="125" s="2" customFormat="1" ht="10.32"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11" customFormat="1" ht="29.28" customHeight="1">
      <c r="A126" s="199"/>
      <c r="B126" s="200"/>
      <c r="C126" s="201" t="s">
        <v>136</v>
      </c>
      <c r="D126" s="202" t="s">
        <v>65</v>
      </c>
      <c r="E126" s="202" t="s">
        <v>61</v>
      </c>
      <c r="F126" s="202" t="s">
        <v>62</v>
      </c>
      <c r="G126" s="202" t="s">
        <v>137</v>
      </c>
      <c r="H126" s="202" t="s">
        <v>138</v>
      </c>
      <c r="I126" s="202" t="s">
        <v>139</v>
      </c>
      <c r="J126" s="202" t="s">
        <v>123</v>
      </c>
      <c r="K126" s="203" t="s">
        <v>140</v>
      </c>
      <c r="L126" s="204"/>
      <c r="M126" s="100" t="s">
        <v>1</v>
      </c>
      <c r="N126" s="101" t="s">
        <v>44</v>
      </c>
      <c r="O126" s="101" t="s">
        <v>141</v>
      </c>
      <c r="P126" s="101" t="s">
        <v>142</v>
      </c>
      <c r="Q126" s="101" t="s">
        <v>143</v>
      </c>
      <c r="R126" s="101" t="s">
        <v>144</v>
      </c>
      <c r="S126" s="101" t="s">
        <v>145</v>
      </c>
      <c r="T126" s="102" t="s">
        <v>146</v>
      </c>
      <c r="U126" s="199"/>
      <c r="V126" s="199"/>
      <c r="W126" s="199"/>
      <c r="X126" s="199"/>
      <c r="Y126" s="199"/>
      <c r="Z126" s="199"/>
      <c r="AA126" s="199"/>
      <c r="AB126" s="199"/>
      <c r="AC126" s="199"/>
      <c r="AD126" s="199"/>
      <c r="AE126" s="199"/>
    </row>
    <row r="127" s="2" customFormat="1" ht="22.8" customHeight="1">
      <c r="A127" s="38"/>
      <c r="B127" s="39"/>
      <c r="C127" s="107" t="s">
        <v>147</v>
      </c>
      <c r="D127" s="40"/>
      <c r="E127" s="40"/>
      <c r="F127" s="40"/>
      <c r="G127" s="40"/>
      <c r="H127" s="40"/>
      <c r="I127" s="40"/>
      <c r="J127" s="205">
        <f>BK127</f>
        <v>0</v>
      </c>
      <c r="K127" s="40"/>
      <c r="L127" s="44"/>
      <c r="M127" s="103"/>
      <c r="N127" s="206"/>
      <c r="O127" s="104"/>
      <c r="P127" s="207">
        <f>P128</f>
        <v>0</v>
      </c>
      <c r="Q127" s="104"/>
      <c r="R127" s="207">
        <f>R128</f>
        <v>158.20787273000002</v>
      </c>
      <c r="S127" s="104"/>
      <c r="T127" s="208">
        <f>T128</f>
        <v>0.01536</v>
      </c>
      <c r="U127" s="38"/>
      <c r="V127" s="38"/>
      <c r="W127" s="38"/>
      <c r="X127" s="38"/>
      <c r="Y127" s="38"/>
      <c r="Z127" s="38"/>
      <c r="AA127" s="38"/>
      <c r="AB127" s="38"/>
      <c r="AC127" s="38"/>
      <c r="AD127" s="38"/>
      <c r="AE127" s="38"/>
      <c r="AT127" s="17" t="s">
        <v>79</v>
      </c>
      <c r="AU127" s="17" t="s">
        <v>125</v>
      </c>
      <c r="BK127" s="209">
        <f>BK128</f>
        <v>0</v>
      </c>
    </row>
    <row r="128" s="12" customFormat="1" ht="25.92" customHeight="1">
      <c r="A128" s="12"/>
      <c r="B128" s="210"/>
      <c r="C128" s="211"/>
      <c r="D128" s="212" t="s">
        <v>79</v>
      </c>
      <c r="E128" s="213" t="s">
        <v>148</v>
      </c>
      <c r="F128" s="213" t="s">
        <v>149</v>
      </c>
      <c r="G128" s="211"/>
      <c r="H128" s="211"/>
      <c r="I128" s="214"/>
      <c r="J128" s="215">
        <f>BK128</f>
        <v>0</v>
      </c>
      <c r="K128" s="211"/>
      <c r="L128" s="216"/>
      <c r="M128" s="217"/>
      <c r="N128" s="218"/>
      <c r="O128" s="218"/>
      <c r="P128" s="219">
        <f>P129+P159+P167+P201+P203+P211</f>
        <v>0</v>
      </c>
      <c r="Q128" s="218"/>
      <c r="R128" s="219">
        <f>R129+R159+R167+R201+R203+R211</f>
        <v>158.20787273000002</v>
      </c>
      <c r="S128" s="218"/>
      <c r="T128" s="220">
        <f>T129+T159+T167+T201+T203+T211</f>
        <v>0.01536</v>
      </c>
      <c r="U128" s="12"/>
      <c r="V128" s="12"/>
      <c r="W128" s="12"/>
      <c r="X128" s="12"/>
      <c r="Y128" s="12"/>
      <c r="Z128" s="12"/>
      <c r="AA128" s="12"/>
      <c r="AB128" s="12"/>
      <c r="AC128" s="12"/>
      <c r="AD128" s="12"/>
      <c r="AE128" s="12"/>
      <c r="AR128" s="221" t="s">
        <v>14</v>
      </c>
      <c r="AT128" s="222" t="s">
        <v>79</v>
      </c>
      <c r="AU128" s="222" t="s">
        <v>80</v>
      </c>
      <c r="AY128" s="221" t="s">
        <v>150</v>
      </c>
      <c r="BK128" s="223">
        <f>BK129+BK159+BK167+BK201+BK203+BK211</f>
        <v>0</v>
      </c>
    </row>
    <row r="129" s="12" customFormat="1" ht="22.8" customHeight="1">
      <c r="A129" s="12"/>
      <c r="B129" s="210"/>
      <c r="C129" s="211"/>
      <c r="D129" s="212" t="s">
        <v>79</v>
      </c>
      <c r="E129" s="224" t="s">
        <v>14</v>
      </c>
      <c r="F129" s="224" t="s">
        <v>151</v>
      </c>
      <c r="G129" s="211"/>
      <c r="H129" s="211"/>
      <c r="I129" s="214"/>
      <c r="J129" s="225">
        <f>BK129</f>
        <v>0</v>
      </c>
      <c r="K129" s="211"/>
      <c r="L129" s="216"/>
      <c r="M129" s="217"/>
      <c r="N129" s="218"/>
      <c r="O129" s="218"/>
      <c r="P129" s="219">
        <f>SUM(P130:P158)</f>
        <v>0</v>
      </c>
      <c r="Q129" s="218"/>
      <c r="R129" s="219">
        <f>SUM(R130:R158)</f>
        <v>147.14240000000001</v>
      </c>
      <c r="S129" s="218"/>
      <c r="T129" s="220">
        <f>SUM(T130:T158)</f>
        <v>0</v>
      </c>
      <c r="U129" s="12"/>
      <c r="V129" s="12"/>
      <c r="W129" s="12"/>
      <c r="X129" s="12"/>
      <c r="Y129" s="12"/>
      <c r="Z129" s="12"/>
      <c r="AA129" s="12"/>
      <c r="AB129" s="12"/>
      <c r="AC129" s="12"/>
      <c r="AD129" s="12"/>
      <c r="AE129" s="12"/>
      <c r="AR129" s="221" t="s">
        <v>14</v>
      </c>
      <c r="AT129" s="222" t="s">
        <v>79</v>
      </c>
      <c r="AU129" s="222" t="s">
        <v>14</v>
      </c>
      <c r="AY129" s="221" t="s">
        <v>150</v>
      </c>
      <c r="BK129" s="223">
        <f>SUM(BK130:BK158)</f>
        <v>0</v>
      </c>
    </row>
    <row r="130" s="2" customFormat="1">
      <c r="A130" s="38"/>
      <c r="B130" s="39"/>
      <c r="C130" s="226" t="s">
        <v>14</v>
      </c>
      <c r="D130" s="226" t="s">
        <v>152</v>
      </c>
      <c r="E130" s="227" t="s">
        <v>1597</v>
      </c>
      <c r="F130" s="228" t="s">
        <v>1598</v>
      </c>
      <c r="G130" s="229" t="s">
        <v>233</v>
      </c>
      <c r="H130" s="230">
        <v>71.122</v>
      </c>
      <c r="I130" s="231"/>
      <c r="J130" s="232">
        <f>ROUND(I130*H130,2)</f>
        <v>0</v>
      </c>
      <c r="K130" s="228" t="s">
        <v>156</v>
      </c>
      <c r="L130" s="44"/>
      <c r="M130" s="233" t="s">
        <v>1</v>
      </c>
      <c r="N130" s="234" t="s">
        <v>45</v>
      </c>
      <c r="O130" s="91"/>
      <c r="P130" s="235">
        <f>O130*H130</f>
        <v>0</v>
      </c>
      <c r="Q130" s="235">
        <v>0</v>
      </c>
      <c r="R130" s="235">
        <f>Q130*H130</f>
        <v>0</v>
      </c>
      <c r="S130" s="235">
        <v>0</v>
      </c>
      <c r="T130" s="236">
        <f>S130*H130</f>
        <v>0</v>
      </c>
      <c r="U130" s="38"/>
      <c r="V130" s="38"/>
      <c r="W130" s="38"/>
      <c r="X130" s="38"/>
      <c r="Y130" s="38"/>
      <c r="Z130" s="38"/>
      <c r="AA130" s="38"/>
      <c r="AB130" s="38"/>
      <c r="AC130" s="38"/>
      <c r="AD130" s="38"/>
      <c r="AE130" s="38"/>
      <c r="AR130" s="237" t="s">
        <v>157</v>
      </c>
      <c r="AT130" s="237" t="s">
        <v>152</v>
      </c>
      <c r="AU130" s="237" t="s">
        <v>88</v>
      </c>
      <c r="AY130" s="17" t="s">
        <v>150</v>
      </c>
      <c r="BE130" s="238">
        <f>IF(N130="základní",J130,0)</f>
        <v>0</v>
      </c>
      <c r="BF130" s="238">
        <f>IF(N130="snížená",J130,0)</f>
        <v>0</v>
      </c>
      <c r="BG130" s="238">
        <f>IF(N130="zákl. přenesená",J130,0)</f>
        <v>0</v>
      </c>
      <c r="BH130" s="238">
        <f>IF(N130="sníž. přenesená",J130,0)</f>
        <v>0</v>
      </c>
      <c r="BI130" s="238">
        <f>IF(N130="nulová",J130,0)</f>
        <v>0</v>
      </c>
      <c r="BJ130" s="17" t="s">
        <v>14</v>
      </c>
      <c r="BK130" s="238">
        <f>ROUND(I130*H130,2)</f>
        <v>0</v>
      </c>
      <c r="BL130" s="17" t="s">
        <v>157</v>
      </c>
      <c r="BM130" s="237" t="s">
        <v>1599</v>
      </c>
    </row>
    <row r="131" s="2" customFormat="1">
      <c r="A131" s="38"/>
      <c r="B131" s="39"/>
      <c r="C131" s="40"/>
      <c r="D131" s="239" t="s">
        <v>159</v>
      </c>
      <c r="E131" s="40"/>
      <c r="F131" s="240" t="s">
        <v>604</v>
      </c>
      <c r="G131" s="40"/>
      <c r="H131" s="40"/>
      <c r="I131" s="241"/>
      <c r="J131" s="40"/>
      <c r="K131" s="40"/>
      <c r="L131" s="44"/>
      <c r="M131" s="242"/>
      <c r="N131" s="243"/>
      <c r="O131" s="91"/>
      <c r="P131" s="91"/>
      <c r="Q131" s="91"/>
      <c r="R131" s="91"/>
      <c r="S131" s="91"/>
      <c r="T131" s="92"/>
      <c r="U131" s="38"/>
      <c r="V131" s="38"/>
      <c r="W131" s="38"/>
      <c r="X131" s="38"/>
      <c r="Y131" s="38"/>
      <c r="Z131" s="38"/>
      <c r="AA131" s="38"/>
      <c r="AB131" s="38"/>
      <c r="AC131" s="38"/>
      <c r="AD131" s="38"/>
      <c r="AE131" s="38"/>
      <c r="AT131" s="17" t="s">
        <v>159</v>
      </c>
      <c r="AU131" s="17" t="s">
        <v>88</v>
      </c>
    </row>
    <row r="132" s="13" customFormat="1">
      <c r="A132" s="13"/>
      <c r="B132" s="244"/>
      <c r="C132" s="245"/>
      <c r="D132" s="239" t="s">
        <v>161</v>
      </c>
      <c r="E132" s="246" t="s">
        <v>1</v>
      </c>
      <c r="F132" s="247" t="s">
        <v>1600</v>
      </c>
      <c r="G132" s="245"/>
      <c r="H132" s="248">
        <v>64.786000000000001</v>
      </c>
      <c r="I132" s="249"/>
      <c r="J132" s="245"/>
      <c r="K132" s="245"/>
      <c r="L132" s="250"/>
      <c r="M132" s="251"/>
      <c r="N132" s="252"/>
      <c r="O132" s="252"/>
      <c r="P132" s="252"/>
      <c r="Q132" s="252"/>
      <c r="R132" s="252"/>
      <c r="S132" s="252"/>
      <c r="T132" s="253"/>
      <c r="U132" s="13"/>
      <c r="V132" s="13"/>
      <c r="W132" s="13"/>
      <c r="X132" s="13"/>
      <c r="Y132" s="13"/>
      <c r="Z132" s="13"/>
      <c r="AA132" s="13"/>
      <c r="AB132" s="13"/>
      <c r="AC132" s="13"/>
      <c r="AD132" s="13"/>
      <c r="AE132" s="13"/>
      <c r="AT132" s="254" t="s">
        <v>161</v>
      </c>
      <c r="AU132" s="254" t="s">
        <v>88</v>
      </c>
      <c r="AV132" s="13" t="s">
        <v>88</v>
      </c>
      <c r="AW132" s="13" t="s">
        <v>34</v>
      </c>
      <c r="AX132" s="13" t="s">
        <v>80</v>
      </c>
      <c r="AY132" s="254" t="s">
        <v>150</v>
      </c>
    </row>
    <row r="133" s="13" customFormat="1">
      <c r="A133" s="13"/>
      <c r="B133" s="244"/>
      <c r="C133" s="245"/>
      <c r="D133" s="239" t="s">
        <v>161</v>
      </c>
      <c r="E133" s="246" t="s">
        <v>1</v>
      </c>
      <c r="F133" s="247" t="s">
        <v>1601</v>
      </c>
      <c r="G133" s="245"/>
      <c r="H133" s="248">
        <v>6.3360000000000003</v>
      </c>
      <c r="I133" s="249"/>
      <c r="J133" s="245"/>
      <c r="K133" s="245"/>
      <c r="L133" s="250"/>
      <c r="M133" s="251"/>
      <c r="N133" s="252"/>
      <c r="O133" s="252"/>
      <c r="P133" s="252"/>
      <c r="Q133" s="252"/>
      <c r="R133" s="252"/>
      <c r="S133" s="252"/>
      <c r="T133" s="253"/>
      <c r="U133" s="13"/>
      <c r="V133" s="13"/>
      <c r="W133" s="13"/>
      <c r="X133" s="13"/>
      <c r="Y133" s="13"/>
      <c r="Z133" s="13"/>
      <c r="AA133" s="13"/>
      <c r="AB133" s="13"/>
      <c r="AC133" s="13"/>
      <c r="AD133" s="13"/>
      <c r="AE133" s="13"/>
      <c r="AT133" s="254" t="s">
        <v>161</v>
      </c>
      <c r="AU133" s="254" t="s">
        <v>88</v>
      </c>
      <c r="AV133" s="13" t="s">
        <v>88</v>
      </c>
      <c r="AW133" s="13" t="s">
        <v>34</v>
      </c>
      <c r="AX133" s="13" t="s">
        <v>80</v>
      </c>
      <c r="AY133" s="254" t="s">
        <v>150</v>
      </c>
    </row>
    <row r="134" s="14" customFormat="1">
      <c r="A134" s="14"/>
      <c r="B134" s="255"/>
      <c r="C134" s="256"/>
      <c r="D134" s="239" t="s">
        <v>161</v>
      </c>
      <c r="E134" s="257" t="s">
        <v>1589</v>
      </c>
      <c r="F134" s="258" t="s">
        <v>212</v>
      </c>
      <c r="G134" s="256"/>
      <c r="H134" s="259">
        <v>71.122</v>
      </c>
      <c r="I134" s="260"/>
      <c r="J134" s="256"/>
      <c r="K134" s="256"/>
      <c r="L134" s="261"/>
      <c r="M134" s="262"/>
      <c r="N134" s="263"/>
      <c r="O134" s="263"/>
      <c r="P134" s="263"/>
      <c r="Q134" s="263"/>
      <c r="R134" s="263"/>
      <c r="S134" s="263"/>
      <c r="T134" s="264"/>
      <c r="U134" s="14"/>
      <c r="V134" s="14"/>
      <c r="W134" s="14"/>
      <c r="X134" s="14"/>
      <c r="Y134" s="14"/>
      <c r="Z134" s="14"/>
      <c r="AA134" s="14"/>
      <c r="AB134" s="14"/>
      <c r="AC134" s="14"/>
      <c r="AD134" s="14"/>
      <c r="AE134" s="14"/>
      <c r="AT134" s="265" t="s">
        <v>161</v>
      </c>
      <c r="AU134" s="265" t="s">
        <v>88</v>
      </c>
      <c r="AV134" s="14" t="s">
        <v>157</v>
      </c>
      <c r="AW134" s="14" t="s">
        <v>34</v>
      </c>
      <c r="AX134" s="14" t="s">
        <v>14</v>
      </c>
      <c r="AY134" s="265" t="s">
        <v>150</v>
      </c>
    </row>
    <row r="135" s="2" customFormat="1">
      <c r="A135" s="38"/>
      <c r="B135" s="39"/>
      <c r="C135" s="226" t="s">
        <v>88</v>
      </c>
      <c r="D135" s="226" t="s">
        <v>152</v>
      </c>
      <c r="E135" s="227" t="s">
        <v>243</v>
      </c>
      <c r="F135" s="228" t="s">
        <v>244</v>
      </c>
      <c r="G135" s="229" t="s">
        <v>233</v>
      </c>
      <c r="H135" s="230">
        <v>71.122</v>
      </c>
      <c r="I135" s="231"/>
      <c r="J135" s="232">
        <f>ROUND(I135*H135,2)</f>
        <v>0</v>
      </c>
      <c r="K135" s="228" t="s">
        <v>156</v>
      </c>
      <c r="L135" s="44"/>
      <c r="M135" s="233" t="s">
        <v>1</v>
      </c>
      <c r="N135" s="234" t="s">
        <v>45</v>
      </c>
      <c r="O135" s="91"/>
      <c r="P135" s="235">
        <f>O135*H135</f>
        <v>0</v>
      </c>
      <c r="Q135" s="235">
        <v>0</v>
      </c>
      <c r="R135" s="235">
        <f>Q135*H135</f>
        <v>0</v>
      </c>
      <c r="S135" s="235">
        <v>0</v>
      </c>
      <c r="T135" s="236">
        <f>S135*H135</f>
        <v>0</v>
      </c>
      <c r="U135" s="38"/>
      <c r="V135" s="38"/>
      <c r="W135" s="38"/>
      <c r="X135" s="38"/>
      <c r="Y135" s="38"/>
      <c r="Z135" s="38"/>
      <c r="AA135" s="38"/>
      <c r="AB135" s="38"/>
      <c r="AC135" s="38"/>
      <c r="AD135" s="38"/>
      <c r="AE135" s="38"/>
      <c r="AR135" s="237" t="s">
        <v>157</v>
      </c>
      <c r="AT135" s="237" t="s">
        <v>152</v>
      </c>
      <c r="AU135" s="237" t="s">
        <v>88</v>
      </c>
      <c r="AY135" s="17" t="s">
        <v>150</v>
      </c>
      <c r="BE135" s="238">
        <f>IF(N135="základní",J135,0)</f>
        <v>0</v>
      </c>
      <c r="BF135" s="238">
        <f>IF(N135="snížená",J135,0)</f>
        <v>0</v>
      </c>
      <c r="BG135" s="238">
        <f>IF(N135="zákl. přenesená",J135,0)</f>
        <v>0</v>
      </c>
      <c r="BH135" s="238">
        <f>IF(N135="sníž. přenesená",J135,0)</f>
        <v>0</v>
      </c>
      <c r="BI135" s="238">
        <f>IF(N135="nulová",J135,0)</f>
        <v>0</v>
      </c>
      <c r="BJ135" s="17" t="s">
        <v>14</v>
      </c>
      <c r="BK135" s="238">
        <f>ROUND(I135*H135,2)</f>
        <v>0</v>
      </c>
      <c r="BL135" s="17" t="s">
        <v>157</v>
      </c>
      <c r="BM135" s="237" t="s">
        <v>1602</v>
      </c>
    </row>
    <row r="136" s="2" customFormat="1">
      <c r="A136" s="38"/>
      <c r="B136" s="39"/>
      <c r="C136" s="40"/>
      <c r="D136" s="239" t="s">
        <v>159</v>
      </c>
      <c r="E136" s="40"/>
      <c r="F136" s="240" t="s">
        <v>246</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159</v>
      </c>
      <c r="AU136" s="17" t="s">
        <v>88</v>
      </c>
    </row>
    <row r="137" s="13" customFormat="1">
      <c r="A137" s="13"/>
      <c r="B137" s="244"/>
      <c r="C137" s="245"/>
      <c r="D137" s="239" t="s">
        <v>161</v>
      </c>
      <c r="E137" s="246" t="s">
        <v>1</v>
      </c>
      <c r="F137" s="247" t="s">
        <v>1589</v>
      </c>
      <c r="G137" s="245"/>
      <c r="H137" s="248">
        <v>71.122</v>
      </c>
      <c r="I137" s="249"/>
      <c r="J137" s="245"/>
      <c r="K137" s="245"/>
      <c r="L137" s="250"/>
      <c r="M137" s="251"/>
      <c r="N137" s="252"/>
      <c r="O137" s="252"/>
      <c r="P137" s="252"/>
      <c r="Q137" s="252"/>
      <c r="R137" s="252"/>
      <c r="S137" s="252"/>
      <c r="T137" s="253"/>
      <c r="U137" s="13"/>
      <c r="V137" s="13"/>
      <c r="W137" s="13"/>
      <c r="X137" s="13"/>
      <c r="Y137" s="13"/>
      <c r="Z137" s="13"/>
      <c r="AA137" s="13"/>
      <c r="AB137" s="13"/>
      <c r="AC137" s="13"/>
      <c r="AD137" s="13"/>
      <c r="AE137" s="13"/>
      <c r="AT137" s="254" t="s">
        <v>161</v>
      </c>
      <c r="AU137" s="254" t="s">
        <v>88</v>
      </c>
      <c r="AV137" s="13" t="s">
        <v>88</v>
      </c>
      <c r="AW137" s="13" t="s">
        <v>34</v>
      </c>
      <c r="AX137" s="13" t="s">
        <v>14</v>
      </c>
      <c r="AY137" s="254" t="s">
        <v>150</v>
      </c>
    </row>
    <row r="138" s="2" customFormat="1" ht="66.75" customHeight="1">
      <c r="A138" s="38"/>
      <c r="B138" s="39"/>
      <c r="C138" s="226" t="s">
        <v>167</v>
      </c>
      <c r="D138" s="226" t="s">
        <v>152</v>
      </c>
      <c r="E138" s="227" t="s">
        <v>249</v>
      </c>
      <c r="F138" s="228" t="s">
        <v>619</v>
      </c>
      <c r="G138" s="229" t="s">
        <v>233</v>
      </c>
      <c r="H138" s="230">
        <v>711.22000000000003</v>
      </c>
      <c r="I138" s="231"/>
      <c r="J138" s="232">
        <f>ROUND(I138*H138,2)</f>
        <v>0</v>
      </c>
      <c r="K138" s="228" t="s">
        <v>156</v>
      </c>
      <c r="L138" s="44"/>
      <c r="M138" s="233" t="s">
        <v>1</v>
      </c>
      <c r="N138" s="234" t="s">
        <v>45</v>
      </c>
      <c r="O138" s="91"/>
      <c r="P138" s="235">
        <f>O138*H138</f>
        <v>0</v>
      </c>
      <c r="Q138" s="235">
        <v>0</v>
      </c>
      <c r="R138" s="235">
        <f>Q138*H138</f>
        <v>0</v>
      </c>
      <c r="S138" s="235">
        <v>0</v>
      </c>
      <c r="T138" s="236">
        <f>S138*H138</f>
        <v>0</v>
      </c>
      <c r="U138" s="38"/>
      <c r="V138" s="38"/>
      <c r="W138" s="38"/>
      <c r="X138" s="38"/>
      <c r="Y138" s="38"/>
      <c r="Z138" s="38"/>
      <c r="AA138" s="38"/>
      <c r="AB138" s="38"/>
      <c r="AC138" s="38"/>
      <c r="AD138" s="38"/>
      <c r="AE138" s="38"/>
      <c r="AR138" s="237" t="s">
        <v>157</v>
      </c>
      <c r="AT138" s="237" t="s">
        <v>152</v>
      </c>
      <c r="AU138" s="237" t="s">
        <v>88</v>
      </c>
      <c r="AY138" s="17" t="s">
        <v>150</v>
      </c>
      <c r="BE138" s="238">
        <f>IF(N138="základní",J138,0)</f>
        <v>0</v>
      </c>
      <c r="BF138" s="238">
        <f>IF(N138="snížená",J138,0)</f>
        <v>0</v>
      </c>
      <c r="BG138" s="238">
        <f>IF(N138="zákl. přenesená",J138,0)</f>
        <v>0</v>
      </c>
      <c r="BH138" s="238">
        <f>IF(N138="sníž. přenesená",J138,0)</f>
        <v>0</v>
      </c>
      <c r="BI138" s="238">
        <f>IF(N138="nulová",J138,0)</f>
        <v>0</v>
      </c>
      <c r="BJ138" s="17" t="s">
        <v>14</v>
      </c>
      <c r="BK138" s="238">
        <f>ROUND(I138*H138,2)</f>
        <v>0</v>
      </c>
      <c r="BL138" s="17" t="s">
        <v>157</v>
      </c>
      <c r="BM138" s="237" t="s">
        <v>1603</v>
      </c>
    </row>
    <row r="139" s="2" customFormat="1">
      <c r="A139" s="38"/>
      <c r="B139" s="39"/>
      <c r="C139" s="40"/>
      <c r="D139" s="239" t="s">
        <v>159</v>
      </c>
      <c r="E139" s="40"/>
      <c r="F139" s="240" t="s">
        <v>246</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159</v>
      </c>
      <c r="AU139" s="17" t="s">
        <v>88</v>
      </c>
    </row>
    <row r="140" s="13" customFormat="1">
      <c r="A140" s="13"/>
      <c r="B140" s="244"/>
      <c r="C140" s="245"/>
      <c r="D140" s="239" t="s">
        <v>161</v>
      </c>
      <c r="E140" s="246" t="s">
        <v>1</v>
      </c>
      <c r="F140" s="247" t="s">
        <v>1604</v>
      </c>
      <c r="G140" s="245"/>
      <c r="H140" s="248">
        <v>711.22000000000003</v>
      </c>
      <c r="I140" s="249"/>
      <c r="J140" s="245"/>
      <c r="K140" s="245"/>
      <c r="L140" s="250"/>
      <c r="M140" s="251"/>
      <c r="N140" s="252"/>
      <c r="O140" s="252"/>
      <c r="P140" s="252"/>
      <c r="Q140" s="252"/>
      <c r="R140" s="252"/>
      <c r="S140" s="252"/>
      <c r="T140" s="253"/>
      <c r="U140" s="13"/>
      <c r="V140" s="13"/>
      <c r="W140" s="13"/>
      <c r="X140" s="13"/>
      <c r="Y140" s="13"/>
      <c r="Z140" s="13"/>
      <c r="AA140" s="13"/>
      <c r="AB140" s="13"/>
      <c r="AC140" s="13"/>
      <c r="AD140" s="13"/>
      <c r="AE140" s="13"/>
      <c r="AT140" s="254" t="s">
        <v>161</v>
      </c>
      <c r="AU140" s="254" t="s">
        <v>88</v>
      </c>
      <c r="AV140" s="13" t="s">
        <v>88</v>
      </c>
      <c r="AW140" s="13" t="s">
        <v>34</v>
      </c>
      <c r="AX140" s="13" t="s">
        <v>14</v>
      </c>
      <c r="AY140" s="254" t="s">
        <v>150</v>
      </c>
    </row>
    <row r="141" s="2" customFormat="1" ht="44.25" customHeight="1">
      <c r="A141" s="38"/>
      <c r="B141" s="39"/>
      <c r="C141" s="226" t="s">
        <v>157</v>
      </c>
      <c r="D141" s="226" t="s">
        <v>152</v>
      </c>
      <c r="E141" s="227" t="s">
        <v>622</v>
      </c>
      <c r="F141" s="228" t="s">
        <v>558</v>
      </c>
      <c r="G141" s="229" t="s">
        <v>269</v>
      </c>
      <c r="H141" s="230">
        <v>113.795</v>
      </c>
      <c r="I141" s="231"/>
      <c r="J141" s="232">
        <f>ROUND(I141*H141,2)</f>
        <v>0</v>
      </c>
      <c r="K141" s="228" t="s">
        <v>156</v>
      </c>
      <c r="L141" s="44"/>
      <c r="M141" s="233" t="s">
        <v>1</v>
      </c>
      <c r="N141" s="234" t="s">
        <v>45</v>
      </c>
      <c r="O141" s="91"/>
      <c r="P141" s="235">
        <f>O141*H141</f>
        <v>0</v>
      </c>
      <c r="Q141" s="235">
        <v>0</v>
      </c>
      <c r="R141" s="235">
        <f>Q141*H141</f>
        <v>0</v>
      </c>
      <c r="S141" s="235">
        <v>0</v>
      </c>
      <c r="T141" s="236">
        <f>S141*H141</f>
        <v>0</v>
      </c>
      <c r="U141" s="38"/>
      <c r="V141" s="38"/>
      <c r="W141" s="38"/>
      <c r="X141" s="38"/>
      <c r="Y141" s="38"/>
      <c r="Z141" s="38"/>
      <c r="AA141" s="38"/>
      <c r="AB141" s="38"/>
      <c r="AC141" s="38"/>
      <c r="AD141" s="38"/>
      <c r="AE141" s="38"/>
      <c r="AR141" s="237" t="s">
        <v>157</v>
      </c>
      <c r="AT141" s="237" t="s">
        <v>152</v>
      </c>
      <c r="AU141" s="237" t="s">
        <v>88</v>
      </c>
      <c r="AY141" s="17" t="s">
        <v>150</v>
      </c>
      <c r="BE141" s="238">
        <f>IF(N141="základní",J141,0)</f>
        <v>0</v>
      </c>
      <c r="BF141" s="238">
        <f>IF(N141="snížená",J141,0)</f>
        <v>0</v>
      </c>
      <c r="BG141" s="238">
        <f>IF(N141="zákl. přenesená",J141,0)</f>
        <v>0</v>
      </c>
      <c r="BH141" s="238">
        <f>IF(N141="sníž. přenesená",J141,0)</f>
        <v>0</v>
      </c>
      <c r="BI141" s="238">
        <f>IF(N141="nulová",J141,0)</f>
        <v>0</v>
      </c>
      <c r="BJ141" s="17" t="s">
        <v>14</v>
      </c>
      <c r="BK141" s="238">
        <f>ROUND(I141*H141,2)</f>
        <v>0</v>
      </c>
      <c r="BL141" s="17" t="s">
        <v>157</v>
      </c>
      <c r="BM141" s="237" t="s">
        <v>1605</v>
      </c>
    </row>
    <row r="142" s="2" customFormat="1">
      <c r="A142" s="38"/>
      <c r="B142" s="39"/>
      <c r="C142" s="40"/>
      <c r="D142" s="239" t="s">
        <v>159</v>
      </c>
      <c r="E142" s="40"/>
      <c r="F142" s="240" t="s">
        <v>554</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159</v>
      </c>
      <c r="AU142" s="17" t="s">
        <v>88</v>
      </c>
    </row>
    <row r="143" s="13" customFormat="1">
      <c r="A143" s="13"/>
      <c r="B143" s="244"/>
      <c r="C143" s="245"/>
      <c r="D143" s="239" t="s">
        <v>161</v>
      </c>
      <c r="E143" s="246" t="s">
        <v>1</v>
      </c>
      <c r="F143" s="247" t="s">
        <v>1606</v>
      </c>
      <c r="G143" s="245"/>
      <c r="H143" s="248">
        <v>113.795</v>
      </c>
      <c r="I143" s="249"/>
      <c r="J143" s="245"/>
      <c r="K143" s="245"/>
      <c r="L143" s="250"/>
      <c r="M143" s="251"/>
      <c r="N143" s="252"/>
      <c r="O143" s="252"/>
      <c r="P143" s="252"/>
      <c r="Q143" s="252"/>
      <c r="R143" s="252"/>
      <c r="S143" s="252"/>
      <c r="T143" s="253"/>
      <c r="U143" s="13"/>
      <c r="V143" s="13"/>
      <c r="W143" s="13"/>
      <c r="X143" s="13"/>
      <c r="Y143" s="13"/>
      <c r="Z143" s="13"/>
      <c r="AA143" s="13"/>
      <c r="AB143" s="13"/>
      <c r="AC143" s="13"/>
      <c r="AD143" s="13"/>
      <c r="AE143" s="13"/>
      <c r="AT143" s="254" t="s">
        <v>161</v>
      </c>
      <c r="AU143" s="254" t="s">
        <v>88</v>
      </c>
      <c r="AV143" s="13" t="s">
        <v>88</v>
      </c>
      <c r="AW143" s="13" t="s">
        <v>34</v>
      </c>
      <c r="AX143" s="13" t="s">
        <v>14</v>
      </c>
      <c r="AY143" s="254" t="s">
        <v>150</v>
      </c>
    </row>
    <row r="144" s="2" customFormat="1" ht="21.75" customHeight="1">
      <c r="A144" s="38"/>
      <c r="B144" s="39"/>
      <c r="C144" s="226" t="s">
        <v>177</v>
      </c>
      <c r="D144" s="226" t="s">
        <v>152</v>
      </c>
      <c r="E144" s="227" t="s">
        <v>625</v>
      </c>
      <c r="F144" s="228" t="s">
        <v>626</v>
      </c>
      <c r="G144" s="229" t="s">
        <v>233</v>
      </c>
      <c r="H144" s="230">
        <v>63.713000000000001</v>
      </c>
      <c r="I144" s="231"/>
      <c r="J144" s="232">
        <f>ROUND(I144*H144,2)</f>
        <v>0</v>
      </c>
      <c r="K144" s="228" t="s">
        <v>1</v>
      </c>
      <c r="L144" s="44"/>
      <c r="M144" s="233" t="s">
        <v>1</v>
      </c>
      <c r="N144" s="234" t="s">
        <v>45</v>
      </c>
      <c r="O144" s="91"/>
      <c r="P144" s="235">
        <f>O144*H144</f>
        <v>0</v>
      </c>
      <c r="Q144" s="235">
        <v>0</v>
      </c>
      <c r="R144" s="235">
        <f>Q144*H144</f>
        <v>0</v>
      </c>
      <c r="S144" s="235">
        <v>0</v>
      </c>
      <c r="T144" s="236">
        <f>S144*H144</f>
        <v>0</v>
      </c>
      <c r="U144" s="38"/>
      <c r="V144" s="38"/>
      <c r="W144" s="38"/>
      <c r="X144" s="38"/>
      <c r="Y144" s="38"/>
      <c r="Z144" s="38"/>
      <c r="AA144" s="38"/>
      <c r="AB144" s="38"/>
      <c r="AC144" s="38"/>
      <c r="AD144" s="38"/>
      <c r="AE144" s="38"/>
      <c r="AR144" s="237" t="s">
        <v>157</v>
      </c>
      <c r="AT144" s="237" t="s">
        <v>152</v>
      </c>
      <c r="AU144" s="237" t="s">
        <v>88</v>
      </c>
      <c r="AY144" s="17" t="s">
        <v>150</v>
      </c>
      <c r="BE144" s="238">
        <f>IF(N144="základní",J144,0)</f>
        <v>0</v>
      </c>
      <c r="BF144" s="238">
        <f>IF(N144="snížená",J144,0)</f>
        <v>0</v>
      </c>
      <c r="BG144" s="238">
        <f>IF(N144="zákl. přenesená",J144,0)</f>
        <v>0</v>
      </c>
      <c r="BH144" s="238">
        <f>IF(N144="sníž. přenesená",J144,0)</f>
        <v>0</v>
      </c>
      <c r="BI144" s="238">
        <f>IF(N144="nulová",J144,0)</f>
        <v>0</v>
      </c>
      <c r="BJ144" s="17" t="s">
        <v>14</v>
      </c>
      <c r="BK144" s="238">
        <f>ROUND(I144*H144,2)</f>
        <v>0</v>
      </c>
      <c r="BL144" s="17" t="s">
        <v>157</v>
      </c>
      <c r="BM144" s="237" t="s">
        <v>1607</v>
      </c>
    </row>
    <row r="145" s="13" customFormat="1">
      <c r="A145" s="13"/>
      <c r="B145" s="244"/>
      <c r="C145" s="245"/>
      <c r="D145" s="239" t="s">
        <v>161</v>
      </c>
      <c r="E145" s="246" t="s">
        <v>1</v>
      </c>
      <c r="F145" s="247" t="s">
        <v>1608</v>
      </c>
      <c r="G145" s="245"/>
      <c r="H145" s="248">
        <v>76.033000000000001</v>
      </c>
      <c r="I145" s="249"/>
      <c r="J145" s="245"/>
      <c r="K145" s="245"/>
      <c r="L145" s="250"/>
      <c r="M145" s="251"/>
      <c r="N145" s="252"/>
      <c r="O145" s="252"/>
      <c r="P145" s="252"/>
      <c r="Q145" s="252"/>
      <c r="R145" s="252"/>
      <c r="S145" s="252"/>
      <c r="T145" s="253"/>
      <c r="U145" s="13"/>
      <c r="V145" s="13"/>
      <c r="W145" s="13"/>
      <c r="X145" s="13"/>
      <c r="Y145" s="13"/>
      <c r="Z145" s="13"/>
      <c r="AA145" s="13"/>
      <c r="AB145" s="13"/>
      <c r="AC145" s="13"/>
      <c r="AD145" s="13"/>
      <c r="AE145" s="13"/>
      <c r="AT145" s="254" t="s">
        <v>161</v>
      </c>
      <c r="AU145" s="254" t="s">
        <v>88</v>
      </c>
      <c r="AV145" s="13" t="s">
        <v>88</v>
      </c>
      <c r="AW145" s="13" t="s">
        <v>34</v>
      </c>
      <c r="AX145" s="13" t="s">
        <v>80</v>
      </c>
      <c r="AY145" s="254" t="s">
        <v>150</v>
      </c>
    </row>
    <row r="146" s="13" customFormat="1">
      <c r="A146" s="13"/>
      <c r="B146" s="244"/>
      <c r="C146" s="245"/>
      <c r="D146" s="239" t="s">
        <v>161</v>
      </c>
      <c r="E146" s="246" t="s">
        <v>1</v>
      </c>
      <c r="F146" s="247" t="s">
        <v>1609</v>
      </c>
      <c r="G146" s="245"/>
      <c r="H146" s="248">
        <v>7.4359999999999999</v>
      </c>
      <c r="I146" s="249"/>
      <c r="J146" s="245"/>
      <c r="K146" s="245"/>
      <c r="L146" s="250"/>
      <c r="M146" s="251"/>
      <c r="N146" s="252"/>
      <c r="O146" s="252"/>
      <c r="P146" s="252"/>
      <c r="Q146" s="252"/>
      <c r="R146" s="252"/>
      <c r="S146" s="252"/>
      <c r="T146" s="253"/>
      <c r="U146" s="13"/>
      <c r="V146" s="13"/>
      <c r="W146" s="13"/>
      <c r="X146" s="13"/>
      <c r="Y146" s="13"/>
      <c r="Z146" s="13"/>
      <c r="AA146" s="13"/>
      <c r="AB146" s="13"/>
      <c r="AC146" s="13"/>
      <c r="AD146" s="13"/>
      <c r="AE146" s="13"/>
      <c r="AT146" s="254" t="s">
        <v>161</v>
      </c>
      <c r="AU146" s="254" t="s">
        <v>88</v>
      </c>
      <c r="AV146" s="13" t="s">
        <v>88</v>
      </c>
      <c r="AW146" s="13" t="s">
        <v>34</v>
      </c>
      <c r="AX146" s="13" t="s">
        <v>80</v>
      </c>
      <c r="AY146" s="254" t="s">
        <v>150</v>
      </c>
    </row>
    <row r="147" s="13" customFormat="1">
      <c r="A147" s="13"/>
      <c r="B147" s="244"/>
      <c r="C147" s="245"/>
      <c r="D147" s="239" t="s">
        <v>161</v>
      </c>
      <c r="E147" s="246" t="s">
        <v>1</v>
      </c>
      <c r="F147" s="247" t="s">
        <v>641</v>
      </c>
      <c r="G147" s="245"/>
      <c r="H147" s="248">
        <v>-4.9390000000000001</v>
      </c>
      <c r="I147" s="249"/>
      <c r="J147" s="245"/>
      <c r="K147" s="245"/>
      <c r="L147" s="250"/>
      <c r="M147" s="251"/>
      <c r="N147" s="252"/>
      <c r="O147" s="252"/>
      <c r="P147" s="252"/>
      <c r="Q147" s="252"/>
      <c r="R147" s="252"/>
      <c r="S147" s="252"/>
      <c r="T147" s="253"/>
      <c r="U147" s="13"/>
      <c r="V147" s="13"/>
      <c r="W147" s="13"/>
      <c r="X147" s="13"/>
      <c r="Y147" s="13"/>
      <c r="Z147" s="13"/>
      <c r="AA147" s="13"/>
      <c r="AB147" s="13"/>
      <c r="AC147" s="13"/>
      <c r="AD147" s="13"/>
      <c r="AE147" s="13"/>
      <c r="AT147" s="254" t="s">
        <v>161</v>
      </c>
      <c r="AU147" s="254" t="s">
        <v>88</v>
      </c>
      <c r="AV147" s="13" t="s">
        <v>88</v>
      </c>
      <c r="AW147" s="13" t="s">
        <v>34</v>
      </c>
      <c r="AX147" s="13" t="s">
        <v>80</v>
      </c>
      <c r="AY147" s="254" t="s">
        <v>150</v>
      </c>
    </row>
    <row r="148" s="13" customFormat="1">
      <c r="A148" s="13"/>
      <c r="B148" s="244"/>
      <c r="C148" s="245"/>
      <c r="D148" s="239" t="s">
        <v>161</v>
      </c>
      <c r="E148" s="246" t="s">
        <v>1</v>
      </c>
      <c r="F148" s="247" t="s">
        <v>1610</v>
      </c>
      <c r="G148" s="245"/>
      <c r="H148" s="248">
        <v>-14.817</v>
      </c>
      <c r="I148" s="249"/>
      <c r="J148" s="245"/>
      <c r="K148" s="245"/>
      <c r="L148" s="250"/>
      <c r="M148" s="251"/>
      <c r="N148" s="252"/>
      <c r="O148" s="252"/>
      <c r="P148" s="252"/>
      <c r="Q148" s="252"/>
      <c r="R148" s="252"/>
      <c r="S148" s="252"/>
      <c r="T148" s="253"/>
      <c r="U148" s="13"/>
      <c r="V148" s="13"/>
      <c r="W148" s="13"/>
      <c r="X148" s="13"/>
      <c r="Y148" s="13"/>
      <c r="Z148" s="13"/>
      <c r="AA148" s="13"/>
      <c r="AB148" s="13"/>
      <c r="AC148" s="13"/>
      <c r="AD148" s="13"/>
      <c r="AE148" s="13"/>
      <c r="AT148" s="254" t="s">
        <v>161</v>
      </c>
      <c r="AU148" s="254" t="s">
        <v>88</v>
      </c>
      <c r="AV148" s="13" t="s">
        <v>88</v>
      </c>
      <c r="AW148" s="13" t="s">
        <v>34</v>
      </c>
      <c r="AX148" s="13" t="s">
        <v>80</v>
      </c>
      <c r="AY148" s="254" t="s">
        <v>150</v>
      </c>
    </row>
    <row r="149" s="14" customFormat="1">
      <c r="A149" s="14"/>
      <c r="B149" s="255"/>
      <c r="C149" s="256"/>
      <c r="D149" s="239" t="s">
        <v>161</v>
      </c>
      <c r="E149" s="257" t="s">
        <v>593</v>
      </c>
      <c r="F149" s="258" t="s">
        <v>212</v>
      </c>
      <c r="G149" s="256"/>
      <c r="H149" s="259">
        <v>63.713000000000001</v>
      </c>
      <c r="I149" s="260"/>
      <c r="J149" s="256"/>
      <c r="K149" s="256"/>
      <c r="L149" s="261"/>
      <c r="M149" s="262"/>
      <c r="N149" s="263"/>
      <c r="O149" s="263"/>
      <c r="P149" s="263"/>
      <c r="Q149" s="263"/>
      <c r="R149" s="263"/>
      <c r="S149" s="263"/>
      <c r="T149" s="264"/>
      <c r="U149" s="14"/>
      <c r="V149" s="14"/>
      <c r="W149" s="14"/>
      <c r="X149" s="14"/>
      <c r="Y149" s="14"/>
      <c r="Z149" s="14"/>
      <c r="AA149" s="14"/>
      <c r="AB149" s="14"/>
      <c r="AC149" s="14"/>
      <c r="AD149" s="14"/>
      <c r="AE149" s="14"/>
      <c r="AT149" s="265" t="s">
        <v>161</v>
      </c>
      <c r="AU149" s="265" t="s">
        <v>88</v>
      </c>
      <c r="AV149" s="14" t="s">
        <v>157</v>
      </c>
      <c r="AW149" s="14" t="s">
        <v>34</v>
      </c>
      <c r="AX149" s="14" t="s">
        <v>14</v>
      </c>
      <c r="AY149" s="265" t="s">
        <v>150</v>
      </c>
    </row>
    <row r="150" s="2" customFormat="1" ht="16.5" customHeight="1">
      <c r="A150" s="38"/>
      <c r="B150" s="39"/>
      <c r="C150" s="266" t="s">
        <v>184</v>
      </c>
      <c r="D150" s="266" t="s">
        <v>266</v>
      </c>
      <c r="E150" s="267" t="s">
        <v>656</v>
      </c>
      <c r="F150" s="268" t="s">
        <v>657</v>
      </c>
      <c r="G150" s="269" t="s">
        <v>269</v>
      </c>
      <c r="H150" s="270">
        <v>119.143</v>
      </c>
      <c r="I150" s="271"/>
      <c r="J150" s="272">
        <f>ROUND(I150*H150,2)</f>
        <v>0</v>
      </c>
      <c r="K150" s="268" t="s">
        <v>1</v>
      </c>
      <c r="L150" s="273"/>
      <c r="M150" s="274" t="s">
        <v>1</v>
      </c>
      <c r="N150" s="275" t="s">
        <v>45</v>
      </c>
      <c r="O150" s="91"/>
      <c r="P150" s="235">
        <f>O150*H150</f>
        <v>0</v>
      </c>
      <c r="Q150" s="235">
        <v>1</v>
      </c>
      <c r="R150" s="235">
        <f>Q150*H150</f>
        <v>119.143</v>
      </c>
      <c r="S150" s="235">
        <v>0</v>
      </c>
      <c r="T150" s="236">
        <f>S150*H150</f>
        <v>0</v>
      </c>
      <c r="U150" s="38"/>
      <c r="V150" s="38"/>
      <c r="W150" s="38"/>
      <c r="X150" s="38"/>
      <c r="Y150" s="38"/>
      <c r="Z150" s="38"/>
      <c r="AA150" s="38"/>
      <c r="AB150" s="38"/>
      <c r="AC150" s="38"/>
      <c r="AD150" s="38"/>
      <c r="AE150" s="38"/>
      <c r="AR150" s="237" t="s">
        <v>194</v>
      </c>
      <c r="AT150" s="237" t="s">
        <v>266</v>
      </c>
      <c r="AU150" s="237" t="s">
        <v>88</v>
      </c>
      <c r="AY150" s="17" t="s">
        <v>150</v>
      </c>
      <c r="BE150" s="238">
        <f>IF(N150="základní",J150,0)</f>
        <v>0</v>
      </c>
      <c r="BF150" s="238">
        <f>IF(N150="snížená",J150,0)</f>
        <v>0</v>
      </c>
      <c r="BG150" s="238">
        <f>IF(N150="zákl. přenesená",J150,0)</f>
        <v>0</v>
      </c>
      <c r="BH150" s="238">
        <f>IF(N150="sníž. přenesená",J150,0)</f>
        <v>0</v>
      </c>
      <c r="BI150" s="238">
        <f>IF(N150="nulová",J150,0)</f>
        <v>0</v>
      </c>
      <c r="BJ150" s="17" t="s">
        <v>14</v>
      </c>
      <c r="BK150" s="238">
        <f>ROUND(I150*H150,2)</f>
        <v>0</v>
      </c>
      <c r="BL150" s="17" t="s">
        <v>157</v>
      </c>
      <c r="BM150" s="237" t="s">
        <v>1611</v>
      </c>
    </row>
    <row r="151" s="13" customFormat="1">
      <c r="A151" s="13"/>
      <c r="B151" s="244"/>
      <c r="C151" s="245"/>
      <c r="D151" s="239" t="s">
        <v>161</v>
      </c>
      <c r="E151" s="246" t="s">
        <v>1</v>
      </c>
      <c r="F151" s="247" t="s">
        <v>659</v>
      </c>
      <c r="G151" s="245"/>
      <c r="H151" s="248">
        <v>119.143</v>
      </c>
      <c r="I151" s="249"/>
      <c r="J151" s="245"/>
      <c r="K151" s="245"/>
      <c r="L151" s="250"/>
      <c r="M151" s="251"/>
      <c r="N151" s="252"/>
      <c r="O151" s="252"/>
      <c r="P151" s="252"/>
      <c r="Q151" s="252"/>
      <c r="R151" s="252"/>
      <c r="S151" s="252"/>
      <c r="T151" s="253"/>
      <c r="U151" s="13"/>
      <c r="V151" s="13"/>
      <c r="W151" s="13"/>
      <c r="X151" s="13"/>
      <c r="Y151" s="13"/>
      <c r="Z151" s="13"/>
      <c r="AA151" s="13"/>
      <c r="AB151" s="13"/>
      <c r="AC151" s="13"/>
      <c r="AD151" s="13"/>
      <c r="AE151" s="13"/>
      <c r="AT151" s="254" t="s">
        <v>161</v>
      </c>
      <c r="AU151" s="254" t="s">
        <v>88</v>
      </c>
      <c r="AV151" s="13" t="s">
        <v>88</v>
      </c>
      <c r="AW151" s="13" t="s">
        <v>34</v>
      </c>
      <c r="AX151" s="13" t="s">
        <v>14</v>
      </c>
      <c r="AY151" s="254" t="s">
        <v>150</v>
      </c>
    </row>
    <row r="152" s="2" customFormat="1" ht="16.5" customHeight="1">
      <c r="A152" s="38"/>
      <c r="B152" s="39"/>
      <c r="C152" s="226" t="s">
        <v>189</v>
      </c>
      <c r="D152" s="226" t="s">
        <v>152</v>
      </c>
      <c r="E152" s="227" t="s">
        <v>660</v>
      </c>
      <c r="F152" s="228" t="s">
        <v>661</v>
      </c>
      <c r="G152" s="229" t="s">
        <v>233</v>
      </c>
      <c r="H152" s="230">
        <v>14.817</v>
      </c>
      <c r="I152" s="231"/>
      <c r="J152" s="232">
        <f>ROUND(I152*H152,2)</f>
        <v>0</v>
      </c>
      <c r="K152" s="228" t="s">
        <v>1</v>
      </c>
      <c r="L152" s="44"/>
      <c r="M152" s="233" t="s">
        <v>1</v>
      </c>
      <c r="N152" s="234" t="s">
        <v>45</v>
      </c>
      <c r="O152" s="91"/>
      <c r="P152" s="235">
        <f>O152*H152</f>
        <v>0</v>
      </c>
      <c r="Q152" s="235">
        <v>0</v>
      </c>
      <c r="R152" s="235">
        <f>Q152*H152</f>
        <v>0</v>
      </c>
      <c r="S152" s="235">
        <v>0</v>
      </c>
      <c r="T152" s="236">
        <f>S152*H152</f>
        <v>0</v>
      </c>
      <c r="U152" s="38"/>
      <c r="V152" s="38"/>
      <c r="W152" s="38"/>
      <c r="X152" s="38"/>
      <c r="Y152" s="38"/>
      <c r="Z152" s="38"/>
      <c r="AA152" s="38"/>
      <c r="AB152" s="38"/>
      <c r="AC152" s="38"/>
      <c r="AD152" s="38"/>
      <c r="AE152" s="38"/>
      <c r="AR152" s="237" t="s">
        <v>157</v>
      </c>
      <c r="AT152" s="237" t="s">
        <v>152</v>
      </c>
      <c r="AU152" s="237" t="s">
        <v>88</v>
      </c>
      <c r="AY152" s="17" t="s">
        <v>150</v>
      </c>
      <c r="BE152" s="238">
        <f>IF(N152="základní",J152,0)</f>
        <v>0</v>
      </c>
      <c r="BF152" s="238">
        <f>IF(N152="snížená",J152,0)</f>
        <v>0</v>
      </c>
      <c r="BG152" s="238">
        <f>IF(N152="zákl. přenesená",J152,0)</f>
        <v>0</v>
      </c>
      <c r="BH152" s="238">
        <f>IF(N152="sníž. přenesená",J152,0)</f>
        <v>0</v>
      </c>
      <c r="BI152" s="238">
        <f>IF(N152="nulová",J152,0)</f>
        <v>0</v>
      </c>
      <c r="BJ152" s="17" t="s">
        <v>14</v>
      </c>
      <c r="BK152" s="238">
        <f>ROUND(I152*H152,2)</f>
        <v>0</v>
      </c>
      <c r="BL152" s="17" t="s">
        <v>157</v>
      </c>
      <c r="BM152" s="237" t="s">
        <v>1612</v>
      </c>
    </row>
    <row r="153" s="13" customFormat="1">
      <c r="A153" s="13"/>
      <c r="B153" s="244"/>
      <c r="C153" s="245"/>
      <c r="D153" s="239" t="s">
        <v>161</v>
      </c>
      <c r="E153" s="246" t="s">
        <v>590</v>
      </c>
      <c r="F153" s="247" t="s">
        <v>1613</v>
      </c>
      <c r="G153" s="245"/>
      <c r="H153" s="248">
        <v>14.817</v>
      </c>
      <c r="I153" s="249"/>
      <c r="J153" s="245"/>
      <c r="K153" s="245"/>
      <c r="L153" s="250"/>
      <c r="M153" s="251"/>
      <c r="N153" s="252"/>
      <c r="O153" s="252"/>
      <c r="P153" s="252"/>
      <c r="Q153" s="252"/>
      <c r="R153" s="252"/>
      <c r="S153" s="252"/>
      <c r="T153" s="253"/>
      <c r="U153" s="13"/>
      <c r="V153" s="13"/>
      <c r="W153" s="13"/>
      <c r="X153" s="13"/>
      <c r="Y153" s="13"/>
      <c r="Z153" s="13"/>
      <c r="AA153" s="13"/>
      <c r="AB153" s="13"/>
      <c r="AC153" s="13"/>
      <c r="AD153" s="13"/>
      <c r="AE153" s="13"/>
      <c r="AT153" s="254" t="s">
        <v>161</v>
      </c>
      <c r="AU153" s="254" t="s">
        <v>88</v>
      </c>
      <c r="AV153" s="13" t="s">
        <v>88</v>
      </c>
      <c r="AW153" s="13" t="s">
        <v>34</v>
      </c>
      <c r="AX153" s="13" t="s">
        <v>14</v>
      </c>
      <c r="AY153" s="254" t="s">
        <v>150</v>
      </c>
    </row>
    <row r="154" s="2" customFormat="1" ht="16.5" customHeight="1">
      <c r="A154" s="38"/>
      <c r="B154" s="39"/>
      <c r="C154" s="266" t="s">
        <v>194</v>
      </c>
      <c r="D154" s="266" t="s">
        <v>266</v>
      </c>
      <c r="E154" s="267" t="s">
        <v>676</v>
      </c>
      <c r="F154" s="268" t="s">
        <v>677</v>
      </c>
      <c r="G154" s="269" t="s">
        <v>269</v>
      </c>
      <c r="H154" s="270">
        <v>27.707999999999998</v>
      </c>
      <c r="I154" s="271"/>
      <c r="J154" s="272">
        <f>ROUND(I154*H154,2)</f>
        <v>0</v>
      </c>
      <c r="K154" s="268" t="s">
        <v>1</v>
      </c>
      <c r="L154" s="273"/>
      <c r="M154" s="274" t="s">
        <v>1</v>
      </c>
      <c r="N154" s="275" t="s">
        <v>45</v>
      </c>
      <c r="O154" s="91"/>
      <c r="P154" s="235">
        <f>O154*H154</f>
        <v>0</v>
      </c>
      <c r="Q154" s="235">
        <v>1</v>
      </c>
      <c r="R154" s="235">
        <f>Q154*H154</f>
        <v>27.707999999999998</v>
      </c>
      <c r="S154" s="235">
        <v>0</v>
      </c>
      <c r="T154" s="236">
        <f>S154*H154</f>
        <v>0</v>
      </c>
      <c r="U154" s="38"/>
      <c r="V154" s="38"/>
      <c r="W154" s="38"/>
      <c r="X154" s="38"/>
      <c r="Y154" s="38"/>
      <c r="Z154" s="38"/>
      <c r="AA154" s="38"/>
      <c r="AB154" s="38"/>
      <c r="AC154" s="38"/>
      <c r="AD154" s="38"/>
      <c r="AE154" s="38"/>
      <c r="AR154" s="237" t="s">
        <v>194</v>
      </c>
      <c r="AT154" s="237" t="s">
        <v>266</v>
      </c>
      <c r="AU154" s="237" t="s">
        <v>88</v>
      </c>
      <c r="AY154" s="17" t="s">
        <v>150</v>
      </c>
      <c r="BE154" s="238">
        <f>IF(N154="základní",J154,0)</f>
        <v>0</v>
      </c>
      <c r="BF154" s="238">
        <f>IF(N154="snížená",J154,0)</f>
        <v>0</v>
      </c>
      <c r="BG154" s="238">
        <f>IF(N154="zákl. přenesená",J154,0)</f>
        <v>0</v>
      </c>
      <c r="BH154" s="238">
        <f>IF(N154="sníž. přenesená",J154,0)</f>
        <v>0</v>
      </c>
      <c r="BI154" s="238">
        <f>IF(N154="nulová",J154,0)</f>
        <v>0</v>
      </c>
      <c r="BJ154" s="17" t="s">
        <v>14</v>
      </c>
      <c r="BK154" s="238">
        <f>ROUND(I154*H154,2)</f>
        <v>0</v>
      </c>
      <c r="BL154" s="17" t="s">
        <v>157</v>
      </c>
      <c r="BM154" s="237" t="s">
        <v>1614</v>
      </c>
    </row>
    <row r="155" s="13" customFormat="1">
      <c r="A155" s="13"/>
      <c r="B155" s="244"/>
      <c r="C155" s="245"/>
      <c r="D155" s="239" t="s">
        <v>161</v>
      </c>
      <c r="E155" s="246" t="s">
        <v>1</v>
      </c>
      <c r="F155" s="247" t="s">
        <v>679</v>
      </c>
      <c r="G155" s="245"/>
      <c r="H155" s="248">
        <v>27.707999999999998</v>
      </c>
      <c r="I155" s="249"/>
      <c r="J155" s="245"/>
      <c r="K155" s="245"/>
      <c r="L155" s="250"/>
      <c r="M155" s="251"/>
      <c r="N155" s="252"/>
      <c r="O155" s="252"/>
      <c r="P155" s="252"/>
      <c r="Q155" s="252"/>
      <c r="R155" s="252"/>
      <c r="S155" s="252"/>
      <c r="T155" s="253"/>
      <c r="U155" s="13"/>
      <c r="V155" s="13"/>
      <c r="W155" s="13"/>
      <c r="X155" s="13"/>
      <c r="Y155" s="13"/>
      <c r="Z155" s="13"/>
      <c r="AA155" s="13"/>
      <c r="AB155" s="13"/>
      <c r="AC155" s="13"/>
      <c r="AD155" s="13"/>
      <c r="AE155" s="13"/>
      <c r="AT155" s="254" t="s">
        <v>161</v>
      </c>
      <c r="AU155" s="254" t="s">
        <v>88</v>
      </c>
      <c r="AV155" s="13" t="s">
        <v>88</v>
      </c>
      <c r="AW155" s="13" t="s">
        <v>34</v>
      </c>
      <c r="AX155" s="13" t="s">
        <v>14</v>
      </c>
      <c r="AY155" s="254" t="s">
        <v>150</v>
      </c>
    </row>
    <row r="156" s="2" customFormat="1" ht="16.5" customHeight="1">
      <c r="A156" s="38"/>
      <c r="B156" s="39"/>
      <c r="C156" s="226" t="s">
        <v>199</v>
      </c>
      <c r="D156" s="226" t="s">
        <v>152</v>
      </c>
      <c r="E156" s="227" t="s">
        <v>1615</v>
      </c>
      <c r="F156" s="228" t="s">
        <v>1616</v>
      </c>
      <c r="G156" s="229" t="s">
        <v>216</v>
      </c>
      <c r="H156" s="230">
        <v>39.799999999999997</v>
      </c>
      <c r="I156" s="231"/>
      <c r="J156" s="232">
        <f>ROUND(I156*H156,2)</f>
        <v>0</v>
      </c>
      <c r="K156" s="228" t="s">
        <v>1</v>
      </c>
      <c r="L156" s="44"/>
      <c r="M156" s="233" t="s">
        <v>1</v>
      </c>
      <c r="N156" s="234" t="s">
        <v>45</v>
      </c>
      <c r="O156" s="91"/>
      <c r="P156" s="235">
        <f>O156*H156</f>
        <v>0</v>
      </c>
      <c r="Q156" s="235">
        <v>0</v>
      </c>
      <c r="R156" s="235">
        <f>Q156*H156</f>
        <v>0</v>
      </c>
      <c r="S156" s="235">
        <v>0</v>
      </c>
      <c r="T156" s="236">
        <f>S156*H156</f>
        <v>0</v>
      </c>
      <c r="U156" s="38"/>
      <c r="V156" s="38"/>
      <c r="W156" s="38"/>
      <c r="X156" s="38"/>
      <c r="Y156" s="38"/>
      <c r="Z156" s="38"/>
      <c r="AA156" s="38"/>
      <c r="AB156" s="38"/>
      <c r="AC156" s="38"/>
      <c r="AD156" s="38"/>
      <c r="AE156" s="38"/>
      <c r="AR156" s="237" t="s">
        <v>157</v>
      </c>
      <c r="AT156" s="237" t="s">
        <v>152</v>
      </c>
      <c r="AU156" s="237" t="s">
        <v>88</v>
      </c>
      <c r="AY156" s="17" t="s">
        <v>150</v>
      </c>
      <c r="BE156" s="238">
        <f>IF(N156="základní",J156,0)</f>
        <v>0</v>
      </c>
      <c r="BF156" s="238">
        <f>IF(N156="snížená",J156,0)</f>
        <v>0</v>
      </c>
      <c r="BG156" s="238">
        <f>IF(N156="zákl. přenesená",J156,0)</f>
        <v>0</v>
      </c>
      <c r="BH156" s="238">
        <f>IF(N156="sníž. přenesená",J156,0)</f>
        <v>0</v>
      </c>
      <c r="BI156" s="238">
        <f>IF(N156="nulová",J156,0)</f>
        <v>0</v>
      </c>
      <c r="BJ156" s="17" t="s">
        <v>14</v>
      </c>
      <c r="BK156" s="238">
        <f>ROUND(I156*H156,2)</f>
        <v>0</v>
      </c>
      <c r="BL156" s="17" t="s">
        <v>157</v>
      </c>
      <c r="BM156" s="237" t="s">
        <v>1617</v>
      </c>
    </row>
    <row r="157" s="2" customFormat="1" ht="21.75" customHeight="1">
      <c r="A157" s="38"/>
      <c r="B157" s="39"/>
      <c r="C157" s="266" t="s">
        <v>204</v>
      </c>
      <c r="D157" s="266" t="s">
        <v>266</v>
      </c>
      <c r="E157" s="267" t="s">
        <v>1618</v>
      </c>
      <c r="F157" s="268" t="s">
        <v>1619</v>
      </c>
      <c r="G157" s="269" t="s">
        <v>233</v>
      </c>
      <c r="H157" s="270">
        <v>0.20000000000000001</v>
      </c>
      <c r="I157" s="271"/>
      <c r="J157" s="272">
        <f>ROUND(I157*H157,2)</f>
        <v>0</v>
      </c>
      <c r="K157" s="268" t="s">
        <v>156</v>
      </c>
      <c r="L157" s="273"/>
      <c r="M157" s="274" t="s">
        <v>1</v>
      </c>
      <c r="N157" s="275" t="s">
        <v>45</v>
      </c>
      <c r="O157" s="91"/>
      <c r="P157" s="235">
        <f>O157*H157</f>
        <v>0</v>
      </c>
      <c r="Q157" s="235">
        <v>1.4570000000000001</v>
      </c>
      <c r="R157" s="235">
        <f>Q157*H157</f>
        <v>0.29140000000000005</v>
      </c>
      <c r="S157" s="235">
        <v>0</v>
      </c>
      <c r="T157" s="236">
        <f>S157*H157</f>
        <v>0</v>
      </c>
      <c r="U157" s="38"/>
      <c r="V157" s="38"/>
      <c r="W157" s="38"/>
      <c r="X157" s="38"/>
      <c r="Y157" s="38"/>
      <c r="Z157" s="38"/>
      <c r="AA157" s="38"/>
      <c r="AB157" s="38"/>
      <c r="AC157" s="38"/>
      <c r="AD157" s="38"/>
      <c r="AE157" s="38"/>
      <c r="AR157" s="237" t="s">
        <v>194</v>
      </c>
      <c r="AT157" s="237" t="s">
        <v>266</v>
      </c>
      <c r="AU157" s="237" t="s">
        <v>88</v>
      </c>
      <c r="AY157" s="17" t="s">
        <v>150</v>
      </c>
      <c r="BE157" s="238">
        <f>IF(N157="základní",J157,0)</f>
        <v>0</v>
      </c>
      <c r="BF157" s="238">
        <f>IF(N157="snížená",J157,0)</f>
        <v>0</v>
      </c>
      <c r="BG157" s="238">
        <f>IF(N157="zákl. přenesená",J157,0)</f>
        <v>0</v>
      </c>
      <c r="BH157" s="238">
        <f>IF(N157="sníž. přenesená",J157,0)</f>
        <v>0</v>
      </c>
      <c r="BI157" s="238">
        <f>IF(N157="nulová",J157,0)</f>
        <v>0</v>
      </c>
      <c r="BJ157" s="17" t="s">
        <v>14</v>
      </c>
      <c r="BK157" s="238">
        <f>ROUND(I157*H157,2)</f>
        <v>0</v>
      </c>
      <c r="BL157" s="17" t="s">
        <v>157</v>
      </c>
      <c r="BM157" s="237" t="s">
        <v>1620</v>
      </c>
    </row>
    <row r="158" s="13" customFormat="1">
      <c r="A158" s="13"/>
      <c r="B158" s="244"/>
      <c r="C158" s="245"/>
      <c r="D158" s="239" t="s">
        <v>161</v>
      </c>
      <c r="E158" s="246" t="s">
        <v>1</v>
      </c>
      <c r="F158" s="247" t="s">
        <v>1621</v>
      </c>
      <c r="G158" s="245"/>
      <c r="H158" s="248">
        <v>0.20000000000000001</v>
      </c>
      <c r="I158" s="249"/>
      <c r="J158" s="245"/>
      <c r="K158" s="245"/>
      <c r="L158" s="250"/>
      <c r="M158" s="251"/>
      <c r="N158" s="252"/>
      <c r="O158" s="252"/>
      <c r="P158" s="252"/>
      <c r="Q158" s="252"/>
      <c r="R158" s="252"/>
      <c r="S158" s="252"/>
      <c r="T158" s="253"/>
      <c r="U158" s="13"/>
      <c r="V158" s="13"/>
      <c r="W158" s="13"/>
      <c r="X158" s="13"/>
      <c r="Y158" s="13"/>
      <c r="Z158" s="13"/>
      <c r="AA158" s="13"/>
      <c r="AB158" s="13"/>
      <c r="AC158" s="13"/>
      <c r="AD158" s="13"/>
      <c r="AE158" s="13"/>
      <c r="AT158" s="254" t="s">
        <v>161</v>
      </c>
      <c r="AU158" s="254" t="s">
        <v>88</v>
      </c>
      <c r="AV158" s="13" t="s">
        <v>88</v>
      </c>
      <c r="AW158" s="13" t="s">
        <v>34</v>
      </c>
      <c r="AX158" s="13" t="s">
        <v>14</v>
      </c>
      <c r="AY158" s="254" t="s">
        <v>150</v>
      </c>
    </row>
    <row r="159" s="12" customFormat="1" ht="22.8" customHeight="1">
      <c r="A159" s="12"/>
      <c r="B159" s="210"/>
      <c r="C159" s="211"/>
      <c r="D159" s="212" t="s">
        <v>79</v>
      </c>
      <c r="E159" s="224" t="s">
        <v>157</v>
      </c>
      <c r="F159" s="224" t="s">
        <v>680</v>
      </c>
      <c r="G159" s="211"/>
      <c r="H159" s="211"/>
      <c r="I159" s="214"/>
      <c r="J159" s="225">
        <f>BK159</f>
        <v>0</v>
      </c>
      <c r="K159" s="211"/>
      <c r="L159" s="216"/>
      <c r="M159" s="217"/>
      <c r="N159" s="218"/>
      <c r="O159" s="218"/>
      <c r="P159" s="219">
        <f>SUM(P160:P166)</f>
        <v>0</v>
      </c>
      <c r="Q159" s="218"/>
      <c r="R159" s="219">
        <f>SUM(R160:R166)</f>
        <v>9.3466922300000004</v>
      </c>
      <c r="S159" s="218"/>
      <c r="T159" s="220">
        <f>SUM(T160:T166)</f>
        <v>0</v>
      </c>
      <c r="U159" s="12"/>
      <c r="V159" s="12"/>
      <c r="W159" s="12"/>
      <c r="X159" s="12"/>
      <c r="Y159" s="12"/>
      <c r="Z159" s="12"/>
      <c r="AA159" s="12"/>
      <c r="AB159" s="12"/>
      <c r="AC159" s="12"/>
      <c r="AD159" s="12"/>
      <c r="AE159" s="12"/>
      <c r="AR159" s="221" t="s">
        <v>14</v>
      </c>
      <c r="AT159" s="222" t="s">
        <v>79</v>
      </c>
      <c r="AU159" s="222" t="s">
        <v>14</v>
      </c>
      <c r="AY159" s="221" t="s">
        <v>150</v>
      </c>
      <c r="BK159" s="223">
        <f>SUM(BK160:BK166)</f>
        <v>0</v>
      </c>
    </row>
    <row r="160" s="2" customFormat="1" ht="21.75" customHeight="1">
      <c r="A160" s="38"/>
      <c r="B160" s="39"/>
      <c r="C160" s="226" t="s">
        <v>213</v>
      </c>
      <c r="D160" s="226" t="s">
        <v>152</v>
      </c>
      <c r="E160" s="227" t="s">
        <v>681</v>
      </c>
      <c r="F160" s="228" t="s">
        <v>682</v>
      </c>
      <c r="G160" s="229" t="s">
        <v>233</v>
      </c>
      <c r="H160" s="230">
        <v>4.9390000000000001</v>
      </c>
      <c r="I160" s="231"/>
      <c r="J160" s="232">
        <f>ROUND(I160*H160,2)</f>
        <v>0</v>
      </c>
      <c r="K160" s="228" t="s">
        <v>1</v>
      </c>
      <c r="L160" s="44"/>
      <c r="M160" s="233" t="s">
        <v>1</v>
      </c>
      <c r="N160" s="234" t="s">
        <v>45</v>
      </c>
      <c r="O160" s="91"/>
      <c r="P160" s="235">
        <f>O160*H160</f>
        <v>0</v>
      </c>
      <c r="Q160" s="235">
        <v>1.8907700000000001</v>
      </c>
      <c r="R160" s="235">
        <f>Q160*H160</f>
        <v>9.3385130299999997</v>
      </c>
      <c r="S160" s="235">
        <v>0</v>
      </c>
      <c r="T160" s="236">
        <f>S160*H160</f>
        <v>0</v>
      </c>
      <c r="U160" s="38"/>
      <c r="V160" s="38"/>
      <c r="W160" s="38"/>
      <c r="X160" s="38"/>
      <c r="Y160" s="38"/>
      <c r="Z160" s="38"/>
      <c r="AA160" s="38"/>
      <c r="AB160" s="38"/>
      <c r="AC160" s="38"/>
      <c r="AD160" s="38"/>
      <c r="AE160" s="38"/>
      <c r="AR160" s="237" t="s">
        <v>157</v>
      </c>
      <c r="AT160" s="237" t="s">
        <v>152</v>
      </c>
      <c r="AU160" s="237" t="s">
        <v>88</v>
      </c>
      <c r="AY160" s="17" t="s">
        <v>150</v>
      </c>
      <c r="BE160" s="238">
        <f>IF(N160="základní",J160,0)</f>
        <v>0</v>
      </c>
      <c r="BF160" s="238">
        <f>IF(N160="snížená",J160,0)</f>
        <v>0</v>
      </c>
      <c r="BG160" s="238">
        <f>IF(N160="zákl. přenesená",J160,0)</f>
        <v>0</v>
      </c>
      <c r="BH160" s="238">
        <f>IF(N160="sníž. přenesená",J160,0)</f>
        <v>0</v>
      </c>
      <c r="BI160" s="238">
        <f>IF(N160="nulová",J160,0)</f>
        <v>0</v>
      </c>
      <c r="BJ160" s="17" t="s">
        <v>14</v>
      </c>
      <c r="BK160" s="238">
        <f>ROUND(I160*H160,2)</f>
        <v>0</v>
      </c>
      <c r="BL160" s="17" t="s">
        <v>157</v>
      </c>
      <c r="BM160" s="237" t="s">
        <v>1622</v>
      </c>
    </row>
    <row r="161" s="13" customFormat="1">
      <c r="A161" s="13"/>
      <c r="B161" s="244"/>
      <c r="C161" s="245"/>
      <c r="D161" s="239" t="s">
        <v>161</v>
      </c>
      <c r="E161" s="246" t="s">
        <v>596</v>
      </c>
      <c r="F161" s="247" t="s">
        <v>1623</v>
      </c>
      <c r="G161" s="245"/>
      <c r="H161" s="248">
        <v>4.9390000000000001</v>
      </c>
      <c r="I161" s="249"/>
      <c r="J161" s="245"/>
      <c r="K161" s="245"/>
      <c r="L161" s="250"/>
      <c r="M161" s="251"/>
      <c r="N161" s="252"/>
      <c r="O161" s="252"/>
      <c r="P161" s="252"/>
      <c r="Q161" s="252"/>
      <c r="R161" s="252"/>
      <c r="S161" s="252"/>
      <c r="T161" s="253"/>
      <c r="U161" s="13"/>
      <c r="V161" s="13"/>
      <c r="W161" s="13"/>
      <c r="X161" s="13"/>
      <c r="Y161" s="13"/>
      <c r="Z161" s="13"/>
      <c r="AA161" s="13"/>
      <c r="AB161" s="13"/>
      <c r="AC161" s="13"/>
      <c r="AD161" s="13"/>
      <c r="AE161" s="13"/>
      <c r="AT161" s="254" t="s">
        <v>161</v>
      </c>
      <c r="AU161" s="254" t="s">
        <v>88</v>
      </c>
      <c r="AV161" s="13" t="s">
        <v>88</v>
      </c>
      <c r="AW161" s="13" t="s">
        <v>34</v>
      </c>
      <c r="AX161" s="13" t="s">
        <v>14</v>
      </c>
      <c r="AY161" s="254" t="s">
        <v>150</v>
      </c>
    </row>
    <row r="162" s="2" customFormat="1" ht="33" customHeight="1">
      <c r="A162" s="38"/>
      <c r="B162" s="39"/>
      <c r="C162" s="226" t="s">
        <v>220</v>
      </c>
      <c r="D162" s="226" t="s">
        <v>152</v>
      </c>
      <c r="E162" s="227" t="s">
        <v>1624</v>
      </c>
      <c r="F162" s="228" t="s">
        <v>1625</v>
      </c>
      <c r="G162" s="229" t="s">
        <v>233</v>
      </c>
      <c r="H162" s="230">
        <v>0.16</v>
      </c>
      <c r="I162" s="231"/>
      <c r="J162" s="232">
        <f>ROUND(I162*H162,2)</f>
        <v>0</v>
      </c>
      <c r="K162" s="228" t="s">
        <v>156</v>
      </c>
      <c r="L162" s="44"/>
      <c r="M162" s="233" t="s">
        <v>1</v>
      </c>
      <c r="N162" s="234" t="s">
        <v>45</v>
      </c>
      <c r="O162" s="91"/>
      <c r="P162" s="235">
        <f>O162*H162</f>
        <v>0</v>
      </c>
      <c r="Q162" s="235">
        <v>0</v>
      </c>
      <c r="R162" s="235">
        <f>Q162*H162</f>
        <v>0</v>
      </c>
      <c r="S162" s="235">
        <v>0</v>
      </c>
      <c r="T162" s="236">
        <f>S162*H162</f>
        <v>0</v>
      </c>
      <c r="U162" s="38"/>
      <c r="V162" s="38"/>
      <c r="W162" s="38"/>
      <c r="X162" s="38"/>
      <c r="Y162" s="38"/>
      <c r="Z162" s="38"/>
      <c r="AA162" s="38"/>
      <c r="AB162" s="38"/>
      <c r="AC162" s="38"/>
      <c r="AD162" s="38"/>
      <c r="AE162" s="38"/>
      <c r="AR162" s="237" t="s">
        <v>157</v>
      </c>
      <c r="AT162" s="237" t="s">
        <v>152</v>
      </c>
      <c r="AU162" s="237" t="s">
        <v>88</v>
      </c>
      <c r="AY162" s="17" t="s">
        <v>150</v>
      </c>
      <c r="BE162" s="238">
        <f>IF(N162="základní",J162,0)</f>
        <v>0</v>
      </c>
      <c r="BF162" s="238">
        <f>IF(N162="snížená",J162,0)</f>
        <v>0</v>
      </c>
      <c r="BG162" s="238">
        <f>IF(N162="zákl. přenesená",J162,0)</f>
        <v>0</v>
      </c>
      <c r="BH162" s="238">
        <f>IF(N162="sníž. přenesená",J162,0)</f>
        <v>0</v>
      </c>
      <c r="BI162" s="238">
        <f>IF(N162="nulová",J162,0)</f>
        <v>0</v>
      </c>
      <c r="BJ162" s="17" t="s">
        <v>14</v>
      </c>
      <c r="BK162" s="238">
        <f>ROUND(I162*H162,2)</f>
        <v>0</v>
      </c>
      <c r="BL162" s="17" t="s">
        <v>157</v>
      </c>
      <c r="BM162" s="237" t="s">
        <v>1626</v>
      </c>
    </row>
    <row r="163" s="2" customFormat="1">
      <c r="A163" s="38"/>
      <c r="B163" s="39"/>
      <c r="C163" s="40"/>
      <c r="D163" s="239" t="s">
        <v>159</v>
      </c>
      <c r="E163" s="40"/>
      <c r="F163" s="240" t="s">
        <v>719</v>
      </c>
      <c r="G163" s="40"/>
      <c r="H163" s="40"/>
      <c r="I163" s="241"/>
      <c r="J163" s="40"/>
      <c r="K163" s="40"/>
      <c r="L163" s="44"/>
      <c r="M163" s="242"/>
      <c r="N163" s="243"/>
      <c r="O163" s="91"/>
      <c r="P163" s="91"/>
      <c r="Q163" s="91"/>
      <c r="R163" s="91"/>
      <c r="S163" s="91"/>
      <c r="T163" s="92"/>
      <c r="U163" s="38"/>
      <c r="V163" s="38"/>
      <c r="W163" s="38"/>
      <c r="X163" s="38"/>
      <c r="Y163" s="38"/>
      <c r="Z163" s="38"/>
      <c r="AA163" s="38"/>
      <c r="AB163" s="38"/>
      <c r="AC163" s="38"/>
      <c r="AD163" s="38"/>
      <c r="AE163" s="38"/>
      <c r="AT163" s="17" t="s">
        <v>159</v>
      </c>
      <c r="AU163" s="17" t="s">
        <v>88</v>
      </c>
    </row>
    <row r="164" s="13" customFormat="1">
      <c r="A164" s="13"/>
      <c r="B164" s="244"/>
      <c r="C164" s="245"/>
      <c r="D164" s="239" t="s">
        <v>161</v>
      </c>
      <c r="E164" s="246" t="s">
        <v>1</v>
      </c>
      <c r="F164" s="247" t="s">
        <v>1627</v>
      </c>
      <c r="G164" s="245"/>
      <c r="H164" s="248">
        <v>0.16</v>
      </c>
      <c r="I164" s="249"/>
      <c r="J164" s="245"/>
      <c r="K164" s="245"/>
      <c r="L164" s="250"/>
      <c r="M164" s="251"/>
      <c r="N164" s="252"/>
      <c r="O164" s="252"/>
      <c r="P164" s="252"/>
      <c r="Q164" s="252"/>
      <c r="R164" s="252"/>
      <c r="S164" s="252"/>
      <c r="T164" s="253"/>
      <c r="U164" s="13"/>
      <c r="V164" s="13"/>
      <c r="W164" s="13"/>
      <c r="X164" s="13"/>
      <c r="Y164" s="13"/>
      <c r="Z164" s="13"/>
      <c r="AA164" s="13"/>
      <c r="AB164" s="13"/>
      <c r="AC164" s="13"/>
      <c r="AD164" s="13"/>
      <c r="AE164" s="13"/>
      <c r="AT164" s="254" t="s">
        <v>161</v>
      </c>
      <c r="AU164" s="254" t="s">
        <v>88</v>
      </c>
      <c r="AV164" s="13" t="s">
        <v>88</v>
      </c>
      <c r="AW164" s="13" t="s">
        <v>34</v>
      </c>
      <c r="AX164" s="13" t="s">
        <v>14</v>
      </c>
      <c r="AY164" s="254" t="s">
        <v>150</v>
      </c>
    </row>
    <row r="165" s="2" customFormat="1">
      <c r="A165" s="38"/>
      <c r="B165" s="39"/>
      <c r="C165" s="226" t="s">
        <v>225</v>
      </c>
      <c r="D165" s="226" t="s">
        <v>152</v>
      </c>
      <c r="E165" s="227" t="s">
        <v>1628</v>
      </c>
      <c r="F165" s="228" t="s">
        <v>1629</v>
      </c>
      <c r="G165" s="229" t="s">
        <v>155</v>
      </c>
      <c r="H165" s="230">
        <v>1.28</v>
      </c>
      <c r="I165" s="231"/>
      <c r="J165" s="232">
        <f>ROUND(I165*H165,2)</f>
        <v>0</v>
      </c>
      <c r="K165" s="228" t="s">
        <v>156</v>
      </c>
      <c r="L165" s="44"/>
      <c r="M165" s="233" t="s">
        <v>1</v>
      </c>
      <c r="N165" s="234" t="s">
        <v>45</v>
      </c>
      <c r="O165" s="91"/>
      <c r="P165" s="235">
        <f>O165*H165</f>
        <v>0</v>
      </c>
      <c r="Q165" s="235">
        <v>0.0063899999999999998</v>
      </c>
      <c r="R165" s="235">
        <f>Q165*H165</f>
        <v>0.0081791999999999993</v>
      </c>
      <c r="S165" s="235">
        <v>0</v>
      </c>
      <c r="T165" s="236">
        <f>S165*H165</f>
        <v>0</v>
      </c>
      <c r="U165" s="38"/>
      <c r="V165" s="38"/>
      <c r="W165" s="38"/>
      <c r="X165" s="38"/>
      <c r="Y165" s="38"/>
      <c r="Z165" s="38"/>
      <c r="AA165" s="38"/>
      <c r="AB165" s="38"/>
      <c r="AC165" s="38"/>
      <c r="AD165" s="38"/>
      <c r="AE165" s="38"/>
      <c r="AR165" s="237" t="s">
        <v>157</v>
      </c>
      <c r="AT165" s="237" t="s">
        <v>152</v>
      </c>
      <c r="AU165" s="237" t="s">
        <v>88</v>
      </c>
      <c r="AY165" s="17" t="s">
        <v>150</v>
      </c>
      <c r="BE165" s="238">
        <f>IF(N165="základní",J165,0)</f>
        <v>0</v>
      </c>
      <c r="BF165" s="238">
        <f>IF(N165="snížená",J165,0)</f>
        <v>0</v>
      </c>
      <c r="BG165" s="238">
        <f>IF(N165="zákl. přenesená",J165,0)</f>
        <v>0</v>
      </c>
      <c r="BH165" s="238">
        <f>IF(N165="sníž. přenesená",J165,0)</f>
        <v>0</v>
      </c>
      <c r="BI165" s="238">
        <f>IF(N165="nulová",J165,0)</f>
        <v>0</v>
      </c>
      <c r="BJ165" s="17" t="s">
        <v>14</v>
      </c>
      <c r="BK165" s="238">
        <f>ROUND(I165*H165,2)</f>
        <v>0</v>
      </c>
      <c r="BL165" s="17" t="s">
        <v>157</v>
      </c>
      <c r="BM165" s="237" t="s">
        <v>1630</v>
      </c>
    </row>
    <row r="166" s="13" customFormat="1">
      <c r="A166" s="13"/>
      <c r="B166" s="244"/>
      <c r="C166" s="245"/>
      <c r="D166" s="239" t="s">
        <v>161</v>
      </c>
      <c r="E166" s="246" t="s">
        <v>1</v>
      </c>
      <c r="F166" s="247" t="s">
        <v>1631</v>
      </c>
      <c r="G166" s="245"/>
      <c r="H166" s="248">
        <v>1.28</v>
      </c>
      <c r="I166" s="249"/>
      <c r="J166" s="245"/>
      <c r="K166" s="245"/>
      <c r="L166" s="250"/>
      <c r="M166" s="251"/>
      <c r="N166" s="252"/>
      <c r="O166" s="252"/>
      <c r="P166" s="252"/>
      <c r="Q166" s="252"/>
      <c r="R166" s="252"/>
      <c r="S166" s="252"/>
      <c r="T166" s="253"/>
      <c r="U166" s="13"/>
      <c r="V166" s="13"/>
      <c r="W166" s="13"/>
      <c r="X166" s="13"/>
      <c r="Y166" s="13"/>
      <c r="Z166" s="13"/>
      <c r="AA166" s="13"/>
      <c r="AB166" s="13"/>
      <c r="AC166" s="13"/>
      <c r="AD166" s="13"/>
      <c r="AE166" s="13"/>
      <c r="AT166" s="254" t="s">
        <v>161</v>
      </c>
      <c r="AU166" s="254" t="s">
        <v>88</v>
      </c>
      <c r="AV166" s="13" t="s">
        <v>88</v>
      </c>
      <c r="AW166" s="13" t="s">
        <v>34</v>
      </c>
      <c r="AX166" s="13" t="s">
        <v>14</v>
      </c>
      <c r="AY166" s="254" t="s">
        <v>150</v>
      </c>
    </row>
    <row r="167" s="12" customFormat="1" ht="22.8" customHeight="1">
      <c r="A167" s="12"/>
      <c r="B167" s="210"/>
      <c r="C167" s="211"/>
      <c r="D167" s="212" t="s">
        <v>79</v>
      </c>
      <c r="E167" s="224" t="s">
        <v>194</v>
      </c>
      <c r="F167" s="224" t="s">
        <v>397</v>
      </c>
      <c r="G167" s="211"/>
      <c r="H167" s="211"/>
      <c r="I167" s="214"/>
      <c r="J167" s="225">
        <f>BK167</f>
        <v>0</v>
      </c>
      <c r="K167" s="211"/>
      <c r="L167" s="216"/>
      <c r="M167" s="217"/>
      <c r="N167" s="218"/>
      <c r="O167" s="218"/>
      <c r="P167" s="219">
        <f>SUM(P168:P200)</f>
        <v>0</v>
      </c>
      <c r="Q167" s="218"/>
      <c r="R167" s="219">
        <f>SUM(R168:R200)</f>
        <v>1.7187805</v>
      </c>
      <c r="S167" s="218"/>
      <c r="T167" s="220">
        <f>SUM(T168:T200)</f>
        <v>0.01536</v>
      </c>
      <c r="U167" s="12"/>
      <c r="V167" s="12"/>
      <c r="W167" s="12"/>
      <c r="X167" s="12"/>
      <c r="Y167" s="12"/>
      <c r="Z167" s="12"/>
      <c r="AA167" s="12"/>
      <c r="AB167" s="12"/>
      <c r="AC167" s="12"/>
      <c r="AD167" s="12"/>
      <c r="AE167" s="12"/>
      <c r="AR167" s="221" t="s">
        <v>14</v>
      </c>
      <c r="AT167" s="222" t="s">
        <v>79</v>
      </c>
      <c r="AU167" s="222" t="s">
        <v>14</v>
      </c>
      <c r="AY167" s="221" t="s">
        <v>150</v>
      </c>
      <c r="BK167" s="223">
        <f>SUM(BK168:BK200)</f>
        <v>0</v>
      </c>
    </row>
    <row r="168" s="2" customFormat="1">
      <c r="A168" s="38"/>
      <c r="B168" s="39"/>
      <c r="C168" s="226" t="s">
        <v>230</v>
      </c>
      <c r="D168" s="226" t="s">
        <v>152</v>
      </c>
      <c r="E168" s="227" t="s">
        <v>1632</v>
      </c>
      <c r="F168" s="228" t="s">
        <v>1633</v>
      </c>
      <c r="G168" s="229" t="s">
        <v>323</v>
      </c>
      <c r="H168" s="230">
        <v>2</v>
      </c>
      <c r="I168" s="231"/>
      <c r="J168" s="232">
        <f>ROUND(I168*H168,2)</f>
        <v>0</v>
      </c>
      <c r="K168" s="228" t="s">
        <v>156</v>
      </c>
      <c r="L168" s="44"/>
      <c r="M168" s="233" t="s">
        <v>1</v>
      </c>
      <c r="N168" s="234" t="s">
        <v>45</v>
      </c>
      <c r="O168" s="91"/>
      <c r="P168" s="235">
        <f>O168*H168</f>
        <v>0</v>
      </c>
      <c r="Q168" s="235">
        <v>0</v>
      </c>
      <c r="R168" s="235">
        <f>Q168*H168</f>
        <v>0</v>
      </c>
      <c r="S168" s="235">
        <v>0</v>
      </c>
      <c r="T168" s="236">
        <f>S168*H168</f>
        <v>0</v>
      </c>
      <c r="U168" s="38"/>
      <c r="V168" s="38"/>
      <c r="W168" s="38"/>
      <c r="X168" s="38"/>
      <c r="Y168" s="38"/>
      <c r="Z168" s="38"/>
      <c r="AA168" s="38"/>
      <c r="AB168" s="38"/>
      <c r="AC168" s="38"/>
      <c r="AD168" s="38"/>
      <c r="AE168" s="38"/>
      <c r="AR168" s="237" t="s">
        <v>157</v>
      </c>
      <c r="AT168" s="237" t="s">
        <v>152</v>
      </c>
      <c r="AU168" s="237" t="s">
        <v>88</v>
      </c>
      <c r="AY168" s="17" t="s">
        <v>150</v>
      </c>
      <c r="BE168" s="238">
        <f>IF(N168="základní",J168,0)</f>
        <v>0</v>
      </c>
      <c r="BF168" s="238">
        <f>IF(N168="snížená",J168,0)</f>
        <v>0</v>
      </c>
      <c r="BG168" s="238">
        <f>IF(N168="zákl. přenesená",J168,0)</f>
        <v>0</v>
      </c>
      <c r="BH168" s="238">
        <f>IF(N168="sníž. přenesená",J168,0)</f>
        <v>0</v>
      </c>
      <c r="BI168" s="238">
        <f>IF(N168="nulová",J168,0)</f>
        <v>0</v>
      </c>
      <c r="BJ168" s="17" t="s">
        <v>14</v>
      </c>
      <c r="BK168" s="238">
        <f>ROUND(I168*H168,2)</f>
        <v>0</v>
      </c>
      <c r="BL168" s="17" t="s">
        <v>157</v>
      </c>
      <c r="BM168" s="237" t="s">
        <v>1634</v>
      </c>
    </row>
    <row r="169" s="2" customFormat="1">
      <c r="A169" s="38"/>
      <c r="B169" s="39"/>
      <c r="C169" s="40"/>
      <c r="D169" s="239" t="s">
        <v>159</v>
      </c>
      <c r="E169" s="40"/>
      <c r="F169" s="240" t="s">
        <v>1635</v>
      </c>
      <c r="G169" s="40"/>
      <c r="H169" s="40"/>
      <c r="I169" s="241"/>
      <c r="J169" s="40"/>
      <c r="K169" s="40"/>
      <c r="L169" s="44"/>
      <c r="M169" s="242"/>
      <c r="N169" s="243"/>
      <c r="O169" s="91"/>
      <c r="P169" s="91"/>
      <c r="Q169" s="91"/>
      <c r="R169" s="91"/>
      <c r="S169" s="91"/>
      <c r="T169" s="92"/>
      <c r="U169" s="38"/>
      <c r="V169" s="38"/>
      <c r="W169" s="38"/>
      <c r="X169" s="38"/>
      <c r="Y169" s="38"/>
      <c r="Z169" s="38"/>
      <c r="AA169" s="38"/>
      <c r="AB169" s="38"/>
      <c r="AC169" s="38"/>
      <c r="AD169" s="38"/>
      <c r="AE169" s="38"/>
      <c r="AT169" s="17" t="s">
        <v>159</v>
      </c>
      <c r="AU169" s="17" t="s">
        <v>88</v>
      </c>
    </row>
    <row r="170" s="2" customFormat="1" ht="33" customHeight="1">
      <c r="A170" s="38"/>
      <c r="B170" s="39"/>
      <c r="C170" s="226" t="s">
        <v>8</v>
      </c>
      <c r="D170" s="226" t="s">
        <v>152</v>
      </c>
      <c r="E170" s="227" t="s">
        <v>1636</v>
      </c>
      <c r="F170" s="228" t="s">
        <v>1637</v>
      </c>
      <c r="G170" s="229" t="s">
        <v>216</v>
      </c>
      <c r="H170" s="230">
        <v>40.899999999999999</v>
      </c>
      <c r="I170" s="231"/>
      <c r="J170" s="232">
        <f>ROUND(I170*H170,2)</f>
        <v>0</v>
      </c>
      <c r="K170" s="228" t="s">
        <v>156</v>
      </c>
      <c r="L170" s="44"/>
      <c r="M170" s="233" t="s">
        <v>1</v>
      </c>
      <c r="N170" s="234" t="s">
        <v>45</v>
      </c>
      <c r="O170" s="91"/>
      <c r="P170" s="235">
        <f>O170*H170</f>
        <v>0</v>
      </c>
      <c r="Q170" s="235">
        <v>0</v>
      </c>
      <c r="R170" s="235">
        <f>Q170*H170</f>
        <v>0</v>
      </c>
      <c r="S170" s="235">
        <v>0</v>
      </c>
      <c r="T170" s="236">
        <f>S170*H170</f>
        <v>0</v>
      </c>
      <c r="U170" s="38"/>
      <c r="V170" s="38"/>
      <c r="W170" s="38"/>
      <c r="X170" s="38"/>
      <c r="Y170" s="38"/>
      <c r="Z170" s="38"/>
      <c r="AA170" s="38"/>
      <c r="AB170" s="38"/>
      <c r="AC170" s="38"/>
      <c r="AD170" s="38"/>
      <c r="AE170" s="38"/>
      <c r="AR170" s="237" t="s">
        <v>157</v>
      </c>
      <c r="AT170" s="237" t="s">
        <v>152</v>
      </c>
      <c r="AU170" s="237" t="s">
        <v>88</v>
      </c>
      <c r="AY170" s="17" t="s">
        <v>150</v>
      </c>
      <c r="BE170" s="238">
        <f>IF(N170="základní",J170,0)</f>
        <v>0</v>
      </c>
      <c r="BF170" s="238">
        <f>IF(N170="snížená",J170,0)</f>
        <v>0</v>
      </c>
      <c r="BG170" s="238">
        <f>IF(N170="zákl. přenesená",J170,0)</f>
        <v>0</v>
      </c>
      <c r="BH170" s="238">
        <f>IF(N170="sníž. přenesená",J170,0)</f>
        <v>0</v>
      </c>
      <c r="BI170" s="238">
        <f>IF(N170="nulová",J170,0)</f>
        <v>0</v>
      </c>
      <c r="BJ170" s="17" t="s">
        <v>14</v>
      </c>
      <c r="BK170" s="238">
        <f>ROUND(I170*H170,2)</f>
        <v>0</v>
      </c>
      <c r="BL170" s="17" t="s">
        <v>157</v>
      </c>
      <c r="BM170" s="237" t="s">
        <v>1638</v>
      </c>
    </row>
    <row r="171" s="2" customFormat="1">
      <c r="A171" s="38"/>
      <c r="B171" s="39"/>
      <c r="C171" s="40"/>
      <c r="D171" s="239" t="s">
        <v>159</v>
      </c>
      <c r="E171" s="40"/>
      <c r="F171" s="240" t="s">
        <v>1639</v>
      </c>
      <c r="G171" s="40"/>
      <c r="H171" s="40"/>
      <c r="I171" s="241"/>
      <c r="J171" s="40"/>
      <c r="K171" s="40"/>
      <c r="L171" s="44"/>
      <c r="M171" s="242"/>
      <c r="N171" s="243"/>
      <c r="O171" s="91"/>
      <c r="P171" s="91"/>
      <c r="Q171" s="91"/>
      <c r="R171" s="91"/>
      <c r="S171" s="91"/>
      <c r="T171" s="92"/>
      <c r="U171" s="38"/>
      <c r="V171" s="38"/>
      <c r="W171" s="38"/>
      <c r="X171" s="38"/>
      <c r="Y171" s="38"/>
      <c r="Z171" s="38"/>
      <c r="AA171" s="38"/>
      <c r="AB171" s="38"/>
      <c r="AC171" s="38"/>
      <c r="AD171" s="38"/>
      <c r="AE171" s="38"/>
      <c r="AT171" s="17" t="s">
        <v>159</v>
      </c>
      <c r="AU171" s="17" t="s">
        <v>88</v>
      </c>
    </row>
    <row r="172" s="2" customFormat="1" ht="21.75" customHeight="1">
      <c r="A172" s="38"/>
      <c r="B172" s="39"/>
      <c r="C172" s="266" t="s">
        <v>242</v>
      </c>
      <c r="D172" s="266" t="s">
        <v>266</v>
      </c>
      <c r="E172" s="267" t="s">
        <v>1640</v>
      </c>
      <c r="F172" s="268" t="s">
        <v>1641</v>
      </c>
      <c r="G172" s="269" t="s">
        <v>216</v>
      </c>
      <c r="H172" s="270">
        <v>41.308999999999998</v>
      </c>
      <c r="I172" s="271"/>
      <c r="J172" s="272">
        <f>ROUND(I172*H172,2)</f>
        <v>0</v>
      </c>
      <c r="K172" s="268" t="s">
        <v>156</v>
      </c>
      <c r="L172" s="273"/>
      <c r="M172" s="274" t="s">
        <v>1</v>
      </c>
      <c r="N172" s="275" t="s">
        <v>45</v>
      </c>
      <c r="O172" s="91"/>
      <c r="P172" s="235">
        <f>O172*H172</f>
        <v>0</v>
      </c>
      <c r="Q172" s="235">
        <v>0.014500000000000001</v>
      </c>
      <c r="R172" s="235">
        <f>Q172*H172</f>
        <v>0.59898050000000003</v>
      </c>
      <c r="S172" s="235">
        <v>0</v>
      </c>
      <c r="T172" s="236">
        <f>S172*H172</f>
        <v>0</v>
      </c>
      <c r="U172" s="38"/>
      <c r="V172" s="38"/>
      <c r="W172" s="38"/>
      <c r="X172" s="38"/>
      <c r="Y172" s="38"/>
      <c r="Z172" s="38"/>
      <c r="AA172" s="38"/>
      <c r="AB172" s="38"/>
      <c r="AC172" s="38"/>
      <c r="AD172" s="38"/>
      <c r="AE172" s="38"/>
      <c r="AR172" s="237" t="s">
        <v>194</v>
      </c>
      <c r="AT172" s="237" t="s">
        <v>266</v>
      </c>
      <c r="AU172" s="237" t="s">
        <v>88</v>
      </c>
      <c r="AY172" s="17" t="s">
        <v>150</v>
      </c>
      <c r="BE172" s="238">
        <f>IF(N172="základní",J172,0)</f>
        <v>0</v>
      </c>
      <c r="BF172" s="238">
        <f>IF(N172="snížená",J172,0)</f>
        <v>0</v>
      </c>
      <c r="BG172" s="238">
        <f>IF(N172="zákl. přenesená",J172,0)</f>
        <v>0</v>
      </c>
      <c r="BH172" s="238">
        <f>IF(N172="sníž. přenesená",J172,0)</f>
        <v>0</v>
      </c>
      <c r="BI172" s="238">
        <f>IF(N172="nulová",J172,0)</f>
        <v>0</v>
      </c>
      <c r="BJ172" s="17" t="s">
        <v>14</v>
      </c>
      <c r="BK172" s="238">
        <f>ROUND(I172*H172,2)</f>
        <v>0</v>
      </c>
      <c r="BL172" s="17" t="s">
        <v>157</v>
      </c>
      <c r="BM172" s="237" t="s">
        <v>1642</v>
      </c>
    </row>
    <row r="173" s="13" customFormat="1">
      <c r="A173" s="13"/>
      <c r="B173" s="244"/>
      <c r="C173" s="245"/>
      <c r="D173" s="239" t="s">
        <v>161</v>
      </c>
      <c r="E173" s="245"/>
      <c r="F173" s="247" t="s">
        <v>1643</v>
      </c>
      <c r="G173" s="245"/>
      <c r="H173" s="248">
        <v>41.308999999999998</v>
      </c>
      <c r="I173" s="249"/>
      <c r="J173" s="245"/>
      <c r="K173" s="245"/>
      <c r="L173" s="250"/>
      <c r="M173" s="251"/>
      <c r="N173" s="252"/>
      <c r="O173" s="252"/>
      <c r="P173" s="252"/>
      <c r="Q173" s="252"/>
      <c r="R173" s="252"/>
      <c r="S173" s="252"/>
      <c r="T173" s="253"/>
      <c r="U173" s="13"/>
      <c r="V173" s="13"/>
      <c r="W173" s="13"/>
      <c r="X173" s="13"/>
      <c r="Y173" s="13"/>
      <c r="Z173" s="13"/>
      <c r="AA173" s="13"/>
      <c r="AB173" s="13"/>
      <c r="AC173" s="13"/>
      <c r="AD173" s="13"/>
      <c r="AE173" s="13"/>
      <c r="AT173" s="254" t="s">
        <v>161</v>
      </c>
      <c r="AU173" s="254" t="s">
        <v>88</v>
      </c>
      <c r="AV173" s="13" t="s">
        <v>88</v>
      </c>
      <c r="AW173" s="13" t="s">
        <v>4</v>
      </c>
      <c r="AX173" s="13" t="s">
        <v>14</v>
      </c>
      <c r="AY173" s="254" t="s">
        <v>150</v>
      </c>
    </row>
    <row r="174" s="2" customFormat="1">
      <c r="A174" s="38"/>
      <c r="B174" s="39"/>
      <c r="C174" s="226" t="s">
        <v>248</v>
      </c>
      <c r="D174" s="226" t="s">
        <v>152</v>
      </c>
      <c r="E174" s="227" t="s">
        <v>1644</v>
      </c>
      <c r="F174" s="228" t="s">
        <v>1645</v>
      </c>
      <c r="G174" s="229" t="s">
        <v>323</v>
      </c>
      <c r="H174" s="230">
        <v>6</v>
      </c>
      <c r="I174" s="231"/>
      <c r="J174" s="232">
        <f>ROUND(I174*H174,2)</f>
        <v>0</v>
      </c>
      <c r="K174" s="228" t="s">
        <v>156</v>
      </c>
      <c r="L174" s="44"/>
      <c r="M174" s="233" t="s">
        <v>1</v>
      </c>
      <c r="N174" s="234" t="s">
        <v>45</v>
      </c>
      <c r="O174" s="91"/>
      <c r="P174" s="235">
        <f>O174*H174</f>
        <v>0</v>
      </c>
      <c r="Q174" s="235">
        <v>0</v>
      </c>
      <c r="R174" s="235">
        <f>Q174*H174</f>
        <v>0</v>
      </c>
      <c r="S174" s="235">
        <v>0</v>
      </c>
      <c r="T174" s="236">
        <f>S174*H174</f>
        <v>0</v>
      </c>
      <c r="U174" s="38"/>
      <c r="V174" s="38"/>
      <c r="W174" s="38"/>
      <c r="X174" s="38"/>
      <c r="Y174" s="38"/>
      <c r="Z174" s="38"/>
      <c r="AA174" s="38"/>
      <c r="AB174" s="38"/>
      <c r="AC174" s="38"/>
      <c r="AD174" s="38"/>
      <c r="AE174" s="38"/>
      <c r="AR174" s="237" t="s">
        <v>157</v>
      </c>
      <c r="AT174" s="237" t="s">
        <v>152</v>
      </c>
      <c r="AU174" s="237" t="s">
        <v>88</v>
      </c>
      <c r="AY174" s="17" t="s">
        <v>150</v>
      </c>
      <c r="BE174" s="238">
        <f>IF(N174="základní",J174,0)</f>
        <v>0</v>
      </c>
      <c r="BF174" s="238">
        <f>IF(N174="snížená",J174,0)</f>
        <v>0</v>
      </c>
      <c r="BG174" s="238">
        <f>IF(N174="zákl. přenesená",J174,0)</f>
        <v>0</v>
      </c>
      <c r="BH174" s="238">
        <f>IF(N174="sníž. přenesená",J174,0)</f>
        <v>0</v>
      </c>
      <c r="BI174" s="238">
        <f>IF(N174="nulová",J174,0)</f>
        <v>0</v>
      </c>
      <c r="BJ174" s="17" t="s">
        <v>14</v>
      </c>
      <c r="BK174" s="238">
        <f>ROUND(I174*H174,2)</f>
        <v>0</v>
      </c>
      <c r="BL174" s="17" t="s">
        <v>157</v>
      </c>
      <c r="BM174" s="237" t="s">
        <v>1646</v>
      </c>
    </row>
    <row r="175" s="2" customFormat="1">
      <c r="A175" s="38"/>
      <c r="B175" s="39"/>
      <c r="C175" s="40"/>
      <c r="D175" s="239" t="s">
        <v>159</v>
      </c>
      <c r="E175" s="40"/>
      <c r="F175" s="240" t="s">
        <v>1647</v>
      </c>
      <c r="G175" s="40"/>
      <c r="H175" s="40"/>
      <c r="I175" s="241"/>
      <c r="J175" s="40"/>
      <c r="K175" s="40"/>
      <c r="L175" s="44"/>
      <c r="M175" s="242"/>
      <c r="N175" s="243"/>
      <c r="O175" s="91"/>
      <c r="P175" s="91"/>
      <c r="Q175" s="91"/>
      <c r="R175" s="91"/>
      <c r="S175" s="91"/>
      <c r="T175" s="92"/>
      <c r="U175" s="38"/>
      <c r="V175" s="38"/>
      <c r="W175" s="38"/>
      <c r="X175" s="38"/>
      <c r="Y175" s="38"/>
      <c r="Z175" s="38"/>
      <c r="AA175" s="38"/>
      <c r="AB175" s="38"/>
      <c r="AC175" s="38"/>
      <c r="AD175" s="38"/>
      <c r="AE175" s="38"/>
      <c r="AT175" s="17" t="s">
        <v>159</v>
      </c>
      <c r="AU175" s="17" t="s">
        <v>88</v>
      </c>
    </row>
    <row r="176" s="2" customFormat="1">
      <c r="A176" s="38"/>
      <c r="B176" s="39"/>
      <c r="C176" s="266" t="s">
        <v>253</v>
      </c>
      <c r="D176" s="266" t="s">
        <v>266</v>
      </c>
      <c r="E176" s="267" t="s">
        <v>1648</v>
      </c>
      <c r="F176" s="268" t="s">
        <v>1649</v>
      </c>
      <c r="G176" s="269" t="s">
        <v>323</v>
      </c>
      <c r="H176" s="270">
        <v>4</v>
      </c>
      <c r="I176" s="271"/>
      <c r="J176" s="272">
        <f>ROUND(I176*H176,2)</f>
        <v>0</v>
      </c>
      <c r="K176" s="268" t="s">
        <v>156</v>
      </c>
      <c r="L176" s="273"/>
      <c r="M176" s="274" t="s">
        <v>1</v>
      </c>
      <c r="N176" s="275" t="s">
        <v>45</v>
      </c>
      <c r="O176" s="91"/>
      <c r="P176" s="235">
        <f>O176*H176</f>
        <v>0</v>
      </c>
      <c r="Q176" s="235">
        <v>0.011100000000000001</v>
      </c>
      <c r="R176" s="235">
        <f>Q176*H176</f>
        <v>0.044400000000000002</v>
      </c>
      <c r="S176" s="235">
        <v>0</v>
      </c>
      <c r="T176" s="236">
        <f>S176*H176</f>
        <v>0</v>
      </c>
      <c r="U176" s="38"/>
      <c r="V176" s="38"/>
      <c r="W176" s="38"/>
      <c r="X176" s="38"/>
      <c r="Y176" s="38"/>
      <c r="Z176" s="38"/>
      <c r="AA176" s="38"/>
      <c r="AB176" s="38"/>
      <c r="AC176" s="38"/>
      <c r="AD176" s="38"/>
      <c r="AE176" s="38"/>
      <c r="AR176" s="237" t="s">
        <v>194</v>
      </c>
      <c r="AT176" s="237" t="s">
        <v>266</v>
      </c>
      <c r="AU176" s="237" t="s">
        <v>88</v>
      </c>
      <c r="AY176" s="17" t="s">
        <v>150</v>
      </c>
      <c r="BE176" s="238">
        <f>IF(N176="základní",J176,0)</f>
        <v>0</v>
      </c>
      <c r="BF176" s="238">
        <f>IF(N176="snížená",J176,0)</f>
        <v>0</v>
      </c>
      <c r="BG176" s="238">
        <f>IF(N176="zákl. přenesená",J176,0)</f>
        <v>0</v>
      </c>
      <c r="BH176" s="238">
        <f>IF(N176="sníž. přenesená",J176,0)</f>
        <v>0</v>
      </c>
      <c r="BI176" s="238">
        <f>IF(N176="nulová",J176,0)</f>
        <v>0</v>
      </c>
      <c r="BJ176" s="17" t="s">
        <v>14</v>
      </c>
      <c r="BK176" s="238">
        <f>ROUND(I176*H176,2)</f>
        <v>0</v>
      </c>
      <c r="BL176" s="17" t="s">
        <v>157</v>
      </c>
      <c r="BM176" s="237" t="s">
        <v>1650</v>
      </c>
    </row>
    <row r="177" s="2" customFormat="1" ht="44.25" customHeight="1">
      <c r="A177" s="38"/>
      <c r="B177" s="39"/>
      <c r="C177" s="226" t="s">
        <v>259</v>
      </c>
      <c r="D177" s="226" t="s">
        <v>152</v>
      </c>
      <c r="E177" s="227" t="s">
        <v>1651</v>
      </c>
      <c r="F177" s="228" t="s">
        <v>1652</v>
      </c>
      <c r="G177" s="229" t="s">
        <v>216</v>
      </c>
      <c r="H177" s="230">
        <v>4</v>
      </c>
      <c r="I177" s="231"/>
      <c r="J177" s="232">
        <f>ROUND(I177*H177,2)</f>
        <v>0</v>
      </c>
      <c r="K177" s="228" t="s">
        <v>156</v>
      </c>
      <c r="L177" s="44"/>
      <c r="M177" s="233" t="s">
        <v>1</v>
      </c>
      <c r="N177" s="234" t="s">
        <v>45</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157</v>
      </c>
      <c r="AT177" s="237" t="s">
        <v>152</v>
      </c>
      <c r="AU177" s="237" t="s">
        <v>88</v>
      </c>
      <c r="AY177" s="17" t="s">
        <v>150</v>
      </c>
      <c r="BE177" s="238">
        <f>IF(N177="základní",J177,0)</f>
        <v>0</v>
      </c>
      <c r="BF177" s="238">
        <f>IF(N177="snížená",J177,0)</f>
        <v>0</v>
      </c>
      <c r="BG177" s="238">
        <f>IF(N177="zákl. přenesená",J177,0)</f>
        <v>0</v>
      </c>
      <c r="BH177" s="238">
        <f>IF(N177="sníž. přenesená",J177,0)</f>
        <v>0</v>
      </c>
      <c r="BI177" s="238">
        <f>IF(N177="nulová",J177,0)</f>
        <v>0</v>
      </c>
      <c r="BJ177" s="17" t="s">
        <v>14</v>
      </c>
      <c r="BK177" s="238">
        <f>ROUND(I177*H177,2)</f>
        <v>0</v>
      </c>
      <c r="BL177" s="17" t="s">
        <v>157</v>
      </c>
      <c r="BM177" s="237" t="s">
        <v>1653</v>
      </c>
    </row>
    <row r="178" s="2" customFormat="1">
      <c r="A178" s="38"/>
      <c r="B178" s="39"/>
      <c r="C178" s="40"/>
      <c r="D178" s="239" t="s">
        <v>159</v>
      </c>
      <c r="E178" s="40"/>
      <c r="F178" s="240" t="s">
        <v>1654</v>
      </c>
      <c r="G178" s="40"/>
      <c r="H178" s="40"/>
      <c r="I178" s="241"/>
      <c r="J178" s="40"/>
      <c r="K178" s="40"/>
      <c r="L178" s="44"/>
      <c r="M178" s="242"/>
      <c r="N178" s="243"/>
      <c r="O178" s="91"/>
      <c r="P178" s="91"/>
      <c r="Q178" s="91"/>
      <c r="R178" s="91"/>
      <c r="S178" s="91"/>
      <c r="T178" s="92"/>
      <c r="U178" s="38"/>
      <c r="V178" s="38"/>
      <c r="W178" s="38"/>
      <c r="X178" s="38"/>
      <c r="Y178" s="38"/>
      <c r="Z178" s="38"/>
      <c r="AA178" s="38"/>
      <c r="AB178" s="38"/>
      <c r="AC178" s="38"/>
      <c r="AD178" s="38"/>
      <c r="AE178" s="38"/>
      <c r="AT178" s="17" t="s">
        <v>159</v>
      </c>
      <c r="AU178" s="17" t="s">
        <v>88</v>
      </c>
    </row>
    <row r="179" s="2" customFormat="1">
      <c r="A179" s="38"/>
      <c r="B179" s="39"/>
      <c r="C179" s="266" t="s">
        <v>265</v>
      </c>
      <c r="D179" s="266" t="s">
        <v>266</v>
      </c>
      <c r="E179" s="267" t="s">
        <v>1655</v>
      </c>
      <c r="F179" s="268" t="s">
        <v>1656</v>
      </c>
      <c r="G179" s="269" t="s">
        <v>216</v>
      </c>
      <c r="H179" s="270">
        <v>4</v>
      </c>
      <c r="I179" s="271"/>
      <c r="J179" s="272">
        <f>ROUND(I179*H179,2)</f>
        <v>0</v>
      </c>
      <c r="K179" s="268" t="s">
        <v>156</v>
      </c>
      <c r="L179" s="273"/>
      <c r="M179" s="274" t="s">
        <v>1</v>
      </c>
      <c r="N179" s="275" t="s">
        <v>45</v>
      </c>
      <c r="O179" s="91"/>
      <c r="P179" s="235">
        <f>O179*H179</f>
        <v>0</v>
      </c>
      <c r="Q179" s="235">
        <v>0.00027999999999999998</v>
      </c>
      <c r="R179" s="235">
        <f>Q179*H179</f>
        <v>0.0011199999999999999</v>
      </c>
      <c r="S179" s="235">
        <v>0</v>
      </c>
      <c r="T179" s="236">
        <f>S179*H179</f>
        <v>0</v>
      </c>
      <c r="U179" s="38"/>
      <c r="V179" s="38"/>
      <c r="W179" s="38"/>
      <c r="X179" s="38"/>
      <c r="Y179" s="38"/>
      <c r="Z179" s="38"/>
      <c r="AA179" s="38"/>
      <c r="AB179" s="38"/>
      <c r="AC179" s="38"/>
      <c r="AD179" s="38"/>
      <c r="AE179" s="38"/>
      <c r="AR179" s="237" t="s">
        <v>194</v>
      </c>
      <c r="AT179" s="237" t="s">
        <v>266</v>
      </c>
      <c r="AU179" s="237" t="s">
        <v>88</v>
      </c>
      <c r="AY179" s="17" t="s">
        <v>150</v>
      </c>
      <c r="BE179" s="238">
        <f>IF(N179="základní",J179,0)</f>
        <v>0</v>
      </c>
      <c r="BF179" s="238">
        <f>IF(N179="snížená",J179,0)</f>
        <v>0</v>
      </c>
      <c r="BG179" s="238">
        <f>IF(N179="zákl. přenesená",J179,0)</f>
        <v>0</v>
      </c>
      <c r="BH179" s="238">
        <f>IF(N179="sníž. přenesená",J179,0)</f>
        <v>0</v>
      </c>
      <c r="BI179" s="238">
        <f>IF(N179="nulová",J179,0)</f>
        <v>0</v>
      </c>
      <c r="BJ179" s="17" t="s">
        <v>14</v>
      </c>
      <c r="BK179" s="238">
        <f>ROUND(I179*H179,2)</f>
        <v>0</v>
      </c>
      <c r="BL179" s="17" t="s">
        <v>157</v>
      </c>
      <c r="BM179" s="237" t="s">
        <v>1657</v>
      </c>
    </row>
    <row r="180" s="2" customFormat="1" ht="44.25" customHeight="1">
      <c r="A180" s="38"/>
      <c r="B180" s="39"/>
      <c r="C180" s="226" t="s">
        <v>7</v>
      </c>
      <c r="D180" s="226" t="s">
        <v>152</v>
      </c>
      <c r="E180" s="227" t="s">
        <v>1658</v>
      </c>
      <c r="F180" s="228" t="s">
        <v>1659</v>
      </c>
      <c r="G180" s="229" t="s">
        <v>323</v>
      </c>
      <c r="H180" s="230">
        <v>2</v>
      </c>
      <c r="I180" s="231"/>
      <c r="J180" s="232">
        <f>ROUND(I180*H180,2)</f>
        <v>0</v>
      </c>
      <c r="K180" s="228" t="s">
        <v>156</v>
      </c>
      <c r="L180" s="44"/>
      <c r="M180" s="233" t="s">
        <v>1</v>
      </c>
      <c r="N180" s="234" t="s">
        <v>45</v>
      </c>
      <c r="O180" s="91"/>
      <c r="P180" s="235">
        <f>O180*H180</f>
        <v>0</v>
      </c>
      <c r="Q180" s="235">
        <v>0</v>
      </c>
      <c r="R180" s="235">
        <f>Q180*H180</f>
        <v>0</v>
      </c>
      <c r="S180" s="235">
        <v>0</v>
      </c>
      <c r="T180" s="236">
        <f>S180*H180</f>
        <v>0</v>
      </c>
      <c r="U180" s="38"/>
      <c r="V180" s="38"/>
      <c r="W180" s="38"/>
      <c r="X180" s="38"/>
      <c r="Y180" s="38"/>
      <c r="Z180" s="38"/>
      <c r="AA180" s="38"/>
      <c r="AB180" s="38"/>
      <c r="AC180" s="38"/>
      <c r="AD180" s="38"/>
      <c r="AE180" s="38"/>
      <c r="AR180" s="237" t="s">
        <v>157</v>
      </c>
      <c r="AT180" s="237" t="s">
        <v>152</v>
      </c>
      <c r="AU180" s="237" t="s">
        <v>88</v>
      </c>
      <c r="AY180" s="17" t="s">
        <v>150</v>
      </c>
      <c r="BE180" s="238">
        <f>IF(N180="základní",J180,0)</f>
        <v>0</v>
      </c>
      <c r="BF180" s="238">
        <f>IF(N180="snížená",J180,0)</f>
        <v>0</v>
      </c>
      <c r="BG180" s="238">
        <f>IF(N180="zákl. přenesená",J180,0)</f>
        <v>0</v>
      </c>
      <c r="BH180" s="238">
        <f>IF(N180="sníž. přenesená",J180,0)</f>
        <v>0</v>
      </c>
      <c r="BI180" s="238">
        <f>IF(N180="nulová",J180,0)</f>
        <v>0</v>
      </c>
      <c r="BJ180" s="17" t="s">
        <v>14</v>
      </c>
      <c r="BK180" s="238">
        <f>ROUND(I180*H180,2)</f>
        <v>0</v>
      </c>
      <c r="BL180" s="17" t="s">
        <v>157</v>
      </c>
      <c r="BM180" s="237" t="s">
        <v>1660</v>
      </c>
    </row>
    <row r="181" s="2" customFormat="1">
      <c r="A181" s="38"/>
      <c r="B181" s="39"/>
      <c r="C181" s="40"/>
      <c r="D181" s="239" t="s">
        <v>159</v>
      </c>
      <c r="E181" s="40"/>
      <c r="F181" s="240" t="s">
        <v>1661</v>
      </c>
      <c r="G181" s="40"/>
      <c r="H181" s="40"/>
      <c r="I181" s="241"/>
      <c r="J181" s="40"/>
      <c r="K181" s="40"/>
      <c r="L181" s="44"/>
      <c r="M181" s="242"/>
      <c r="N181" s="243"/>
      <c r="O181" s="91"/>
      <c r="P181" s="91"/>
      <c r="Q181" s="91"/>
      <c r="R181" s="91"/>
      <c r="S181" s="91"/>
      <c r="T181" s="92"/>
      <c r="U181" s="38"/>
      <c r="V181" s="38"/>
      <c r="W181" s="38"/>
      <c r="X181" s="38"/>
      <c r="Y181" s="38"/>
      <c r="Z181" s="38"/>
      <c r="AA181" s="38"/>
      <c r="AB181" s="38"/>
      <c r="AC181" s="38"/>
      <c r="AD181" s="38"/>
      <c r="AE181" s="38"/>
      <c r="AT181" s="17" t="s">
        <v>159</v>
      </c>
      <c r="AU181" s="17" t="s">
        <v>88</v>
      </c>
    </row>
    <row r="182" s="2" customFormat="1" ht="16.5" customHeight="1">
      <c r="A182" s="38"/>
      <c r="B182" s="39"/>
      <c r="C182" s="266" t="s">
        <v>277</v>
      </c>
      <c r="D182" s="266" t="s">
        <v>266</v>
      </c>
      <c r="E182" s="267" t="s">
        <v>1662</v>
      </c>
      <c r="F182" s="268" t="s">
        <v>1663</v>
      </c>
      <c r="G182" s="269" t="s">
        <v>323</v>
      </c>
      <c r="H182" s="270">
        <v>2</v>
      </c>
      <c r="I182" s="271"/>
      <c r="J182" s="272">
        <f>ROUND(I182*H182,2)</f>
        <v>0</v>
      </c>
      <c r="K182" s="268" t="s">
        <v>156</v>
      </c>
      <c r="L182" s="273"/>
      <c r="M182" s="274" t="s">
        <v>1</v>
      </c>
      <c r="N182" s="275" t="s">
        <v>45</v>
      </c>
      <c r="O182" s="91"/>
      <c r="P182" s="235">
        <f>O182*H182</f>
        <v>0</v>
      </c>
      <c r="Q182" s="235">
        <v>5.0000000000000002E-05</v>
      </c>
      <c r="R182" s="235">
        <f>Q182*H182</f>
        <v>0.00010000000000000001</v>
      </c>
      <c r="S182" s="235">
        <v>0</v>
      </c>
      <c r="T182" s="236">
        <f>S182*H182</f>
        <v>0</v>
      </c>
      <c r="U182" s="38"/>
      <c r="V182" s="38"/>
      <c r="W182" s="38"/>
      <c r="X182" s="38"/>
      <c r="Y182" s="38"/>
      <c r="Z182" s="38"/>
      <c r="AA182" s="38"/>
      <c r="AB182" s="38"/>
      <c r="AC182" s="38"/>
      <c r="AD182" s="38"/>
      <c r="AE182" s="38"/>
      <c r="AR182" s="237" t="s">
        <v>194</v>
      </c>
      <c r="AT182" s="237" t="s">
        <v>266</v>
      </c>
      <c r="AU182" s="237" t="s">
        <v>88</v>
      </c>
      <c r="AY182" s="17" t="s">
        <v>150</v>
      </c>
      <c r="BE182" s="238">
        <f>IF(N182="základní",J182,0)</f>
        <v>0</v>
      </c>
      <c r="BF182" s="238">
        <f>IF(N182="snížená",J182,0)</f>
        <v>0</v>
      </c>
      <c r="BG182" s="238">
        <f>IF(N182="zákl. přenesená",J182,0)</f>
        <v>0</v>
      </c>
      <c r="BH182" s="238">
        <f>IF(N182="sníž. přenesená",J182,0)</f>
        <v>0</v>
      </c>
      <c r="BI182" s="238">
        <f>IF(N182="nulová",J182,0)</f>
        <v>0</v>
      </c>
      <c r="BJ182" s="17" t="s">
        <v>14</v>
      </c>
      <c r="BK182" s="238">
        <f>ROUND(I182*H182,2)</f>
        <v>0</v>
      </c>
      <c r="BL182" s="17" t="s">
        <v>157</v>
      </c>
      <c r="BM182" s="237" t="s">
        <v>1664</v>
      </c>
    </row>
    <row r="183" s="2" customFormat="1">
      <c r="A183" s="38"/>
      <c r="B183" s="39"/>
      <c r="C183" s="226" t="s">
        <v>282</v>
      </c>
      <c r="D183" s="226" t="s">
        <v>152</v>
      </c>
      <c r="E183" s="227" t="s">
        <v>1665</v>
      </c>
      <c r="F183" s="228" t="s">
        <v>1666</v>
      </c>
      <c r="G183" s="229" t="s">
        <v>323</v>
      </c>
      <c r="H183" s="230">
        <v>2</v>
      </c>
      <c r="I183" s="231"/>
      <c r="J183" s="232">
        <f>ROUND(I183*H183,2)</f>
        <v>0</v>
      </c>
      <c r="K183" s="228" t="s">
        <v>156</v>
      </c>
      <c r="L183" s="44"/>
      <c r="M183" s="233" t="s">
        <v>1</v>
      </c>
      <c r="N183" s="234" t="s">
        <v>45</v>
      </c>
      <c r="O183" s="91"/>
      <c r="P183" s="235">
        <f>O183*H183</f>
        <v>0</v>
      </c>
      <c r="Q183" s="235">
        <v>0.00024000000000000001</v>
      </c>
      <c r="R183" s="235">
        <f>Q183*H183</f>
        <v>0.00048000000000000001</v>
      </c>
      <c r="S183" s="235">
        <v>0</v>
      </c>
      <c r="T183" s="236">
        <f>S183*H183</f>
        <v>0</v>
      </c>
      <c r="U183" s="38"/>
      <c r="V183" s="38"/>
      <c r="W183" s="38"/>
      <c r="X183" s="38"/>
      <c r="Y183" s="38"/>
      <c r="Z183" s="38"/>
      <c r="AA183" s="38"/>
      <c r="AB183" s="38"/>
      <c r="AC183" s="38"/>
      <c r="AD183" s="38"/>
      <c r="AE183" s="38"/>
      <c r="AR183" s="237" t="s">
        <v>157</v>
      </c>
      <c r="AT183" s="237" t="s">
        <v>152</v>
      </c>
      <c r="AU183" s="237" t="s">
        <v>88</v>
      </c>
      <c r="AY183" s="17" t="s">
        <v>150</v>
      </c>
      <c r="BE183" s="238">
        <f>IF(N183="základní",J183,0)</f>
        <v>0</v>
      </c>
      <c r="BF183" s="238">
        <f>IF(N183="snížená",J183,0)</f>
        <v>0</v>
      </c>
      <c r="BG183" s="238">
        <f>IF(N183="zákl. přenesená",J183,0)</f>
        <v>0</v>
      </c>
      <c r="BH183" s="238">
        <f>IF(N183="sníž. přenesená",J183,0)</f>
        <v>0</v>
      </c>
      <c r="BI183" s="238">
        <f>IF(N183="nulová",J183,0)</f>
        <v>0</v>
      </c>
      <c r="BJ183" s="17" t="s">
        <v>14</v>
      </c>
      <c r="BK183" s="238">
        <f>ROUND(I183*H183,2)</f>
        <v>0</v>
      </c>
      <c r="BL183" s="17" t="s">
        <v>157</v>
      </c>
      <c r="BM183" s="237" t="s">
        <v>1667</v>
      </c>
    </row>
    <row r="184" s="2" customFormat="1">
      <c r="A184" s="38"/>
      <c r="B184" s="39"/>
      <c r="C184" s="40"/>
      <c r="D184" s="239" t="s">
        <v>159</v>
      </c>
      <c r="E184" s="40"/>
      <c r="F184" s="240" t="s">
        <v>1668</v>
      </c>
      <c r="G184" s="40"/>
      <c r="H184" s="40"/>
      <c r="I184" s="241"/>
      <c r="J184" s="40"/>
      <c r="K184" s="40"/>
      <c r="L184" s="44"/>
      <c r="M184" s="242"/>
      <c r="N184" s="243"/>
      <c r="O184" s="91"/>
      <c r="P184" s="91"/>
      <c r="Q184" s="91"/>
      <c r="R184" s="91"/>
      <c r="S184" s="91"/>
      <c r="T184" s="92"/>
      <c r="U184" s="38"/>
      <c r="V184" s="38"/>
      <c r="W184" s="38"/>
      <c r="X184" s="38"/>
      <c r="Y184" s="38"/>
      <c r="Z184" s="38"/>
      <c r="AA184" s="38"/>
      <c r="AB184" s="38"/>
      <c r="AC184" s="38"/>
      <c r="AD184" s="38"/>
      <c r="AE184" s="38"/>
      <c r="AT184" s="17" t="s">
        <v>159</v>
      </c>
      <c r="AU184" s="17" t="s">
        <v>88</v>
      </c>
    </row>
    <row r="185" s="2" customFormat="1">
      <c r="A185" s="38"/>
      <c r="B185" s="39"/>
      <c r="C185" s="226" t="s">
        <v>289</v>
      </c>
      <c r="D185" s="226" t="s">
        <v>152</v>
      </c>
      <c r="E185" s="227" t="s">
        <v>1669</v>
      </c>
      <c r="F185" s="228" t="s">
        <v>1670</v>
      </c>
      <c r="G185" s="229" t="s">
        <v>323</v>
      </c>
      <c r="H185" s="230">
        <v>2</v>
      </c>
      <c r="I185" s="231"/>
      <c r="J185" s="232">
        <f>ROUND(I185*H185,2)</f>
        <v>0</v>
      </c>
      <c r="K185" s="228" t="s">
        <v>156</v>
      </c>
      <c r="L185" s="44"/>
      <c r="M185" s="233" t="s">
        <v>1</v>
      </c>
      <c r="N185" s="234" t="s">
        <v>45</v>
      </c>
      <c r="O185" s="91"/>
      <c r="P185" s="235">
        <f>O185*H185</f>
        <v>0</v>
      </c>
      <c r="Q185" s="235">
        <v>0</v>
      </c>
      <c r="R185" s="235">
        <f>Q185*H185</f>
        <v>0</v>
      </c>
      <c r="S185" s="235">
        <v>0.0076800000000000002</v>
      </c>
      <c r="T185" s="236">
        <f>S185*H185</f>
        <v>0.01536</v>
      </c>
      <c r="U185" s="38"/>
      <c r="V185" s="38"/>
      <c r="W185" s="38"/>
      <c r="X185" s="38"/>
      <c r="Y185" s="38"/>
      <c r="Z185" s="38"/>
      <c r="AA185" s="38"/>
      <c r="AB185" s="38"/>
      <c r="AC185" s="38"/>
      <c r="AD185" s="38"/>
      <c r="AE185" s="38"/>
      <c r="AR185" s="237" t="s">
        <v>157</v>
      </c>
      <c r="AT185" s="237" t="s">
        <v>152</v>
      </c>
      <c r="AU185" s="237" t="s">
        <v>88</v>
      </c>
      <c r="AY185" s="17" t="s">
        <v>150</v>
      </c>
      <c r="BE185" s="238">
        <f>IF(N185="základní",J185,0)</f>
        <v>0</v>
      </c>
      <c r="BF185" s="238">
        <f>IF(N185="snížená",J185,0)</f>
        <v>0</v>
      </c>
      <c r="BG185" s="238">
        <f>IF(N185="zákl. přenesená",J185,0)</f>
        <v>0</v>
      </c>
      <c r="BH185" s="238">
        <f>IF(N185="sníž. přenesená",J185,0)</f>
        <v>0</v>
      </c>
      <c r="BI185" s="238">
        <f>IF(N185="nulová",J185,0)</f>
        <v>0</v>
      </c>
      <c r="BJ185" s="17" t="s">
        <v>14</v>
      </c>
      <c r="BK185" s="238">
        <f>ROUND(I185*H185,2)</f>
        <v>0</v>
      </c>
      <c r="BL185" s="17" t="s">
        <v>157</v>
      </c>
      <c r="BM185" s="237" t="s">
        <v>1671</v>
      </c>
    </row>
    <row r="186" s="2" customFormat="1" ht="44.25" customHeight="1">
      <c r="A186" s="38"/>
      <c r="B186" s="39"/>
      <c r="C186" s="226" t="s">
        <v>295</v>
      </c>
      <c r="D186" s="226" t="s">
        <v>152</v>
      </c>
      <c r="E186" s="227" t="s">
        <v>1672</v>
      </c>
      <c r="F186" s="228" t="s">
        <v>1673</v>
      </c>
      <c r="G186" s="229" t="s">
        <v>323</v>
      </c>
      <c r="H186" s="230">
        <v>2</v>
      </c>
      <c r="I186" s="231"/>
      <c r="J186" s="232">
        <f>ROUND(I186*H186,2)</f>
        <v>0</v>
      </c>
      <c r="K186" s="228" t="s">
        <v>156</v>
      </c>
      <c r="L186" s="44"/>
      <c r="M186" s="233" t="s">
        <v>1</v>
      </c>
      <c r="N186" s="234" t="s">
        <v>45</v>
      </c>
      <c r="O186" s="91"/>
      <c r="P186" s="235">
        <f>O186*H186</f>
        <v>0</v>
      </c>
      <c r="Q186" s="235">
        <v>0</v>
      </c>
      <c r="R186" s="235">
        <f>Q186*H186</f>
        <v>0</v>
      </c>
      <c r="S186" s="235">
        <v>0</v>
      </c>
      <c r="T186" s="236">
        <f>S186*H186</f>
        <v>0</v>
      </c>
      <c r="U186" s="38"/>
      <c r="V186" s="38"/>
      <c r="W186" s="38"/>
      <c r="X186" s="38"/>
      <c r="Y186" s="38"/>
      <c r="Z186" s="38"/>
      <c r="AA186" s="38"/>
      <c r="AB186" s="38"/>
      <c r="AC186" s="38"/>
      <c r="AD186" s="38"/>
      <c r="AE186" s="38"/>
      <c r="AR186" s="237" t="s">
        <v>157</v>
      </c>
      <c r="AT186" s="237" t="s">
        <v>152</v>
      </c>
      <c r="AU186" s="237" t="s">
        <v>88</v>
      </c>
      <c r="AY186" s="17" t="s">
        <v>150</v>
      </c>
      <c r="BE186" s="238">
        <f>IF(N186="základní",J186,0)</f>
        <v>0</v>
      </c>
      <c r="BF186" s="238">
        <f>IF(N186="snížená",J186,0)</f>
        <v>0</v>
      </c>
      <c r="BG186" s="238">
        <f>IF(N186="zákl. přenesená",J186,0)</f>
        <v>0</v>
      </c>
      <c r="BH186" s="238">
        <f>IF(N186="sníž. přenesená",J186,0)</f>
        <v>0</v>
      </c>
      <c r="BI186" s="238">
        <f>IF(N186="nulová",J186,0)</f>
        <v>0</v>
      </c>
      <c r="BJ186" s="17" t="s">
        <v>14</v>
      </c>
      <c r="BK186" s="238">
        <f>ROUND(I186*H186,2)</f>
        <v>0</v>
      </c>
      <c r="BL186" s="17" t="s">
        <v>157</v>
      </c>
      <c r="BM186" s="237" t="s">
        <v>1674</v>
      </c>
    </row>
    <row r="187" s="2" customFormat="1">
      <c r="A187" s="38"/>
      <c r="B187" s="39"/>
      <c r="C187" s="40"/>
      <c r="D187" s="239" t="s">
        <v>159</v>
      </c>
      <c r="E187" s="40"/>
      <c r="F187" s="240" t="s">
        <v>1675</v>
      </c>
      <c r="G187" s="40"/>
      <c r="H187" s="40"/>
      <c r="I187" s="241"/>
      <c r="J187" s="40"/>
      <c r="K187" s="40"/>
      <c r="L187" s="44"/>
      <c r="M187" s="242"/>
      <c r="N187" s="243"/>
      <c r="O187" s="91"/>
      <c r="P187" s="91"/>
      <c r="Q187" s="91"/>
      <c r="R187" s="91"/>
      <c r="S187" s="91"/>
      <c r="T187" s="92"/>
      <c r="U187" s="38"/>
      <c r="V187" s="38"/>
      <c r="W187" s="38"/>
      <c r="X187" s="38"/>
      <c r="Y187" s="38"/>
      <c r="Z187" s="38"/>
      <c r="AA187" s="38"/>
      <c r="AB187" s="38"/>
      <c r="AC187" s="38"/>
      <c r="AD187" s="38"/>
      <c r="AE187" s="38"/>
      <c r="AT187" s="17" t="s">
        <v>159</v>
      </c>
      <c r="AU187" s="17" t="s">
        <v>88</v>
      </c>
    </row>
    <row r="188" s="2" customFormat="1">
      <c r="A188" s="38"/>
      <c r="B188" s="39"/>
      <c r="C188" s="266" t="s">
        <v>301</v>
      </c>
      <c r="D188" s="266" t="s">
        <v>266</v>
      </c>
      <c r="E188" s="267" t="s">
        <v>1676</v>
      </c>
      <c r="F188" s="268" t="s">
        <v>1677</v>
      </c>
      <c r="G188" s="269" t="s">
        <v>323</v>
      </c>
      <c r="H188" s="270">
        <v>2</v>
      </c>
      <c r="I188" s="271"/>
      <c r="J188" s="272">
        <f>ROUND(I188*H188,2)</f>
        <v>0</v>
      </c>
      <c r="K188" s="268" t="s">
        <v>156</v>
      </c>
      <c r="L188" s="273"/>
      <c r="M188" s="274" t="s">
        <v>1</v>
      </c>
      <c r="N188" s="275" t="s">
        <v>45</v>
      </c>
      <c r="O188" s="91"/>
      <c r="P188" s="235">
        <f>O188*H188</f>
        <v>0</v>
      </c>
      <c r="Q188" s="235">
        <v>0.0019</v>
      </c>
      <c r="R188" s="235">
        <f>Q188*H188</f>
        <v>0.0038</v>
      </c>
      <c r="S188" s="235">
        <v>0</v>
      </c>
      <c r="T188" s="236">
        <f>S188*H188</f>
        <v>0</v>
      </c>
      <c r="U188" s="38"/>
      <c r="V188" s="38"/>
      <c r="W188" s="38"/>
      <c r="X188" s="38"/>
      <c r="Y188" s="38"/>
      <c r="Z188" s="38"/>
      <c r="AA188" s="38"/>
      <c r="AB188" s="38"/>
      <c r="AC188" s="38"/>
      <c r="AD188" s="38"/>
      <c r="AE188" s="38"/>
      <c r="AR188" s="237" t="s">
        <v>194</v>
      </c>
      <c r="AT188" s="237" t="s">
        <v>266</v>
      </c>
      <c r="AU188" s="237" t="s">
        <v>88</v>
      </c>
      <c r="AY188" s="17" t="s">
        <v>150</v>
      </c>
      <c r="BE188" s="238">
        <f>IF(N188="základní",J188,0)</f>
        <v>0</v>
      </c>
      <c r="BF188" s="238">
        <f>IF(N188="snížená",J188,0)</f>
        <v>0</v>
      </c>
      <c r="BG188" s="238">
        <f>IF(N188="zákl. přenesená",J188,0)</f>
        <v>0</v>
      </c>
      <c r="BH188" s="238">
        <f>IF(N188="sníž. přenesená",J188,0)</f>
        <v>0</v>
      </c>
      <c r="BI188" s="238">
        <f>IF(N188="nulová",J188,0)</f>
        <v>0</v>
      </c>
      <c r="BJ188" s="17" t="s">
        <v>14</v>
      </c>
      <c r="BK188" s="238">
        <f>ROUND(I188*H188,2)</f>
        <v>0</v>
      </c>
      <c r="BL188" s="17" t="s">
        <v>157</v>
      </c>
      <c r="BM188" s="237" t="s">
        <v>1678</v>
      </c>
    </row>
    <row r="189" s="2" customFormat="1">
      <c r="A189" s="38"/>
      <c r="B189" s="39"/>
      <c r="C189" s="266" t="s">
        <v>307</v>
      </c>
      <c r="D189" s="266" t="s">
        <v>266</v>
      </c>
      <c r="E189" s="267" t="s">
        <v>1679</v>
      </c>
      <c r="F189" s="268" t="s">
        <v>1680</v>
      </c>
      <c r="G189" s="269" t="s">
        <v>323</v>
      </c>
      <c r="H189" s="270">
        <v>2</v>
      </c>
      <c r="I189" s="271"/>
      <c r="J189" s="272">
        <f>ROUND(I189*H189,2)</f>
        <v>0</v>
      </c>
      <c r="K189" s="268" t="s">
        <v>156</v>
      </c>
      <c r="L189" s="273"/>
      <c r="M189" s="274" t="s">
        <v>1</v>
      </c>
      <c r="N189" s="275" t="s">
        <v>45</v>
      </c>
      <c r="O189" s="91"/>
      <c r="P189" s="235">
        <f>O189*H189</f>
        <v>0</v>
      </c>
      <c r="Q189" s="235">
        <v>0.0035000000000000001</v>
      </c>
      <c r="R189" s="235">
        <f>Q189*H189</f>
        <v>0.0070000000000000001</v>
      </c>
      <c r="S189" s="235">
        <v>0</v>
      </c>
      <c r="T189" s="236">
        <f>S189*H189</f>
        <v>0</v>
      </c>
      <c r="U189" s="38"/>
      <c r="V189" s="38"/>
      <c r="W189" s="38"/>
      <c r="X189" s="38"/>
      <c r="Y189" s="38"/>
      <c r="Z189" s="38"/>
      <c r="AA189" s="38"/>
      <c r="AB189" s="38"/>
      <c r="AC189" s="38"/>
      <c r="AD189" s="38"/>
      <c r="AE189" s="38"/>
      <c r="AR189" s="237" t="s">
        <v>194</v>
      </c>
      <c r="AT189" s="237" t="s">
        <v>266</v>
      </c>
      <c r="AU189" s="237" t="s">
        <v>88</v>
      </c>
      <c r="AY189" s="17" t="s">
        <v>150</v>
      </c>
      <c r="BE189" s="238">
        <f>IF(N189="základní",J189,0)</f>
        <v>0</v>
      </c>
      <c r="BF189" s="238">
        <f>IF(N189="snížená",J189,0)</f>
        <v>0</v>
      </c>
      <c r="BG189" s="238">
        <f>IF(N189="zákl. přenesená",J189,0)</f>
        <v>0</v>
      </c>
      <c r="BH189" s="238">
        <f>IF(N189="sníž. přenesená",J189,0)</f>
        <v>0</v>
      </c>
      <c r="BI189" s="238">
        <f>IF(N189="nulová",J189,0)</f>
        <v>0</v>
      </c>
      <c r="BJ189" s="17" t="s">
        <v>14</v>
      </c>
      <c r="BK189" s="238">
        <f>ROUND(I189*H189,2)</f>
        <v>0</v>
      </c>
      <c r="BL189" s="17" t="s">
        <v>157</v>
      </c>
      <c r="BM189" s="237" t="s">
        <v>1681</v>
      </c>
    </row>
    <row r="190" s="2" customFormat="1" ht="16.5" customHeight="1">
      <c r="A190" s="38"/>
      <c r="B190" s="39"/>
      <c r="C190" s="226" t="s">
        <v>314</v>
      </c>
      <c r="D190" s="226" t="s">
        <v>152</v>
      </c>
      <c r="E190" s="227" t="s">
        <v>1682</v>
      </c>
      <c r="F190" s="228" t="s">
        <v>1683</v>
      </c>
      <c r="G190" s="229" t="s">
        <v>216</v>
      </c>
      <c r="H190" s="230">
        <v>40.899999999999999</v>
      </c>
      <c r="I190" s="231"/>
      <c r="J190" s="232">
        <f>ROUND(I190*H190,2)</f>
        <v>0</v>
      </c>
      <c r="K190" s="228" t="s">
        <v>156</v>
      </c>
      <c r="L190" s="44"/>
      <c r="M190" s="233" t="s">
        <v>1</v>
      </c>
      <c r="N190" s="234" t="s">
        <v>45</v>
      </c>
      <c r="O190" s="91"/>
      <c r="P190" s="235">
        <f>O190*H190</f>
        <v>0</v>
      </c>
      <c r="Q190" s="235">
        <v>0</v>
      </c>
      <c r="R190" s="235">
        <f>Q190*H190</f>
        <v>0</v>
      </c>
      <c r="S190" s="235">
        <v>0</v>
      </c>
      <c r="T190" s="236">
        <f>S190*H190</f>
        <v>0</v>
      </c>
      <c r="U190" s="38"/>
      <c r="V190" s="38"/>
      <c r="W190" s="38"/>
      <c r="X190" s="38"/>
      <c r="Y190" s="38"/>
      <c r="Z190" s="38"/>
      <c r="AA190" s="38"/>
      <c r="AB190" s="38"/>
      <c r="AC190" s="38"/>
      <c r="AD190" s="38"/>
      <c r="AE190" s="38"/>
      <c r="AR190" s="237" t="s">
        <v>157</v>
      </c>
      <c r="AT190" s="237" t="s">
        <v>152</v>
      </c>
      <c r="AU190" s="237" t="s">
        <v>88</v>
      </c>
      <c r="AY190" s="17" t="s">
        <v>150</v>
      </c>
      <c r="BE190" s="238">
        <f>IF(N190="základní",J190,0)</f>
        <v>0</v>
      </c>
      <c r="BF190" s="238">
        <f>IF(N190="snížená",J190,0)</f>
        <v>0</v>
      </c>
      <c r="BG190" s="238">
        <f>IF(N190="zákl. přenesená",J190,0)</f>
        <v>0</v>
      </c>
      <c r="BH190" s="238">
        <f>IF(N190="sníž. přenesená",J190,0)</f>
        <v>0</v>
      </c>
      <c r="BI190" s="238">
        <f>IF(N190="nulová",J190,0)</f>
        <v>0</v>
      </c>
      <c r="BJ190" s="17" t="s">
        <v>14</v>
      </c>
      <c r="BK190" s="238">
        <f>ROUND(I190*H190,2)</f>
        <v>0</v>
      </c>
      <c r="BL190" s="17" t="s">
        <v>157</v>
      </c>
      <c r="BM190" s="237" t="s">
        <v>1684</v>
      </c>
    </row>
    <row r="191" s="2" customFormat="1">
      <c r="A191" s="38"/>
      <c r="B191" s="39"/>
      <c r="C191" s="40"/>
      <c r="D191" s="239" t="s">
        <v>159</v>
      </c>
      <c r="E191" s="40"/>
      <c r="F191" s="240" t="s">
        <v>747</v>
      </c>
      <c r="G191" s="40"/>
      <c r="H191" s="40"/>
      <c r="I191" s="241"/>
      <c r="J191" s="40"/>
      <c r="K191" s="40"/>
      <c r="L191" s="44"/>
      <c r="M191" s="242"/>
      <c r="N191" s="243"/>
      <c r="O191" s="91"/>
      <c r="P191" s="91"/>
      <c r="Q191" s="91"/>
      <c r="R191" s="91"/>
      <c r="S191" s="91"/>
      <c r="T191" s="92"/>
      <c r="U191" s="38"/>
      <c r="V191" s="38"/>
      <c r="W191" s="38"/>
      <c r="X191" s="38"/>
      <c r="Y191" s="38"/>
      <c r="Z191" s="38"/>
      <c r="AA191" s="38"/>
      <c r="AB191" s="38"/>
      <c r="AC191" s="38"/>
      <c r="AD191" s="38"/>
      <c r="AE191" s="38"/>
      <c r="AT191" s="17" t="s">
        <v>159</v>
      </c>
      <c r="AU191" s="17" t="s">
        <v>88</v>
      </c>
    </row>
    <row r="192" s="2" customFormat="1">
      <c r="A192" s="38"/>
      <c r="B192" s="39"/>
      <c r="C192" s="226" t="s">
        <v>320</v>
      </c>
      <c r="D192" s="226" t="s">
        <v>152</v>
      </c>
      <c r="E192" s="227" t="s">
        <v>1685</v>
      </c>
      <c r="F192" s="228" t="s">
        <v>1686</v>
      </c>
      <c r="G192" s="229" t="s">
        <v>216</v>
      </c>
      <c r="H192" s="230">
        <v>40.899999999999999</v>
      </c>
      <c r="I192" s="231"/>
      <c r="J192" s="232">
        <f>ROUND(I192*H192,2)</f>
        <v>0</v>
      </c>
      <c r="K192" s="228" t="s">
        <v>156</v>
      </c>
      <c r="L192" s="44"/>
      <c r="M192" s="233" t="s">
        <v>1</v>
      </c>
      <c r="N192" s="234" t="s">
        <v>45</v>
      </c>
      <c r="O192" s="91"/>
      <c r="P192" s="235">
        <f>O192*H192</f>
        <v>0</v>
      </c>
      <c r="Q192" s="235">
        <v>0</v>
      </c>
      <c r="R192" s="235">
        <f>Q192*H192</f>
        <v>0</v>
      </c>
      <c r="S192" s="235">
        <v>0</v>
      </c>
      <c r="T192" s="236">
        <f>S192*H192</f>
        <v>0</v>
      </c>
      <c r="U192" s="38"/>
      <c r="V192" s="38"/>
      <c r="W192" s="38"/>
      <c r="X192" s="38"/>
      <c r="Y192" s="38"/>
      <c r="Z192" s="38"/>
      <c r="AA192" s="38"/>
      <c r="AB192" s="38"/>
      <c r="AC192" s="38"/>
      <c r="AD192" s="38"/>
      <c r="AE192" s="38"/>
      <c r="AR192" s="237" t="s">
        <v>157</v>
      </c>
      <c r="AT192" s="237" t="s">
        <v>152</v>
      </c>
      <c r="AU192" s="237" t="s">
        <v>88</v>
      </c>
      <c r="AY192" s="17" t="s">
        <v>150</v>
      </c>
      <c r="BE192" s="238">
        <f>IF(N192="základní",J192,0)</f>
        <v>0</v>
      </c>
      <c r="BF192" s="238">
        <f>IF(N192="snížená",J192,0)</f>
        <v>0</v>
      </c>
      <c r="BG192" s="238">
        <f>IF(N192="zákl. přenesená",J192,0)</f>
        <v>0</v>
      </c>
      <c r="BH192" s="238">
        <f>IF(N192="sníž. přenesená",J192,0)</f>
        <v>0</v>
      </c>
      <c r="BI192" s="238">
        <f>IF(N192="nulová",J192,0)</f>
        <v>0</v>
      </c>
      <c r="BJ192" s="17" t="s">
        <v>14</v>
      </c>
      <c r="BK192" s="238">
        <f>ROUND(I192*H192,2)</f>
        <v>0</v>
      </c>
      <c r="BL192" s="17" t="s">
        <v>157</v>
      </c>
      <c r="BM192" s="237" t="s">
        <v>1687</v>
      </c>
    </row>
    <row r="193" s="2" customFormat="1">
      <c r="A193" s="38"/>
      <c r="B193" s="39"/>
      <c r="C193" s="40"/>
      <c r="D193" s="239" t="s">
        <v>159</v>
      </c>
      <c r="E193" s="40"/>
      <c r="F193" s="240" t="s">
        <v>1688</v>
      </c>
      <c r="G193" s="40"/>
      <c r="H193" s="40"/>
      <c r="I193" s="241"/>
      <c r="J193" s="40"/>
      <c r="K193" s="40"/>
      <c r="L193" s="44"/>
      <c r="M193" s="242"/>
      <c r="N193" s="243"/>
      <c r="O193" s="91"/>
      <c r="P193" s="91"/>
      <c r="Q193" s="91"/>
      <c r="R193" s="91"/>
      <c r="S193" s="91"/>
      <c r="T193" s="92"/>
      <c r="U193" s="38"/>
      <c r="V193" s="38"/>
      <c r="W193" s="38"/>
      <c r="X193" s="38"/>
      <c r="Y193" s="38"/>
      <c r="Z193" s="38"/>
      <c r="AA193" s="38"/>
      <c r="AB193" s="38"/>
      <c r="AC193" s="38"/>
      <c r="AD193" s="38"/>
      <c r="AE193" s="38"/>
      <c r="AT193" s="17" t="s">
        <v>159</v>
      </c>
      <c r="AU193" s="17" t="s">
        <v>88</v>
      </c>
    </row>
    <row r="194" s="2" customFormat="1">
      <c r="A194" s="38"/>
      <c r="B194" s="39"/>
      <c r="C194" s="226" t="s">
        <v>327</v>
      </c>
      <c r="D194" s="226" t="s">
        <v>152</v>
      </c>
      <c r="E194" s="227" t="s">
        <v>748</v>
      </c>
      <c r="F194" s="228" t="s">
        <v>749</v>
      </c>
      <c r="G194" s="229" t="s">
        <v>323</v>
      </c>
      <c r="H194" s="230">
        <v>2</v>
      </c>
      <c r="I194" s="231"/>
      <c r="J194" s="232">
        <f>ROUND(I194*H194,2)</f>
        <v>0</v>
      </c>
      <c r="K194" s="228" t="s">
        <v>156</v>
      </c>
      <c r="L194" s="44"/>
      <c r="M194" s="233" t="s">
        <v>1</v>
      </c>
      <c r="N194" s="234" t="s">
        <v>45</v>
      </c>
      <c r="O194" s="91"/>
      <c r="P194" s="235">
        <f>O194*H194</f>
        <v>0</v>
      </c>
      <c r="Q194" s="235">
        <v>0.45937</v>
      </c>
      <c r="R194" s="235">
        <f>Q194*H194</f>
        <v>0.91874</v>
      </c>
      <c r="S194" s="235">
        <v>0</v>
      </c>
      <c r="T194" s="236">
        <f>S194*H194</f>
        <v>0</v>
      </c>
      <c r="U194" s="38"/>
      <c r="V194" s="38"/>
      <c r="W194" s="38"/>
      <c r="X194" s="38"/>
      <c r="Y194" s="38"/>
      <c r="Z194" s="38"/>
      <c r="AA194" s="38"/>
      <c r="AB194" s="38"/>
      <c r="AC194" s="38"/>
      <c r="AD194" s="38"/>
      <c r="AE194" s="38"/>
      <c r="AR194" s="237" t="s">
        <v>157</v>
      </c>
      <c r="AT194" s="237" t="s">
        <v>152</v>
      </c>
      <c r="AU194" s="237" t="s">
        <v>88</v>
      </c>
      <c r="AY194" s="17" t="s">
        <v>150</v>
      </c>
      <c r="BE194" s="238">
        <f>IF(N194="základní",J194,0)</f>
        <v>0</v>
      </c>
      <c r="BF194" s="238">
        <f>IF(N194="snížená",J194,0)</f>
        <v>0</v>
      </c>
      <c r="BG194" s="238">
        <f>IF(N194="zákl. přenesená",J194,0)</f>
        <v>0</v>
      </c>
      <c r="BH194" s="238">
        <f>IF(N194="sníž. přenesená",J194,0)</f>
        <v>0</v>
      </c>
      <c r="BI194" s="238">
        <f>IF(N194="nulová",J194,0)</f>
        <v>0</v>
      </c>
      <c r="BJ194" s="17" t="s">
        <v>14</v>
      </c>
      <c r="BK194" s="238">
        <f>ROUND(I194*H194,2)</f>
        <v>0</v>
      </c>
      <c r="BL194" s="17" t="s">
        <v>157</v>
      </c>
      <c r="BM194" s="237" t="s">
        <v>1689</v>
      </c>
    </row>
    <row r="195" s="2" customFormat="1">
      <c r="A195" s="38"/>
      <c r="B195" s="39"/>
      <c r="C195" s="40"/>
      <c r="D195" s="239" t="s">
        <v>159</v>
      </c>
      <c r="E195" s="40"/>
      <c r="F195" s="240" t="s">
        <v>747</v>
      </c>
      <c r="G195" s="40"/>
      <c r="H195" s="40"/>
      <c r="I195" s="241"/>
      <c r="J195" s="40"/>
      <c r="K195" s="40"/>
      <c r="L195" s="44"/>
      <c r="M195" s="242"/>
      <c r="N195" s="243"/>
      <c r="O195" s="91"/>
      <c r="P195" s="91"/>
      <c r="Q195" s="91"/>
      <c r="R195" s="91"/>
      <c r="S195" s="91"/>
      <c r="T195" s="92"/>
      <c r="U195" s="38"/>
      <c r="V195" s="38"/>
      <c r="W195" s="38"/>
      <c r="X195" s="38"/>
      <c r="Y195" s="38"/>
      <c r="Z195" s="38"/>
      <c r="AA195" s="38"/>
      <c r="AB195" s="38"/>
      <c r="AC195" s="38"/>
      <c r="AD195" s="38"/>
      <c r="AE195" s="38"/>
      <c r="AT195" s="17" t="s">
        <v>159</v>
      </c>
      <c r="AU195" s="17" t="s">
        <v>88</v>
      </c>
    </row>
    <row r="196" s="2" customFormat="1" ht="16.5" customHeight="1">
      <c r="A196" s="38"/>
      <c r="B196" s="39"/>
      <c r="C196" s="226" t="s">
        <v>332</v>
      </c>
      <c r="D196" s="226" t="s">
        <v>152</v>
      </c>
      <c r="E196" s="227" t="s">
        <v>1690</v>
      </c>
      <c r="F196" s="228" t="s">
        <v>1691</v>
      </c>
      <c r="G196" s="229" t="s">
        <v>323</v>
      </c>
      <c r="H196" s="230">
        <v>2</v>
      </c>
      <c r="I196" s="231"/>
      <c r="J196" s="232">
        <f>ROUND(I196*H196,2)</f>
        <v>0</v>
      </c>
      <c r="K196" s="228" t="s">
        <v>156</v>
      </c>
      <c r="L196" s="44"/>
      <c r="M196" s="233" t="s">
        <v>1</v>
      </c>
      <c r="N196" s="234" t="s">
        <v>45</v>
      </c>
      <c r="O196" s="91"/>
      <c r="P196" s="235">
        <f>O196*H196</f>
        <v>0</v>
      </c>
      <c r="Q196" s="235">
        <v>0.063829999999999998</v>
      </c>
      <c r="R196" s="235">
        <f>Q196*H196</f>
        <v>0.12766</v>
      </c>
      <c r="S196" s="235">
        <v>0</v>
      </c>
      <c r="T196" s="236">
        <f>S196*H196</f>
        <v>0</v>
      </c>
      <c r="U196" s="38"/>
      <c r="V196" s="38"/>
      <c r="W196" s="38"/>
      <c r="X196" s="38"/>
      <c r="Y196" s="38"/>
      <c r="Z196" s="38"/>
      <c r="AA196" s="38"/>
      <c r="AB196" s="38"/>
      <c r="AC196" s="38"/>
      <c r="AD196" s="38"/>
      <c r="AE196" s="38"/>
      <c r="AR196" s="237" t="s">
        <v>157</v>
      </c>
      <c r="AT196" s="237" t="s">
        <v>152</v>
      </c>
      <c r="AU196" s="237" t="s">
        <v>88</v>
      </c>
      <c r="AY196" s="17" t="s">
        <v>150</v>
      </c>
      <c r="BE196" s="238">
        <f>IF(N196="základní",J196,0)</f>
        <v>0</v>
      </c>
      <c r="BF196" s="238">
        <f>IF(N196="snížená",J196,0)</f>
        <v>0</v>
      </c>
      <c r="BG196" s="238">
        <f>IF(N196="zákl. přenesená",J196,0)</f>
        <v>0</v>
      </c>
      <c r="BH196" s="238">
        <f>IF(N196="sníž. přenesená",J196,0)</f>
        <v>0</v>
      </c>
      <c r="BI196" s="238">
        <f>IF(N196="nulová",J196,0)</f>
        <v>0</v>
      </c>
      <c r="BJ196" s="17" t="s">
        <v>14</v>
      </c>
      <c r="BK196" s="238">
        <f>ROUND(I196*H196,2)</f>
        <v>0</v>
      </c>
      <c r="BL196" s="17" t="s">
        <v>157</v>
      </c>
      <c r="BM196" s="237" t="s">
        <v>1692</v>
      </c>
    </row>
    <row r="197" s="2" customFormat="1">
      <c r="A197" s="38"/>
      <c r="B197" s="39"/>
      <c r="C197" s="40"/>
      <c r="D197" s="239" t="s">
        <v>159</v>
      </c>
      <c r="E197" s="40"/>
      <c r="F197" s="240" t="s">
        <v>1693</v>
      </c>
      <c r="G197" s="40"/>
      <c r="H197" s="40"/>
      <c r="I197" s="241"/>
      <c r="J197" s="40"/>
      <c r="K197" s="40"/>
      <c r="L197" s="44"/>
      <c r="M197" s="242"/>
      <c r="N197" s="243"/>
      <c r="O197" s="91"/>
      <c r="P197" s="91"/>
      <c r="Q197" s="91"/>
      <c r="R197" s="91"/>
      <c r="S197" s="91"/>
      <c r="T197" s="92"/>
      <c r="U197" s="38"/>
      <c r="V197" s="38"/>
      <c r="W197" s="38"/>
      <c r="X197" s="38"/>
      <c r="Y197" s="38"/>
      <c r="Z197" s="38"/>
      <c r="AA197" s="38"/>
      <c r="AB197" s="38"/>
      <c r="AC197" s="38"/>
      <c r="AD197" s="38"/>
      <c r="AE197" s="38"/>
      <c r="AT197" s="17" t="s">
        <v>159</v>
      </c>
      <c r="AU197" s="17" t="s">
        <v>88</v>
      </c>
    </row>
    <row r="198" s="2" customFormat="1" ht="16.5" customHeight="1">
      <c r="A198" s="38"/>
      <c r="B198" s="39"/>
      <c r="C198" s="266" t="s">
        <v>337</v>
      </c>
      <c r="D198" s="266" t="s">
        <v>266</v>
      </c>
      <c r="E198" s="267" t="s">
        <v>1694</v>
      </c>
      <c r="F198" s="268" t="s">
        <v>1695</v>
      </c>
      <c r="G198" s="269" t="s">
        <v>323</v>
      </c>
      <c r="H198" s="270">
        <v>2</v>
      </c>
      <c r="I198" s="271"/>
      <c r="J198" s="272">
        <f>ROUND(I198*H198,2)</f>
        <v>0</v>
      </c>
      <c r="K198" s="268" t="s">
        <v>156</v>
      </c>
      <c r="L198" s="273"/>
      <c r="M198" s="274" t="s">
        <v>1</v>
      </c>
      <c r="N198" s="275" t="s">
        <v>45</v>
      </c>
      <c r="O198" s="91"/>
      <c r="P198" s="235">
        <f>O198*H198</f>
        <v>0</v>
      </c>
      <c r="Q198" s="235">
        <v>0.0073000000000000001</v>
      </c>
      <c r="R198" s="235">
        <f>Q198*H198</f>
        <v>0.0146</v>
      </c>
      <c r="S198" s="235">
        <v>0</v>
      </c>
      <c r="T198" s="236">
        <f>S198*H198</f>
        <v>0</v>
      </c>
      <c r="U198" s="38"/>
      <c r="V198" s="38"/>
      <c r="W198" s="38"/>
      <c r="X198" s="38"/>
      <c r="Y198" s="38"/>
      <c r="Z198" s="38"/>
      <c r="AA198" s="38"/>
      <c r="AB198" s="38"/>
      <c r="AC198" s="38"/>
      <c r="AD198" s="38"/>
      <c r="AE198" s="38"/>
      <c r="AR198" s="237" t="s">
        <v>194</v>
      </c>
      <c r="AT198" s="237" t="s">
        <v>266</v>
      </c>
      <c r="AU198" s="237" t="s">
        <v>88</v>
      </c>
      <c r="AY198" s="17" t="s">
        <v>150</v>
      </c>
      <c r="BE198" s="238">
        <f>IF(N198="základní",J198,0)</f>
        <v>0</v>
      </c>
      <c r="BF198" s="238">
        <f>IF(N198="snížená",J198,0)</f>
        <v>0</v>
      </c>
      <c r="BG198" s="238">
        <f>IF(N198="zákl. přenesená",J198,0)</f>
        <v>0</v>
      </c>
      <c r="BH198" s="238">
        <f>IF(N198="sníž. přenesená",J198,0)</f>
        <v>0</v>
      </c>
      <c r="BI198" s="238">
        <f>IF(N198="nulová",J198,0)</f>
        <v>0</v>
      </c>
      <c r="BJ198" s="17" t="s">
        <v>14</v>
      </c>
      <c r="BK198" s="238">
        <f>ROUND(I198*H198,2)</f>
        <v>0</v>
      </c>
      <c r="BL198" s="17" t="s">
        <v>157</v>
      </c>
      <c r="BM198" s="237" t="s">
        <v>1696</v>
      </c>
    </row>
    <row r="199" s="2" customFormat="1" ht="16.5" customHeight="1">
      <c r="A199" s="38"/>
      <c r="B199" s="39"/>
      <c r="C199" s="226" t="s">
        <v>343</v>
      </c>
      <c r="D199" s="226" t="s">
        <v>152</v>
      </c>
      <c r="E199" s="227" t="s">
        <v>1697</v>
      </c>
      <c r="F199" s="228" t="s">
        <v>1698</v>
      </c>
      <c r="G199" s="229" t="s">
        <v>216</v>
      </c>
      <c r="H199" s="230">
        <v>10</v>
      </c>
      <c r="I199" s="231"/>
      <c r="J199" s="232">
        <f>ROUND(I199*H199,2)</f>
        <v>0</v>
      </c>
      <c r="K199" s="228" t="s">
        <v>156</v>
      </c>
      <c r="L199" s="44"/>
      <c r="M199" s="233" t="s">
        <v>1</v>
      </c>
      <c r="N199" s="234" t="s">
        <v>45</v>
      </c>
      <c r="O199" s="91"/>
      <c r="P199" s="235">
        <f>O199*H199</f>
        <v>0</v>
      </c>
      <c r="Q199" s="235">
        <v>0.00019000000000000001</v>
      </c>
      <c r="R199" s="235">
        <f>Q199*H199</f>
        <v>0.0019000000000000002</v>
      </c>
      <c r="S199" s="235">
        <v>0</v>
      </c>
      <c r="T199" s="236">
        <f>S199*H199</f>
        <v>0</v>
      </c>
      <c r="U199" s="38"/>
      <c r="V199" s="38"/>
      <c r="W199" s="38"/>
      <c r="X199" s="38"/>
      <c r="Y199" s="38"/>
      <c r="Z199" s="38"/>
      <c r="AA199" s="38"/>
      <c r="AB199" s="38"/>
      <c r="AC199" s="38"/>
      <c r="AD199" s="38"/>
      <c r="AE199" s="38"/>
      <c r="AR199" s="237" t="s">
        <v>157</v>
      </c>
      <c r="AT199" s="237" t="s">
        <v>152</v>
      </c>
      <c r="AU199" s="237" t="s">
        <v>88</v>
      </c>
      <c r="AY199" s="17" t="s">
        <v>150</v>
      </c>
      <c r="BE199" s="238">
        <f>IF(N199="základní",J199,0)</f>
        <v>0</v>
      </c>
      <c r="BF199" s="238">
        <f>IF(N199="snížená",J199,0)</f>
        <v>0</v>
      </c>
      <c r="BG199" s="238">
        <f>IF(N199="zákl. přenesená",J199,0)</f>
        <v>0</v>
      </c>
      <c r="BH199" s="238">
        <f>IF(N199="sníž. přenesená",J199,0)</f>
        <v>0</v>
      </c>
      <c r="BI199" s="238">
        <f>IF(N199="nulová",J199,0)</f>
        <v>0</v>
      </c>
      <c r="BJ199" s="17" t="s">
        <v>14</v>
      </c>
      <c r="BK199" s="238">
        <f>ROUND(I199*H199,2)</f>
        <v>0</v>
      </c>
      <c r="BL199" s="17" t="s">
        <v>157</v>
      </c>
      <c r="BM199" s="237" t="s">
        <v>1699</v>
      </c>
    </row>
    <row r="200" s="2" customFormat="1">
      <c r="A200" s="38"/>
      <c r="B200" s="39"/>
      <c r="C200" s="226" t="s">
        <v>348</v>
      </c>
      <c r="D200" s="226" t="s">
        <v>152</v>
      </c>
      <c r="E200" s="227" t="s">
        <v>1700</v>
      </c>
      <c r="F200" s="228" t="s">
        <v>1701</v>
      </c>
      <c r="G200" s="229" t="s">
        <v>798</v>
      </c>
      <c r="H200" s="230">
        <v>2</v>
      </c>
      <c r="I200" s="231"/>
      <c r="J200" s="232">
        <f>ROUND(I200*H200,2)</f>
        <v>0</v>
      </c>
      <c r="K200" s="228" t="s">
        <v>1</v>
      </c>
      <c r="L200" s="44"/>
      <c r="M200" s="233" t="s">
        <v>1</v>
      </c>
      <c r="N200" s="234" t="s">
        <v>45</v>
      </c>
      <c r="O200" s="91"/>
      <c r="P200" s="235">
        <f>O200*H200</f>
        <v>0</v>
      </c>
      <c r="Q200" s="235">
        <v>0</v>
      </c>
      <c r="R200" s="235">
        <f>Q200*H200</f>
        <v>0</v>
      </c>
      <c r="S200" s="235">
        <v>0</v>
      </c>
      <c r="T200" s="236">
        <f>S200*H200</f>
        <v>0</v>
      </c>
      <c r="U200" s="38"/>
      <c r="V200" s="38"/>
      <c r="W200" s="38"/>
      <c r="X200" s="38"/>
      <c r="Y200" s="38"/>
      <c r="Z200" s="38"/>
      <c r="AA200" s="38"/>
      <c r="AB200" s="38"/>
      <c r="AC200" s="38"/>
      <c r="AD200" s="38"/>
      <c r="AE200" s="38"/>
      <c r="AR200" s="237" t="s">
        <v>157</v>
      </c>
      <c r="AT200" s="237" t="s">
        <v>152</v>
      </c>
      <c r="AU200" s="237" t="s">
        <v>88</v>
      </c>
      <c r="AY200" s="17" t="s">
        <v>150</v>
      </c>
      <c r="BE200" s="238">
        <f>IF(N200="základní",J200,0)</f>
        <v>0</v>
      </c>
      <c r="BF200" s="238">
        <f>IF(N200="snížená",J200,0)</f>
        <v>0</v>
      </c>
      <c r="BG200" s="238">
        <f>IF(N200="zákl. přenesená",J200,0)</f>
        <v>0</v>
      </c>
      <c r="BH200" s="238">
        <f>IF(N200="sníž. přenesená",J200,0)</f>
        <v>0</v>
      </c>
      <c r="BI200" s="238">
        <f>IF(N200="nulová",J200,0)</f>
        <v>0</v>
      </c>
      <c r="BJ200" s="17" t="s">
        <v>14</v>
      </c>
      <c r="BK200" s="238">
        <f>ROUND(I200*H200,2)</f>
        <v>0</v>
      </c>
      <c r="BL200" s="17" t="s">
        <v>157</v>
      </c>
      <c r="BM200" s="237" t="s">
        <v>1702</v>
      </c>
    </row>
    <row r="201" s="12" customFormat="1" ht="22.8" customHeight="1">
      <c r="A201" s="12"/>
      <c r="B201" s="210"/>
      <c r="C201" s="211"/>
      <c r="D201" s="212" t="s">
        <v>79</v>
      </c>
      <c r="E201" s="224" t="s">
        <v>199</v>
      </c>
      <c r="F201" s="224" t="s">
        <v>1703</v>
      </c>
      <c r="G201" s="211"/>
      <c r="H201" s="211"/>
      <c r="I201" s="214"/>
      <c r="J201" s="225">
        <f>BK201</f>
        <v>0</v>
      </c>
      <c r="K201" s="211"/>
      <c r="L201" s="216"/>
      <c r="M201" s="217"/>
      <c r="N201" s="218"/>
      <c r="O201" s="218"/>
      <c r="P201" s="219">
        <f>P202</f>
        <v>0</v>
      </c>
      <c r="Q201" s="218"/>
      <c r="R201" s="219">
        <f>R202</f>
        <v>0</v>
      </c>
      <c r="S201" s="218"/>
      <c r="T201" s="220">
        <f>T202</f>
        <v>0</v>
      </c>
      <c r="U201" s="12"/>
      <c r="V201" s="12"/>
      <c r="W201" s="12"/>
      <c r="X201" s="12"/>
      <c r="Y201" s="12"/>
      <c r="Z201" s="12"/>
      <c r="AA201" s="12"/>
      <c r="AB201" s="12"/>
      <c r="AC201" s="12"/>
      <c r="AD201" s="12"/>
      <c r="AE201" s="12"/>
      <c r="AR201" s="221" t="s">
        <v>14</v>
      </c>
      <c r="AT201" s="222" t="s">
        <v>79</v>
      </c>
      <c r="AU201" s="222" t="s">
        <v>14</v>
      </c>
      <c r="AY201" s="221" t="s">
        <v>150</v>
      </c>
      <c r="BK201" s="223">
        <f>BK202</f>
        <v>0</v>
      </c>
    </row>
    <row r="202" s="2" customFormat="1" ht="21.75" customHeight="1">
      <c r="A202" s="38"/>
      <c r="B202" s="39"/>
      <c r="C202" s="226" t="s">
        <v>353</v>
      </c>
      <c r="D202" s="226" t="s">
        <v>152</v>
      </c>
      <c r="E202" s="227" t="s">
        <v>1704</v>
      </c>
      <c r="F202" s="228" t="s">
        <v>1705</v>
      </c>
      <c r="G202" s="229" t="s">
        <v>216</v>
      </c>
      <c r="H202" s="230">
        <v>41</v>
      </c>
      <c r="I202" s="231"/>
      <c r="J202" s="232">
        <f>ROUND(I202*H202,2)</f>
        <v>0</v>
      </c>
      <c r="K202" s="228" t="s">
        <v>1</v>
      </c>
      <c r="L202" s="44"/>
      <c r="M202" s="233" t="s">
        <v>1</v>
      </c>
      <c r="N202" s="234" t="s">
        <v>45</v>
      </c>
      <c r="O202" s="91"/>
      <c r="P202" s="235">
        <f>O202*H202</f>
        <v>0</v>
      </c>
      <c r="Q202" s="235">
        <v>0</v>
      </c>
      <c r="R202" s="235">
        <f>Q202*H202</f>
        <v>0</v>
      </c>
      <c r="S202" s="235">
        <v>0</v>
      </c>
      <c r="T202" s="236">
        <f>S202*H202</f>
        <v>0</v>
      </c>
      <c r="U202" s="38"/>
      <c r="V202" s="38"/>
      <c r="W202" s="38"/>
      <c r="X202" s="38"/>
      <c r="Y202" s="38"/>
      <c r="Z202" s="38"/>
      <c r="AA202" s="38"/>
      <c r="AB202" s="38"/>
      <c r="AC202" s="38"/>
      <c r="AD202" s="38"/>
      <c r="AE202" s="38"/>
      <c r="AR202" s="237" t="s">
        <v>157</v>
      </c>
      <c r="AT202" s="237" t="s">
        <v>152</v>
      </c>
      <c r="AU202" s="237" t="s">
        <v>88</v>
      </c>
      <c r="AY202" s="17" t="s">
        <v>150</v>
      </c>
      <c r="BE202" s="238">
        <f>IF(N202="základní",J202,0)</f>
        <v>0</v>
      </c>
      <c r="BF202" s="238">
        <f>IF(N202="snížená",J202,0)</f>
        <v>0</v>
      </c>
      <c r="BG202" s="238">
        <f>IF(N202="zákl. přenesená",J202,0)</f>
        <v>0</v>
      </c>
      <c r="BH202" s="238">
        <f>IF(N202="sníž. přenesená",J202,0)</f>
        <v>0</v>
      </c>
      <c r="BI202" s="238">
        <f>IF(N202="nulová",J202,0)</f>
        <v>0</v>
      </c>
      <c r="BJ202" s="17" t="s">
        <v>14</v>
      </c>
      <c r="BK202" s="238">
        <f>ROUND(I202*H202,2)</f>
        <v>0</v>
      </c>
      <c r="BL202" s="17" t="s">
        <v>157</v>
      </c>
      <c r="BM202" s="237" t="s">
        <v>1706</v>
      </c>
    </row>
    <row r="203" s="12" customFormat="1" ht="22.8" customHeight="1">
      <c r="A203" s="12"/>
      <c r="B203" s="210"/>
      <c r="C203" s="211"/>
      <c r="D203" s="212" t="s">
        <v>79</v>
      </c>
      <c r="E203" s="224" t="s">
        <v>524</v>
      </c>
      <c r="F203" s="224" t="s">
        <v>525</v>
      </c>
      <c r="G203" s="211"/>
      <c r="H203" s="211"/>
      <c r="I203" s="214"/>
      <c r="J203" s="225">
        <f>BK203</f>
        <v>0</v>
      </c>
      <c r="K203" s="211"/>
      <c r="L203" s="216"/>
      <c r="M203" s="217"/>
      <c r="N203" s="218"/>
      <c r="O203" s="218"/>
      <c r="P203" s="219">
        <f>SUM(P204:P210)</f>
        <v>0</v>
      </c>
      <c r="Q203" s="218"/>
      <c r="R203" s="219">
        <f>SUM(R204:R210)</f>
        <v>0</v>
      </c>
      <c r="S203" s="218"/>
      <c r="T203" s="220">
        <f>SUM(T204:T210)</f>
        <v>0</v>
      </c>
      <c r="U203" s="12"/>
      <c r="V203" s="12"/>
      <c r="W203" s="12"/>
      <c r="X203" s="12"/>
      <c r="Y203" s="12"/>
      <c r="Z203" s="12"/>
      <c r="AA203" s="12"/>
      <c r="AB203" s="12"/>
      <c r="AC203" s="12"/>
      <c r="AD203" s="12"/>
      <c r="AE203" s="12"/>
      <c r="AR203" s="221" t="s">
        <v>14</v>
      </c>
      <c r="AT203" s="222" t="s">
        <v>79</v>
      </c>
      <c r="AU203" s="222" t="s">
        <v>14</v>
      </c>
      <c r="AY203" s="221" t="s">
        <v>150</v>
      </c>
      <c r="BK203" s="223">
        <f>SUM(BK204:BK210)</f>
        <v>0</v>
      </c>
    </row>
    <row r="204" s="2" customFormat="1">
      <c r="A204" s="38"/>
      <c r="B204" s="39"/>
      <c r="C204" s="226" t="s">
        <v>359</v>
      </c>
      <c r="D204" s="226" t="s">
        <v>152</v>
      </c>
      <c r="E204" s="227" t="s">
        <v>538</v>
      </c>
      <c r="F204" s="228" t="s">
        <v>539</v>
      </c>
      <c r="G204" s="229" t="s">
        <v>269</v>
      </c>
      <c r="H204" s="230">
        <v>0.014999999999999999</v>
      </c>
      <c r="I204" s="231"/>
      <c r="J204" s="232">
        <f>ROUND(I204*H204,2)</f>
        <v>0</v>
      </c>
      <c r="K204" s="228" t="s">
        <v>156</v>
      </c>
      <c r="L204" s="44"/>
      <c r="M204" s="233" t="s">
        <v>1</v>
      </c>
      <c r="N204" s="234" t="s">
        <v>45</v>
      </c>
      <c r="O204" s="91"/>
      <c r="P204" s="235">
        <f>O204*H204</f>
        <v>0</v>
      </c>
      <c r="Q204" s="235">
        <v>0</v>
      </c>
      <c r="R204" s="235">
        <f>Q204*H204</f>
        <v>0</v>
      </c>
      <c r="S204" s="235">
        <v>0</v>
      </c>
      <c r="T204" s="236">
        <f>S204*H204</f>
        <v>0</v>
      </c>
      <c r="U204" s="38"/>
      <c r="V204" s="38"/>
      <c r="W204" s="38"/>
      <c r="X204" s="38"/>
      <c r="Y204" s="38"/>
      <c r="Z204" s="38"/>
      <c r="AA204" s="38"/>
      <c r="AB204" s="38"/>
      <c r="AC204" s="38"/>
      <c r="AD204" s="38"/>
      <c r="AE204" s="38"/>
      <c r="AR204" s="237" t="s">
        <v>157</v>
      </c>
      <c r="AT204" s="237" t="s">
        <v>152</v>
      </c>
      <c r="AU204" s="237" t="s">
        <v>88</v>
      </c>
      <c r="AY204" s="17" t="s">
        <v>150</v>
      </c>
      <c r="BE204" s="238">
        <f>IF(N204="základní",J204,0)</f>
        <v>0</v>
      </c>
      <c r="BF204" s="238">
        <f>IF(N204="snížená",J204,0)</f>
        <v>0</v>
      </c>
      <c r="BG204" s="238">
        <f>IF(N204="zákl. přenesená",J204,0)</f>
        <v>0</v>
      </c>
      <c r="BH204" s="238">
        <f>IF(N204="sníž. přenesená",J204,0)</f>
        <v>0</v>
      </c>
      <c r="BI204" s="238">
        <f>IF(N204="nulová",J204,0)</f>
        <v>0</v>
      </c>
      <c r="BJ204" s="17" t="s">
        <v>14</v>
      </c>
      <c r="BK204" s="238">
        <f>ROUND(I204*H204,2)</f>
        <v>0</v>
      </c>
      <c r="BL204" s="17" t="s">
        <v>157</v>
      </c>
      <c r="BM204" s="237" t="s">
        <v>1707</v>
      </c>
    </row>
    <row r="205" s="2" customFormat="1">
      <c r="A205" s="38"/>
      <c r="B205" s="39"/>
      <c r="C205" s="40"/>
      <c r="D205" s="239" t="s">
        <v>159</v>
      </c>
      <c r="E205" s="40"/>
      <c r="F205" s="240" t="s">
        <v>541</v>
      </c>
      <c r="G205" s="40"/>
      <c r="H205" s="40"/>
      <c r="I205" s="241"/>
      <c r="J205" s="40"/>
      <c r="K205" s="40"/>
      <c r="L205" s="44"/>
      <c r="M205" s="242"/>
      <c r="N205" s="243"/>
      <c r="O205" s="91"/>
      <c r="P205" s="91"/>
      <c r="Q205" s="91"/>
      <c r="R205" s="91"/>
      <c r="S205" s="91"/>
      <c r="T205" s="92"/>
      <c r="U205" s="38"/>
      <c r="V205" s="38"/>
      <c r="W205" s="38"/>
      <c r="X205" s="38"/>
      <c r="Y205" s="38"/>
      <c r="Z205" s="38"/>
      <c r="AA205" s="38"/>
      <c r="AB205" s="38"/>
      <c r="AC205" s="38"/>
      <c r="AD205" s="38"/>
      <c r="AE205" s="38"/>
      <c r="AT205" s="17" t="s">
        <v>159</v>
      </c>
      <c r="AU205" s="17" t="s">
        <v>88</v>
      </c>
    </row>
    <row r="206" s="2" customFormat="1">
      <c r="A206" s="38"/>
      <c r="B206" s="39"/>
      <c r="C206" s="226" t="s">
        <v>365</v>
      </c>
      <c r="D206" s="226" t="s">
        <v>152</v>
      </c>
      <c r="E206" s="227" t="s">
        <v>545</v>
      </c>
      <c r="F206" s="228" t="s">
        <v>546</v>
      </c>
      <c r="G206" s="229" t="s">
        <v>269</v>
      </c>
      <c r="H206" s="230">
        <v>19</v>
      </c>
      <c r="I206" s="231"/>
      <c r="J206" s="232">
        <f>ROUND(I206*H206,2)</f>
        <v>0</v>
      </c>
      <c r="K206" s="228" t="s">
        <v>156</v>
      </c>
      <c r="L206" s="44"/>
      <c r="M206" s="233" t="s">
        <v>1</v>
      </c>
      <c r="N206" s="234" t="s">
        <v>45</v>
      </c>
      <c r="O206" s="91"/>
      <c r="P206" s="235">
        <f>O206*H206</f>
        <v>0</v>
      </c>
      <c r="Q206" s="235">
        <v>0</v>
      </c>
      <c r="R206" s="235">
        <f>Q206*H206</f>
        <v>0</v>
      </c>
      <c r="S206" s="235">
        <v>0</v>
      </c>
      <c r="T206" s="236">
        <f>S206*H206</f>
        <v>0</v>
      </c>
      <c r="U206" s="38"/>
      <c r="V206" s="38"/>
      <c r="W206" s="38"/>
      <c r="X206" s="38"/>
      <c r="Y206" s="38"/>
      <c r="Z206" s="38"/>
      <c r="AA206" s="38"/>
      <c r="AB206" s="38"/>
      <c r="AC206" s="38"/>
      <c r="AD206" s="38"/>
      <c r="AE206" s="38"/>
      <c r="AR206" s="237" t="s">
        <v>157</v>
      </c>
      <c r="AT206" s="237" t="s">
        <v>152</v>
      </c>
      <c r="AU206" s="237" t="s">
        <v>88</v>
      </c>
      <c r="AY206" s="17" t="s">
        <v>150</v>
      </c>
      <c r="BE206" s="238">
        <f>IF(N206="základní",J206,0)</f>
        <v>0</v>
      </c>
      <c r="BF206" s="238">
        <f>IF(N206="snížená",J206,0)</f>
        <v>0</v>
      </c>
      <c r="BG206" s="238">
        <f>IF(N206="zákl. přenesená",J206,0)</f>
        <v>0</v>
      </c>
      <c r="BH206" s="238">
        <f>IF(N206="sníž. přenesená",J206,0)</f>
        <v>0</v>
      </c>
      <c r="BI206" s="238">
        <f>IF(N206="nulová",J206,0)</f>
        <v>0</v>
      </c>
      <c r="BJ206" s="17" t="s">
        <v>14</v>
      </c>
      <c r="BK206" s="238">
        <f>ROUND(I206*H206,2)</f>
        <v>0</v>
      </c>
      <c r="BL206" s="17" t="s">
        <v>157</v>
      </c>
      <c r="BM206" s="237" t="s">
        <v>1708</v>
      </c>
    </row>
    <row r="207" s="2" customFormat="1">
      <c r="A207" s="38"/>
      <c r="B207" s="39"/>
      <c r="C207" s="40"/>
      <c r="D207" s="239" t="s">
        <v>159</v>
      </c>
      <c r="E207" s="40"/>
      <c r="F207" s="240" t="s">
        <v>541</v>
      </c>
      <c r="G207" s="40"/>
      <c r="H207" s="40"/>
      <c r="I207" s="241"/>
      <c r="J207" s="40"/>
      <c r="K207" s="40"/>
      <c r="L207" s="44"/>
      <c r="M207" s="242"/>
      <c r="N207" s="243"/>
      <c r="O207" s="91"/>
      <c r="P207" s="91"/>
      <c r="Q207" s="91"/>
      <c r="R207" s="91"/>
      <c r="S207" s="91"/>
      <c r="T207" s="92"/>
      <c r="U207" s="38"/>
      <c r="V207" s="38"/>
      <c r="W207" s="38"/>
      <c r="X207" s="38"/>
      <c r="Y207" s="38"/>
      <c r="Z207" s="38"/>
      <c r="AA207" s="38"/>
      <c r="AB207" s="38"/>
      <c r="AC207" s="38"/>
      <c r="AD207" s="38"/>
      <c r="AE207" s="38"/>
      <c r="AT207" s="17" t="s">
        <v>159</v>
      </c>
      <c r="AU207" s="17" t="s">
        <v>88</v>
      </c>
    </row>
    <row r="208" s="13" customFormat="1">
      <c r="A208" s="13"/>
      <c r="B208" s="244"/>
      <c r="C208" s="245"/>
      <c r="D208" s="239" t="s">
        <v>161</v>
      </c>
      <c r="E208" s="246" t="s">
        <v>1</v>
      </c>
      <c r="F208" s="247" t="s">
        <v>259</v>
      </c>
      <c r="G208" s="245"/>
      <c r="H208" s="248">
        <v>19</v>
      </c>
      <c r="I208" s="249"/>
      <c r="J208" s="245"/>
      <c r="K208" s="245"/>
      <c r="L208" s="250"/>
      <c r="M208" s="251"/>
      <c r="N208" s="252"/>
      <c r="O208" s="252"/>
      <c r="P208" s="252"/>
      <c r="Q208" s="252"/>
      <c r="R208" s="252"/>
      <c r="S208" s="252"/>
      <c r="T208" s="253"/>
      <c r="U208" s="13"/>
      <c r="V208" s="13"/>
      <c r="W208" s="13"/>
      <c r="X208" s="13"/>
      <c r="Y208" s="13"/>
      <c r="Z208" s="13"/>
      <c r="AA208" s="13"/>
      <c r="AB208" s="13"/>
      <c r="AC208" s="13"/>
      <c r="AD208" s="13"/>
      <c r="AE208" s="13"/>
      <c r="AT208" s="254" t="s">
        <v>161</v>
      </c>
      <c r="AU208" s="254" t="s">
        <v>88</v>
      </c>
      <c r="AV208" s="13" t="s">
        <v>88</v>
      </c>
      <c r="AW208" s="13" t="s">
        <v>34</v>
      </c>
      <c r="AX208" s="13" t="s">
        <v>14</v>
      </c>
      <c r="AY208" s="254" t="s">
        <v>150</v>
      </c>
    </row>
    <row r="209" s="2" customFormat="1">
      <c r="A209" s="38"/>
      <c r="B209" s="39"/>
      <c r="C209" s="226" t="s">
        <v>370</v>
      </c>
      <c r="D209" s="226" t="s">
        <v>152</v>
      </c>
      <c r="E209" s="227" t="s">
        <v>1709</v>
      </c>
      <c r="F209" s="228" t="s">
        <v>1710</v>
      </c>
      <c r="G209" s="229" t="s">
        <v>269</v>
      </c>
      <c r="H209" s="230">
        <v>0.014999999999999999</v>
      </c>
      <c r="I209" s="231"/>
      <c r="J209" s="232">
        <f>ROUND(I209*H209,2)</f>
        <v>0</v>
      </c>
      <c r="K209" s="228" t="s">
        <v>156</v>
      </c>
      <c r="L209" s="44"/>
      <c r="M209" s="233" t="s">
        <v>1</v>
      </c>
      <c r="N209" s="234" t="s">
        <v>45</v>
      </c>
      <c r="O209" s="91"/>
      <c r="P209" s="235">
        <f>O209*H209</f>
        <v>0</v>
      </c>
      <c r="Q209" s="235">
        <v>0</v>
      </c>
      <c r="R209" s="235">
        <f>Q209*H209</f>
        <v>0</v>
      </c>
      <c r="S209" s="235">
        <v>0</v>
      </c>
      <c r="T209" s="236">
        <f>S209*H209</f>
        <v>0</v>
      </c>
      <c r="U209" s="38"/>
      <c r="V209" s="38"/>
      <c r="W209" s="38"/>
      <c r="X209" s="38"/>
      <c r="Y209" s="38"/>
      <c r="Z209" s="38"/>
      <c r="AA209" s="38"/>
      <c r="AB209" s="38"/>
      <c r="AC209" s="38"/>
      <c r="AD209" s="38"/>
      <c r="AE209" s="38"/>
      <c r="AR209" s="237" t="s">
        <v>157</v>
      </c>
      <c r="AT209" s="237" t="s">
        <v>152</v>
      </c>
      <c r="AU209" s="237" t="s">
        <v>88</v>
      </c>
      <c r="AY209" s="17" t="s">
        <v>150</v>
      </c>
      <c r="BE209" s="238">
        <f>IF(N209="základní",J209,0)</f>
        <v>0</v>
      </c>
      <c r="BF209" s="238">
        <f>IF(N209="snížená",J209,0)</f>
        <v>0</v>
      </c>
      <c r="BG209" s="238">
        <f>IF(N209="zákl. přenesená",J209,0)</f>
        <v>0</v>
      </c>
      <c r="BH209" s="238">
        <f>IF(N209="sníž. přenesená",J209,0)</f>
        <v>0</v>
      </c>
      <c r="BI209" s="238">
        <f>IF(N209="nulová",J209,0)</f>
        <v>0</v>
      </c>
      <c r="BJ209" s="17" t="s">
        <v>14</v>
      </c>
      <c r="BK209" s="238">
        <f>ROUND(I209*H209,2)</f>
        <v>0</v>
      </c>
      <c r="BL209" s="17" t="s">
        <v>157</v>
      </c>
      <c r="BM209" s="237" t="s">
        <v>1711</v>
      </c>
    </row>
    <row r="210" s="2" customFormat="1">
      <c r="A210" s="38"/>
      <c r="B210" s="39"/>
      <c r="C210" s="40"/>
      <c r="D210" s="239" t="s">
        <v>159</v>
      </c>
      <c r="E210" s="40"/>
      <c r="F210" s="240" t="s">
        <v>1712</v>
      </c>
      <c r="G210" s="40"/>
      <c r="H210" s="40"/>
      <c r="I210" s="241"/>
      <c r="J210" s="40"/>
      <c r="K210" s="40"/>
      <c r="L210" s="44"/>
      <c r="M210" s="242"/>
      <c r="N210" s="243"/>
      <c r="O210" s="91"/>
      <c r="P210" s="91"/>
      <c r="Q210" s="91"/>
      <c r="R210" s="91"/>
      <c r="S210" s="91"/>
      <c r="T210" s="92"/>
      <c r="U210" s="38"/>
      <c r="V210" s="38"/>
      <c r="W210" s="38"/>
      <c r="X210" s="38"/>
      <c r="Y210" s="38"/>
      <c r="Z210" s="38"/>
      <c r="AA210" s="38"/>
      <c r="AB210" s="38"/>
      <c r="AC210" s="38"/>
      <c r="AD210" s="38"/>
      <c r="AE210" s="38"/>
      <c r="AT210" s="17" t="s">
        <v>159</v>
      </c>
      <c r="AU210" s="17" t="s">
        <v>88</v>
      </c>
    </row>
    <row r="211" s="12" customFormat="1" ht="22.8" customHeight="1">
      <c r="A211" s="12"/>
      <c r="B211" s="210"/>
      <c r="C211" s="211"/>
      <c r="D211" s="212" t="s">
        <v>79</v>
      </c>
      <c r="E211" s="224" t="s">
        <v>571</v>
      </c>
      <c r="F211" s="224" t="s">
        <v>572</v>
      </c>
      <c r="G211" s="211"/>
      <c r="H211" s="211"/>
      <c r="I211" s="214"/>
      <c r="J211" s="225">
        <f>BK211</f>
        <v>0</v>
      </c>
      <c r="K211" s="211"/>
      <c r="L211" s="216"/>
      <c r="M211" s="217"/>
      <c r="N211" s="218"/>
      <c r="O211" s="218"/>
      <c r="P211" s="219">
        <f>SUM(P212:P213)</f>
        <v>0</v>
      </c>
      <c r="Q211" s="218"/>
      <c r="R211" s="219">
        <f>SUM(R212:R213)</f>
        <v>0</v>
      </c>
      <c r="S211" s="218"/>
      <c r="T211" s="220">
        <f>SUM(T212:T213)</f>
        <v>0</v>
      </c>
      <c r="U211" s="12"/>
      <c r="V211" s="12"/>
      <c r="W211" s="12"/>
      <c r="X211" s="12"/>
      <c r="Y211" s="12"/>
      <c r="Z211" s="12"/>
      <c r="AA211" s="12"/>
      <c r="AB211" s="12"/>
      <c r="AC211" s="12"/>
      <c r="AD211" s="12"/>
      <c r="AE211" s="12"/>
      <c r="AR211" s="221" t="s">
        <v>14</v>
      </c>
      <c r="AT211" s="222" t="s">
        <v>79</v>
      </c>
      <c r="AU211" s="222" t="s">
        <v>14</v>
      </c>
      <c r="AY211" s="221" t="s">
        <v>150</v>
      </c>
      <c r="BK211" s="223">
        <f>SUM(BK212:BK213)</f>
        <v>0</v>
      </c>
    </row>
    <row r="212" s="2" customFormat="1">
      <c r="A212" s="38"/>
      <c r="B212" s="39"/>
      <c r="C212" s="226" t="s">
        <v>375</v>
      </c>
      <c r="D212" s="226" t="s">
        <v>152</v>
      </c>
      <c r="E212" s="227" t="s">
        <v>1713</v>
      </c>
      <c r="F212" s="228" t="s">
        <v>1714</v>
      </c>
      <c r="G212" s="229" t="s">
        <v>269</v>
      </c>
      <c r="H212" s="230">
        <v>158.208</v>
      </c>
      <c r="I212" s="231"/>
      <c r="J212" s="232">
        <f>ROUND(I212*H212,2)</f>
        <v>0</v>
      </c>
      <c r="K212" s="228" t="s">
        <v>156</v>
      </c>
      <c r="L212" s="44"/>
      <c r="M212" s="233" t="s">
        <v>1</v>
      </c>
      <c r="N212" s="234" t="s">
        <v>45</v>
      </c>
      <c r="O212" s="91"/>
      <c r="P212" s="235">
        <f>O212*H212</f>
        <v>0</v>
      </c>
      <c r="Q212" s="235">
        <v>0</v>
      </c>
      <c r="R212" s="235">
        <f>Q212*H212</f>
        <v>0</v>
      </c>
      <c r="S212" s="235">
        <v>0</v>
      </c>
      <c r="T212" s="236">
        <f>S212*H212</f>
        <v>0</v>
      </c>
      <c r="U212" s="38"/>
      <c r="V212" s="38"/>
      <c r="W212" s="38"/>
      <c r="X212" s="38"/>
      <c r="Y212" s="38"/>
      <c r="Z212" s="38"/>
      <c r="AA212" s="38"/>
      <c r="AB212" s="38"/>
      <c r="AC212" s="38"/>
      <c r="AD212" s="38"/>
      <c r="AE212" s="38"/>
      <c r="AR212" s="237" t="s">
        <v>157</v>
      </c>
      <c r="AT212" s="237" t="s">
        <v>152</v>
      </c>
      <c r="AU212" s="237" t="s">
        <v>88</v>
      </c>
      <c r="AY212" s="17" t="s">
        <v>150</v>
      </c>
      <c r="BE212" s="238">
        <f>IF(N212="základní",J212,0)</f>
        <v>0</v>
      </c>
      <c r="BF212" s="238">
        <f>IF(N212="snížená",J212,0)</f>
        <v>0</v>
      </c>
      <c r="BG212" s="238">
        <f>IF(N212="zákl. přenesená",J212,0)</f>
        <v>0</v>
      </c>
      <c r="BH212" s="238">
        <f>IF(N212="sníž. přenesená",J212,0)</f>
        <v>0</v>
      </c>
      <c r="BI212" s="238">
        <f>IF(N212="nulová",J212,0)</f>
        <v>0</v>
      </c>
      <c r="BJ212" s="17" t="s">
        <v>14</v>
      </c>
      <c r="BK212" s="238">
        <f>ROUND(I212*H212,2)</f>
        <v>0</v>
      </c>
      <c r="BL212" s="17" t="s">
        <v>157</v>
      </c>
      <c r="BM212" s="237" t="s">
        <v>1715</v>
      </c>
    </row>
    <row r="213" s="2" customFormat="1">
      <c r="A213" s="38"/>
      <c r="B213" s="39"/>
      <c r="C213" s="40"/>
      <c r="D213" s="239" t="s">
        <v>159</v>
      </c>
      <c r="E213" s="40"/>
      <c r="F213" s="240" t="s">
        <v>1716</v>
      </c>
      <c r="G213" s="40"/>
      <c r="H213" s="40"/>
      <c r="I213" s="241"/>
      <c r="J213" s="40"/>
      <c r="K213" s="40"/>
      <c r="L213" s="44"/>
      <c r="M213" s="276"/>
      <c r="N213" s="277"/>
      <c r="O213" s="278"/>
      <c r="P213" s="278"/>
      <c r="Q213" s="278"/>
      <c r="R213" s="278"/>
      <c r="S213" s="278"/>
      <c r="T213" s="279"/>
      <c r="U213" s="38"/>
      <c r="V213" s="38"/>
      <c r="W213" s="38"/>
      <c r="X213" s="38"/>
      <c r="Y213" s="38"/>
      <c r="Z213" s="38"/>
      <c r="AA213" s="38"/>
      <c r="AB213" s="38"/>
      <c r="AC213" s="38"/>
      <c r="AD213" s="38"/>
      <c r="AE213" s="38"/>
      <c r="AT213" s="17" t="s">
        <v>159</v>
      </c>
      <c r="AU213" s="17" t="s">
        <v>88</v>
      </c>
    </row>
    <row r="214" s="2" customFormat="1" ht="6.96" customHeight="1">
      <c r="A214" s="38"/>
      <c r="B214" s="66"/>
      <c r="C214" s="67"/>
      <c r="D214" s="67"/>
      <c r="E214" s="67"/>
      <c r="F214" s="67"/>
      <c r="G214" s="67"/>
      <c r="H214" s="67"/>
      <c r="I214" s="67"/>
      <c r="J214" s="67"/>
      <c r="K214" s="67"/>
      <c r="L214" s="44"/>
      <c r="M214" s="38"/>
      <c r="O214" s="38"/>
      <c r="P214" s="38"/>
      <c r="Q214" s="38"/>
      <c r="R214" s="38"/>
      <c r="S214" s="38"/>
      <c r="T214" s="38"/>
      <c r="U214" s="38"/>
      <c r="V214" s="38"/>
      <c r="W214" s="38"/>
      <c r="X214" s="38"/>
      <c r="Y214" s="38"/>
      <c r="Z214" s="38"/>
      <c r="AA214" s="38"/>
      <c r="AB214" s="38"/>
      <c r="AC214" s="38"/>
      <c r="AD214" s="38"/>
      <c r="AE214" s="38"/>
    </row>
  </sheetData>
  <sheetProtection sheet="1" autoFilter="0" formatColumns="0" formatRows="0" objects="1" scenarios="1" spinCount="100000" saltValue="cQWTtYL4ajVj+Phy5eftrOZk8iMNXN1CwijA8/hSvbwNBUtuUP4OtQjo+p/TrSdZBQJ096DFgvJ00A6svFdlGQ==" hashValue="57Bqb2AgtNHy+kB6TWBzpGessOn+1UIdY46BuC8yvjgqQXODQJPZjEgQLhTskyJKx1Ui8IW1h9dCb0arRB7C4w==" algorithmName="SHA-512" password="CC35"/>
  <autoFilter ref="C126:K213"/>
  <mergeCells count="12">
    <mergeCell ref="E7:H7"/>
    <mergeCell ref="E9:H9"/>
    <mergeCell ref="E11:H11"/>
    <mergeCell ref="E20:H20"/>
    <mergeCell ref="E29:H29"/>
    <mergeCell ref="E85:H85"/>
    <mergeCell ref="E87:H87"/>
    <mergeCell ref="E89:H89"/>
    <mergeCell ref="E115:H115"/>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115</v>
      </c>
    </row>
    <row r="3" s="1" customFormat="1" ht="6.96" customHeight="1">
      <c r="B3" s="146"/>
      <c r="C3" s="147"/>
      <c r="D3" s="147"/>
      <c r="E3" s="147"/>
      <c r="F3" s="147"/>
      <c r="G3" s="147"/>
      <c r="H3" s="147"/>
      <c r="I3" s="147"/>
      <c r="J3" s="147"/>
      <c r="K3" s="147"/>
      <c r="L3" s="20"/>
      <c r="AT3" s="17" t="s">
        <v>88</v>
      </c>
    </row>
    <row r="4" s="1" customFormat="1" ht="24.96" customHeight="1">
      <c r="B4" s="20"/>
      <c r="D4" s="148" t="s">
        <v>116</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Ulice Měšťanská Hodonín - stavební úpravy</v>
      </c>
      <c r="F7" s="150"/>
      <c r="G7" s="150"/>
      <c r="H7" s="150"/>
      <c r="L7" s="20"/>
    </row>
    <row r="8" s="2" customFormat="1" ht="12" customHeight="1">
      <c r="A8" s="38"/>
      <c r="B8" s="44"/>
      <c r="C8" s="38"/>
      <c r="D8" s="150" t="s">
        <v>117</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1717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18</v>
      </c>
      <c r="E11" s="38"/>
      <c r="F11" s="141" t="s">
        <v>1</v>
      </c>
      <c r="G11" s="38"/>
      <c r="H11" s="38"/>
      <c r="I11" s="150" t="s">
        <v>19</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20</v>
      </c>
      <c r="E12" s="38"/>
      <c r="F12" s="141" t="s">
        <v>21</v>
      </c>
      <c r="G12" s="38"/>
      <c r="H12" s="38"/>
      <c r="I12" s="150" t="s">
        <v>22</v>
      </c>
      <c r="J12" s="153" t="str">
        <f>'Rekapitulace stavby'!AN8</f>
        <v>17. 12. 2020</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24</v>
      </c>
      <c r="E14" s="38"/>
      <c r="F14" s="38"/>
      <c r="G14" s="38"/>
      <c r="H14" s="38"/>
      <c r="I14" s="150" t="s">
        <v>25</v>
      </c>
      <c r="J14" s="141"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26</v>
      </c>
      <c r="F15" s="38"/>
      <c r="G15" s="38"/>
      <c r="H15" s="38"/>
      <c r="I15" s="150" t="s">
        <v>27</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28</v>
      </c>
      <c r="E17" s="38"/>
      <c r="F17" s="38"/>
      <c r="G17" s="38"/>
      <c r="H17" s="38"/>
      <c r="I17" s="15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30</v>
      </c>
      <c r="E20" s="38"/>
      <c r="F20" s="38"/>
      <c r="G20" s="38"/>
      <c r="H20" s="38"/>
      <c r="I20" s="150" t="s">
        <v>25</v>
      </c>
      <c r="J20" s="141"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32</v>
      </c>
      <c r="F21" s="38"/>
      <c r="G21" s="38"/>
      <c r="H21" s="38"/>
      <c r="I21" s="150" t="s">
        <v>27</v>
      </c>
      <c r="J21" s="141"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35</v>
      </c>
      <c r="E23" s="38"/>
      <c r="F23" s="38"/>
      <c r="G23" s="38"/>
      <c r="H23" s="38"/>
      <c r="I23" s="150" t="s">
        <v>25</v>
      </c>
      <c r="J23" s="141" t="s">
        <v>36</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37</v>
      </c>
      <c r="F24" s="38"/>
      <c r="G24" s="38"/>
      <c r="H24" s="38"/>
      <c r="I24" s="150" t="s">
        <v>27</v>
      </c>
      <c r="J24" s="141" t="s">
        <v>38</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39</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54"/>
      <c r="B27" s="155"/>
      <c r="C27" s="154"/>
      <c r="D27" s="154"/>
      <c r="E27" s="156" t="s">
        <v>1</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40</v>
      </c>
      <c r="E30" s="38"/>
      <c r="F30" s="38"/>
      <c r="G30" s="38"/>
      <c r="H30" s="38"/>
      <c r="I30" s="38"/>
      <c r="J30" s="160">
        <f>ROUND(J118,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42</v>
      </c>
      <c r="G32" s="38"/>
      <c r="H32" s="38"/>
      <c r="I32" s="161" t="s">
        <v>41</v>
      </c>
      <c r="J32" s="161" t="s">
        <v>43</v>
      </c>
      <c r="K32" s="38"/>
      <c r="L32" s="63"/>
      <c r="S32" s="38"/>
      <c r="T32" s="38"/>
      <c r="U32" s="38"/>
      <c r="V32" s="38"/>
      <c r="W32" s="38"/>
      <c r="X32" s="38"/>
      <c r="Y32" s="38"/>
      <c r="Z32" s="38"/>
      <c r="AA32" s="38"/>
      <c r="AB32" s="38"/>
      <c r="AC32" s="38"/>
      <c r="AD32" s="38"/>
      <c r="AE32" s="38"/>
    </row>
    <row r="33" s="2" customFormat="1" ht="14.4" customHeight="1">
      <c r="A33" s="38"/>
      <c r="B33" s="44"/>
      <c r="C33" s="38"/>
      <c r="D33" s="162" t="s">
        <v>44</v>
      </c>
      <c r="E33" s="150" t="s">
        <v>45</v>
      </c>
      <c r="F33" s="163">
        <f>ROUND((SUM(BE118:BE128)),  2)</f>
        <v>0</v>
      </c>
      <c r="G33" s="38"/>
      <c r="H33" s="38"/>
      <c r="I33" s="164">
        <v>0.20999999999999999</v>
      </c>
      <c r="J33" s="163">
        <f>ROUND(((SUM(BE118:BE128))*I33),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46</v>
      </c>
      <c r="F34" s="163">
        <f>ROUND((SUM(BF118:BF128)),  2)</f>
        <v>0</v>
      </c>
      <c r="G34" s="38"/>
      <c r="H34" s="38"/>
      <c r="I34" s="164">
        <v>0.14999999999999999</v>
      </c>
      <c r="J34" s="163">
        <f>ROUND(((SUM(BF118:BF128))*I34),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47</v>
      </c>
      <c r="F35" s="163">
        <f>ROUND((SUM(BG118:BG128)),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48</v>
      </c>
      <c r="F36" s="163">
        <f>ROUND((SUM(BH118:BH128)),  2)</f>
        <v>0</v>
      </c>
      <c r="G36" s="38"/>
      <c r="H36" s="38"/>
      <c r="I36" s="164">
        <v>0.14999999999999999</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49</v>
      </c>
      <c r="F37" s="163">
        <f>ROUND((SUM(BI118:BI128)),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50</v>
      </c>
      <c r="E39" s="167"/>
      <c r="F39" s="167"/>
      <c r="G39" s="168" t="s">
        <v>51</v>
      </c>
      <c r="H39" s="169" t="s">
        <v>52</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53</v>
      </c>
      <c r="E50" s="173"/>
      <c r="F50" s="173"/>
      <c r="G50" s="172" t="s">
        <v>54</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55</v>
      </c>
      <c r="E61" s="175"/>
      <c r="F61" s="176" t="s">
        <v>56</v>
      </c>
      <c r="G61" s="174" t="s">
        <v>55</v>
      </c>
      <c r="H61" s="175"/>
      <c r="I61" s="175"/>
      <c r="J61" s="177" t="s">
        <v>56</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57</v>
      </c>
      <c r="E65" s="178"/>
      <c r="F65" s="178"/>
      <c r="G65" s="172" t="s">
        <v>58</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55</v>
      </c>
      <c r="E76" s="175"/>
      <c r="F76" s="176" t="s">
        <v>56</v>
      </c>
      <c r="G76" s="174" t="s">
        <v>55</v>
      </c>
      <c r="H76" s="175"/>
      <c r="I76" s="175"/>
      <c r="J76" s="177" t="s">
        <v>56</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121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Ulice Měšťanská Hodonín - stavební úpravy</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117</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ON a VRN - Ostatní a vedlejší rozpočtové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ulice Měšťanská</v>
      </c>
      <c r="G89" s="40"/>
      <c r="H89" s="40"/>
      <c r="I89" s="32" t="s">
        <v>22</v>
      </c>
      <c r="J89" s="79" t="str">
        <f>IF(J12="","",J12)</f>
        <v>17. 12. 2020</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Město Hodonín,Masarykovo náměstí 53/1,Hodonín69501</v>
      </c>
      <c r="G91" s="40"/>
      <c r="H91" s="40"/>
      <c r="I91" s="32" t="s">
        <v>30</v>
      </c>
      <c r="J91" s="36" t="str">
        <f>E21</f>
        <v>APC SILNICE s.r.o.</v>
      </c>
      <c r="K91" s="40"/>
      <c r="L91" s="63"/>
      <c r="S91" s="38"/>
      <c r="T91" s="38"/>
      <c r="U91" s="38"/>
      <c r="V91" s="38"/>
      <c r="W91" s="38"/>
      <c r="X91" s="38"/>
      <c r="Y91" s="38"/>
      <c r="Z91" s="38"/>
      <c r="AA91" s="38"/>
      <c r="AB91" s="38"/>
      <c r="AC91" s="38"/>
      <c r="AD91" s="38"/>
      <c r="AE91" s="38"/>
    </row>
    <row r="92" s="2" customFormat="1" ht="15.15" customHeight="1">
      <c r="A92" s="38"/>
      <c r="B92" s="39"/>
      <c r="C92" s="32" t="s">
        <v>28</v>
      </c>
      <c r="D92" s="40"/>
      <c r="E92" s="40"/>
      <c r="F92" s="27" t="str">
        <f>IF(E18="","",E18)</f>
        <v>Vyplň údaj</v>
      </c>
      <c r="G92" s="40"/>
      <c r="H92" s="40"/>
      <c r="I92" s="32" t="s">
        <v>35</v>
      </c>
      <c r="J92" s="36" t="str">
        <f>E24</f>
        <v>TMI Building s.r.o.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122</v>
      </c>
      <c r="D94" s="185"/>
      <c r="E94" s="185"/>
      <c r="F94" s="185"/>
      <c r="G94" s="185"/>
      <c r="H94" s="185"/>
      <c r="I94" s="185"/>
      <c r="J94" s="186" t="s">
        <v>123</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124</v>
      </c>
      <c r="D96" s="40"/>
      <c r="E96" s="40"/>
      <c r="F96" s="40"/>
      <c r="G96" s="40"/>
      <c r="H96" s="40"/>
      <c r="I96" s="40"/>
      <c r="J96" s="110">
        <f>J118</f>
        <v>0</v>
      </c>
      <c r="K96" s="40"/>
      <c r="L96" s="63"/>
      <c r="S96" s="38"/>
      <c r="T96" s="38"/>
      <c r="U96" s="38"/>
      <c r="V96" s="38"/>
      <c r="W96" s="38"/>
      <c r="X96" s="38"/>
      <c r="Y96" s="38"/>
      <c r="Z96" s="38"/>
      <c r="AA96" s="38"/>
      <c r="AB96" s="38"/>
      <c r="AC96" s="38"/>
      <c r="AD96" s="38"/>
      <c r="AE96" s="38"/>
      <c r="AU96" s="17" t="s">
        <v>125</v>
      </c>
    </row>
    <row r="97" s="9" customFormat="1" ht="24.96" customHeight="1">
      <c r="A97" s="9"/>
      <c r="B97" s="188"/>
      <c r="C97" s="189"/>
      <c r="D97" s="190" t="s">
        <v>1718</v>
      </c>
      <c r="E97" s="191"/>
      <c r="F97" s="191"/>
      <c r="G97" s="191"/>
      <c r="H97" s="191"/>
      <c r="I97" s="191"/>
      <c r="J97" s="192">
        <f>J119</f>
        <v>0</v>
      </c>
      <c r="K97" s="189"/>
      <c r="L97" s="193"/>
      <c r="S97" s="9"/>
      <c r="T97" s="9"/>
      <c r="U97" s="9"/>
      <c r="V97" s="9"/>
      <c r="W97" s="9"/>
      <c r="X97" s="9"/>
      <c r="Y97" s="9"/>
      <c r="Z97" s="9"/>
      <c r="AA97" s="9"/>
      <c r="AB97" s="9"/>
      <c r="AC97" s="9"/>
      <c r="AD97" s="9"/>
      <c r="AE97" s="9"/>
    </row>
    <row r="98" s="10" customFormat="1" ht="19.92" customHeight="1">
      <c r="A98" s="10"/>
      <c r="B98" s="194"/>
      <c r="C98" s="133"/>
      <c r="D98" s="195" t="s">
        <v>1719</v>
      </c>
      <c r="E98" s="196"/>
      <c r="F98" s="196"/>
      <c r="G98" s="196"/>
      <c r="H98" s="196"/>
      <c r="I98" s="196"/>
      <c r="J98" s="197">
        <f>J120</f>
        <v>0</v>
      </c>
      <c r="K98" s="133"/>
      <c r="L98" s="198"/>
      <c r="S98" s="10"/>
      <c r="T98" s="10"/>
      <c r="U98" s="10"/>
      <c r="V98" s="10"/>
      <c r="W98" s="10"/>
      <c r="X98" s="10"/>
      <c r="Y98" s="10"/>
      <c r="Z98" s="10"/>
      <c r="AA98" s="10"/>
      <c r="AB98" s="10"/>
      <c r="AC98" s="10"/>
      <c r="AD98" s="10"/>
      <c r="AE98" s="10"/>
    </row>
    <row r="99" s="2" customFormat="1" ht="21.84" customHeight="1">
      <c r="A99" s="38"/>
      <c r="B99" s="39"/>
      <c r="C99" s="40"/>
      <c r="D99" s="40"/>
      <c r="E99" s="40"/>
      <c r="F99" s="40"/>
      <c r="G99" s="40"/>
      <c r="H99" s="40"/>
      <c r="I99" s="40"/>
      <c r="J99" s="40"/>
      <c r="K99" s="40"/>
      <c r="L99" s="63"/>
      <c r="S99" s="38"/>
      <c r="T99" s="38"/>
      <c r="U99" s="38"/>
      <c r="V99" s="38"/>
      <c r="W99" s="38"/>
      <c r="X99" s="38"/>
      <c r="Y99" s="38"/>
      <c r="Z99" s="38"/>
      <c r="AA99" s="38"/>
      <c r="AB99" s="38"/>
      <c r="AC99" s="38"/>
      <c r="AD99" s="38"/>
      <c r="AE99" s="38"/>
    </row>
    <row r="100" s="2" customFormat="1" ht="6.96" customHeight="1">
      <c r="A100" s="38"/>
      <c r="B100" s="66"/>
      <c r="C100" s="67"/>
      <c r="D100" s="67"/>
      <c r="E100" s="67"/>
      <c r="F100" s="67"/>
      <c r="G100" s="67"/>
      <c r="H100" s="67"/>
      <c r="I100" s="67"/>
      <c r="J100" s="67"/>
      <c r="K100" s="67"/>
      <c r="L100" s="63"/>
      <c r="S100" s="38"/>
      <c r="T100" s="38"/>
      <c r="U100" s="38"/>
      <c r="V100" s="38"/>
      <c r="W100" s="38"/>
      <c r="X100" s="38"/>
      <c r="Y100" s="38"/>
      <c r="Z100" s="38"/>
      <c r="AA100" s="38"/>
      <c r="AB100" s="38"/>
      <c r="AC100" s="38"/>
      <c r="AD100" s="38"/>
      <c r="AE100" s="38"/>
    </row>
    <row r="104" s="2" customFormat="1" ht="6.96" customHeight="1">
      <c r="A104" s="38"/>
      <c r="B104" s="68"/>
      <c r="C104" s="69"/>
      <c r="D104" s="69"/>
      <c r="E104" s="69"/>
      <c r="F104" s="69"/>
      <c r="G104" s="69"/>
      <c r="H104" s="69"/>
      <c r="I104" s="69"/>
      <c r="J104" s="69"/>
      <c r="K104" s="69"/>
      <c r="L104" s="63"/>
      <c r="S104" s="38"/>
      <c r="T104" s="38"/>
      <c r="U104" s="38"/>
      <c r="V104" s="38"/>
      <c r="W104" s="38"/>
      <c r="X104" s="38"/>
      <c r="Y104" s="38"/>
      <c r="Z104" s="38"/>
      <c r="AA104" s="38"/>
      <c r="AB104" s="38"/>
      <c r="AC104" s="38"/>
      <c r="AD104" s="38"/>
      <c r="AE104" s="38"/>
    </row>
    <row r="105" s="2" customFormat="1" ht="24.96" customHeight="1">
      <c r="A105" s="38"/>
      <c r="B105" s="39"/>
      <c r="C105" s="23" t="s">
        <v>135</v>
      </c>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2" customHeight="1">
      <c r="A107" s="38"/>
      <c r="B107" s="39"/>
      <c r="C107" s="32" t="s">
        <v>16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16.5" customHeight="1">
      <c r="A108" s="38"/>
      <c r="B108" s="39"/>
      <c r="C108" s="40"/>
      <c r="D108" s="40"/>
      <c r="E108" s="183" t="str">
        <f>E7</f>
        <v>Ulice Měšťanská Hodonín - stavební úpravy</v>
      </c>
      <c r="F108" s="32"/>
      <c r="G108" s="32"/>
      <c r="H108" s="32"/>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117</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76" t="str">
        <f>E9</f>
        <v>ON a VRN - Ostatní a vedlejší rozpočtové náklady</v>
      </c>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20</v>
      </c>
      <c r="D112" s="40"/>
      <c r="E112" s="40"/>
      <c r="F112" s="27" t="str">
        <f>F12</f>
        <v>ulice Měšťanská</v>
      </c>
      <c r="G112" s="40"/>
      <c r="H112" s="40"/>
      <c r="I112" s="32" t="s">
        <v>22</v>
      </c>
      <c r="J112" s="79" t="str">
        <f>IF(J12="","",J12)</f>
        <v>17. 12. 2020</v>
      </c>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5.15" customHeight="1">
      <c r="A114" s="38"/>
      <c r="B114" s="39"/>
      <c r="C114" s="32" t="s">
        <v>24</v>
      </c>
      <c r="D114" s="40"/>
      <c r="E114" s="40"/>
      <c r="F114" s="27" t="str">
        <f>E15</f>
        <v>Město Hodonín,Masarykovo náměstí 53/1,Hodonín69501</v>
      </c>
      <c r="G114" s="40"/>
      <c r="H114" s="40"/>
      <c r="I114" s="32" t="s">
        <v>30</v>
      </c>
      <c r="J114" s="36" t="str">
        <f>E21</f>
        <v>APC SILNICE s.r.o.</v>
      </c>
      <c r="K114" s="40"/>
      <c r="L114" s="63"/>
      <c r="S114" s="38"/>
      <c r="T114" s="38"/>
      <c r="U114" s="38"/>
      <c r="V114" s="38"/>
      <c r="W114" s="38"/>
      <c r="X114" s="38"/>
      <c r="Y114" s="38"/>
      <c r="Z114" s="38"/>
      <c r="AA114" s="38"/>
      <c r="AB114" s="38"/>
      <c r="AC114" s="38"/>
      <c r="AD114" s="38"/>
      <c r="AE114" s="38"/>
    </row>
    <row r="115" s="2" customFormat="1" ht="15.15" customHeight="1">
      <c r="A115" s="38"/>
      <c r="B115" s="39"/>
      <c r="C115" s="32" t="s">
        <v>28</v>
      </c>
      <c r="D115" s="40"/>
      <c r="E115" s="40"/>
      <c r="F115" s="27" t="str">
        <f>IF(E18="","",E18)</f>
        <v>Vyplň údaj</v>
      </c>
      <c r="G115" s="40"/>
      <c r="H115" s="40"/>
      <c r="I115" s="32" t="s">
        <v>35</v>
      </c>
      <c r="J115" s="36" t="str">
        <f>E24</f>
        <v>TMI Building s.r.o.</v>
      </c>
      <c r="K115" s="40"/>
      <c r="L115" s="63"/>
      <c r="S115" s="38"/>
      <c r="T115" s="38"/>
      <c r="U115" s="38"/>
      <c r="V115" s="38"/>
      <c r="W115" s="38"/>
      <c r="X115" s="38"/>
      <c r="Y115" s="38"/>
      <c r="Z115" s="38"/>
      <c r="AA115" s="38"/>
      <c r="AB115" s="38"/>
      <c r="AC115" s="38"/>
      <c r="AD115" s="38"/>
      <c r="AE115" s="38"/>
    </row>
    <row r="116" s="2" customFormat="1" ht="10.32"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11" customFormat="1" ht="29.28" customHeight="1">
      <c r="A117" s="199"/>
      <c r="B117" s="200"/>
      <c r="C117" s="201" t="s">
        <v>136</v>
      </c>
      <c r="D117" s="202" t="s">
        <v>65</v>
      </c>
      <c r="E117" s="202" t="s">
        <v>61</v>
      </c>
      <c r="F117" s="202" t="s">
        <v>62</v>
      </c>
      <c r="G117" s="202" t="s">
        <v>137</v>
      </c>
      <c r="H117" s="202" t="s">
        <v>138</v>
      </c>
      <c r="I117" s="202" t="s">
        <v>139</v>
      </c>
      <c r="J117" s="202" t="s">
        <v>123</v>
      </c>
      <c r="K117" s="203" t="s">
        <v>140</v>
      </c>
      <c r="L117" s="204"/>
      <c r="M117" s="100" t="s">
        <v>1</v>
      </c>
      <c r="N117" s="101" t="s">
        <v>44</v>
      </c>
      <c r="O117" s="101" t="s">
        <v>141</v>
      </c>
      <c r="P117" s="101" t="s">
        <v>142</v>
      </c>
      <c r="Q117" s="101" t="s">
        <v>143</v>
      </c>
      <c r="R117" s="101" t="s">
        <v>144</v>
      </c>
      <c r="S117" s="101" t="s">
        <v>145</v>
      </c>
      <c r="T117" s="102" t="s">
        <v>146</v>
      </c>
      <c r="U117" s="199"/>
      <c r="V117" s="199"/>
      <c r="W117" s="199"/>
      <c r="X117" s="199"/>
      <c r="Y117" s="199"/>
      <c r="Z117" s="199"/>
      <c r="AA117" s="199"/>
      <c r="AB117" s="199"/>
      <c r="AC117" s="199"/>
      <c r="AD117" s="199"/>
      <c r="AE117" s="199"/>
    </row>
    <row r="118" s="2" customFormat="1" ht="22.8" customHeight="1">
      <c r="A118" s="38"/>
      <c r="B118" s="39"/>
      <c r="C118" s="107" t="s">
        <v>147</v>
      </c>
      <c r="D118" s="40"/>
      <c r="E118" s="40"/>
      <c r="F118" s="40"/>
      <c r="G118" s="40"/>
      <c r="H118" s="40"/>
      <c r="I118" s="40"/>
      <c r="J118" s="205">
        <f>BK118</f>
        <v>0</v>
      </c>
      <c r="K118" s="40"/>
      <c r="L118" s="44"/>
      <c r="M118" s="103"/>
      <c r="N118" s="206"/>
      <c r="O118" s="104"/>
      <c r="P118" s="207">
        <f>P119</f>
        <v>0</v>
      </c>
      <c r="Q118" s="104"/>
      <c r="R118" s="207">
        <f>R119</f>
        <v>0</v>
      </c>
      <c r="S118" s="104"/>
      <c r="T118" s="208">
        <f>T119</f>
        <v>0</v>
      </c>
      <c r="U118" s="38"/>
      <c r="V118" s="38"/>
      <c r="W118" s="38"/>
      <c r="X118" s="38"/>
      <c r="Y118" s="38"/>
      <c r="Z118" s="38"/>
      <c r="AA118" s="38"/>
      <c r="AB118" s="38"/>
      <c r="AC118" s="38"/>
      <c r="AD118" s="38"/>
      <c r="AE118" s="38"/>
      <c r="AT118" s="17" t="s">
        <v>79</v>
      </c>
      <c r="AU118" s="17" t="s">
        <v>125</v>
      </c>
      <c r="BK118" s="209">
        <f>BK119</f>
        <v>0</v>
      </c>
    </row>
    <row r="119" s="12" customFormat="1" ht="25.92" customHeight="1">
      <c r="A119" s="12"/>
      <c r="B119" s="210"/>
      <c r="C119" s="211"/>
      <c r="D119" s="212" t="s">
        <v>79</v>
      </c>
      <c r="E119" s="213" t="s">
        <v>148</v>
      </c>
      <c r="F119" s="213" t="s">
        <v>148</v>
      </c>
      <c r="G119" s="211"/>
      <c r="H119" s="211"/>
      <c r="I119" s="214"/>
      <c r="J119" s="215">
        <f>BK119</f>
        <v>0</v>
      </c>
      <c r="K119" s="211"/>
      <c r="L119" s="216"/>
      <c r="M119" s="217"/>
      <c r="N119" s="218"/>
      <c r="O119" s="218"/>
      <c r="P119" s="219">
        <f>P120</f>
        <v>0</v>
      </c>
      <c r="Q119" s="218"/>
      <c r="R119" s="219">
        <f>R120</f>
        <v>0</v>
      </c>
      <c r="S119" s="218"/>
      <c r="T119" s="220">
        <f>T120</f>
        <v>0</v>
      </c>
      <c r="U119" s="12"/>
      <c r="V119" s="12"/>
      <c r="W119" s="12"/>
      <c r="X119" s="12"/>
      <c r="Y119" s="12"/>
      <c r="Z119" s="12"/>
      <c r="AA119" s="12"/>
      <c r="AB119" s="12"/>
      <c r="AC119" s="12"/>
      <c r="AD119" s="12"/>
      <c r="AE119" s="12"/>
      <c r="AR119" s="221" t="s">
        <v>157</v>
      </c>
      <c r="AT119" s="222" t="s">
        <v>79</v>
      </c>
      <c r="AU119" s="222" t="s">
        <v>80</v>
      </c>
      <c r="AY119" s="221" t="s">
        <v>150</v>
      </c>
      <c r="BK119" s="223">
        <f>BK120</f>
        <v>0</v>
      </c>
    </row>
    <row r="120" s="12" customFormat="1" ht="22.8" customHeight="1">
      <c r="A120" s="12"/>
      <c r="B120" s="210"/>
      <c r="C120" s="211"/>
      <c r="D120" s="212" t="s">
        <v>79</v>
      </c>
      <c r="E120" s="224" t="s">
        <v>1720</v>
      </c>
      <c r="F120" s="224" t="s">
        <v>113</v>
      </c>
      <c r="G120" s="211"/>
      <c r="H120" s="211"/>
      <c r="I120" s="214"/>
      <c r="J120" s="225">
        <f>BK120</f>
        <v>0</v>
      </c>
      <c r="K120" s="211"/>
      <c r="L120" s="216"/>
      <c r="M120" s="217"/>
      <c r="N120" s="218"/>
      <c r="O120" s="218"/>
      <c r="P120" s="219">
        <f>SUM(P121:P128)</f>
        <v>0</v>
      </c>
      <c r="Q120" s="218"/>
      <c r="R120" s="219">
        <f>SUM(R121:R128)</f>
        <v>0</v>
      </c>
      <c r="S120" s="218"/>
      <c r="T120" s="220">
        <f>SUM(T121:T128)</f>
        <v>0</v>
      </c>
      <c r="U120" s="12"/>
      <c r="V120" s="12"/>
      <c r="W120" s="12"/>
      <c r="X120" s="12"/>
      <c r="Y120" s="12"/>
      <c r="Z120" s="12"/>
      <c r="AA120" s="12"/>
      <c r="AB120" s="12"/>
      <c r="AC120" s="12"/>
      <c r="AD120" s="12"/>
      <c r="AE120" s="12"/>
      <c r="AR120" s="221" t="s">
        <v>157</v>
      </c>
      <c r="AT120" s="222" t="s">
        <v>79</v>
      </c>
      <c r="AU120" s="222" t="s">
        <v>14</v>
      </c>
      <c r="AY120" s="221" t="s">
        <v>150</v>
      </c>
      <c r="BK120" s="223">
        <f>SUM(BK121:BK128)</f>
        <v>0</v>
      </c>
    </row>
    <row r="121" s="2" customFormat="1" ht="16.5" customHeight="1">
      <c r="A121" s="38"/>
      <c r="B121" s="39"/>
      <c r="C121" s="226" t="s">
        <v>14</v>
      </c>
      <c r="D121" s="226" t="s">
        <v>152</v>
      </c>
      <c r="E121" s="227" t="s">
        <v>1721</v>
      </c>
      <c r="F121" s="228" t="s">
        <v>1722</v>
      </c>
      <c r="G121" s="229" t="s">
        <v>798</v>
      </c>
      <c r="H121" s="230">
        <v>1</v>
      </c>
      <c r="I121" s="231"/>
      <c r="J121" s="232">
        <f>ROUND(I121*H121,2)</f>
        <v>0</v>
      </c>
      <c r="K121" s="228" t="s">
        <v>1</v>
      </c>
      <c r="L121" s="44"/>
      <c r="M121" s="233" t="s">
        <v>1</v>
      </c>
      <c r="N121" s="234" t="s">
        <v>45</v>
      </c>
      <c r="O121" s="91"/>
      <c r="P121" s="235">
        <f>O121*H121</f>
        <v>0</v>
      </c>
      <c r="Q121" s="235">
        <v>0</v>
      </c>
      <c r="R121" s="235">
        <f>Q121*H121</f>
        <v>0</v>
      </c>
      <c r="S121" s="235">
        <v>0</v>
      </c>
      <c r="T121" s="236">
        <f>S121*H121</f>
        <v>0</v>
      </c>
      <c r="U121" s="38"/>
      <c r="V121" s="38"/>
      <c r="W121" s="38"/>
      <c r="X121" s="38"/>
      <c r="Y121" s="38"/>
      <c r="Z121" s="38"/>
      <c r="AA121" s="38"/>
      <c r="AB121" s="38"/>
      <c r="AC121" s="38"/>
      <c r="AD121" s="38"/>
      <c r="AE121" s="38"/>
      <c r="AR121" s="237" t="s">
        <v>1723</v>
      </c>
      <c r="AT121" s="237" t="s">
        <v>152</v>
      </c>
      <c r="AU121" s="237" t="s">
        <v>88</v>
      </c>
      <c r="AY121" s="17" t="s">
        <v>150</v>
      </c>
      <c r="BE121" s="238">
        <f>IF(N121="základní",J121,0)</f>
        <v>0</v>
      </c>
      <c r="BF121" s="238">
        <f>IF(N121="snížená",J121,0)</f>
        <v>0</v>
      </c>
      <c r="BG121" s="238">
        <f>IF(N121="zákl. přenesená",J121,0)</f>
        <v>0</v>
      </c>
      <c r="BH121" s="238">
        <f>IF(N121="sníž. přenesená",J121,0)</f>
        <v>0</v>
      </c>
      <c r="BI121" s="238">
        <f>IF(N121="nulová",J121,0)</f>
        <v>0</v>
      </c>
      <c r="BJ121" s="17" t="s">
        <v>14</v>
      </c>
      <c r="BK121" s="238">
        <f>ROUND(I121*H121,2)</f>
        <v>0</v>
      </c>
      <c r="BL121" s="17" t="s">
        <v>1723</v>
      </c>
      <c r="BM121" s="237" t="s">
        <v>1724</v>
      </c>
    </row>
    <row r="122" s="2" customFormat="1" ht="16.5" customHeight="1">
      <c r="A122" s="38"/>
      <c r="B122" s="39"/>
      <c r="C122" s="226" t="s">
        <v>88</v>
      </c>
      <c r="D122" s="226" t="s">
        <v>152</v>
      </c>
      <c r="E122" s="227" t="s">
        <v>1725</v>
      </c>
      <c r="F122" s="228" t="s">
        <v>1726</v>
      </c>
      <c r="G122" s="229" t="s">
        <v>798</v>
      </c>
      <c r="H122" s="230">
        <v>1</v>
      </c>
      <c r="I122" s="231"/>
      <c r="J122" s="232">
        <f>ROUND(I122*H122,2)</f>
        <v>0</v>
      </c>
      <c r="K122" s="228" t="s">
        <v>1</v>
      </c>
      <c r="L122" s="44"/>
      <c r="M122" s="233" t="s">
        <v>1</v>
      </c>
      <c r="N122" s="234" t="s">
        <v>45</v>
      </c>
      <c r="O122" s="91"/>
      <c r="P122" s="235">
        <f>O122*H122</f>
        <v>0</v>
      </c>
      <c r="Q122" s="235">
        <v>0</v>
      </c>
      <c r="R122" s="235">
        <f>Q122*H122</f>
        <v>0</v>
      </c>
      <c r="S122" s="235">
        <v>0</v>
      </c>
      <c r="T122" s="236">
        <f>S122*H122</f>
        <v>0</v>
      </c>
      <c r="U122" s="38"/>
      <c r="V122" s="38"/>
      <c r="W122" s="38"/>
      <c r="X122" s="38"/>
      <c r="Y122" s="38"/>
      <c r="Z122" s="38"/>
      <c r="AA122" s="38"/>
      <c r="AB122" s="38"/>
      <c r="AC122" s="38"/>
      <c r="AD122" s="38"/>
      <c r="AE122" s="38"/>
      <c r="AR122" s="237" t="s">
        <v>1723</v>
      </c>
      <c r="AT122" s="237" t="s">
        <v>152</v>
      </c>
      <c r="AU122" s="237" t="s">
        <v>88</v>
      </c>
      <c r="AY122" s="17" t="s">
        <v>150</v>
      </c>
      <c r="BE122" s="238">
        <f>IF(N122="základní",J122,0)</f>
        <v>0</v>
      </c>
      <c r="BF122" s="238">
        <f>IF(N122="snížená",J122,0)</f>
        <v>0</v>
      </c>
      <c r="BG122" s="238">
        <f>IF(N122="zákl. přenesená",J122,0)</f>
        <v>0</v>
      </c>
      <c r="BH122" s="238">
        <f>IF(N122="sníž. přenesená",J122,0)</f>
        <v>0</v>
      </c>
      <c r="BI122" s="238">
        <f>IF(N122="nulová",J122,0)</f>
        <v>0</v>
      </c>
      <c r="BJ122" s="17" t="s">
        <v>14</v>
      </c>
      <c r="BK122" s="238">
        <f>ROUND(I122*H122,2)</f>
        <v>0</v>
      </c>
      <c r="BL122" s="17" t="s">
        <v>1723</v>
      </c>
      <c r="BM122" s="237" t="s">
        <v>1727</v>
      </c>
    </row>
    <row r="123" s="2" customFormat="1" ht="16.5" customHeight="1">
      <c r="A123" s="38"/>
      <c r="B123" s="39"/>
      <c r="C123" s="226" t="s">
        <v>167</v>
      </c>
      <c r="D123" s="226" t="s">
        <v>152</v>
      </c>
      <c r="E123" s="227" t="s">
        <v>1728</v>
      </c>
      <c r="F123" s="228" t="s">
        <v>1729</v>
      </c>
      <c r="G123" s="229" t="s">
        <v>798</v>
      </c>
      <c r="H123" s="230">
        <v>1</v>
      </c>
      <c r="I123" s="231"/>
      <c r="J123" s="232">
        <f>ROUND(I123*H123,2)</f>
        <v>0</v>
      </c>
      <c r="K123" s="228" t="s">
        <v>1</v>
      </c>
      <c r="L123" s="44"/>
      <c r="M123" s="233" t="s">
        <v>1</v>
      </c>
      <c r="N123" s="234" t="s">
        <v>45</v>
      </c>
      <c r="O123" s="91"/>
      <c r="P123" s="235">
        <f>O123*H123</f>
        <v>0</v>
      </c>
      <c r="Q123" s="235">
        <v>0</v>
      </c>
      <c r="R123" s="235">
        <f>Q123*H123</f>
        <v>0</v>
      </c>
      <c r="S123" s="235">
        <v>0</v>
      </c>
      <c r="T123" s="236">
        <f>S123*H123</f>
        <v>0</v>
      </c>
      <c r="U123" s="38"/>
      <c r="V123" s="38"/>
      <c r="W123" s="38"/>
      <c r="X123" s="38"/>
      <c r="Y123" s="38"/>
      <c r="Z123" s="38"/>
      <c r="AA123" s="38"/>
      <c r="AB123" s="38"/>
      <c r="AC123" s="38"/>
      <c r="AD123" s="38"/>
      <c r="AE123" s="38"/>
      <c r="AR123" s="237" t="s">
        <v>1723</v>
      </c>
      <c r="AT123" s="237" t="s">
        <v>152</v>
      </c>
      <c r="AU123" s="237" t="s">
        <v>88</v>
      </c>
      <c r="AY123" s="17" t="s">
        <v>150</v>
      </c>
      <c r="BE123" s="238">
        <f>IF(N123="základní",J123,0)</f>
        <v>0</v>
      </c>
      <c r="BF123" s="238">
        <f>IF(N123="snížená",J123,0)</f>
        <v>0</v>
      </c>
      <c r="BG123" s="238">
        <f>IF(N123="zákl. přenesená",J123,0)</f>
        <v>0</v>
      </c>
      <c r="BH123" s="238">
        <f>IF(N123="sníž. přenesená",J123,0)</f>
        <v>0</v>
      </c>
      <c r="BI123" s="238">
        <f>IF(N123="nulová",J123,0)</f>
        <v>0</v>
      </c>
      <c r="BJ123" s="17" t="s">
        <v>14</v>
      </c>
      <c r="BK123" s="238">
        <f>ROUND(I123*H123,2)</f>
        <v>0</v>
      </c>
      <c r="BL123" s="17" t="s">
        <v>1723</v>
      </c>
      <c r="BM123" s="237" t="s">
        <v>1730</v>
      </c>
    </row>
    <row r="124" s="2" customFormat="1" ht="16.5" customHeight="1">
      <c r="A124" s="38"/>
      <c r="B124" s="39"/>
      <c r="C124" s="226" t="s">
        <v>157</v>
      </c>
      <c r="D124" s="226" t="s">
        <v>152</v>
      </c>
      <c r="E124" s="227" t="s">
        <v>1731</v>
      </c>
      <c r="F124" s="228" t="s">
        <v>1732</v>
      </c>
      <c r="G124" s="229" t="s">
        <v>798</v>
      </c>
      <c r="H124" s="230">
        <v>1</v>
      </c>
      <c r="I124" s="231"/>
      <c r="J124" s="232">
        <f>ROUND(I124*H124,2)</f>
        <v>0</v>
      </c>
      <c r="K124" s="228" t="s">
        <v>1</v>
      </c>
      <c r="L124" s="44"/>
      <c r="M124" s="233" t="s">
        <v>1</v>
      </c>
      <c r="N124" s="234" t="s">
        <v>45</v>
      </c>
      <c r="O124" s="91"/>
      <c r="P124" s="235">
        <f>O124*H124</f>
        <v>0</v>
      </c>
      <c r="Q124" s="235">
        <v>0</v>
      </c>
      <c r="R124" s="235">
        <f>Q124*H124</f>
        <v>0</v>
      </c>
      <c r="S124" s="235">
        <v>0</v>
      </c>
      <c r="T124" s="236">
        <f>S124*H124</f>
        <v>0</v>
      </c>
      <c r="U124" s="38"/>
      <c r="V124" s="38"/>
      <c r="W124" s="38"/>
      <c r="X124" s="38"/>
      <c r="Y124" s="38"/>
      <c r="Z124" s="38"/>
      <c r="AA124" s="38"/>
      <c r="AB124" s="38"/>
      <c r="AC124" s="38"/>
      <c r="AD124" s="38"/>
      <c r="AE124" s="38"/>
      <c r="AR124" s="237" t="s">
        <v>1723</v>
      </c>
      <c r="AT124" s="237" t="s">
        <v>152</v>
      </c>
      <c r="AU124" s="237" t="s">
        <v>88</v>
      </c>
      <c r="AY124" s="17" t="s">
        <v>150</v>
      </c>
      <c r="BE124" s="238">
        <f>IF(N124="základní",J124,0)</f>
        <v>0</v>
      </c>
      <c r="BF124" s="238">
        <f>IF(N124="snížená",J124,0)</f>
        <v>0</v>
      </c>
      <c r="BG124" s="238">
        <f>IF(N124="zákl. přenesená",J124,0)</f>
        <v>0</v>
      </c>
      <c r="BH124" s="238">
        <f>IF(N124="sníž. přenesená",J124,0)</f>
        <v>0</v>
      </c>
      <c r="BI124" s="238">
        <f>IF(N124="nulová",J124,0)</f>
        <v>0</v>
      </c>
      <c r="BJ124" s="17" t="s">
        <v>14</v>
      </c>
      <c r="BK124" s="238">
        <f>ROUND(I124*H124,2)</f>
        <v>0</v>
      </c>
      <c r="BL124" s="17" t="s">
        <v>1723</v>
      </c>
      <c r="BM124" s="237" t="s">
        <v>1733</v>
      </c>
    </row>
    <row r="125" s="2" customFormat="1" ht="16.5" customHeight="1">
      <c r="A125" s="38"/>
      <c r="B125" s="39"/>
      <c r="C125" s="226" t="s">
        <v>177</v>
      </c>
      <c r="D125" s="226" t="s">
        <v>152</v>
      </c>
      <c r="E125" s="227" t="s">
        <v>1734</v>
      </c>
      <c r="F125" s="228" t="s">
        <v>1735</v>
      </c>
      <c r="G125" s="229" t="s">
        <v>798</v>
      </c>
      <c r="H125" s="230">
        <v>1</v>
      </c>
      <c r="I125" s="231"/>
      <c r="J125" s="232">
        <f>ROUND(I125*H125,2)</f>
        <v>0</v>
      </c>
      <c r="K125" s="228" t="s">
        <v>1</v>
      </c>
      <c r="L125" s="44"/>
      <c r="M125" s="233" t="s">
        <v>1</v>
      </c>
      <c r="N125" s="234" t="s">
        <v>45</v>
      </c>
      <c r="O125" s="91"/>
      <c r="P125" s="235">
        <f>O125*H125</f>
        <v>0</v>
      </c>
      <c r="Q125" s="235">
        <v>0</v>
      </c>
      <c r="R125" s="235">
        <f>Q125*H125</f>
        <v>0</v>
      </c>
      <c r="S125" s="235">
        <v>0</v>
      </c>
      <c r="T125" s="236">
        <f>S125*H125</f>
        <v>0</v>
      </c>
      <c r="U125" s="38"/>
      <c r="V125" s="38"/>
      <c r="W125" s="38"/>
      <c r="X125" s="38"/>
      <c r="Y125" s="38"/>
      <c r="Z125" s="38"/>
      <c r="AA125" s="38"/>
      <c r="AB125" s="38"/>
      <c r="AC125" s="38"/>
      <c r="AD125" s="38"/>
      <c r="AE125" s="38"/>
      <c r="AR125" s="237" t="s">
        <v>1723</v>
      </c>
      <c r="AT125" s="237" t="s">
        <v>152</v>
      </c>
      <c r="AU125" s="237" t="s">
        <v>88</v>
      </c>
      <c r="AY125" s="17" t="s">
        <v>150</v>
      </c>
      <c r="BE125" s="238">
        <f>IF(N125="základní",J125,0)</f>
        <v>0</v>
      </c>
      <c r="BF125" s="238">
        <f>IF(N125="snížená",J125,0)</f>
        <v>0</v>
      </c>
      <c r="BG125" s="238">
        <f>IF(N125="zákl. přenesená",J125,0)</f>
        <v>0</v>
      </c>
      <c r="BH125" s="238">
        <f>IF(N125="sníž. přenesená",J125,0)</f>
        <v>0</v>
      </c>
      <c r="BI125" s="238">
        <f>IF(N125="nulová",J125,0)</f>
        <v>0</v>
      </c>
      <c r="BJ125" s="17" t="s">
        <v>14</v>
      </c>
      <c r="BK125" s="238">
        <f>ROUND(I125*H125,2)</f>
        <v>0</v>
      </c>
      <c r="BL125" s="17" t="s">
        <v>1723</v>
      </c>
      <c r="BM125" s="237" t="s">
        <v>1736</v>
      </c>
    </row>
    <row r="126" s="2" customFormat="1" ht="16.5" customHeight="1">
      <c r="A126" s="38"/>
      <c r="B126" s="39"/>
      <c r="C126" s="226" t="s">
        <v>184</v>
      </c>
      <c r="D126" s="226" t="s">
        <v>152</v>
      </c>
      <c r="E126" s="227" t="s">
        <v>1737</v>
      </c>
      <c r="F126" s="228" t="s">
        <v>1738</v>
      </c>
      <c r="G126" s="229" t="s">
        <v>798</v>
      </c>
      <c r="H126" s="230">
        <v>1</v>
      </c>
      <c r="I126" s="231"/>
      <c r="J126" s="232">
        <f>ROUND(I126*H126,2)</f>
        <v>0</v>
      </c>
      <c r="K126" s="228" t="s">
        <v>1</v>
      </c>
      <c r="L126" s="44"/>
      <c r="M126" s="233" t="s">
        <v>1</v>
      </c>
      <c r="N126" s="234" t="s">
        <v>45</v>
      </c>
      <c r="O126" s="91"/>
      <c r="P126" s="235">
        <f>O126*H126</f>
        <v>0</v>
      </c>
      <c r="Q126" s="235">
        <v>0</v>
      </c>
      <c r="R126" s="235">
        <f>Q126*H126</f>
        <v>0</v>
      </c>
      <c r="S126" s="235">
        <v>0</v>
      </c>
      <c r="T126" s="236">
        <f>S126*H126</f>
        <v>0</v>
      </c>
      <c r="U126" s="38"/>
      <c r="V126" s="38"/>
      <c r="W126" s="38"/>
      <c r="X126" s="38"/>
      <c r="Y126" s="38"/>
      <c r="Z126" s="38"/>
      <c r="AA126" s="38"/>
      <c r="AB126" s="38"/>
      <c r="AC126" s="38"/>
      <c r="AD126" s="38"/>
      <c r="AE126" s="38"/>
      <c r="AR126" s="237" t="s">
        <v>1723</v>
      </c>
      <c r="AT126" s="237" t="s">
        <v>152</v>
      </c>
      <c r="AU126" s="237" t="s">
        <v>88</v>
      </c>
      <c r="AY126" s="17" t="s">
        <v>150</v>
      </c>
      <c r="BE126" s="238">
        <f>IF(N126="základní",J126,0)</f>
        <v>0</v>
      </c>
      <c r="BF126" s="238">
        <f>IF(N126="snížená",J126,0)</f>
        <v>0</v>
      </c>
      <c r="BG126" s="238">
        <f>IF(N126="zákl. přenesená",J126,0)</f>
        <v>0</v>
      </c>
      <c r="BH126" s="238">
        <f>IF(N126="sníž. přenesená",J126,0)</f>
        <v>0</v>
      </c>
      <c r="BI126" s="238">
        <f>IF(N126="nulová",J126,0)</f>
        <v>0</v>
      </c>
      <c r="BJ126" s="17" t="s">
        <v>14</v>
      </c>
      <c r="BK126" s="238">
        <f>ROUND(I126*H126,2)</f>
        <v>0</v>
      </c>
      <c r="BL126" s="17" t="s">
        <v>1723</v>
      </c>
      <c r="BM126" s="237" t="s">
        <v>1739</v>
      </c>
    </row>
    <row r="127" s="2" customFormat="1" ht="16.5" customHeight="1">
      <c r="A127" s="38"/>
      <c r="B127" s="39"/>
      <c r="C127" s="226" t="s">
        <v>189</v>
      </c>
      <c r="D127" s="226" t="s">
        <v>152</v>
      </c>
      <c r="E127" s="227" t="s">
        <v>1740</v>
      </c>
      <c r="F127" s="228" t="s">
        <v>1741</v>
      </c>
      <c r="G127" s="229" t="s">
        <v>798</v>
      </c>
      <c r="H127" s="230">
        <v>1</v>
      </c>
      <c r="I127" s="231"/>
      <c r="J127" s="232">
        <f>ROUND(I127*H127,2)</f>
        <v>0</v>
      </c>
      <c r="K127" s="228" t="s">
        <v>1</v>
      </c>
      <c r="L127" s="44"/>
      <c r="M127" s="233" t="s">
        <v>1</v>
      </c>
      <c r="N127" s="234" t="s">
        <v>45</v>
      </c>
      <c r="O127" s="91"/>
      <c r="P127" s="235">
        <f>O127*H127</f>
        <v>0</v>
      </c>
      <c r="Q127" s="235">
        <v>0</v>
      </c>
      <c r="R127" s="235">
        <f>Q127*H127</f>
        <v>0</v>
      </c>
      <c r="S127" s="235">
        <v>0</v>
      </c>
      <c r="T127" s="236">
        <f>S127*H127</f>
        <v>0</v>
      </c>
      <c r="U127" s="38"/>
      <c r="V127" s="38"/>
      <c r="W127" s="38"/>
      <c r="X127" s="38"/>
      <c r="Y127" s="38"/>
      <c r="Z127" s="38"/>
      <c r="AA127" s="38"/>
      <c r="AB127" s="38"/>
      <c r="AC127" s="38"/>
      <c r="AD127" s="38"/>
      <c r="AE127" s="38"/>
      <c r="AR127" s="237" t="s">
        <v>1723</v>
      </c>
      <c r="AT127" s="237" t="s">
        <v>152</v>
      </c>
      <c r="AU127" s="237" t="s">
        <v>88</v>
      </c>
      <c r="AY127" s="17" t="s">
        <v>150</v>
      </c>
      <c r="BE127" s="238">
        <f>IF(N127="základní",J127,0)</f>
        <v>0</v>
      </c>
      <c r="BF127" s="238">
        <f>IF(N127="snížená",J127,0)</f>
        <v>0</v>
      </c>
      <c r="BG127" s="238">
        <f>IF(N127="zákl. přenesená",J127,0)</f>
        <v>0</v>
      </c>
      <c r="BH127" s="238">
        <f>IF(N127="sníž. přenesená",J127,0)</f>
        <v>0</v>
      </c>
      <c r="BI127" s="238">
        <f>IF(N127="nulová",J127,0)</f>
        <v>0</v>
      </c>
      <c r="BJ127" s="17" t="s">
        <v>14</v>
      </c>
      <c r="BK127" s="238">
        <f>ROUND(I127*H127,2)</f>
        <v>0</v>
      </c>
      <c r="BL127" s="17" t="s">
        <v>1723</v>
      </c>
      <c r="BM127" s="237" t="s">
        <v>1742</v>
      </c>
    </row>
    <row r="128" s="2" customFormat="1" ht="16.5" customHeight="1">
      <c r="A128" s="38"/>
      <c r="B128" s="39"/>
      <c r="C128" s="226" t="s">
        <v>194</v>
      </c>
      <c r="D128" s="226" t="s">
        <v>152</v>
      </c>
      <c r="E128" s="227" t="s">
        <v>1743</v>
      </c>
      <c r="F128" s="228" t="s">
        <v>1744</v>
      </c>
      <c r="G128" s="229" t="s">
        <v>798</v>
      </c>
      <c r="H128" s="230">
        <v>1</v>
      </c>
      <c r="I128" s="231"/>
      <c r="J128" s="232">
        <f>ROUND(I128*H128,2)</f>
        <v>0</v>
      </c>
      <c r="K128" s="228" t="s">
        <v>1</v>
      </c>
      <c r="L128" s="44"/>
      <c r="M128" s="291" t="s">
        <v>1</v>
      </c>
      <c r="N128" s="292" t="s">
        <v>45</v>
      </c>
      <c r="O128" s="278"/>
      <c r="P128" s="293">
        <f>O128*H128</f>
        <v>0</v>
      </c>
      <c r="Q128" s="293">
        <v>0</v>
      </c>
      <c r="R128" s="293">
        <f>Q128*H128</f>
        <v>0</v>
      </c>
      <c r="S128" s="293">
        <v>0</v>
      </c>
      <c r="T128" s="294">
        <f>S128*H128</f>
        <v>0</v>
      </c>
      <c r="U128" s="38"/>
      <c r="V128" s="38"/>
      <c r="W128" s="38"/>
      <c r="X128" s="38"/>
      <c r="Y128" s="38"/>
      <c r="Z128" s="38"/>
      <c r="AA128" s="38"/>
      <c r="AB128" s="38"/>
      <c r="AC128" s="38"/>
      <c r="AD128" s="38"/>
      <c r="AE128" s="38"/>
      <c r="AR128" s="237" t="s">
        <v>1723</v>
      </c>
      <c r="AT128" s="237" t="s">
        <v>152</v>
      </c>
      <c r="AU128" s="237" t="s">
        <v>88</v>
      </c>
      <c r="AY128" s="17" t="s">
        <v>150</v>
      </c>
      <c r="BE128" s="238">
        <f>IF(N128="základní",J128,0)</f>
        <v>0</v>
      </c>
      <c r="BF128" s="238">
        <f>IF(N128="snížená",J128,0)</f>
        <v>0</v>
      </c>
      <c r="BG128" s="238">
        <f>IF(N128="zákl. přenesená",J128,0)</f>
        <v>0</v>
      </c>
      <c r="BH128" s="238">
        <f>IF(N128="sníž. přenesená",J128,0)</f>
        <v>0</v>
      </c>
      <c r="BI128" s="238">
        <f>IF(N128="nulová",J128,0)</f>
        <v>0</v>
      </c>
      <c r="BJ128" s="17" t="s">
        <v>14</v>
      </c>
      <c r="BK128" s="238">
        <f>ROUND(I128*H128,2)</f>
        <v>0</v>
      </c>
      <c r="BL128" s="17" t="s">
        <v>1723</v>
      </c>
      <c r="BM128" s="237" t="s">
        <v>1745</v>
      </c>
    </row>
    <row r="129" s="2" customFormat="1" ht="6.96" customHeight="1">
      <c r="A129" s="38"/>
      <c r="B129" s="66"/>
      <c r="C129" s="67"/>
      <c r="D129" s="67"/>
      <c r="E129" s="67"/>
      <c r="F129" s="67"/>
      <c r="G129" s="67"/>
      <c r="H129" s="67"/>
      <c r="I129" s="67"/>
      <c r="J129" s="67"/>
      <c r="K129" s="67"/>
      <c r="L129" s="44"/>
      <c r="M129" s="38"/>
      <c r="O129" s="38"/>
      <c r="P129" s="38"/>
      <c r="Q129" s="38"/>
      <c r="R129" s="38"/>
      <c r="S129" s="38"/>
      <c r="T129" s="38"/>
      <c r="U129" s="38"/>
      <c r="V129" s="38"/>
      <c r="W129" s="38"/>
      <c r="X129" s="38"/>
      <c r="Y129" s="38"/>
      <c r="Z129" s="38"/>
      <c r="AA129" s="38"/>
      <c r="AB129" s="38"/>
      <c r="AC129" s="38"/>
      <c r="AD129" s="38"/>
      <c r="AE129" s="38"/>
    </row>
  </sheetData>
  <sheetProtection sheet="1" autoFilter="0" formatColumns="0" formatRows="0" objects="1" scenarios="1" spinCount="100000" saltValue="l/CXCjWWvC5gcBQWYk9upuJMMMp8BxEnWgRy9HdAjgfhob7UA/nUcKXKd4w5EirYrrHlkq8vRB5xFcTz0l/joQ==" hashValue="lFlws06avCqtfXq2LN9dSKjKkngDpc0pyF3fb7GoqJk8EE3kmwMf2zH+8yV6dDVs8eNzFXJmcWfIY/7BfNPXSA==" algorithmName="SHA-512" password="CC35"/>
  <autoFilter ref="C117:K128"/>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DESKTOP-5UCNF4N\TMI</dc:creator>
  <cp:lastModifiedBy>DESKTOP-5UCNF4N\TMI</cp:lastModifiedBy>
  <dcterms:created xsi:type="dcterms:W3CDTF">2021-02-23T14:39:56Z</dcterms:created>
  <dcterms:modified xsi:type="dcterms:W3CDTF">2021-02-23T14:40:12Z</dcterms:modified>
</cp:coreProperties>
</file>