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740"/>
  </bookViews>
  <sheets>
    <sheet name="Rekapitulace stavby" sheetId="1" r:id="rId1"/>
    <sheet name="1090_06_UB_Marso_II - Uhe..." sheetId="2" r:id="rId2"/>
    <sheet name="Seznam figur" sheetId="3" r:id="rId3"/>
  </sheets>
  <definedNames>
    <definedName name="_xlnm._FilterDatabase" localSheetId="1" hidden="1">'1090_06_UB_Marso_II - Uhe...'!$C$125:$K$414</definedName>
    <definedName name="_xlnm.Print_Titles" localSheetId="1">'1090_06_UB_Marso_II - Uhe...'!$125:$125</definedName>
    <definedName name="_xlnm.Print_Titles" localSheetId="0">'Rekapitulace stavby'!$92:$92</definedName>
    <definedName name="_xlnm.Print_Titles" localSheetId="2">'Seznam figur'!$9:$9</definedName>
    <definedName name="_xlnm.Print_Area" localSheetId="1">'1090_06_UB_Marso_II - Uhe...'!$C$4:$J$76,'1090_06_UB_Marso_II - Uhe...'!$C$82:$J$109,'1090_06_UB_Marso_II - Uhe...'!$C$115:$K$414</definedName>
    <definedName name="_xlnm.Print_Area" localSheetId="0">'Rekapitulace stavby'!$D$4:$AO$76,'Rekapitulace stavby'!$C$82:$AQ$96</definedName>
    <definedName name="_xlnm.Print_Area" localSheetId="2">'Seznam figur'!$C$4:$G$174</definedName>
  </definedNames>
  <calcPr calcId="145621"/>
</workbook>
</file>

<file path=xl/calcChain.xml><?xml version="1.0" encoding="utf-8"?>
<calcChain xmlns="http://schemas.openxmlformats.org/spreadsheetml/2006/main">
  <c r="D7" i="3" l="1"/>
  <c r="J35" i="2"/>
  <c r="J34" i="2"/>
  <c r="AY95" i="1"/>
  <c r="J33" i="2"/>
  <c r="AX95" i="1" s="1"/>
  <c r="BI413" i="2"/>
  <c r="BH413" i="2"/>
  <c r="BG413" i="2"/>
  <c r="BF413" i="2"/>
  <c r="T413" i="2"/>
  <c r="T412" i="2"/>
  <c r="R413" i="2"/>
  <c r="R412" i="2"/>
  <c r="P413" i="2"/>
  <c r="P412" i="2"/>
  <c r="BI410" i="2"/>
  <c r="BH410" i="2"/>
  <c r="BG410" i="2"/>
  <c r="BF410" i="2"/>
  <c r="T410" i="2"/>
  <c r="T409" i="2"/>
  <c r="R410" i="2"/>
  <c r="R409" i="2"/>
  <c r="P410" i="2"/>
  <c r="P409" i="2" s="1"/>
  <c r="BI407" i="2"/>
  <c r="BH407" i="2"/>
  <c r="BG407" i="2"/>
  <c r="BF407" i="2"/>
  <c r="T407" i="2"/>
  <c r="R407" i="2"/>
  <c r="P407" i="2"/>
  <c r="BI405" i="2"/>
  <c r="BH405" i="2"/>
  <c r="BG405" i="2"/>
  <c r="BF405" i="2"/>
  <c r="T405" i="2"/>
  <c r="R405" i="2"/>
  <c r="P405" i="2"/>
  <c r="BI403" i="2"/>
  <c r="BH403" i="2"/>
  <c r="BG403" i="2"/>
  <c r="BF403" i="2"/>
  <c r="T403" i="2"/>
  <c r="R403" i="2"/>
  <c r="P403" i="2"/>
  <c r="BI401" i="2"/>
  <c r="BH401" i="2"/>
  <c r="BG401" i="2"/>
  <c r="BF401" i="2"/>
  <c r="T401" i="2"/>
  <c r="R401" i="2"/>
  <c r="P401" i="2"/>
  <c r="BI399" i="2"/>
  <c r="BH399" i="2"/>
  <c r="BG399" i="2"/>
  <c r="BF399" i="2"/>
  <c r="T399" i="2"/>
  <c r="R399" i="2"/>
  <c r="P399" i="2"/>
  <c r="BI397" i="2"/>
  <c r="BH397" i="2"/>
  <c r="BG397" i="2"/>
  <c r="BF397" i="2"/>
  <c r="T397" i="2"/>
  <c r="R397" i="2"/>
  <c r="P397" i="2"/>
  <c r="BI394" i="2"/>
  <c r="BH394" i="2"/>
  <c r="BG394" i="2"/>
  <c r="BF394" i="2"/>
  <c r="T394" i="2"/>
  <c r="R394" i="2"/>
  <c r="P394" i="2"/>
  <c r="BI392" i="2"/>
  <c r="BH392" i="2"/>
  <c r="BG392" i="2"/>
  <c r="BF392" i="2"/>
  <c r="T392" i="2"/>
  <c r="R392" i="2"/>
  <c r="P392" i="2"/>
  <c r="BI390" i="2"/>
  <c r="BH390" i="2"/>
  <c r="BG390" i="2"/>
  <c r="BF390" i="2"/>
  <c r="T390" i="2"/>
  <c r="R390" i="2"/>
  <c r="P390" i="2"/>
  <c r="BI388" i="2"/>
  <c r="BH388" i="2"/>
  <c r="BG388" i="2"/>
  <c r="BF388" i="2"/>
  <c r="T388" i="2"/>
  <c r="R388" i="2"/>
  <c r="P388" i="2"/>
  <c r="BI386" i="2"/>
  <c r="BH386" i="2"/>
  <c r="BG386" i="2"/>
  <c r="BF386" i="2"/>
  <c r="T386" i="2"/>
  <c r="R386" i="2"/>
  <c r="P386" i="2"/>
  <c r="BI383" i="2"/>
  <c r="BH383" i="2"/>
  <c r="BG383" i="2"/>
  <c r="BF383" i="2"/>
  <c r="T383" i="2"/>
  <c r="R383" i="2"/>
  <c r="P383" i="2"/>
  <c r="BI381" i="2"/>
  <c r="BH381" i="2"/>
  <c r="BG381" i="2"/>
  <c r="BF381" i="2"/>
  <c r="T381" i="2"/>
  <c r="R381" i="2"/>
  <c r="P381" i="2"/>
  <c r="BI377" i="2"/>
  <c r="BH377" i="2"/>
  <c r="BG377" i="2"/>
  <c r="BF377" i="2"/>
  <c r="T377" i="2"/>
  <c r="R377" i="2"/>
  <c r="P377" i="2"/>
  <c r="BI374" i="2"/>
  <c r="BH374" i="2"/>
  <c r="BG374" i="2"/>
  <c r="BF374" i="2"/>
  <c r="T374" i="2"/>
  <c r="R374" i="2"/>
  <c r="P374" i="2"/>
  <c r="BI370" i="2"/>
  <c r="BH370" i="2"/>
  <c r="BG370" i="2"/>
  <c r="BF370" i="2"/>
  <c r="T370" i="2"/>
  <c r="T369" i="2"/>
  <c r="R370" i="2"/>
  <c r="R369" i="2"/>
  <c r="P370" i="2"/>
  <c r="P369" i="2"/>
  <c r="BI365" i="2"/>
  <c r="BH365" i="2"/>
  <c r="BG365" i="2"/>
  <c r="BF365" i="2"/>
  <c r="T365" i="2"/>
  <c r="R365" i="2"/>
  <c r="P365" i="2"/>
  <c r="BI361" i="2"/>
  <c r="BH361" i="2"/>
  <c r="BG361" i="2"/>
  <c r="BF361" i="2"/>
  <c r="T361" i="2"/>
  <c r="R361" i="2"/>
  <c r="P361" i="2"/>
  <c r="BI358" i="2"/>
  <c r="BH358" i="2"/>
  <c r="BG358" i="2"/>
  <c r="BF358" i="2"/>
  <c r="T358" i="2"/>
  <c r="R358" i="2"/>
  <c r="P358" i="2"/>
  <c r="BI352" i="2"/>
  <c r="BH352" i="2"/>
  <c r="BG352" i="2"/>
  <c r="BF352" i="2"/>
  <c r="T352" i="2"/>
  <c r="R352" i="2"/>
  <c r="P352" i="2"/>
  <c r="BI349" i="2"/>
  <c r="BH349" i="2"/>
  <c r="BG349" i="2"/>
  <c r="BF349" i="2"/>
  <c r="T349" i="2"/>
  <c r="R349" i="2"/>
  <c r="P349" i="2"/>
  <c r="BI345" i="2"/>
  <c r="BH345" i="2"/>
  <c r="BG345" i="2"/>
  <c r="BF345" i="2"/>
  <c r="T345" i="2"/>
  <c r="R345" i="2"/>
  <c r="P345" i="2"/>
  <c r="BI341" i="2"/>
  <c r="BH341" i="2"/>
  <c r="BG341" i="2"/>
  <c r="BF341" i="2"/>
  <c r="T341" i="2"/>
  <c r="R341" i="2"/>
  <c r="P341" i="2"/>
  <c r="BI337" i="2"/>
  <c r="BH337" i="2"/>
  <c r="BG337" i="2"/>
  <c r="BF337" i="2"/>
  <c r="T337" i="2"/>
  <c r="R337" i="2"/>
  <c r="P337" i="2"/>
  <c r="BI333" i="2"/>
  <c r="BH333" i="2"/>
  <c r="BG333" i="2"/>
  <c r="BF333" i="2"/>
  <c r="T333" i="2"/>
  <c r="R333" i="2"/>
  <c r="P333" i="2"/>
  <c r="BI330" i="2"/>
  <c r="BH330" i="2"/>
  <c r="BG330" i="2"/>
  <c r="BF330" i="2"/>
  <c r="T330" i="2"/>
  <c r="R330" i="2"/>
  <c r="P330" i="2"/>
  <c r="BI326" i="2"/>
  <c r="BH326" i="2"/>
  <c r="BG326" i="2"/>
  <c r="BF326" i="2"/>
  <c r="T326" i="2"/>
  <c r="R326" i="2"/>
  <c r="P326" i="2"/>
  <c r="BI323" i="2"/>
  <c r="BH323" i="2"/>
  <c r="BG323" i="2"/>
  <c r="BF323" i="2"/>
  <c r="T323" i="2"/>
  <c r="R323" i="2"/>
  <c r="P323" i="2"/>
  <c r="BI320" i="2"/>
  <c r="BH320" i="2"/>
  <c r="BG320" i="2"/>
  <c r="BF320" i="2"/>
  <c r="T320" i="2"/>
  <c r="R320" i="2"/>
  <c r="P320" i="2"/>
  <c r="BI317" i="2"/>
  <c r="BH317" i="2"/>
  <c r="BG317" i="2"/>
  <c r="BF317" i="2"/>
  <c r="T317" i="2"/>
  <c r="R317" i="2"/>
  <c r="P317" i="2"/>
  <c r="BI313" i="2"/>
  <c r="BH313" i="2"/>
  <c r="BG313" i="2"/>
  <c r="BF313" i="2"/>
  <c r="T313" i="2"/>
  <c r="R313" i="2"/>
  <c r="P313" i="2"/>
  <c r="BI310" i="2"/>
  <c r="BH310" i="2"/>
  <c r="BG310" i="2"/>
  <c r="BF310" i="2"/>
  <c r="T310" i="2"/>
  <c r="R310" i="2"/>
  <c r="P310" i="2"/>
  <c r="BI306" i="2"/>
  <c r="BH306" i="2"/>
  <c r="BG306" i="2"/>
  <c r="BF306" i="2"/>
  <c r="T306" i="2"/>
  <c r="R306" i="2"/>
  <c r="P306" i="2"/>
  <c r="BI303" i="2"/>
  <c r="BH303" i="2"/>
  <c r="BG303" i="2"/>
  <c r="BF303" i="2"/>
  <c r="T303" i="2"/>
  <c r="R303" i="2"/>
  <c r="P303" i="2"/>
  <c r="BI299" i="2"/>
  <c r="BH299" i="2"/>
  <c r="BG299" i="2"/>
  <c r="BF299" i="2"/>
  <c r="T299" i="2"/>
  <c r="R299" i="2"/>
  <c r="P299" i="2"/>
  <c r="BI296" i="2"/>
  <c r="BH296" i="2"/>
  <c r="BG296" i="2"/>
  <c r="BF296" i="2"/>
  <c r="T296" i="2"/>
  <c r="R296" i="2"/>
  <c r="P296" i="2"/>
  <c r="BI293" i="2"/>
  <c r="BH293" i="2"/>
  <c r="BG293" i="2"/>
  <c r="BF293" i="2"/>
  <c r="T293" i="2"/>
  <c r="R293" i="2"/>
  <c r="P293" i="2"/>
  <c r="BI289" i="2"/>
  <c r="BH289" i="2"/>
  <c r="BG289" i="2"/>
  <c r="BF289" i="2"/>
  <c r="T289" i="2"/>
  <c r="R289" i="2"/>
  <c r="P289" i="2"/>
  <c r="BI285" i="2"/>
  <c r="BH285" i="2"/>
  <c r="BG285" i="2"/>
  <c r="BF285" i="2"/>
  <c r="T285" i="2"/>
  <c r="R285" i="2"/>
  <c r="P285" i="2"/>
  <c r="BI282" i="2"/>
  <c r="BH282" i="2"/>
  <c r="BG282" i="2"/>
  <c r="BF282" i="2"/>
  <c r="T282" i="2"/>
  <c r="R282" i="2"/>
  <c r="P282" i="2"/>
  <c r="BI278" i="2"/>
  <c r="BH278" i="2"/>
  <c r="BG278" i="2"/>
  <c r="BF278" i="2"/>
  <c r="T278" i="2"/>
  <c r="R278" i="2"/>
  <c r="P278" i="2"/>
  <c r="BI274" i="2"/>
  <c r="BH274" i="2"/>
  <c r="BG274" i="2"/>
  <c r="BF274" i="2"/>
  <c r="T274" i="2"/>
  <c r="R274" i="2"/>
  <c r="P274" i="2"/>
  <c r="BI270" i="2"/>
  <c r="BH270" i="2"/>
  <c r="BG270" i="2"/>
  <c r="BF270" i="2"/>
  <c r="T270" i="2"/>
  <c r="R270" i="2"/>
  <c r="P270" i="2"/>
  <c r="BI267" i="2"/>
  <c r="BH267" i="2"/>
  <c r="BG267" i="2"/>
  <c r="BF267" i="2"/>
  <c r="T267" i="2"/>
  <c r="R267" i="2"/>
  <c r="P267" i="2"/>
  <c r="BI262" i="2"/>
  <c r="BH262" i="2"/>
  <c r="BG262" i="2"/>
  <c r="BF262" i="2"/>
  <c r="T262" i="2"/>
  <c r="R262" i="2"/>
  <c r="P262" i="2"/>
  <c r="BI257" i="2"/>
  <c r="BH257" i="2"/>
  <c r="BG257" i="2"/>
  <c r="BF257" i="2"/>
  <c r="T257" i="2"/>
  <c r="R257" i="2"/>
  <c r="P257" i="2"/>
  <c r="BI254" i="2"/>
  <c r="BH254" i="2"/>
  <c r="BG254" i="2"/>
  <c r="BF254" i="2"/>
  <c r="T254" i="2"/>
  <c r="R254" i="2"/>
  <c r="P254" i="2"/>
  <c r="BI250" i="2"/>
  <c r="BH250" i="2"/>
  <c r="BG250" i="2"/>
  <c r="BF250" i="2"/>
  <c r="T250" i="2"/>
  <c r="R250" i="2"/>
  <c r="P250" i="2"/>
  <c r="BI248" i="2"/>
  <c r="BH248" i="2"/>
  <c r="BG248" i="2"/>
  <c r="BF248" i="2"/>
  <c r="T248" i="2"/>
  <c r="R248" i="2"/>
  <c r="P248" i="2"/>
  <c r="BI244" i="2"/>
  <c r="BH244" i="2"/>
  <c r="BG244" i="2"/>
  <c r="BF244" i="2"/>
  <c r="T244" i="2"/>
  <c r="R244" i="2"/>
  <c r="P244" i="2"/>
  <c r="BI239" i="2"/>
  <c r="BH239" i="2"/>
  <c r="BG239" i="2"/>
  <c r="BF239" i="2"/>
  <c r="T239" i="2"/>
  <c r="R239" i="2"/>
  <c r="P239" i="2"/>
  <c r="BI230" i="2"/>
  <c r="BH230" i="2"/>
  <c r="BG230" i="2"/>
  <c r="BF230" i="2"/>
  <c r="T230" i="2"/>
  <c r="R230" i="2"/>
  <c r="P230" i="2"/>
  <c r="BI227" i="2"/>
  <c r="BH227" i="2"/>
  <c r="BG227" i="2"/>
  <c r="BF227" i="2"/>
  <c r="T227" i="2"/>
  <c r="R227" i="2"/>
  <c r="P227" i="2"/>
  <c r="BI223" i="2"/>
  <c r="BH223" i="2"/>
  <c r="BG223" i="2"/>
  <c r="BF223" i="2"/>
  <c r="T223" i="2"/>
  <c r="R223" i="2"/>
  <c r="P223" i="2"/>
  <c r="BI219" i="2"/>
  <c r="BH219" i="2"/>
  <c r="BG219" i="2"/>
  <c r="BF219" i="2"/>
  <c r="T219" i="2"/>
  <c r="R219" i="2"/>
  <c r="P219" i="2"/>
  <c r="BI215" i="2"/>
  <c r="BH215" i="2"/>
  <c r="BG215" i="2"/>
  <c r="BF215" i="2"/>
  <c r="T215" i="2"/>
  <c r="R215" i="2"/>
  <c r="P215" i="2"/>
  <c r="BI211" i="2"/>
  <c r="BH211" i="2"/>
  <c r="BG211" i="2"/>
  <c r="BF211" i="2"/>
  <c r="T211" i="2"/>
  <c r="R211" i="2"/>
  <c r="P211" i="2"/>
  <c r="BI207" i="2"/>
  <c r="BH207" i="2"/>
  <c r="BG207" i="2"/>
  <c r="BF207" i="2"/>
  <c r="T207" i="2"/>
  <c r="R207" i="2"/>
  <c r="P207" i="2"/>
  <c r="BI203" i="2"/>
  <c r="BH203" i="2"/>
  <c r="BG203" i="2"/>
  <c r="BF203" i="2"/>
  <c r="T203" i="2"/>
  <c r="R203" i="2"/>
  <c r="P203" i="2"/>
  <c r="BI199" i="2"/>
  <c r="BH199" i="2"/>
  <c r="BG199" i="2"/>
  <c r="BF199" i="2"/>
  <c r="T199" i="2"/>
  <c r="R199" i="2"/>
  <c r="P199" i="2"/>
  <c r="BI195" i="2"/>
  <c r="BH195" i="2"/>
  <c r="BG195" i="2"/>
  <c r="BF195" i="2"/>
  <c r="T195" i="2"/>
  <c r="R195" i="2"/>
  <c r="P195" i="2"/>
  <c r="BI191" i="2"/>
  <c r="BH191" i="2"/>
  <c r="BG191" i="2"/>
  <c r="BF191" i="2"/>
  <c r="T191" i="2"/>
  <c r="R191" i="2"/>
  <c r="P191" i="2"/>
  <c r="BI187" i="2"/>
  <c r="BH187" i="2"/>
  <c r="BG187" i="2"/>
  <c r="BF187" i="2"/>
  <c r="T187" i="2"/>
  <c r="R187" i="2"/>
  <c r="P187" i="2"/>
  <c r="BI183" i="2"/>
  <c r="BH183" i="2"/>
  <c r="BG183" i="2"/>
  <c r="BF183" i="2"/>
  <c r="T183" i="2"/>
  <c r="R183" i="2"/>
  <c r="P183" i="2"/>
  <c r="BI179" i="2"/>
  <c r="BH179" i="2"/>
  <c r="BG179" i="2"/>
  <c r="BF179" i="2"/>
  <c r="T179" i="2"/>
  <c r="R179" i="2"/>
  <c r="P179" i="2"/>
  <c r="BI176" i="2"/>
  <c r="BH176" i="2"/>
  <c r="BG176" i="2"/>
  <c r="BF176" i="2"/>
  <c r="T176" i="2"/>
  <c r="R176" i="2"/>
  <c r="P176" i="2"/>
  <c r="BI172" i="2"/>
  <c r="BH172" i="2"/>
  <c r="BG172" i="2"/>
  <c r="BF172" i="2"/>
  <c r="T172" i="2"/>
  <c r="R172" i="2"/>
  <c r="P172" i="2"/>
  <c r="BI168" i="2"/>
  <c r="BH168" i="2"/>
  <c r="BG168" i="2"/>
  <c r="BF168" i="2"/>
  <c r="T168" i="2"/>
  <c r="R168" i="2"/>
  <c r="P168" i="2"/>
  <c r="BI164" i="2"/>
  <c r="BH164" i="2"/>
  <c r="BG164" i="2"/>
  <c r="BF164" i="2"/>
  <c r="T164" i="2"/>
  <c r="R164" i="2"/>
  <c r="P164" i="2"/>
  <c r="BI161" i="2"/>
  <c r="BH161" i="2"/>
  <c r="BG161" i="2"/>
  <c r="BF161" i="2"/>
  <c r="T161" i="2"/>
  <c r="R161" i="2"/>
  <c r="P161" i="2"/>
  <c r="BI157" i="2"/>
  <c r="BH157" i="2"/>
  <c r="BG157" i="2"/>
  <c r="BF157" i="2"/>
  <c r="T157" i="2"/>
  <c r="R157" i="2"/>
  <c r="P157" i="2"/>
  <c r="BI151" i="2"/>
  <c r="BH151" i="2"/>
  <c r="BG151" i="2"/>
  <c r="BF151" i="2"/>
  <c r="T151" i="2"/>
  <c r="R151" i="2"/>
  <c r="P151" i="2"/>
  <c r="BI147" i="2"/>
  <c r="BH147" i="2"/>
  <c r="BG147" i="2"/>
  <c r="BF147" i="2"/>
  <c r="T147" i="2"/>
  <c r="R147" i="2"/>
  <c r="P147" i="2"/>
  <c r="BI143" i="2"/>
  <c r="BH143" i="2"/>
  <c r="BG143" i="2"/>
  <c r="BF143" i="2"/>
  <c r="T143" i="2"/>
  <c r="R143" i="2"/>
  <c r="P143" i="2"/>
  <c r="BI139" i="2"/>
  <c r="BH139" i="2"/>
  <c r="BG139" i="2"/>
  <c r="BF139" i="2"/>
  <c r="T139" i="2"/>
  <c r="R139" i="2"/>
  <c r="P139" i="2"/>
  <c r="BI135" i="2"/>
  <c r="BH135" i="2"/>
  <c r="BG135" i="2"/>
  <c r="BF135" i="2"/>
  <c r="T135" i="2"/>
  <c r="R135" i="2"/>
  <c r="P135" i="2"/>
  <c r="BI132" i="2"/>
  <c r="BH132" i="2"/>
  <c r="BG132" i="2"/>
  <c r="BF132" i="2"/>
  <c r="T132" i="2"/>
  <c r="R132" i="2"/>
  <c r="P132" i="2"/>
  <c r="BI129" i="2"/>
  <c r="BH129" i="2"/>
  <c r="BG129" i="2"/>
  <c r="BF129" i="2"/>
  <c r="T129" i="2"/>
  <c r="R129" i="2"/>
  <c r="P129" i="2"/>
  <c r="J123" i="2"/>
  <c r="J122" i="2"/>
  <c r="F122" i="2"/>
  <c r="F120" i="2"/>
  <c r="E118" i="2"/>
  <c r="J90" i="2"/>
  <c r="J89" i="2"/>
  <c r="F89" i="2"/>
  <c r="F87" i="2"/>
  <c r="E85" i="2"/>
  <c r="J16" i="2"/>
  <c r="E16" i="2"/>
  <c r="F90" i="2"/>
  <c r="J15" i="2"/>
  <c r="J10" i="2"/>
  <c r="J87" i="2"/>
  <c r="L90" i="1"/>
  <c r="AM90" i="1"/>
  <c r="AM89" i="1"/>
  <c r="L89" i="1"/>
  <c r="AM87" i="1"/>
  <c r="L87" i="1"/>
  <c r="L85" i="1"/>
  <c r="L84" i="1"/>
  <c r="J413" i="2"/>
  <c r="BK407" i="2"/>
  <c r="J407" i="2"/>
  <c r="BK401" i="2"/>
  <c r="J397" i="2"/>
  <c r="J394" i="2"/>
  <c r="J390" i="2"/>
  <c r="J386" i="2"/>
  <c r="J383" i="2"/>
  <c r="J370" i="2"/>
  <c r="J365" i="2"/>
  <c r="BK358" i="2"/>
  <c r="J349" i="2"/>
  <c r="BK341" i="2"/>
  <c r="J326" i="2"/>
  <c r="BK323" i="2"/>
  <c r="BK310" i="2"/>
  <c r="BK299" i="2"/>
  <c r="J285" i="2"/>
  <c r="J254" i="2"/>
  <c r="BK250" i="2"/>
  <c r="J248" i="2"/>
  <c r="BK223" i="2"/>
  <c r="J219" i="2"/>
  <c r="BK211" i="2"/>
  <c r="BK203" i="2"/>
  <c r="J199" i="2"/>
  <c r="BK195" i="2"/>
  <c r="J191" i="2"/>
  <c r="J187" i="2"/>
  <c r="BK183" i="2"/>
  <c r="BK172" i="2"/>
  <c r="J168" i="2"/>
  <c r="J161" i="2"/>
  <c r="BK139" i="2"/>
  <c r="BK413" i="2"/>
  <c r="BK405" i="2"/>
  <c r="J401" i="2"/>
  <c r="J399" i="2"/>
  <c r="BK397" i="2"/>
  <c r="J392" i="2"/>
  <c r="BK390" i="2"/>
  <c r="BK388" i="2"/>
  <c r="BK386" i="2"/>
  <c r="BK383" i="2"/>
  <c r="BK381" i="2"/>
  <c r="BK377" i="2"/>
  <c r="J374" i="2"/>
  <c r="BK370" i="2"/>
  <c r="BK365" i="2"/>
  <c r="J361" i="2"/>
  <c r="J341" i="2"/>
  <c r="BK337" i="2"/>
  <c r="J333" i="2"/>
  <c r="BK330" i="2"/>
  <c r="J320" i="2"/>
  <c r="BK313" i="2"/>
  <c r="J306" i="2"/>
  <c r="J299" i="2"/>
  <c r="BK296" i="2"/>
  <c r="BK282" i="2"/>
  <c r="BK274" i="2"/>
  <c r="J270" i="2"/>
  <c r="BK267" i="2"/>
  <c r="BK257" i="2"/>
  <c r="J250" i="2"/>
  <c r="BK248" i="2"/>
  <c r="J244" i="2"/>
  <c r="J239" i="2"/>
  <c r="BK219" i="2"/>
  <c r="BK207" i="2"/>
  <c r="J203" i="2"/>
  <c r="BK187" i="2"/>
  <c r="BK179" i="2"/>
  <c r="J176" i="2"/>
  <c r="J172" i="2"/>
  <c r="BK168" i="2"/>
  <c r="J164" i="2"/>
  <c r="BK161" i="2"/>
  <c r="J147" i="2"/>
  <c r="BK143" i="2"/>
  <c r="BK135" i="2"/>
  <c r="BK132" i="2"/>
  <c r="J129" i="2"/>
  <c r="J410" i="2"/>
  <c r="J403" i="2"/>
  <c r="BK399" i="2"/>
  <c r="J388" i="2"/>
  <c r="J381" i="2"/>
  <c r="J377" i="2"/>
  <c r="BK374" i="2"/>
  <c r="BK361" i="2"/>
  <c r="J358" i="2"/>
  <c r="J352" i="2"/>
  <c r="BK345" i="2"/>
  <c r="BK333" i="2"/>
  <c r="J330" i="2"/>
  <c r="BK326" i="2"/>
  <c r="BK317" i="2"/>
  <c r="J313" i="2"/>
  <c r="J310" i="2"/>
  <c r="BK303" i="2"/>
  <c r="J296" i="2"/>
  <c r="J293" i="2"/>
  <c r="BK289" i="2"/>
  <c r="BK278" i="2"/>
  <c r="J274" i="2"/>
  <c r="J262" i="2"/>
  <c r="BK244" i="2"/>
  <c r="BK239" i="2"/>
  <c r="J230" i="2"/>
  <c r="J227" i="2"/>
  <c r="BK215" i="2"/>
  <c r="J211" i="2"/>
  <c r="J207" i="2"/>
  <c r="BK191" i="2"/>
  <c r="J183" i="2"/>
  <c r="J179" i="2"/>
  <c r="BK176" i="2"/>
  <c r="BK164" i="2"/>
  <c r="BK157" i="2"/>
  <c r="J151" i="2"/>
  <c r="J135" i="2"/>
  <c r="J132" i="2"/>
  <c r="BK129" i="2"/>
  <c r="BK410" i="2"/>
  <c r="J405" i="2"/>
  <c r="BK403" i="2"/>
  <c r="BK394" i="2"/>
  <c r="BK392" i="2"/>
  <c r="BK352" i="2"/>
  <c r="BK349" i="2"/>
  <c r="J345" i="2"/>
  <c r="J337" i="2"/>
  <c r="J323" i="2"/>
  <c r="BK320" i="2"/>
  <c r="J317" i="2"/>
  <c r="BK306" i="2"/>
  <c r="J303" i="2"/>
  <c r="BK293" i="2"/>
  <c r="J289" i="2"/>
  <c r="BK285" i="2"/>
  <c r="J282" i="2"/>
  <c r="J278" i="2"/>
  <c r="BK270" i="2"/>
  <c r="J267" i="2"/>
  <c r="BK262" i="2"/>
  <c r="J257" i="2"/>
  <c r="BK254" i="2"/>
  <c r="BK230" i="2"/>
  <c r="BK227" i="2"/>
  <c r="J223" i="2"/>
  <c r="J215" i="2"/>
  <c r="BK199" i="2"/>
  <c r="J195" i="2"/>
  <c r="J157" i="2"/>
  <c r="BK151" i="2"/>
  <c r="BK147" i="2"/>
  <c r="J143" i="2"/>
  <c r="J139" i="2"/>
  <c r="AS94" i="1"/>
  <c r="R128" i="2" l="1"/>
  <c r="P243" i="2"/>
  <c r="BK309" i="2"/>
  <c r="J309" i="2"/>
  <c r="J99" i="2"/>
  <c r="R348" i="2"/>
  <c r="T348" i="2"/>
  <c r="P373" i="2"/>
  <c r="P372" i="2"/>
  <c r="BK396" i="2"/>
  <c r="J396" i="2"/>
  <c r="J106" i="2"/>
  <c r="P396" i="2"/>
  <c r="P380" i="2" s="1"/>
  <c r="T128" i="2"/>
  <c r="T243" i="2"/>
  <c r="R302" i="2"/>
  <c r="R373" i="2"/>
  <c r="R372" i="2"/>
  <c r="R396" i="2"/>
  <c r="R380" i="2" s="1"/>
  <c r="BK128" i="2"/>
  <c r="J128" i="2" s="1"/>
  <c r="J96" i="2" s="1"/>
  <c r="P128" i="2"/>
  <c r="P127" i="2"/>
  <c r="BK243" i="2"/>
  <c r="J243" i="2"/>
  <c r="J97" i="2"/>
  <c r="R243" i="2"/>
  <c r="BK302" i="2"/>
  <c r="J302" i="2"/>
  <c r="J98" i="2"/>
  <c r="P302" i="2"/>
  <c r="T302" i="2"/>
  <c r="P309" i="2"/>
  <c r="R309" i="2"/>
  <c r="T309" i="2"/>
  <c r="BK348" i="2"/>
  <c r="J348" i="2"/>
  <c r="J100" i="2"/>
  <c r="P348" i="2"/>
  <c r="BK373" i="2"/>
  <c r="J373" i="2"/>
  <c r="J103" i="2"/>
  <c r="T373" i="2"/>
  <c r="T372" i="2"/>
  <c r="BK385" i="2"/>
  <c r="J385" i="2" s="1"/>
  <c r="J105" i="2" s="1"/>
  <c r="P385" i="2"/>
  <c r="R385" i="2"/>
  <c r="T385" i="2"/>
  <c r="T396" i="2"/>
  <c r="T380" i="2" s="1"/>
  <c r="BE143" i="2"/>
  <c r="BE147" i="2"/>
  <c r="BE161" i="2"/>
  <c r="BE164" i="2"/>
  <c r="BE172" i="2"/>
  <c r="BE176" i="2"/>
  <c r="BE179" i="2"/>
  <c r="BE187" i="2"/>
  <c r="BE203" i="2"/>
  <c r="BE207" i="2"/>
  <c r="BE215" i="2"/>
  <c r="BE244" i="2"/>
  <c r="BE248" i="2"/>
  <c r="BE296" i="2"/>
  <c r="BE303" i="2"/>
  <c r="BE310" i="2"/>
  <c r="BE330" i="2"/>
  <c r="BE358" i="2"/>
  <c r="BE361" i="2"/>
  <c r="BE374" i="2"/>
  <c r="BE377" i="2"/>
  <c r="BE381" i="2"/>
  <c r="BE390" i="2"/>
  <c r="BE397" i="2"/>
  <c r="BE399" i="2"/>
  <c r="J120" i="2"/>
  <c r="BE139" i="2"/>
  <c r="BE157" i="2"/>
  <c r="BE168" i="2"/>
  <c r="BE183" i="2"/>
  <c r="BE195" i="2"/>
  <c r="BE199" i="2"/>
  <c r="BE219" i="2"/>
  <c r="BE250" i="2"/>
  <c r="BE254" i="2"/>
  <c r="BE267" i="2"/>
  <c r="BE282" i="2"/>
  <c r="BE320" i="2"/>
  <c r="BE337" i="2"/>
  <c r="BE345" i="2"/>
  <c r="BE365" i="2"/>
  <c r="BE370" i="2"/>
  <c r="BE383" i="2"/>
  <c r="BE392" i="2"/>
  <c r="BE410" i="2"/>
  <c r="F123" i="2"/>
  <c r="BE135" i="2"/>
  <c r="BE191" i="2"/>
  <c r="BE211" i="2"/>
  <c r="BE223" i="2"/>
  <c r="BE227" i="2"/>
  <c r="BE274" i="2"/>
  <c r="BE289" i="2"/>
  <c r="BE323" i="2"/>
  <c r="BE341" i="2"/>
  <c r="BE352" i="2"/>
  <c r="BE388" i="2"/>
  <c r="BE394" i="2"/>
  <c r="BE401" i="2"/>
  <c r="BE413" i="2"/>
  <c r="BK369" i="2"/>
  <c r="J369" i="2" s="1"/>
  <c r="J101" i="2" s="1"/>
  <c r="BK409" i="2"/>
  <c r="J409" i="2"/>
  <c r="J107" i="2" s="1"/>
  <c r="BE129" i="2"/>
  <c r="BE132" i="2"/>
  <c r="BE151" i="2"/>
  <c r="BE230" i="2"/>
  <c r="BE239" i="2"/>
  <c r="BE257" i="2"/>
  <c r="BE262" i="2"/>
  <c r="BE270" i="2"/>
  <c r="BE278" i="2"/>
  <c r="BE285" i="2"/>
  <c r="BE293" i="2"/>
  <c r="BE299" i="2"/>
  <c r="BE306" i="2"/>
  <c r="BE313" i="2"/>
  <c r="BE317" i="2"/>
  <c r="BE326" i="2"/>
  <c r="BE333" i="2"/>
  <c r="BE349" i="2"/>
  <c r="BE386" i="2"/>
  <c r="BE403" i="2"/>
  <c r="BE405" i="2"/>
  <c r="BE407" i="2"/>
  <c r="BK380" i="2"/>
  <c r="J380" i="2" s="1"/>
  <c r="J104" i="2" s="1"/>
  <c r="BK412" i="2"/>
  <c r="J412" i="2"/>
  <c r="J108" i="2"/>
  <c r="J32" i="2"/>
  <c r="AW95" i="1" s="1"/>
  <c r="F34" i="2"/>
  <c r="BC95" i="1" s="1"/>
  <c r="BC94" i="1" s="1"/>
  <c r="AY94" i="1" s="1"/>
  <c r="F35" i="2"/>
  <c r="BD95" i="1" s="1"/>
  <c r="BD94" i="1" s="1"/>
  <c r="W33" i="1" s="1"/>
  <c r="F32" i="2"/>
  <c r="BA95" i="1" s="1"/>
  <c r="BA94" i="1" s="1"/>
  <c r="AW94" i="1" s="1"/>
  <c r="AK30" i="1" s="1"/>
  <c r="F33" i="2"/>
  <c r="BB95" i="1" s="1"/>
  <c r="BB94" i="1" s="1"/>
  <c r="W31" i="1" s="1"/>
  <c r="P126" i="2" l="1"/>
  <c r="AU95" i="1"/>
  <c r="R127" i="2"/>
  <c r="R126" i="2"/>
  <c r="T127" i="2"/>
  <c r="T126" i="2"/>
  <c r="BK127" i="2"/>
  <c r="J127" i="2" s="1"/>
  <c r="J95" i="2" s="1"/>
  <c r="BK372" i="2"/>
  <c r="J372" i="2" s="1"/>
  <c r="J102" i="2" s="1"/>
  <c r="AU94" i="1"/>
  <c r="AX94" i="1"/>
  <c r="W32" i="1"/>
  <c r="J31" i="2"/>
  <c r="AV95" i="1" s="1"/>
  <c r="AT95" i="1" s="1"/>
  <c r="W30" i="1"/>
  <c r="F31" i="2"/>
  <c r="AZ95" i="1" s="1"/>
  <c r="AZ94" i="1" s="1"/>
  <c r="AV94" i="1" s="1"/>
  <c r="AK29" i="1" s="1"/>
  <c r="BK126" i="2" l="1"/>
  <c r="J126" i="2"/>
  <c r="AT94" i="1"/>
  <c r="W29" i="1"/>
  <c r="J28" i="2"/>
  <c r="AG95" i="1" s="1"/>
  <c r="AG94" i="1" s="1"/>
  <c r="AN94" i="1" s="1"/>
  <c r="AN95" i="1" l="1"/>
  <c r="J94" i="2"/>
  <c r="J37" i="2"/>
  <c r="AK26" i="1"/>
  <c r="AK35" i="1"/>
</calcChain>
</file>

<file path=xl/sharedStrings.xml><?xml version="1.0" encoding="utf-8"?>
<sst xmlns="http://schemas.openxmlformats.org/spreadsheetml/2006/main" count="3282" uniqueCount="662">
  <si>
    <t>Export Komplet</t>
  </si>
  <si>
    <t/>
  </si>
  <si>
    <t>2.0</t>
  </si>
  <si>
    <t>ZAMOK</t>
  </si>
  <si>
    <t>False</t>
  </si>
  <si>
    <t>{20474330-f858-45b2-9394-f4d0baa30db7}</t>
  </si>
  <si>
    <t>0,01</t>
  </si>
  <si>
    <t>21</t>
  </si>
  <si>
    <t>15</t>
  </si>
  <si>
    <t>REKAPITULACE STAVBY</t>
  </si>
  <si>
    <t>v ---  níže se nacházejí doplnkové a pomocné údaje k sestavám  --- v</t>
  </si>
  <si>
    <t>Návod na vyplnění</t>
  </si>
  <si>
    <t>0,001</t>
  </si>
  <si>
    <t>Kód:</t>
  </si>
  <si>
    <t>1090_06_UB_Marso_II</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</si>
  <si>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</si>
  <si>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</si>
  <si>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2018_2. 06 Ulice Maršovská II.</t>
  </si>
  <si>
    <t>KSO:</t>
  </si>
  <si>
    <t>822 27</t>
  </si>
  <si>
    <t>CC-CZ:</t>
  </si>
  <si>
    <t>21121</t>
  </si>
  <si>
    <t>Místo:</t>
  </si>
  <si>
    <t>Uherský Brod</t>
  </si>
  <si>
    <t>Datum:</t>
  </si>
  <si>
    <t>28. 2. 2020</t>
  </si>
  <si>
    <t>Zadavatel:</t>
  </si>
  <si>
    <t>IČ:</t>
  </si>
  <si>
    <t>TSUB</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</si>
  <si>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</si>
  <si>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</si>
  <si>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</si>
  <si>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</si>
  <si>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</si>
  <si>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</si>
  <si>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</si>
  <si>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</si>
  <si>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</si>
  <si>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</si>
  <si>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</si>
  <si>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</si>
  <si>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</si>
  <si>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</si>
  <si>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</si>
  <si>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</si>
  <si>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</si>
  <si>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</si>
  <si>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</si>
  <si>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</si>
  <si>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</si>
  <si>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</si>
  <si>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</si>
  <si>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</si>
  <si>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</si>
  <si>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</si>
  <si>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</si>
  <si>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</si>
  <si>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</si>
  <si>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</si>
  <si>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</si>
  <si>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</si>
  <si>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</si>
  <si>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</si>
  <si>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</si>
  <si>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</si>
  <si>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</si>
  <si>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</si>
  <si>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</si>
  <si>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</si>
  <si>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</si>
  <si>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</si>
  <si>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</si>
  <si>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</si>
  <si>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</si>
  <si>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</si>
  <si>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</si>
  <si>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</si>
  <si>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</si>
  <si>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</si>
  <si>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</si>
  <si>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</si>
  <si>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</si>
  <si>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</si>
  <si>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</si>
  <si>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</si>
  <si>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</si>
  <si>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řezání</t>
  </si>
  <si>
    <t>241</t>
  </si>
  <si>
    <t>2</t>
  </si>
  <si>
    <t>folie</t>
  </si>
  <si>
    <t>19,7</t>
  </si>
  <si>
    <t>KRYCÍ LIST SOUPISU PRACÍ</t>
  </si>
  <si>
    <t>ods_lež_vjezd</t>
  </si>
  <si>
    <t>72</t>
  </si>
  <si>
    <t>ods_přídlažba</t>
  </si>
  <si>
    <t>239,6</t>
  </si>
  <si>
    <t>new_sil_obr</t>
  </si>
  <si>
    <t>243,6</t>
  </si>
  <si>
    <t>obr_přechod</t>
  </si>
  <si>
    <t>46,46</t>
  </si>
  <si>
    <t>obr_nájezd</t>
  </si>
  <si>
    <t>125,442</t>
  </si>
  <si>
    <t>obr_standa</t>
  </si>
  <si>
    <t>74,134</t>
  </si>
  <si>
    <t>new_chod_obr</t>
  </si>
  <si>
    <t>262,7</t>
  </si>
  <si>
    <t>odst_30_30</t>
  </si>
  <si>
    <t>502,1</t>
  </si>
  <si>
    <t>odst_ACO</t>
  </si>
  <si>
    <t>95,96</t>
  </si>
  <si>
    <t>odkop_chod</t>
  </si>
  <si>
    <t>84,911</t>
  </si>
  <si>
    <t>rýhy</t>
  </si>
  <si>
    <t>126,575</t>
  </si>
  <si>
    <t>nasyp</t>
  </si>
  <si>
    <t>32,838</t>
  </si>
  <si>
    <t>humus</t>
  </si>
  <si>
    <t>103,9</t>
  </si>
  <si>
    <t>rotavátor</t>
  </si>
  <si>
    <t>20,78</t>
  </si>
  <si>
    <t>ornic_m3</t>
  </si>
  <si>
    <t>10,39</t>
  </si>
  <si>
    <t>sklad_zemina</t>
  </si>
  <si>
    <t>178,648</t>
  </si>
  <si>
    <t>kačírek</t>
  </si>
  <si>
    <t>3,2</t>
  </si>
  <si>
    <t>šd_100</t>
  </si>
  <si>
    <t>619,45</t>
  </si>
  <si>
    <t>šd_150</t>
  </si>
  <si>
    <t>609,9</t>
  </si>
  <si>
    <t>ACO</t>
  </si>
  <si>
    <t>ZDL_vod_linie</t>
  </si>
  <si>
    <t>12,8</t>
  </si>
  <si>
    <t>ZDL_slepec</t>
  </si>
  <si>
    <t>49</t>
  </si>
  <si>
    <t>ZDL_šedá</t>
  </si>
  <si>
    <t>426,3</t>
  </si>
  <si>
    <t>pláň</t>
  </si>
  <si>
    <t>837,21</t>
  </si>
  <si>
    <t>sklad_beton</t>
  </si>
  <si>
    <t>264,07</t>
  </si>
  <si>
    <t>sklad_živic</t>
  </si>
  <si>
    <t>21,111</t>
  </si>
  <si>
    <t>sklad_štěrk</t>
  </si>
  <si>
    <t>192,852</t>
  </si>
  <si>
    <t>ornice</t>
  </si>
  <si>
    <t>17,663</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</si>
  <si>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</si>
  <si>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</si>
  <si>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</si>
  <si>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</si>
  <si>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</si>
  <si>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</si>
  <si>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</si>
  <si>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</si>
  <si>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</si>
  <si>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</si>
  <si>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</si>
  <si>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</si>
  <si>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</si>
  <si>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</si>
  <si>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</si>
  <si>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</si>
  <si>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</si>
  <si>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</si>
  <si>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</si>
  <si>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</si>
  <si>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</si>
  <si>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</si>
  <si>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</si>
  <si>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</si>
  <si>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</si>
  <si>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</si>
  <si>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</si>
  <si>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</si>
  <si>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</si>
  <si>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</si>
  <si>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</si>
  <si>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</si>
  <si>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</si>
  <si>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</si>
  <si>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</si>
  <si>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</si>
  <si>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</si>
  <si>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111251101</t>
  </si>
  <si>
    <t>Odstranění křovin a stromů průměru kmene do 100 mm i s kořeny sklonu terénu do 1:5 z celkové plochy do 100 m2 strojně</t>
  </si>
  <si>
    <t>m2</t>
  </si>
  <si>
    <t>CS ÚRS 2020 01</t>
  </si>
  <si>
    <t>4</t>
  </si>
  <si>
    <t>-1027796359</t>
  </si>
  <si>
    <t>PP</t>
  </si>
  <si>
    <t>Odstranění křovin a stromů s odstraněním kořenů strojně průměru kmene do 100 mm v rovině nebo ve svahu sklonu terénu do 1:5, při celkové ploše do 100 m2</t>
  </si>
  <si>
    <t>PSC</t>
  </si>
  <si>
    <t xml:space="preserve">Poznámka k souboru cen:_x000D_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</si>
  <si>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112111111</t>
  </si>
  <si>
    <t>Spálení větví všech druhů stromů</t>
  </si>
  <si>
    <t>kus</t>
  </si>
  <si>
    <t>-2118281265</t>
  </si>
  <si>
    <t>Spálení větví stromů  všech druhů stromů o průměru kmene přes 0,10 m na hromadách</t>
  </si>
  <si>
    <t xml:space="preserve">Poznámka k souboru cen:_x000D_
1. V ceně jsou započteny i náklady na likvidaci ohniště. 2. Cena lze použít i pro pálení nehroubí z prořezávek, 1 ks odpovídá 400 m2 nehroubí. 3. Množství měrných jednotek se určuje v kusech stromů. </t>
  </si>
  <si>
    <t>3</t>
  </si>
  <si>
    <t>113106142</t>
  </si>
  <si>
    <t>Rozebrání dlažeb z betonových nebo kamenných dlaždic komunikací pro pěší strojně pl přes 50 m2</t>
  </si>
  <si>
    <t>1445626040</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</si>
  <si>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</si>
  <si>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</si>
  <si>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</si>
  <si>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113107163</t>
  </si>
  <si>
    <t>Odstranění podkladu z kameniva drceného tl 300 mm strojně pl přes 50 do 200 m2</t>
  </si>
  <si>
    <t>-973168873</t>
  </si>
  <si>
    <t>Odstranění podkladů nebo krytů strojně plochy jednotlivě přes 50 m2 do 200 m2 s přemístěním hmot na skládku na vzdálenost do 20 m nebo s naložením na dopravní prostředek z kameniva hrubého drceného, o tl. vrstvy přes 200 do 300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</si>
  <si>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</si>
  <si>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5</t>
  </si>
  <si>
    <t>113107182</t>
  </si>
  <si>
    <t>Odstranění podkladu živičného tl 100 mm strojně pl přes 50 do 200 m2</t>
  </si>
  <si>
    <t>-144637654</t>
  </si>
  <si>
    <t>Odstranění podkladů nebo krytů strojně plochy jednotlivě přes 50 m2 do 200 m2 s přemístěním hmot na skládku na vzdálenost do 20 m nebo s naložením na dopravní prostředek živičných, o tl. vrstvy přes 50 do 100 mm</t>
  </si>
  <si>
    <t>6</t>
  </si>
  <si>
    <t>113107212</t>
  </si>
  <si>
    <t>Odstranění podkladu z kameniva těženého tl 200 mm strojně pl přes 200 m2</t>
  </si>
  <si>
    <t>1378115544</t>
  </si>
  <si>
    <t>Odstranění podkladů nebo krytů strojně plochy jednotlivě přes 200 m2 s přemístěním hmot na skládku na vzdálenost do 20 m nebo s naložením na dopravní prostředek z kameniva těženého, o tl. vrstvy přes 100 do 200 mm</t>
  </si>
  <si>
    <t>7</t>
  </si>
  <si>
    <t>113201112</t>
  </si>
  <si>
    <t>Vytrhání obrub silničních ležatých</t>
  </si>
  <si>
    <t>m</t>
  </si>
  <si>
    <t>-1087187835</t>
  </si>
  <si>
    <t>Vytrhání obrub  s vybouráním lože, s přemístěním hmot na skládku na vzdálenost do 3 m nebo s naložením na dopravní prostředek silničních ležatých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</si>
  <si>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</si>
  <si>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24*3</t>
  </si>
  <si>
    <t>Součet</t>
  </si>
  <si>
    <t>8</t>
  </si>
  <si>
    <t>113202111</t>
  </si>
  <si>
    <t>Vytrhání obrub krajníků obrubníků stojatých</t>
  </si>
  <si>
    <t>1595136595</t>
  </si>
  <si>
    <t>Vytrhání obrub  s vybouráním lože, s přemístěním hmot na skládku na vzdálenost do 3 m nebo s naložením na dopravní prostředek z krajníků nebo obrubníků stojatých</t>
  </si>
  <si>
    <t>239,6-24*3+4</t>
  </si>
  <si>
    <t>9</t>
  </si>
  <si>
    <t>113203111</t>
  </si>
  <si>
    <t>Vytrhání obrub z dlažebních kostek</t>
  </si>
  <si>
    <t>286802608</t>
  </si>
  <si>
    <t>Vytrhání obrub  s vybouráním lože, s přemístěním hmot na skládku na vzdálenost do 3 m nebo s naložením na dopravní prostředek z dlažebních kostek</t>
  </si>
  <si>
    <t>10</t>
  </si>
  <si>
    <t>113204111</t>
  </si>
  <si>
    <t>Vytrhání obrub záhonových</t>
  </si>
  <si>
    <t>-417771926</t>
  </si>
  <si>
    <t>Vytrhání obrub  s vybouráním lože, s přemístěním hmot na skládku na vzdálenost do 3 m nebo s naložením na dopravní prostředek záhonových</t>
  </si>
  <si>
    <t>30,7+27,7+227,9-4*6</t>
  </si>
  <si>
    <t>11</t>
  </si>
  <si>
    <t>122251103</t>
  </si>
  <si>
    <t>Odkopávky a prokopávky nezapažené v hornině třídy těžitelnosti I, skupiny 3 objem do 100 m3 strojně</t>
  </si>
  <si>
    <t>m3</t>
  </si>
  <si>
    <t>1508081203</t>
  </si>
  <si>
    <t>Odkopávky a prokopávky nezapažené strojně v hornině třídy těžitelnosti I skupiny 3 přes 50 do 100 m3</t>
  </si>
  <si>
    <t xml:space="preserve">Poznámka k souboru cen:_x000D_
1. V cenách jsou započteny i náklady na přehození výkopku na vzdálenost do 3 m nebo naložení na dopravní prostředek. </t>
  </si>
  <si>
    <t>odst_30_30*0,15+odst_ACO*0,1</t>
  </si>
  <si>
    <t>12</t>
  </si>
  <si>
    <t>122251401</t>
  </si>
  <si>
    <t>Vykopávky v zemníku na suchu v hornině třídy těžitelnosti I, skupiny 3 objem do 20 m3 strojně</t>
  </si>
  <si>
    <t>152879093</t>
  </si>
  <si>
    <t>Vykopávky v zemnících na suchu strojně zapažených i nezapažených v hornině třídy těžitelnosti I skupiny 3 do 20 m3</t>
  </si>
  <si>
    <t>humus*0,1</t>
  </si>
  <si>
    <t>13</t>
  </si>
  <si>
    <t>M</t>
  </si>
  <si>
    <t>10364101</t>
  </si>
  <si>
    <t>zemina pro terénní úpravy -  ornice</t>
  </si>
  <si>
    <t>t</t>
  </si>
  <si>
    <t>693888739</t>
  </si>
  <si>
    <t>14</t>
  </si>
  <si>
    <t>132251104</t>
  </si>
  <si>
    <t>Hloubení rýh nezapažených  š do 800 mm v hornině třídy těžitelnosti I, skupiny 3 objem přes 100 m3 strojně</t>
  </si>
  <si>
    <t>1970900874</t>
  </si>
  <si>
    <t>Hloubení nezapažených rýh šířky do 800 mm strojně s urovnáním dna do předepsaného profilu a spádu v hornině třídy těžitelnosti I skupiny 3 přes 100 m3</t>
  </si>
  <si>
    <t xml:space="preserve">Poznámka k souboru cen:_x000D_
1. V cenách jsou započteny i náklady na přehození výkopku na přilehlém terénu na vzdálenost do 3 m od podélné osy rýhy nebo naložení na dopravní prostředek. </t>
  </si>
  <si>
    <t>(new_chod_obr+new_sil_obr)*0,5*0,5</t>
  </si>
  <si>
    <t>162751113</t>
  </si>
  <si>
    <t>Vodorovné přemístění do 6000 m výkopku/sypaniny z horniny třídy těžitelnosti I, skupiny 1 až 3</t>
  </si>
  <si>
    <t>-873291467</t>
  </si>
  <si>
    <t>Vodorovné přemístění výkopku nebo sypaniny po suchu na obvyklém dopravním prostředku, bez naložení výkopku, avšak se složením bez rozhrnutí z horniny třídy těžitelnosti I skupiny 1 až 3 na vzdálenost přes 5 000 do 6 000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</si>
  <si>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</si>
  <si>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nasyp*2</t>
  </si>
  <si>
    <t>16</t>
  </si>
  <si>
    <t>162751114</t>
  </si>
  <si>
    <t>Vodorovné přemístění do 7000 m výkopku/sypaniny z horniny třídy těžitelnosti I, skupiny 1 až 3</t>
  </si>
  <si>
    <t>-71920525</t>
  </si>
  <si>
    <t>Vodorovné přemístění výkopku nebo sypaniny po suchu na obvyklém dopravním prostředku, bez naložení výkopku, avšak se složením bez rozhrnutí z horniny třídy těžitelnosti I skupiny 1 až 3 na vzdálenost přes 6 000 do 7 000 m</t>
  </si>
  <si>
    <t>17</t>
  </si>
  <si>
    <t>162751117</t>
  </si>
  <si>
    <t>Vodorovné přemístění do 10000 m výkopku/sypaniny z horniny třídy těžitelnosti I, skupiny 1 až 3</t>
  </si>
  <si>
    <t>-2042965594</t>
  </si>
  <si>
    <t>Vodorovné přemístění výkopku nebo sypaniny po suchu na obvyklém dopravním prostředku, bez naložení výkopku, avšak se složením bez rozhrnutí z horniny třídy těžitelnosti I skupiny 1 až 3 na vzdálenost přes 9 000 do 10 000 m</t>
  </si>
  <si>
    <t>18</t>
  </si>
  <si>
    <t>162751119</t>
  </si>
  <si>
    <t>Příplatek k vodorovnému přemístění výkopku/sypaniny z horniny třídy těžitelnosti I, skupiny 1 až 3 ZKD 1000 m přes 10000 m</t>
  </si>
  <si>
    <t>1056990750</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</si>
  <si>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</si>
  <si>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sklad_zemina*13</t>
  </si>
  <si>
    <t>19</t>
  </si>
  <si>
    <t>167151101</t>
  </si>
  <si>
    <t>Nakládání výkopku z hornin třídy těžitelnosti I, skupiny 1 až 3 do 100 m3</t>
  </si>
  <si>
    <t>1451854008</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</si>
  <si>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</si>
  <si>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</si>
  <si>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20</t>
  </si>
  <si>
    <t>17120122R</t>
  </si>
  <si>
    <t>Poplatek za uložení na skládce (skládkovné) zeminy a kamení kód odpadu 17 05 04 - poptaná cena</t>
  </si>
  <si>
    <t>-108430962</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</si>
  <si>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</si>
  <si>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</si>
  <si>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sklad_zemina*1,7</t>
  </si>
  <si>
    <t>171251101</t>
  </si>
  <si>
    <t>Uložení sypaniny do násypů nezhutněných</t>
  </si>
  <si>
    <t>31545049</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</si>
  <si>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</si>
  <si>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</si>
  <si>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new_chod_obr*0,5*0,5*0,5</t>
  </si>
  <si>
    <t>22</t>
  </si>
  <si>
    <t>171251201</t>
  </si>
  <si>
    <t>Uložení sypaniny na skládky nebo meziskládky</t>
  </si>
  <si>
    <t>662317080</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</si>
  <si>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</si>
  <si>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</si>
  <si>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odkop_chod+rýhy-nasyp</t>
  </si>
  <si>
    <t>23</t>
  </si>
  <si>
    <t>181101132</t>
  </si>
  <si>
    <t>Úprava pozemku s rozpojením, přehrnutím, urovnáním a přehrnutím do 40 m zeminy tř 3</t>
  </si>
  <si>
    <t>2111272652</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</si>
  <si>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</si>
  <si>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</si>
  <si>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</si>
  <si>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24</t>
  </si>
  <si>
    <t>181311103</t>
  </si>
  <si>
    <t>Rozprostření ornice tl vrstvy do 200 mm v rovině nebo ve svahu do 1:5 ručně</t>
  </si>
  <si>
    <t>-1594537532</t>
  </si>
  <si>
    <t>Rozprostření a urovnání ornice v rovině nebo ve svahu sklonu do 1:5 ručně při souvislé ploše, tl. vrstvy do 200 mm</t>
  </si>
  <si>
    <t xml:space="preserve">Poznámka k souboru cen:_x000D_
1. V ceně jsou započteny i náklady na případné nutné přemístění hromad nebo dočasných skládek na místo spotřeby ze vzdálenosti do 3 m. 2. V ceně nejsou započteny náklady na získání ornice. </t>
  </si>
  <si>
    <t>25</t>
  </si>
  <si>
    <t>181411131</t>
  </si>
  <si>
    <t>Založení parkového trávníku výsevem plochy do 1000 m2 v rovině a ve svahu do 1:5</t>
  </si>
  <si>
    <t>-1505936096</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</si>
  <si>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</si>
  <si>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</si>
  <si>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19,2+25,6+4,5+4,7+4,5+19,6+5,1+2+1,1+12,6+4,2+0,8</t>
  </si>
  <si>
    <t>26</t>
  </si>
  <si>
    <t>00572410</t>
  </si>
  <si>
    <t>osivo směs travní parková</t>
  </si>
  <si>
    <t>kg</t>
  </si>
  <si>
    <t>2073773442</t>
  </si>
  <si>
    <t>humus*0,05</t>
  </si>
  <si>
    <t>27</t>
  </si>
  <si>
    <t>181951112</t>
  </si>
  <si>
    <t>Úprava pláně v hornině třídy těžitelnosti I, skupiny 1 až 3 se zhutněním</t>
  </si>
  <si>
    <t>-702265003</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</si>
  <si>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</si>
  <si>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</si>
  <si>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(new_chod_obr+new_sil_obr)*0,5</t>
  </si>
  <si>
    <t>5,2+7,6</t>
  </si>
  <si>
    <t>28</t>
  </si>
  <si>
    <t>182251101</t>
  </si>
  <si>
    <t>Svahování násypů</t>
  </si>
  <si>
    <t>-1200264812</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</si>
  <si>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</si>
  <si>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</si>
  <si>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Komunikace pozemní</t>
  </si>
  <si>
    <t>29</t>
  </si>
  <si>
    <t>561041111</t>
  </si>
  <si>
    <t>Zřízení podkladu ze zeminy upravené vápnem, cementem, směsnými pojivy tl 300 mm plochy do 1000 m2</t>
  </si>
  <si>
    <t>205453571</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</si>
  <si>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</si>
  <si>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</si>
  <si>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30</t>
  </si>
  <si>
    <t>58530171</t>
  </si>
  <si>
    <t>vápno nehašené CL 90-Q pro úpravu zemin bezprašné</t>
  </si>
  <si>
    <t>1132354082</t>
  </si>
  <si>
    <t>31</t>
  </si>
  <si>
    <t>564561111</t>
  </si>
  <si>
    <t>Zřízení podsypu nebo podkladu ze sypaniny tl 200 mm</t>
  </si>
  <si>
    <t>-1421806717</t>
  </si>
  <si>
    <t>Zřízení podsypu nebo podkladu ze sypaniny  s rozprostřením, vlhčením, a zhutněním, po zhutnění tl. 200 mm</t>
  </si>
  <si>
    <t xml:space="preserve">Poznámka k souboru cen:_x000D_
1. Ceny jsou určeny, jen předepíše-li projekt zřízení podsypu nebo podkladu ze sypaniny ze zemníku nebo z výkopku v trase. 2. V cenách nejsou započteny náklady na získání sypaniny a její přemístění k místu zabudování, které se oceňuje podle ustanovení čl. 3111 Všeobecných podmínek části části A 01 tohoto katalogu. </t>
  </si>
  <si>
    <t>32</t>
  </si>
  <si>
    <t>58337403</t>
  </si>
  <si>
    <t>kamenivo dekorační (kačírek) frakce 16/32</t>
  </si>
  <si>
    <t>-627412050</t>
  </si>
  <si>
    <t>kačírek*0,2*2,0</t>
  </si>
  <si>
    <t>33</t>
  </si>
  <si>
    <t>564831111</t>
  </si>
  <si>
    <t>Podklad ze štěrkodrtě ŠD tl 100 mm</t>
  </si>
  <si>
    <t>964827909</t>
  </si>
  <si>
    <t>Podklad ze štěrkodrti ŠD  s rozprostřením a zhutněním, po zhutnění tl. 100 mm</t>
  </si>
  <si>
    <t>new_chod_obr*0,5</t>
  </si>
  <si>
    <t>ZDL_slepec+ZDL_šedá+ZDL_vod_linie</t>
  </si>
  <si>
    <t>34</t>
  </si>
  <si>
    <t>564851111</t>
  </si>
  <si>
    <t>Podklad ze štěrkodrtě ŠD tl 150 mm</t>
  </si>
  <si>
    <t>1801104113</t>
  </si>
  <si>
    <t>Podklad ze štěrkodrti ŠD  s rozprostřením a zhutněním, po zhutnění tl. 150 mm</t>
  </si>
  <si>
    <t>new_sil_obr*0,5</t>
  </si>
  <si>
    <t>35</t>
  </si>
  <si>
    <t>564861111</t>
  </si>
  <si>
    <t>Podklad ze štěrkodrtě ŠD tl 200 mm</t>
  </si>
  <si>
    <t>-1309759215</t>
  </si>
  <si>
    <t>Podklad ze štěrkodrti ŠD  s rozprostřením a zhutněním, po zhutnění tl. 200 mm</t>
  </si>
  <si>
    <t>36</t>
  </si>
  <si>
    <t>565155101</t>
  </si>
  <si>
    <t>Asfaltový beton vrstva podkladní ACP 16 (obalované kamenivo OKS) tl 70 mm š do 1,5 m</t>
  </si>
  <si>
    <t>293058806</t>
  </si>
  <si>
    <t>Asfaltový beton vrstva podkladní ACP 16 (obalované kamenivo střednězrnné - OKS)  s rozprostřením a zhutněním v pruhu šířky do 1,5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</si>
  <si>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</si>
  <si>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37</t>
  </si>
  <si>
    <t>567122114</t>
  </si>
  <si>
    <t>Podklad ze směsi stmelené cementem SC C 8/10 (KSC I) tl 150 mm</t>
  </si>
  <si>
    <t>1448730021</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</si>
  <si>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</si>
  <si>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</si>
  <si>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38</t>
  </si>
  <si>
    <t>573191111</t>
  </si>
  <si>
    <t>Postřik infiltrační kationaktivní emulzí v množství 1 kg/m2</t>
  </si>
  <si>
    <t>985864174</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</si>
  <si>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</si>
  <si>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</si>
  <si>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39</t>
  </si>
  <si>
    <t>573211107</t>
  </si>
  <si>
    <t>Postřik živičný spojovací z asfaltu v množství 0,30 kg/m2</t>
  </si>
  <si>
    <t>173045901</t>
  </si>
  <si>
    <t>Postřik spojovací PS bez posypu kamenivem z asfaltu silničního, v množství 0,30 kg/m2</t>
  </si>
  <si>
    <t>40</t>
  </si>
  <si>
    <t>577144211</t>
  </si>
  <si>
    <t>Asfaltový beton vrstva obrusná ACO 11 (ABS) tř. II tl 50 mm š do 3 m z nemodifikovaného asfaltu</t>
  </si>
  <si>
    <t>368021905</t>
  </si>
  <si>
    <t>Asfaltový beton vrstva obrusná ACO 11 (ABS)  s rozprostřením a se zhutněním z nemodifikovaného asfaltu v pruhu šířky do 3 m tř. II,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</si>
  <si>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</si>
  <si>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41</t>
  </si>
  <si>
    <t>596211113</t>
  </si>
  <si>
    <t>Kladení zámkové dlažby komunikací pro pěší tl 60 mm skupiny A pl přes 300 m2</t>
  </si>
  <si>
    <t>720352466</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</si>
  <si>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</si>
  <si>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</si>
  <si>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42</t>
  </si>
  <si>
    <t>59245018</t>
  </si>
  <si>
    <t>dlažba tvar obdélník betonová 200x100x60mm přírodní</t>
  </si>
  <si>
    <t>647747549</t>
  </si>
  <si>
    <t>ZDL_šedá*1,01</t>
  </si>
  <si>
    <t>43</t>
  </si>
  <si>
    <t>59245006</t>
  </si>
  <si>
    <t>dlažba tvar obdélník betonová pro nevidomé 200x100x60mm barevná</t>
  </si>
  <si>
    <t>-1333214577</t>
  </si>
  <si>
    <t>ZDL_slepec*1,01</t>
  </si>
  <si>
    <t>44</t>
  </si>
  <si>
    <t>59245225</t>
  </si>
  <si>
    <t>dlažba tvar obdélník betonová pro nevidomé 200x100x80mm přírodní</t>
  </si>
  <si>
    <t>-1659473384</t>
  </si>
  <si>
    <t>Trubní vedení</t>
  </si>
  <si>
    <t>45</t>
  </si>
  <si>
    <t>899231111</t>
  </si>
  <si>
    <t>Výšková úprava uličního vstupu nebo vpusti do 200 mm zvýšením mříže</t>
  </si>
  <si>
    <t>321597662</t>
  </si>
  <si>
    <t>Výšková úprava uličního vstupu nebo vpusti do 200 mm  zvýšením mříže</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</si>
  <si>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</si>
  <si>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46</t>
  </si>
  <si>
    <t>899431111</t>
  </si>
  <si>
    <t>Výšková úprava uličního vstupu nebo vpusti do 200 mm zvýšením krycího hrnce, šoupěte nebo hydrantu</t>
  </si>
  <si>
    <t>173132625</t>
  </si>
  <si>
    <t>Výšková úprava uličního vstupu nebo vpusti do 200 mm  zvýšením krycího hrnce, šoupěte nebo hydrantu bez úpravy armatur</t>
  </si>
  <si>
    <t>Ostatní konstrukce a práce, bourání</t>
  </si>
  <si>
    <t>47</t>
  </si>
  <si>
    <t>916111123</t>
  </si>
  <si>
    <t>Osazení obruby z drobných kostek s boční opěrou do lože z betonu prostého</t>
  </si>
  <si>
    <t>-699707991</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</si>
  <si>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</si>
  <si>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</si>
  <si>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48</t>
  </si>
  <si>
    <t>916131213</t>
  </si>
  <si>
    <t>Osazení silničního obrubníku betonového stojatého s boční opěrou do lože z betonu prostého</t>
  </si>
  <si>
    <t>490905820</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</si>
  <si>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</si>
  <si>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</si>
  <si>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239,6+4</t>
  </si>
  <si>
    <t>59217030</t>
  </si>
  <si>
    <t>obrubník betonový silniční přechodový 1000x150x150-250mm</t>
  </si>
  <si>
    <t>-630474456</t>
  </si>
  <si>
    <t>46*1,01</t>
  </si>
  <si>
    <t>50</t>
  </si>
  <si>
    <t>59217029</t>
  </si>
  <si>
    <t>obrubník betonový silniční nájezdový 1000x150x150mm</t>
  </si>
  <si>
    <t>651619198</t>
  </si>
  <si>
    <t>(4*3+4,1+3+18,2+3+19,2+4,3+13+4+4,5+7+4+4+4+3,5+4,2+4,6+4+2+1,6)*1,01</t>
  </si>
  <si>
    <t>51</t>
  </si>
  <si>
    <t>59217031</t>
  </si>
  <si>
    <t>obrubník betonový silniční 1000x150x250mm</t>
  </si>
  <si>
    <t>-628659665</t>
  </si>
  <si>
    <t>new_sil_obr*1,01-obr_nájezd-obr_přechod</t>
  </si>
  <si>
    <t>52</t>
  </si>
  <si>
    <t>916231213</t>
  </si>
  <si>
    <t>Osazení chodníkového obrubníku betonového stojatého s boční opěrou do lože z betonu prostého</t>
  </si>
  <si>
    <t>419732251</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</si>
  <si>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</si>
  <si>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</si>
  <si>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30,7+28+228-6-6-6-6</t>
  </si>
  <si>
    <t>53</t>
  </si>
  <si>
    <t>59217017</t>
  </si>
  <si>
    <t>obrubník betonový chodníkový 1000x100x250mm</t>
  </si>
  <si>
    <t>1526172278</t>
  </si>
  <si>
    <t>new_chod_obr*1,01</t>
  </si>
  <si>
    <t>54</t>
  </si>
  <si>
    <t>919112212</t>
  </si>
  <si>
    <t>Řezání spár pro vytvoření komůrky š 10 mm hl 20 mm pro těsnící zálivku v živičném krytu</t>
  </si>
  <si>
    <t>1248565986</t>
  </si>
  <si>
    <t>Řezání dilatačních spár v živičném krytu  vytvoření komůrky pro těsnící zálivku šířky 10 mm, hloubky 20 mm</t>
  </si>
  <si>
    <t xml:space="preserve">Poznámka k souboru cen:_x000D_
1. V cenách jsou započteny i náklady na vyčištění spár po řezání. </t>
  </si>
  <si>
    <t>55</t>
  </si>
  <si>
    <t>919122111</t>
  </si>
  <si>
    <t>Těsnění spár zálivkou za tepla pro komůrky š 10 mm hl 20 mm s těsnicím profilem</t>
  </si>
  <si>
    <t>-492092587</t>
  </si>
  <si>
    <t>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</si>
  <si>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</si>
  <si>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56</t>
  </si>
  <si>
    <t>919735111</t>
  </si>
  <si>
    <t>Řezání stávajícího živičného krytu hl do 50 mm</t>
  </si>
  <si>
    <t>1828565555</t>
  </si>
  <si>
    <t>Řezání stávajícího živičného krytu nebo podkladu  hloubky do 50 mm</t>
  </si>
  <si>
    <t xml:space="preserve">Poznámka k souboru cen:_x000D_
1. V cenách jsou započteny i náklady na spotřebu vody. </t>
  </si>
  <si>
    <t>57</t>
  </si>
  <si>
    <t>979024443</t>
  </si>
  <si>
    <t>Očištění vybouraných obrubníků a krajníků silničních</t>
  </si>
  <si>
    <t>407373432</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</si>
  <si>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</si>
  <si>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</si>
  <si>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997</t>
  </si>
  <si>
    <t>Přesun sutě</t>
  </si>
  <si>
    <t>58</t>
  </si>
  <si>
    <t>997221551</t>
  </si>
  <si>
    <t>Vodorovná doprava suti ze sypkých materiálů do 1 km</t>
  </si>
  <si>
    <t>-1798883058</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</si>
  <si>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</si>
  <si>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</si>
  <si>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59</t>
  </si>
  <si>
    <t>997221559</t>
  </si>
  <si>
    <t>Příplatek ZKD 1 km u vodorovné dopravy suti ze sypkých materiálů</t>
  </si>
  <si>
    <t>-1907176591</t>
  </si>
  <si>
    <t>Vodorovná doprava suti  bez naložení, ale se složením a s hrubým urovnáním Příplatek k ceně za každý další i započatý 1 km přes 1 km</t>
  </si>
  <si>
    <t>5*(478,493-0,46)</t>
  </si>
  <si>
    <t>17*(478,493-0,46-128,036-90,364-35,178-10,492)</t>
  </si>
  <si>
    <t>60</t>
  </si>
  <si>
    <t>94621000</t>
  </si>
  <si>
    <t>poplatek za uložení stavebního odpadu betonového zatříděného kódem 17 01 01 na recyklační skládku</t>
  </si>
  <si>
    <t>1469604791</t>
  </si>
  <si>
    <t>128,036+90,364+35,178+10,492</t>
  </si>
  <si>
    <t>61</t>
  </si>
  <si>
    <t>99722164R</t>
  </si>
  <si>
    <t>Poplatek za uložení na skládce (skládkovné) odpadu asfaltového bez dehtu kód odpadu 17 03 02 - kry do 0,5 m - poptaná cena</t>
  </si>
  <si>
    <t>513910475</t>
  </si>
  <si>
    <t>Poplatek za uložení stavebního odpadu na skládce (skládkovné) asfaltového bez obsahu dehtu zatříděného do Katalogu odpadů pod kódem 17 03 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</si>
  <si>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</si>
  <si>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62</t>
  </si>
  <si>
    <t>99722165R</t>
  </si>
  <si>
    <t>-388646504</t>
  </si>
  <si>
    <t>42,222+150,630</t>
  </si>
  <si>
    <t>998</t>
  </si>
  <si>
    <t>Přesun hmot</t>
  </si>
  <si>
    <t>63</t>
  </si>
  <si>
    <t>998223011</t>
  </si>
  <si>
    <t>Přesun hmot pro pozemní komunikace s krytem dlážděným</t>
  </si>
  <si>
    <t>1975375702</t>
  </si>
  <si>
    <t>Přesun hmot pro pozemní komunikace s krytem dlážděným  dopravní vzdálenost do 200 m jakékoliv délky objektu</t>
  </si>
  <si>
    <t>PSV</t>
  </si>
  <si>
    <t>Práce a dodávky PSV</t>
  </si>
  <si>
    <t>711</t>
  </si>
  <si>
    <t>Izolace proti vodě, vlhkosti a plynům</t>
  </si>
  <si>
    <t>64</t>
  </si>
  <si>
    <t xml:space="preserve">711132101_x000D_
</t>
  </si>
  <si>
    <t>Provedení izolace proti zemní vhkosti pásy na sucho svislé AIP nebo tkaninou</t>
  </si>
  <si>
    <t>-2140593763</t>
  </si>
  <si>
    <t>0,5*(6+6+6+6+15,4)</t>
  </si>
  <si>
    <t>65</t>
  </si>
  <si>
    <t>28323005</t>
  </si>
  <si>
    <t>fólie profilovaná (nopová) drenážní HDPE s výškou nopů 8mm</t>
  </si>
  <si>
    <t>-1278427399</t>
  </si>
  <si>
    <t>folie*1,15</t>
  </si>
  <si>
    <t>VRN</t>
  </si>
  <si>
    <t>Vedlejší rozpočtové náklady</t>
  </si>
  <si>
    <t>66</t>
  </si>
  <si>
    <t>01110300R</t>
  </si>
  <si>
    <t>Geologický průzkum - zjištění hutnitelnosti podložní zeminy</t>
  </si>
  <si>
    <t>Kč</t>
  </si>
  <si>
    <t>1024</t>
  </si>
  <si>
    <t>1220149206</t>
  </si>
  <si>
    <t>Průzkumné, geodetické a projektové práce průzkumné práce geotechnický průzkum Geologický průzkum - zjištění hutnitelnosti podložní zeminy</t>
  </si>
  <si>
    <t>67</t>
  </si>
  <si>
    <t>03440300R</t>
  </si>
  <si>
    <t>Mont. a demont. přechod. značení, vč. pronájmu, staveniště</t>
  </si>
  <si>
    <t>měsíc</t>
  </si>
  <si>
    <t>341295759</t>
  </si>
  <si>
    <t>VRN1</t>
  </si>
  <si>
    <t>Průzkumné, geodetické a projektové práce</t>
  </si>
  <si>
    <t>68</t>
  </si>
  <si>
    <t>012103000</t>
  </si>
  <si>
    <t>Geodetické práce před výstavbou</t>
  </si>
  <si>
    <t>…</t>
  </si>
  <si>
    <t>1544266271</t>
  </si>
  <si>
    <t>69</t>
  </si>
  <si>
    <t>012203000</t>
  </si>
  <si>
    <t>Geodetické práce při provádění stavby</t>
  </si>
  <si>
    <t>-764055020</t>
  </si>
  <si>
    <t>70</t>
  </si>
  <si>
    <t>012303000</t>
  </si>
  <si>
    <t>Geodetické práce po výstavbě</t>
  </si>
  <si>
    <t>139477562</t>
  </si>
  <si>
    <t>71</t>
  </si>
  <si>
    <t>01320300R</t>
  </si>
  <si>
    <t>Fotodokumentace stavenistě před zahájením stavebních prací</t>
  </si>
  <si>
    <t>235821116</t>
  </si>
  <si>
    <t>Průzkumné, geodetické a projektové práce projektové práce dokumentace stavby (výkresová a textová) Fotodokumentace stavenistě před zahájením stavebních prací</t>
  </si>
  <si>
    <t>013254000</t>
  </si>
  <si>
    <t>Dokumentace skutečného provedení stavby</t>
  </si>
  <si>
    <t>411589059</t>
  </si>
  <si>
    <t>VRN3</t>
  </si>
  <si>
    <t>Zařízení staveniště</t>
  </si>
  <si>
    <t>73</t>
  </si>
  <si>
    <t>030001000</t>
  </si>
  <si>
    <t>906780363</t>
  </si>
  <si>
    <t>74</t>
  </si>
  <si>
    <t>034103000</t>
  </si>
  <si>
    <t>Oplocení staveniště</t>
  </si>
  <si>
    <t>-508645505</t>
  </si>
  <si>
    <t>75</t>
  </si>
  <si>
    <t>034203000</t>
  </si>
  <si>
    <t>Opatření na ochranu pozemků sousedních se staveništěm</t>
  </si>
  <si>
    <t>1157609461</t>
  </si>
  <si>
    <t>76</t>
  </si>
  <si>
    <t>03430300R</t>
  </si>
  <si>
    <t xml:space="preserve">Zabezpečení vstupů do nemovistosti sousedící se stavbou </t>
  </si>
  <si>
    <t>ks</t>
  </si>
  <si>
    <t>1161179527</t>
  </si>
  <si>
    <t>Zařízení staveniště zabezpečení staveniště Zabezpečení vstupů do nemovitosti sousedící se stavbou</t>
  </si>
  <si>
    <t>77</t>
  </si>
  <si>
    <t>034503000</t>
  </si>
  <si>
    <t>Informační tabule na staveništi</t>
  </si>
  <si>
    <t>792211394</t>
  </si>
  <si>
    <t>78</t>
  </si>
  <si>
    <t>039002000</t>
  </si>
  <si>
    <t>Zrušení zařízení staveniště</t>
  </si>
  <si>
    <t>-953822471</t>
  </si>
  <si>
    <t>VRN4</t>
  </si>
  <si>
    <t>Inženýrská činnost</t>
  </si>
  <si>
    <t>79</t>
  </si>
  <si>
    <t>04319400x</t>
  </si>
  <si>
    <t>Zkouška únosnosti zemní pláně</t>
  </si>
  <si>
    <t>Ks</t>
  </si>
  <si>
    <t>-1567139974</t>
  </si>
  <si>
    <t>Inženýrská činnost zkoušky a ostatní měření zkoušky Zkouška únosnosti zemní pláně</t>
  </si>
  <si>
    <t>VRN9</t>
  </si>
  <si>
    <t>Ostatní náklady</t>
  </si>
  <si>
    <t>80</t>
  </si>
  <si>
    <t>09000100R</t>
  </si>
  <si>
    <t>Vytýčení inženýrských sítí před zahájením výstavby (v průběhu výstavby)</t>
  </si>
  <si>
    <t>1762341916</t>
  </si>
  <si>
    <t>Základní rozdělení průvodních činností a nákladů Vytýčení inženýrských sítí před zahájením výstavby (v průběhu výstavby)</t>
  </si>
  <si>
    <t>SEZNAM FIGUR</t>
  </si>
  <si>
    <t>Výměra</t>
  </si>
  <si>
    <t>Použití figury:</t>
  </si>
  <si>
    <t>ornic_m3*1,7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</si>
</sst>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28" fillId="0" borderId="0" xfId="0" applyFont="1" applyAlignment="1">
      <alignment horizontal="lef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307"/>
      <c r="AS2" s="307"/>
      <c r="AT2" s="307"/>
      <c r="AU2" s="307"/>
      <c r="AV2" s="307"/>
      <c r="AW2" s="307"/>
      <c r="AX2" s="307"/>
      <c r="AY2" s="307"/>
      <c r="AZ2" s="307"/>
      <c r="BA2" s="307"/>
      <c r="BB2" s="307"/>
      <c r="BC2" s="307"/>
      <c r="BD2" s="307"/>
      <c r="BE2" s="307"/>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70" t="s">
        <v>14</v>
      </c>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1"/>
      <c r="AQ5" s="21"/>
      <c r="AR5" s="19"/>
      <c r="BE5" s="267" t="s">
        <v>15</v>
      </c>
      <c r="BS5" s="16" t="s">
        <v>6</v>
      </c>
    </row>
    <row r="6" spans="1:74" s="1" customFormat="1" ht="36.950000000000003" customHeight="1">
      <c r="B6" s="20"/>
      <c r="C6" s="21"/>
      <c r="D6" s="27" t="s">
        <v>16</v>
      </c>
      <c r="E6" s="21"/>
      <c r="F6" s="21"/>
      <c r="G6" s="21"/>
      <c r="H6" s="21"/>
      <c r="I6" s="21"/>
      <c r="J6" s="21"/>
      <c r="K6" s="272" t="s">
        <v>17</v>
      </c>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1"/>
      <c r="AQ6" s="21"/>
      <c r="AR6" s="19"/>
      <c r="BE6" s="268"/>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268"/>
      <c r="BS7" s="16" t="s">
        <v>6</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268"/>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8"/>
      <c r="BS9" s="16" t="s">
        <v>6</v>
      </c>
    </row>
    <row r="10" spans="1:74" s="1" customFormat="1" ht="12" customHeight="1">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1</v>
      </c>
      <c r="AO10" s="21"/>
      <c r="AP10" s="21"/>
      <c r="AQ10" s="21"/>
      <c r="AR10" s="19"/>
      <c r="BE10" s="268"/>
      <c r="BS10" s="16" t="s">
        <v>6</v>
      </c>
    </row>
    <row r="11" spans="1:74" s="1" customFormat="1" ht="18.399999999999999"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29</v>
      </c>
      <c r="AL11" s="21"/>
      <c r="AM11" s="21"/>
      <c r="AN11" s="26" t="s">
        <v>1</v>
      </c>
      <c r="AO11" s="21"/>
      <c r="AP11" s="21"/>
      <c r="AQ11" s="21"/>
      <c r="AR11" s="19"/>
      <c r="BE11" s="268"/>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8"/>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31</v>
      </c>
      <c r="AO13" s="21"/>
      <c r="AP13" s="21"/>
      <c r="AQ13" s="21"/>
      <c r="AR13" s="19"/>
      <c r="BE13" s="268"/>
      <c r="BS13" s="16" t="s">
        <v>6</v>
      </c>
    </row>
    <row r="14" spans="1:74">
      <c r="B14" s="20"/>
      <c r="C14" s="21"/>
      <c r="D14" s="21"/>
      <c r="E14" s="273" t="s">
        <v>31</v>
      </c>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8" t="s">
        <v>29</v>
      </c>
      <c r="AL14" s="21"/>
      <c r="AM14" s="21"/>
      <c r="AN14" s="30" t="s">
        <v>31</v>
      </c>
      <c r="AO14" s="21"/>
      <c r="AP14" s="21"/>
      <c r="AQ14" s="21"/>
      <c r="AR14" s="19"/>
      <c r="BE14" s="268"/>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8"/>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1</v>
      </c>
      <c r="AO16" s="21"/>
      <c r="AP16" s="21"/>
      <c r="AQ16" s="21"/>
      <c r="AR16" s="19"/>
      <c r="BE16" s="268"/>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29</v>
      </c>
      <c r="AL17" s="21"/>
      <c r="AM17" s="21"/>
      <c r="AN17" s="26" t="s">
        <v>1</v>
      </c>
      <c r="AO17" s="21"/>
      <c r="AP17" s="21"/>
      <c r="AQ17" s="21"/>
      <c r="AR17" s="19"/>
      <c r="BE17" s="268"/>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8"/>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36</v>
      </c>
      <c r="AO19" s="21"/>
      <c r="AP19" s="21"/>
      <c r="AQ19" s="21"/>
      <c r="AR19" s="19"/>
      <c r="BE19" s="268"/>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29</v>
      </c>
      <c r="AL20" s="21"/>
      <c r="AM20" s="21"/>
      <c r="AN20" s="26" t="s">
        <v>1</v>
      </c>
      <c r="AO20" s="21"/>
      <c r="AP20" s="21"/>
      <c r="AQ20" s="21"/>
      <c r="AR20" s="19"/>
      <c r="BE20" s="268"/>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8"/>
    </row>
    <row r="22" spans="1:71" s="1" customFormat="1" ht="12" customHeight="1">
      <c r="B22" s="20"/>
      <c r="C22" s="21"/>
      <c r="D22" s="28" t="s">
        <v>37</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8"/>
    </row>
    <row r="23" spans="1:71" s="1" customFormat="1" ht="95.25" customHeight="1">
      <c r="B23" s="20"/>
      <c r="C23" s="21"/>
      <c r="D23" s="21"/>
      <c r="E23" s="275" t="s">
        <v>38</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1"/>
      <c r="AP23" s="21"/>
      <c r="AQ23" s="21"/>
      <c r="AR23" s="19"/>
      <c r="BE23" s="268"/>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8"/>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8"/>
    </row>
    <row r="26" spans="1:71" s="2" customFormat="1" ht="25.9" customHeight="1">
      <c r="A26" s="33"/>
      <c r="B26" s="34"/>
      <c r="C26" s="35"/>
      <c r="D26" s="36" t="s">
        <v>39</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6">
        <f>ROUND(AG94,2)</f>
        <v>0</v>
      </c>
      <c r="AL26" s="277"/>
      <c r="AM26" s="277"/>
      <c r="AN26" s="277"/>
      <c r="AO26" s="277"/>
      <c r="AP26" s="35"/>
      <c r="AQ26" s="35"/>
      <c r="AR26" s="38"/>
      <c r="BE26" s="268"/>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8"/>
    </row>
    <row r="28" spans="1:71" s="2" customFormat="1">
      <c r="A28" s="33"/>
      <c r="B28" s="34"/>
      <c r="C28" s="35"/>
      <c r="D28" s="35"/>
      <c r="E28" s="35"/>
      <c r="F28" s="35"/>
      <c r="G28" s="35"/>
      <c r="H28" s="35"/>
      <c r="I28" s="35"/>
      <c r="J28" s="35"/>
      <c r="K28" s="35"/>
      <c r="L28" s="278" t="s">
        <v>40</v>
      </c>
      <c r="M28" s="278"/>
      <c r="N28" s="278"/>
      <c r="O28" s="278"/>
      <c r="P28" s="278"/>
      <c r="Q28" s="35"/>
      <c r="R28" s="35"/>
      <c r="S28" s="35"/>
      <c r="T28" s="35"/>
      <c r="U28" s="35"/>
      <c r="V28" s="35"/>
      <c r="W28" s="278" t="s">
        <v>41</v>
      </c>
      <c r="X28" s="278"/>
      <c r="Y28" s="278"/>
      <c r="Z28" s="278"/>
      <c r="AA28" s="278"/>
      <c r="AB28" s="278"/>
      <c r="AC28" s="278"/>
      <c r="AD28" s="278"/>
      <c r="AE28" s="278"/>
      <c r="AF28" s="35"/>
      <c r="AG28" s="35"/>
      <c r="AH28" s="35"/>
      <c r="AI28" s="35"/>
      <c r="AJ28" s="35"/>
      <c r="AK28" s="278" t="s">
        <v>42</v>
      </c>
      <c r="AL28" s="278"/>
      <c r="AM28" s="278"/>
      <c r="AN28" s="278"/>
      <c r="AO28" s="278"/>
      <c r="AP28" s="35"/>
      <c r="AQ28" s="35"/>
      <c r="AR28" s="38"/>
      <c r="BE28" s="268"/>
    </row>
    <row r="29" spans="1:71" s="3" customFormat="1" ht="14.45" customHeight="1">
      <c r="B29" s="39"/>
      <c r="C29" s="40"/>
      <c r="D29" s="28" t="s">
        <v>43</v>
      </c>
      <c r="E29" s="40"/>
      <c r="F29" s="28" t="s">
        <v>44</v>
      </c>
      <c r="G29" s="40"/>
      <c r="H29" s="40"/>
      <c r="I29" s="40"/>
      <c r="J29" s="40"/>
      <c r="K29" s="40"/>
      <c r="L29" s="281">
        <v>0.21</v>
      </c>
      <c r="M29" s="280"/>
      <c r="N29" s="280"/>
      <c r="O29" s="280"/>
      <c r="P29" s="280"/>
      <c r="Q29" s="40"/>
      <c r="R29" s="40"/>
      <c r="S29" s="40"/>
      <c r="T29" s="40"/>
      <c r="U29" s="40"/>
      <c r="V29" s="40"/>
      <c r="W29" s="279">
        <f>ROUND(AZ94, 2)</f>
        <v>0</v>
      </c>
      <c r="X29" s="280"/>
      <c r="Y29" s="280"/>
      <c r="Z29" s="280"/>
      <c r="AA29" s="280"/>
      <c r="AB29" s="280"/>
      <c r="AC29" s="280"/>
      <c r="AD29" s="280"/>
      <c r="AE29" s="280"/>
      <c r="AF29" s="40"/>
      <c r="AG29" s="40"/>
      <c r="AH29" s="40"/>
      <c r="AI29" s="40"/>
      <c r="AJ29" s="40"/>
      <c r="AK29" s="279">
        <f>ROUND(AV94, 2)</f>
        <v>0</v>
      </c>
      <c r="AL29" s="280"/>
      <c r="AM29" s="280"/>
      <c r="AN29" s="280"/>
      <c r="AO29" s="280"/>
      <c r="AP29" s="40"/>
      <c r="AQ29" s="40"/>
      <c r="AR29" s="41"/>
      <c r="BE29" s="269"/>
    </row>
    <row r="30" spans="1:71" s="3" customFormat="1" ht="14.45" customHeight="1">
      <c r="B30" s="39"/>
      <c r="C30" s="40"/>
      <c r="D30" s="40"/>
      <c r="E30" s="40"/>
      <c r="F30" s="28" t="s">
        <v>45</v>
      </c>
      <c r="G30" s="40"/>
      <c r="H30" s="40"/>
      <c r="I30" s="40"/>
      <c r="J30" s="40"/>
      <c r="K30" s="40"/>
      <c r="L30" s="281">
        <v>0.15</v>
      </c>
      <c r="M30" s="280"/>
      <c r="N30" s="280"/>
      <c r="O30" s="280"/>
      <c r="P30" s="280"/>
      <c r="Q30" s="40"/>
      <c r="R30" s="40"/>
      <c r="S30" s="40"/>
      <c r="T30" s="40"/>
      <c r="U30" s="40"/>
      <c r="V30" s="40"/>
      <c r="W30" s="279">
        <f>ROUND(BA94, 2)</f>
        <v>0</v>
      </c>
      <c r="X30" s="280"/>
      <c r="Y30" s="280"/>
      <c r="Z30" s="280"/>
      <c r="AA30" s="280"/>
      <c r="AB30" s="280"/>
      <c r="AC30" s="280"/>
      <c r="AD30" s="280"/>
      <c r="AE30" s="280"/>
      <c r="AF30" s="40"/>
      <c r="AG30" s="40"/>
      <c r="AH30" s="40"/>
      <c r="AI30" s="40"/>
      <c r="AJ30" s="40"/>
      <c r="AK30" s="279">
        <f>ROUND(AW94, 2)</f>
        <v>0</v>
      </c>
      <c r="AL30" s="280"/>
      <c r="AM30" s="280"/>
      <c r="AN30" s="280"/>
      <c r="AO30" s="280"/>
      <c r="AP30" s="40"/>
      <c r="AQ30" s="40"/>
      <c r="AR30" s="41"/>
      <c r="BE30" s="269"/>
    </row>
    <row r="31" spans="1:71" s="3" customFormat="1" ht="14.45" hidden="1" customHeight="1">
      <c r="B31" s="39"/>
      <c r="C31" s="40"/>
      <c r="D31" s="40"/>
      <c r="E31" s="40"/>
      <c r="F31" s="28" t="s">
        <v>46</v>
      </c>
      <c r="G31" s="40"/>
      <c r="H31" s="40"/>
      <c r="I31" s="40"/>
      <c r="J31" s="40"/>
      <c r="K31" s="40"/>
      <c r="L31" s="281">
        <v>0.21</v>
      </c>
      <c r="M31" s="280"/>
      <c r="N31" s="280"/>
      <c r="O31" s="280"/>
      <c r="P31" s="280"/>
      <c r="Q31" s="40"/>
      <c r="R31" s="40"/>
      <c r="S31" s="40"/>
      <c r="T31" s="40"/>
      <c r="U31" s="40"/>
      <c r="V31" s="40"/>
      <c r="W31" s="279">
        <f>ROUND(BB94, 2)</f>
        <v>0</v>
      </c>
      <c r="X31" s="280"/>
      <c r="Y31" s="280"/>
      <c r="Z31" s="280"/>
      <c r="AA31" s="280"/>
      <c r="AB31" s="280"/>
      <c r="AC31" s="280"/>
      <c r="AD31" s="280"/>
      <c r="AE31" s="280"/>
      <c r="AF31" s="40"/>
      <c r="AG31" s="40"/>
      <c r="AH31" s="40"/>
      <c r="AI31" s="40"/>
      <c r="AJ31" s="40"/>
      <c r="AK31" s="279">
        <v>0</v>
      </c>
      <c r="AL31" s="280"/>
      <c r="AM31" s="280"/>
      <c r="AN31" s="280"/>
      <c r="AO31" s="280"/>
      <c r="AP31" s="40"/>
      <c r="AQ31" s="40"/>
      <c r="AR31" s="41"/>
      <c r="BE31" s="269"/>
    </row>
    <row r="32" spans="1:71" s="3" customFormat="1" ht="14.45" hidden="1" customHeight="1">
      <c r="B32" s="39"/>
      <c r="C32" s="40"/>
      <c r="D32" s="40"/>
      <c r="E32" s="40"/>
      <c r="F32" s="28" t="s">
        <v>47</v>
      </c>
      <c r="G32" s="40"/>
      <c r="H32" s="40"/>
      <c r="I32" s="40"/>
      <c r="J32" s="40"/>
      <c r="K32" s="40"/>
      <c r="L32" s="281">
        <v>0.15</v>
      </c>
      <c r="M32" s="280"/>
      <c r="N32" s="280"/>
      <c r="O32" s="280"/>
      <c r="P32" s="280"/>
      <c r="Q32" s="40"/>
      <c r="R32" s="40"/>
      <c r="S32" s="40"/>
      <c r="T32" s="40"/>
      <c r="U32" s="40"/>
      <c r="V32" s="40"/>
      <c r="W32" s="279">
        <f>ROUND(BC94, 2)</f>
        <v>0</v>
      </c>
      <c r="X32" s="280"/>
      <c r="Y32" s="280"/>
      <c r="Z32" s="280"/>
      <c r="AA32" s="280"/>
      <c r="AB32" s="280"/>
      <c r="AC32" s="280"/>
      <c r="AD32" s="280"/>
      <c r="AE32" s="280"/>
      <c r="AF32" s="40"/>
      <c r="AG32" s="40"/>
      <c r="AH32" s="40"/>
      <c r="AI32" s="40"/>
      <c r="AJ32" s="40"/>
      <c r="AK32" s="279">
        <v>0</v>
      </c>
      <c r="AL32" s="280"/>
      <c r="AM32" s="280"/>
      <c r="AN32" s="280"/>
      <c r="AO32" s="280"/>
      <c r="AP32" s="40"/>
      <c r="AQ32" s="40"/>
      <c r="AR32" s="41"/>
      <c r="BE32" s="269"/>
    </row>
    <row r="33" spans="1:57" s="3" customFormat="1" ht="14.45" hidden="1" customHeight="1">
      <c r="B33" s="39"/>
      <c r="C33" s="40"/>
      <c r="D33" s="40"/>
      <c r="E33" s="40"/>
      <c r="F33" s="28" t="s">
        <v>48</v>
      </c>
      <c r="G33" s="40"/>
      <c r="H33" s="40"/>
      <c r="I33" s="40"/>
      <c r="J33" s="40"/>
      <c r="K33" s="40"/>
      <c r="L33" s="281">
        <v>0</v>
      </c>
      <c r="M33" s="280"/>
      <c r="N33" s="280"/>
      <c r="O33" s="280"/>
      <c r="P33" s="280"/>
      <c r="Q33" s="40"/>
      <c r="R33" s="40"/>
      <c r="S33" s="40"/>
      <c r="T33" s="40"/>
      <c r="U33" s="40"/>
      <c r="V33" s="40"/>
      <c r="W33" s="279">
        <f>ROUND(BD94, 2)</f>
        <v>0</v>
      </c>
      <c r="X33" s="280"/>
      <c r="Y33" s="280"/>
      <c r="Z33" s="280"/>
      <c r="AA33" s="280"/>
      <c r="AB33" s="280"/>
      <c r="AC33" s="280"/>
      <c r="AD33" s="280"/>
      <c r="AE33" s="280"/>
      <c r="AF33" s="40"/>
      <c r="AG33" s="40"/>
      <c r="AH33" s="40"/>
      <c r="AI33" s="40"/>
      <c r="AJ33" s="40"/>
      <c r="AK33" s="279">
        <v>0</v>
      </c>
      <c r="AL33" s="280"/>
      <c r="AM33" s="280"/>
      <c r="AN33" s="280"/>
      <c r="AO33" s="280"/>
      <c r="AP33" s="40"/>
      <c r="AQ33" s="40"/>
      <c r="AR33" s="41"/>
      <c r="BE33" s="269"/>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8"/>
    </row>
    <row r="35" spans="1:57" s="2" customFormat="1" ht="25.9" customHeight="1">
      <c r="A35" s="33"/>
      <c r="B35" s="34"/>
      <c r="C35" s="42"/>
      <c r="D35" s="43" t="s">
        <v>49</v>
      </c>
      <c r="E35" s="44"/>
      <c r="F35" s="44"/>
      <c r="G35" s="44"/>
      <c r="H35" s="44"/>
      <c r="I35" s="44"/>
      <c r="J35" s="44"/>
      <c r="K35" s="44"/>
      <c r="L35" s="44"/>
      <c r="M35" s="44"/>
      <c r="N35" s="44"/>
      <c r="O35" s="44"/>
      <c r="P35" s="44"/>
      <c r="Q35" s="44"/>
      <c r="R35" s="44"/>
      <c r="S35" s="44"/>
      <c r="T35" s="45" t="s">
        <v>50</v>
      </c>
      <c r="U35" s="44"/>
      <c r="V35" s="44"/>
      <c r="W35" s="44"/>
      <c r="X35" s="282" t="s">
        <v>51</v>
      </c>
      <c r="Y35" s="283"/>
      <c r="Z35" s="283"/>
      <c r="AA35" s="283"/>
      <c r="AB35" s="283"/>
      <c r="AC35" s="44"/>
      <c r="AD35" s="44"/>
      <c r="AE35" s="44"/>
      <c r="AF35" s="44"/>
      <c r="AG35" s="44"/>
      <c r="AH35" s="44"/>
      <c r="AI35" s="44"/>
      <c r="AJ35" s="44"/>
      <c r="AK35" s="284">
        <f>SUM(AK26:AK33)</f>
        <v>0</v>
      </c>
      <c r="AL35" s="283"/>
      <c r="AM35" s="283"/>
      <c r="AN35" s="283"/>
      <c r="AO35" s="285"/>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52</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53</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54</v>
      </c>
      <c r="E60" s="37"/>
      <c r="F60" s="37"/>
      <c r="G60" s="37"/>
      <c r="H60" s="37"/>
      <c r="I60" s="37"/>
      <c r="J60" s="37"/>
      <c r="K60" s="37"/>
      <c r="L60" s="37"/>
      <c r="M60" s="37"/>
      <c r="N60" s="37"/>
      <c r="O60" s="37"/>
      <c r="P60" s="37"/>
      <c r="Q60" s="37"/>
      <c r="R60" s="37"/>
      <c r="S60" s="37"/>
      <c r="T60" s="37"/>
      <c r="U60" s="37"/>
      <c r="V60" s="51" t="s">
        <v>55</v>
      </c>
      <c r="W60" s="37"/>
      <c r="X60" s="37"/>
      <c r="Y60" s="37"/>
      <c r="Z60" s="37"/>
      <c r="AA60" s="37"/>
      <c r="AB60" s="37"/>
      <c r="AC60" s="37"/>
      <c r="AD60" s="37"/>
      <c r="AE60" s="37"/>
      <c r="AF60" s="37"/>
      <c r="AG60" s="37"/>
      <c r="AH60" s="51" t="s">
        <v>54</v>
      </c>
      <c r="AI60" s="37"/>
      <c r="AJ60" s="37"/>
      <c r="AK60" s="37"/>
      <c r="AL60" s="37"/>
      <c r="AM60" s="51" t="s">
        <v>55</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56</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57</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54</v>
      </c>
      <c r="E75" s="37"/>
      <c r="F75" s="37"/>
      <c r="G75" s="37"/>
      <c r="H75" s="37"/>
      <c r="I75" s="37"/>
      <c r="J75" s="37"/>
      <c r="K75" s="37"/>
      <c r="L75" s="37"/>
      <c r="M75" s="37"/>
      <c r="N75" s="37"/>
      <c r="O75" s="37"/>
      <c r="P75" s="37"/>
      <c r="Q75" s="37"/>
      <c r="R75" s="37"/>
      <c r="S75" s="37"/>
      <c r="T75" s="37"/>
      <c r="U75" s="37"/>
      <c r="V75" s="51" t="s">
        <v>55</v>
      </c>
      <c r="W75" s="37"/>
      <c r="X75" s="37"/>
      <c r="Y75" s="37"/>
      <c r="Z75" s="37"/>
      <c r="AA75" s="37"/>
      <c r="AB75" s="37"/>
      <c r="AC75" s="37"/>
      <c r="AD75" s="37"/>
      <c r="AE75" s="37"/>
      <c r="AF75" s="37"/>
      <c r="AG75" s="37"/>
      <c r="AH75" s="51" t="s">
        <v>54</v>
      </c>
      <c r="AI75" s="37"/>
      <c r="AJ75" s="37"/>
      <c r="AK75" s="37"/>
      <c r="AL75" s="37"/>
      <c r="AM75" s="51" t="s">
        <v>55</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0"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0" s="2" customFormat="1" ht="24.95" customHeight="1">
      <c r="A82" s="33"/>
      <c r="B82" s="34"/>
      <c r="C82" s="22" t="s">
        <v>58</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0"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0" s="4" customFormat="1" ht="12" customHeight="1">
      <c r="B84" s="57"/>
      <c r="C84" s="28" t="s">
        <v>13</v>
      </c>
      <c r="D84" s="58"/>
      <c r="E84" s="58"/>
      <c r="F84" s="58"/>
      <c r="G84" s="58"/>
      <c r="H84" s="58"/>
      <c r="I84" s="58"/>
      <c r="J84" s="58"/>
      <c r="K84" s="58"/>
      <c r="L84" s="58" t="str">
        <f>K5</f>
        <v>1090_06_UB_Marso_II</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0" s="5" customFormat="1" ht="36.950000000000003" customHeight="1">
      <c r="B85" s="60"/>
      <c r="C85" s="61" t="s">
        <v>16</v>
      </c>
      <c r="D85" s="62"/>
      <c r="E85" s="62"/>
      <c r="F85" s="62"/>
      <c r="G85" s="62"/>
      <c r="H85" s="62"/>
      <c r="I85" s="62"/>
      <c r="J85" s="62"/>
      <c r="K85" s="62"/>
      <c r="L85" s="286" t="str">
        <f>K6</f>
        <v>Uherský Brod, opravy chodníků 2018_2. 06 Ulice Maršovská II.</v>
      </c>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7"/>
      <c r="AL85" s="287"/>
      <c r="AM85" s="287"/>
      <c r="AN85" s="287"/>
      <c r="AO85" s="287"/>
      <c r="AP85" s="62"/>
      <c r="AQ85" s="62"/>
      <c r="AR85" s="63"/>
    </row>
    <row r="86" spans="1:90"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0" s="2" customFormat="1" ht="12" customHeight="1">
      <c r="A87" s="33"/>
      <c r="B87" s="34"/>
      <c r="C87" s="28" t="s">
        <v>22</v>
      </c>
      <c r="D87" s="35"/>
      <c r="E87" s="35"/>
      <c r="F87" s="35"/>
      <c r="G87" s="35"/>
      <c r="H87" s="35"/>
      <c r="I87" s="35"/>
      <c r="J87" s="35"/>
      <c r="K87" s="35"/>
      <c r="L87" s="64" t="str">
        <f>IF(K8="","",K8)</f>
        <v>Uherský Brod</v>
      </c>
      <c r="M87" s="35"/>
      <c r="N87" s="35"/>
      <c r="O87" s="35"/>
      <c r="P87" s="35"/>
      <c r="Q87" s="35"/>
      <c r="R87" s="35"/>
      <c r="S87" s="35"/>
      <c r="T87" s="35"/>
      <c r="U87" s="35"/>
      <c r="V87" s="35"/>
      <c r="W87" s="35"/>
      <c r="X87" s="35"/>
      <c r="Y87" s="35"/>
      <c r="Z87" s="35"/>
      <c r="AA87" s="35"/>
      <c r="AB87" s="35"/>
      <c r="AC87" s="35"/>
      <c r="AD87" s="35"/>
      <c r="AE87" s="35"/>
      <c r="AF87" s="35"/>
      <c r="AG87" s="35"/>
      <c r="AH87" s="35"/>
      <c r="AI87" s="28" t="s">
        <v>24</v>
      </c>
      <c r="AJ87" s="35"/>
      <c r="AK87" s="35"/>
      <c r="AL87" s="35"/>
      <c r="AM87" s="288" t="str">
        <f>IF(AN8= "","",AN8)</f>
        <v>28. 2. 2020</v>
      </c>
      <c r="AN87" s="288"/>
      <c r="AO87" s="35"/>
      <c r="AP87" s="35"/>
      <c r="AQ87" s="35"/>
      <c r="AR87" s="38"/>
      <c r="BE87" s="33"/>
    </row>
    <row r="88" spans="1:90"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0" s="2" customFormat="1" ht="15.2" customHeight="1">
      <c r="A89" s="33"/>
      <c r="B89" s="34"/>
      <c r="C89" s="28" t="s">
        <v>26</v>
      </c>
      <c r="D89" s="35"/>
      <c r="E89" s="35"/>
      <c r="F89" s="35"/>
      <c r="G89" s="35"/>
      <c r="H89" s="35"/>
      <c r="I89" s="35"/>
      <c r="J89" s="35"/>
      <c r="K89" s="35"/>
      <c r="L89" s="58" t="str">
        <f>IF(E11= "","",E11)</f>
        <v>TSUB</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89" t="str">
        <f>IF(E17="","",E17)</f>
        <v>Ing. Kunčík</v>
      </c>
      <c r="AN89" s="290"/>
      <c r="AO89" s="290"/>
      <c r="AP89" s="290"/>
      <c r="AQ89" s="35"/>
      <c r="AR89" s="38"/>
      <c r="AS89" s="291" t="s">
        <v>59</v>
      </c>
      <c r="AT89" s="292"/>
      <c r="AU89" s="66"/>
      <c r="AV89" s="66"/>
      <c r="AW89" s="66"/>
      <c r="AX89" s="66"/>
      <c r="AY89" s="66"/>
      <c r="AZ89" s="66"/>
      <c r="BA89" s="66"/>
      <c r="BB89" s="66"/>
      <c r="BC89" s="66"/>
      <c r="BD89" s="67"/>
      <c r="BE89" s="33"/>
    </row>
    <row r="90" spans="1:90" s="2" customFormat="1" ht="15.2"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89" t="str">
        <f>IF(E20="","",E20)</f>
        <v>Ing. Kunčík</v>
      </c>
      <c r="AN90" s="290"/>
      <c r="AO90" s="290"/>
      <c r="AP90" s="290"/>
      <c r="AQ90" s="35"/>
      <c r="AR90" s="38"/>
      <c r="AS90" s="293"/>
      <c r="AT90" s="294"/>
      <c r="AU90" s="68"/>
      <c r="AV90" s="68"/>
      <c r="AW90" s="68"/>
      <c r="AX90" s="68"/>
      <c r="AY90" s="68"/>
      <c r="AZ90" s="68"/>
      <c r="BA90" s="68"/>
      <c r="BB90" s="68"/>
      <c r="BC90" s="68"/>
      <c r="BD90" s="69"/>
      <c r="BE90" s="33"/>
    </row>
    <row r="91" spans="1:90"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95"/>
      <c r="AT91" s="296"/>
      <c r="AU91" s="70"/>
      <c r="AV91" s="70"/>
      <c r="AW91" s="70"/>
      <c r="AX91" s="70"/>
      <c r="AY91" s="70"/>
      <c r="AZ91" s="70"/>
      <c r="BA91" s="70"/>
      <c r="BB91" s="70"/>
      <c r="BC91" s="70"/>
      <c r="BD91" s="71"/>
      <c r="BE91" s="33"/>
    </row>
    <row r="92" spans="1:90" s="2" customFormat="1" ht="29.25" customHeight="1">
      <c r="A92" s="33"/>
      <c r="B92" s="34"/>
      <c r="C92" s="297" t="s">
        <v>60</v>
      </c>
      <c r="D92" s="298"/>
      <c r="E92" s="298"/>
      <c r="F92" s="298"/>
      <c r="G92" s="298"/>
      <c r="H92" s="72"/>
      <c r="I92" s="299" t="s">
        <v>61</v>
      </c>
      <c r="J92" s="298"/>
      <c r="K92" s="298"/>
      <c r="L92" s="298"/>
      <c r="M92" s="298"/>
      <c r="N92" s="298"/>
      <c r="O92" s="298"/>
      <c r="P92" s="298"/>
      <c r="Q92" s="298"/>
      <c r="R92" s="298"/>
      <c r="S92" s="298"/>
      <c r="T92" s="298"/>
      <c r="U92" s="298"/>
      <c r="V92" s="298"/>
      <c r="W92" s="298"/>
      <c r="X92" s="298"/>
      <c r="Y92" s="298"/>
      <c r="Z92" s="298"/>
      <c r="AA92" s="298"/>
      <c r="AB92" s="298"/>
      <c r="AC92" s="298"/>
      <c r="AD92" s="298"/>
      <c r="AE92" s="298"/>
      <c r="AF92" s="298"/>
      <c r="AG92" s="300" t="s">
        <v>62</v>
      </c>
      <c r="AH92" s="298"/>
      <c r="AI92" s="298"/>
      <c r="AJ92" s="298"/>
      <c r="AK92" s="298"/>
      <c r="AL92" s="298"/>
      <c r="AM92" s="298"/>
      <c r="AN92" s="299" t="s">
        <v>63</v>
      </c>
      <c r="AO92" s="298"/>
      <c r="AP92" s="301"/>
      <c r="AQ92" s="73" t="s">
        <v>64</v>
      </c>
      <c r="AR92" s="38"/>
      <c r="AS92" s="74" t="s">
        <v>65</v>
      </c>
      <c r="AT92" s="75" t="s">
        <v>66</v>
      </c>
      <c r="AU92" s="75" t="s">
        <v>67</v>
      </c>
      <c r="AV92" s="75" t="s">
        <v>68</v>
      </c>
      <c r="AW92" s="75" t="s">
        <v>69</v>
      </c>
      <c r="AX92" s="75" t="s">
        <v>70</v>
      </c>
      <c r="AY92" s="75" t="s">
        <v>71</v>
      </c>
      <c r="AZ92" s="75" t="s">
        <v>72</v>
      </c>
      <c r="BA92" s="75" t="s">
        <v>73</v>
      </c>
      <c r="BB92" s="75" t="s">
        <v>74</v>
      </c>
      <c r="BC92" s="75" t="s">
        <v>75</v>
      </c>
      <c r="BD92" s="76" t="s">
        <v>76</v>
      </c>
      <c r="BE92" s="33"/>
    </row>
    <row r="93" spans="1:90"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0" s="6" customFormat="1" ht="32.450000000000003" customHeight="1">
      <c r="B94" s="80"/>
      <c r="C94" s="81" t="s">
        <v>77</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305">
        <f>ROUND(AG95,2)</f>
        <v>0</v>
      </c>
      <c r="AH94" s="305"/>
      <c r="AI94" s="305"/>
      <c r="AJ94" s="305"/>
      <c r="AK94" s="305"/>
      <c r="AL94" s="305"/>
      <c r="AM94" s="305"/>
      <c r="AN94" s="306">
        <f>SUM(AG94,AT94)</f>
        <v>0</v>
      </c>
      <c r="AO94" s="306"/>
      <c r="AP94" s="306"/>
      <c r="AQ94" s="84" t="s">
        <v>1</v>
      </c>
      <c r="AR94" s="85"/>
      <c r="AS94" s="86">
        <f>ROUND(AS95,2)</f>
        <v>0</v>
      </c>
      <c r="AT94" s="87">
        <f>ROUND(SUM(AV94:AW94),2)</f>
        <v>0</v>
      </c>
      <c r="AU94" s="88">
        <f>ROUND(AU95,5)</f>
        <v>0</v>
      </c>
      <c r="AV94" s="87">
        <f>ROUND(AZ94*L29,2)</f>
        <v>0</v>
      </c>
      <c r="AW94" s="87">
        <f>ROUND(BA94*L30,2)</f>
        <v>0</v>
      </c>
      <c r="AX94" s="87">
        <f>ROUND(BB94*L29,2)</f>
        <v>0</v>
      </c>
      <c r="AY94" s="87">
        <f>ROUND(BC94*L30,2)</f>
        <v>0</v>
      </c>
      <c r="AZ94" s="87">
        <f>ROUND(AZ95,2)</f>
        <v>0</v>
      </c>
      <c r="BA94" s="87">
        <f>ROUND(BA95,2)</f>
        <v>0</v>
      </c>
      <c r="BB94" s="87">
        <f>ROUND(BB95,2)</f>
        <v>0</v>
      </c>
      <c r="BC94" s="87">
        <f>ROUND(BC95,2)</f>
        <v>0</v>
      </c>
      <c r="BD94" s="89">
        <f>ROUND(BD95,2)</f>
        <v>0</v>
      </c>
      <c r="BS94" s="90" t="s">
        <v>78</v>
      </c>
      <c r="BT94" s="90" t="s">
        <v>79</v>
      </c>
      <c r="BV94" s="90" t="s">
        <v>80</v>
      </c>
      <c r="BW94" s="90" t="s">
        <v>5</v>
      </c>
      <c r="BX94" s="90" t="s">
        <v>81</v>
      </c>
      <c r="CL94" s="90" t="s">
        <v>19</v>
      </c>
    </row>
    <row r="95" spans="1:90" s="7" customFormat="1" ht="37.5" customHeight="1">
      <c r="A95" s="91" t="s">
        <v>82</v>
      </c>
      <c r="B95" s="92"/>
      <c r="C95" s="93"/>
      <c r="D95" s="304" t="s">
        <v>14</v>
      </c>
      <c r="E95" s="304"/>
      <c r="F95" s="304"/>
      <c r="G95" s="304"/>
      <c r="H95" s="304"/>
      <c r="I95" s="94"/>
      <c r="J95" s="304" t="s">
        <v>17</v>
      </c>
      <c r="K95" s="304"/>
      <c r="L95" s="304"/>
      <c r="M95" s="304"/>
      <c r="N95" s="304"/>
      <c r="O95" s="304"/>
      <c r="P95" s="304"/>
      <c r="Q95" s="304"/>
      <c r="R95" s="304"/>
      <c r="S95" s="304"/>
      <c r="T95" s="304"/>
      <c r="U95" s="304"/>
      <c r="V95" s="304"/>
      <c r="W95" s="304"/>
      <c r="X95" s="304"/>
      <c r="Y95" s="304"/>
      <c r="Z95" s="304"/>
      <c r="AA95" s="304"/>
      <c r="AB95" s="304"/>
      <c r="AC95" s="304"/>
      <c r="AD95" s="304"/>
      <c r="AE95" s="304"/>
      <c r="AF95" s="304"/>
      <c r="AG95" s="302">
        <f>'1090_06_UB_Marso_II - Uhe...'!J28</f>
        <v>0</v>
      </c>
      <c r="AH95" s="303"/>
      <c r="AI95" s="303"/>
      <c r="AJ95" s="303"/>
      <c r="AK95" s="303"/>
      <c r="AL95" s="303"/>
      <c r="AM95" s="303"/>
      <c r="AN95" s="302">
        <f>SUM(AG95,AT95)</f>
        <v>0</v>
      </c>
      <c r="AO95" s="303"/>
      <c r="AP95" s="303"/>
      <c r="AQ95" s="95" t="s">
        <v>83</v>
      </c>
      <c r="AR95" s="96"/>
      <c r="AS95" s="97">
        <v>0</v>
      </c>
      <c r="AT95" s="98">
        <f>ROUND(SUM(AV95:AW95),2)</f>
        <v>0</v>
      </c>
      <c r="AU95" s="99">
        <f>'1090_06_UB_Marso_II - Uhe...'!P126</f>
        <v>0</v>
      </c>
      <c r="AV95" s="98">
        <f>'1090_06_UB_Marso_II - Uhe...'!J31</f>
        <v>0</v>
      </c>
      <c r="AW95" s="98">
        <f>'1090_06_UB_Marso_II - Uhe...'!J32</f>
        <v>0</v>
      </c>
      <c r="AX95" s="98">
        <f>'1090_06_UB_Marso_II - Uhe...'!J33</f>
        <v>0</v>
      </c>
      <c r="AY95" s="98">
        <f>'1090_06_UB_Marso_II - Uhe...'!J34</f>
        <v>0</v>
      </c>
      <c r="AZ95" s="98">
        <f>'1090_06_UB_Marso_II - Uhe...'!F31</f>
        <v>0</v>
      </c>
      <c r="BA95" s="98">
        <f>'1090_06_UB_Marso_II - Uhe...'!F32</f>
        <v>0</v>
      </c>
      <c r="BB95" s="98">
        <f>'1090_06_UB_Marso_II - Uhe...'!F33</f>
        <v>0</v>
      </c>
      <c r="BC95" s="98">
        <f>'1090_06_UB_Marso_II - Uhe...'!F34</f>
        <v>0</v>
      </c>
      <c r="BD95" s="100">
        <f>'1090_06_UB_Marso_II - Uhe...'!F35</f>
        <v>0</v>
      </c>
      <c r="BT95" s="101" t="s">
        <v>84</v>
      </c>
      <c r="BU95" s="101" t="s">
        <v>85</v>
      </c>
      <c r="BV95" s="101" t="s">
        <v>80</v>
      </c>
      <c r="BW95" s="101" t="s">
        <v>5</v>
      </c>
      <c r="BX95" s="101" t="s">
        <v>81</v>
      </c>
      <c r="CL95" s="101" t="s">
        <v>19</v>
      </c>
    </row>
    <row r="96" spans="1:90" s="2" customFormat="1" ht="30" customHeight="1">
      <c r="A96" s="33"/>
      <c r="B96" s="34"/>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8"/>
      <c r="AS96" s="33"/>
      <c r="AT96" s="33"/>
      <c r="AU96" s="33"/>
      <c r="AV96" s="33"/>
      <c r="AW96" s="33"/>
      <c r="AX96" s="33"/>
      <c r="AY96" s="33"/>
      <c r="AZ96" s="33"/>
      <c r="BA96" s="33"/>
      <c r="BB96" s="33"/>
      <c r="BC96" s="33"/>
      <c r="BD96" s="33"/>
      <c r="BE96" s="33"/>
    </row>
    <row r="97" spans="1:57" s="2" customFormat="1" ht="6.95" customHeight="1">
      <c r="A97" s="33"/>
      <c r="B97" s="53"/>
      <c r="C97" s="54"/>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c r="AM97" s="54"/>
      <c r="AN97" s="54"/>
      <c r="AO97" s="54"/>
      <c r="AP97" s="54"/>
      <c r="AQ97" s="54"/>
      <c r="AR97" s="38"/>
      <c r="AS97" s="33"/>
      <c r="AT97" s="33"/>
      <c r="AU97" s="33"/>
      <c r="AV97" s="33"/>
      <c r="AW97" s="33"/>
      <c r="AX97" s="33"/>
      <c r="AY97" s="33"/>
      <c r="AZ97" s="33"/>
      <c r="BA97" s="33"/>
      <c r="BB97" s="33"/>
      <c r="BC97" s="33"/>
      <c r="BD97" s="33"/>
      <c r="BE97" s="33"/>
    </row>
  </sheetData>
  <sheetProtection algorithmName="SHA-512" hashValue="tB5GnIQWlTYNgx/SiVGtFoigjm/wYcBKhCqUbNhOeWDDtwCP+olnuLWKOcSg5xmYE7H8RijdQfEnAxv/6/oL7A==" saltValue="BH3WUIIWdZIyLsScQ1NZ3df53dNNLvOcuHT5nJQ2A0D64cSKjuUE00KaBqH+/N9JwWf6v4B5/tjfVUirS0yLkg==" spinCount="100000" sheet="1" objects="1" scenarios="1" formatColumns="0" formatRows="0"/>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1090_06_UB_Marso_II - Uhe...'!C2" display="/"/>
  </hyperlinks>
  <pageMargins left="0.39374999999999999" right="0.39374999999999999" top="0.39374999999999999" bottom="0.39374999999999999" header="0" footer="0"/>
  <pageSetup paperSize="9" scale="74"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15"/>
  <sheetViews>
    <sheetView showGridLines="0" tabSelected="1" workbookViewId="0"/>
  </sheetViews>
  <sheetFormatPr defaultRowHeight="12.7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2"/>
      <c r="L2" s="307"/>
      <c r="M2" s="307"/>
      <c r="N2" s="307"/>
      <c r="O2" s="307"/>
      <c r="P2" s="307"/>
      <c r="Q2" s="307"/>
      <c r="R2" s="307"/>
      <c r="S2" s="307"/>
      <c r="T2" s="307"/>
      <c r="U2" s="307"/>
      <c r="V2" s="307"/>
      <c r="AT2" s="16" t="s">
        <v>5</v>
      </c>
      <c r="AZ2" s="103" t="s">
        <v>86</v>
      </c>
      <c r="BA2" s="103" t="s">
        <v>1</v>
      </c>
      <c r="BB2" s="103" t="s">
        <v>1</v>
      </c>
      <c r="BC2" s="103" t="s">
        <v>87</v>
      </c>
      <c r="BD2" s="103" t="s">
        <v>88</v>
      </c>
    </row>
    <row r="3" spans="1:56" s="1" customFormat="1" ht="6.95" customHeight="1">
      <c r="B3" s="104"/>
      <c r="C3" s="105"/>
      <c r="D3" s="105"/>
      <c r="E3" s="105"/>
      <c r="F3" s="105"/>
      <c r="G3" s="105"/>
      <c r="H3" s="105"/>
      <c r="I3" s="106"/>
      <c r="J3" s="105"/>
      <c r="K3" s="105"/>
      <c r="L3" s="19"/>
      <c r="AT3" s="16" t="s">
        <v>88</v>
      </c>
      <c r="AZ3" s="103" t="s">
        <v>89</v>
      </c>
      <c r="BA3" s="103" t="s">
        <v>1</v>
      </c>
      <c r="BB3" s="103" t="s">
        <v>1</v>
      </c>
      <c r="BC3" s="103" t="s">
        <v>90</v>
      </c>
      <c r="BD3" s="103" t="s">
        <v>88</v>
      </c>
    </row>
    <row r="4" spans="1:56" s="1" customFormat="1" ht="24.95" customHeight="1">
      <c r="B4" s="19"/>
      <c r="D4" s="107" t="s">
        <v>91</v>
      </c>
      <c r="I4" s="102"/>
      <c r="L4" s="19"/>
      <c r="M4" s="108" t="s">
        <v>10</v>
      </c>
      <c r="AT4" s="16" t="s">
        <v>4</v>
      </c>
      <c r="AZ4" s="103" t="s">
        <v>92</v>
      </c>
      <c r="BA4" s="103" t="s">
        <v>1</v>
      </c>
      <c r="BB4" s="103" t="s">
        <v>1</v>
      </c>
      <c r="BC4" s="103" t="s">
        <v>93</v>
      </c>
      <c r="BD4" s="103" t="s">
        <v>88</v>
      </c>
    </row>
    <row r="5" spans="1:56" s="1" customFormat="1" ht="6.95" customHeight="1">
      <c r="B5" s="19"/>
      <c r="I5" s="102"/>
      <c r="L5" s="19"/>
      <c r="AZ5" s="103" t="s">
        <v>94</v>
      </c>
      <c r="BA5" s="103" t="s">
        <v>1</v>
      </c>
      <c r="BB5" s="103" t="s">
        <v>1</v>
      </c>
      <c r="BC5" s="103" t="s">
        <v>95</v>
      </c>
      <c r="BD5" s="103" t="s">
        <v>88</v>
      </c>
    </row>
    <row r="6" spans="1:56" s="2" customFormat="1" ht="12" customHeight="1">
      <c r="A6" s="33"/>
      <c r="B6" s="38"/>
      <c r="C6" s="33"/>
      <c r="D6" s="109" t="s">
        <v>16</v>
      </c>
      <c r="E6" s="33"/>
      <c r="F6" s="33"/>
      <c r="G6" s="33"/>
      <c r="H6" s="33"/>
      <c r="I6" s="110"/>
      <c r="J6" s="33"/>
      <c r="K6" s="33"/>
      <c r="L6" s="50"/>
      <c r="S6" s="33"/>
      <c r="T6" s="33"/>
      <c r="U6" s="33"/>
      <c r="V6" s="33"/>
      <c r="W6" s="33"/>
      <c r="X6" s="33"/>
      <c r="Y6" s="33"/>
      <c r="Z6" s="33"/>
      <c r="AA6" s="33"/>
      <c r="AB6" s="33"/>
      <c r="AC6" s="33"/>
      <c r="AD6" s="33"/>
      <c r="AE6" s="33"/>
      <c r="AZ6" s="103" t="s">
        <v>96</v>
      </c>
      <c r="BA6" s="103" t="s">
        <v>1</v>
      </c>
      <c r="BB6" s="103" t="s">
        <v>1</v>
      </c>
      <c r="BC6" s="103" t="s">
        <v>97</v>
      </c>
      <c r="BD6" s="103" t="s">
        <v>88</v>
      </c>
    </row>
    <row r="7" spans="1:56" s="2" customFormat="1" ht="16.5" customHeight="1">
      <c r="A7" s="33"/>
      <c r="B7" s="38"/>
      <c r="C7" s="33"/>
      <c r="D7" s="33"/>
      <c r="E7" s="308" t="s">
        <v>17</v>
      </c>
      <c r="F7" s="309"/>
      <c r="G7" s="309"/>
      <c r="H7" s="309"/>
      <c r="I7" s="110"/>
      <c r="J7" s="33"/>
      <c r="K7" s="33"/>
      <c r="L7" s="50"/>
      <c r="S7" s="33"/>
      <c r="T7" s="33"/>
      <c r="U7" s="33"/>
      <c r="V7" s="33"/>
      <c r="W7" s="33"/>
      <c r="X7" s="33"/>
      <c r="Y7" s="33"/>
      <c r="Z7" s="33"/>
      <c r="AA7" s="33"/>
      <c r="AB7" s="33"/>
      <c r="AC7" s="33"/>
      <c r="AD7" s="33"/>
      <c r="AE7" s="33"/>
      <c r="AZ7" s="103" t="s">
        <v>98</v>
      </c>
      <c r="BA7" s="103" t="s">
        <v>1</v>
      </c>
      <c r="BB7" s="103" t="s">
        <v>1</v>
      </c>
      <c r="BC7" s="103" t="s">
        <v>99</v>
      </c>
      <c r="BD7" s="103" t="s">
        <v>88</v>
      </c>
    </row>
    <row r="8" spans="1:56" s="2" customFormat="1" ht="11.25">
      <c r="A8" s="33"/>
      <c r="B8" s="38"/>
      <c r="C8" s="33"/>
      <c r="D8" s="33"/>
      <c r="E8" s="33"/>
      <c r="F8" s="33"/>
      <c r="G8" s="33"/>
      <c r="H8" s="33"/>
      <c r="I8" s="110"/>
      <c r="J8" s="33"/>
      <c r="K8" s="33"/>
      <c r="L8" s="50"/>
      <c r="S8" s="33"/>
      <c r="T8" s="33"/>
      <c r="U8" s="33"/>
      <c r="V8" s="33"/>
      <c r="W8" s="33"/>
      <c r="X8" s="33"/>
      <c r="Y8" s="33"/>
      <c r="Z8" s="33"/>
      <c r="AA8" s="33"/>
      <c r="AB8" s="33"/>
      <c r="AC8" s="33"/>
      <c r="AD8" s="33"/>
      <c r="AE8" s="33"/>
      <c r="AZ8" s="103" t="s">
        <v>100</v>
      </c>
      <c r="BA8" s="103" t="s">
        <v>1</v>
      </c>
      <c r="BB8" s="103" t="s">
        <v>1</v>
      </c>
      <c r="BC8" s="103" t="s">
        <v>101</v>
      </c>
      <c r="BD8" s="103" t="s">
        <v>88</v>
      </c>
    </row>
    <row r="9" spans="1:56" s="2" customFormat="1" ht="12" customHeight="1">
      <c r="A9" s="33"/>
      <c r="B9" s="38"/>
      <c r="C9" s="33"/>
      <c r="D9" s="109" t="s">
        <v>18</v>
      </c>
      <c r="E9" s="33"/>
      <c r="F9" s="111" t="s">
        <v>19</v>
      </c>
      <c r="G9" s="33"/>
      <c r="H9" s="33"/>
      <c r="I9" s="112" t="s">
        <v>20</v>
      </c>
      <c r="J9" s="111" t="s">
        <v>21</v>
      </c>
      <c r="K9" s="33"/>
      <c r="L9" s="50"/>
      <c r="S9" s="33"/>
      <c r="T9" s="33"/>
      <c r="U9" s="33"/>
      <c r="V9" s="33"/>
      <c r="W9" s="33"/>
      <c r="X9" s="33"/>
      <c r="Y9" s="33"/>
      <c r="Z9" s="33"/>
      <c r="AA9" s="33"/>
      <c r="AB9" s="33"/>
      <c r="AC9" s="33"/>
      <c r="AD9" s="33"/>
      <c r="AE9" s="33"/>
      <c r="AZ9" s="103" t="s">
        <v>102</v>
      </c>
      <c r="BA9" s="103" t="s">
        <v>1</v>
      </c>
      <c r="BB9" s="103" t="s">
        <v>1</v>
      </c>
      <c r="BC9" s="103" t="s">
        <v>103</v>
      </c>
      <c r="BD9" s="103" t="s">
        <v>88</v>
      </c>
    </row>
    <row r="10" spans="1:56" s="2" customFormat="1" ht="12" customHeight="1">
      <c r="A10" s="33"/>
      <c r="B10" s="38"/>
      <c r="C10" s="33"/>
      <c r="D10" s="109" t="s">
        <v>22</v>
      </c>
      <c r="E10" s="33"/>
      <c r="F10" s="111" t="s">
        <v>23</v>
      </c>
      <c r="G10" s="33"/>
      <c r="H10" s="33"/>
      <c r="I10" s="112" t="s">
        <v>24</v>
      </c>
      <c r="J10" s="113" t="str">
        <f>'Rekapitulace stavby'!AN8</f>
        <v>28. 2. 2020</v>
      </c>
      <c r="K10" s="33"/>
      <c r="L10" s="50"/>
      <c r="S10" s="33"/>
      <c r="T10" s="33"/>
      <c r="U10" s="33"/>
      <c r="V10" s="33"/>
      <c r="W10" s="33"/>
      <c r="X10" s="33"/>
      <c r="Y10" s="33"/>
      <c r="Z10" s="33"/>
      <c r="AA10" s="33"/>
      <c r="AB10" s="33"/>
      <c r="AC10" s="33"/>
      <c r="AD10" s="33"/>
      <c r="AE10" s="33"/>
      <c r="AZ10" s="103" t="s">
        <v>104</v>
      </c>
      <c r="BA10" s="103" t="s">
        <v>1</v>
      </c>
      <c r="BB10" s="103" t="s">
        <v>1</v>
      </c>
      <c r="BC10" s="103" t="s">
        <v>105</v>
      </c>
      <c r="BD10" s="103" t="s">
        <v>88</v>
      </c>
    </row>
    <row r="11" spans="1:56" s="2" customFormat="1" ht="10.9" customHeight="1">
      <c r="A11" s="33"/>
      <c r="B11" s="38"/>
      <c r="C11" s="33"/>
      <c r="D11" s="33"/>
      <c r="E11" s="33"/>
      <c r="F11" s="33"/>
      <c r="G11" s="33"/>
      <c r="H11" s="33"/>
      <c r="I11" s="110"/>
      <c r="J11" s="33"/>
      <c r="K11" s="33"/>
      <c r="L11" s="50"/>
      <c r="S11" s="33"/>
      <c r="T11" s="33"/>
      <c r="U11" s="33"/>
      <c r="V11" s="33"/>
      <c r="W11" s="33"/>
      <c r="X11" s="33"/>
      <c r="Y11" s="33"/>
      <c r="Z11" s="33"/>
      <c r="AA11" s="33"/>
      <c r="AB11" s="33"/>
      <c r="AC11" s="33"/>
      <c r="AD11" s="33"/>
      <c r="AE11" s="33"/>
      <c r="AZ11" s="103" t="s">
        <v>106</v>
      </c>
      <c r="BA11" s="103" t="s">
        <v>1</v>
      </c>
      <c r="BB11" s="103" t="s">
        <v>1</v>
      </c>
      <c r="BC11" s="103" t="s">
        <v>107</v>
      </c>
      <c r="BD11" s="103" t="s">
        <v>88</v>
      </c>
    </row>
    <row r="12" spans="1:56" s="2" customFormat="1" ht="12" customHeight="1">
      <c r="A12" s="33"/>
      <c r="B12" s="38"/>
      <c r="C12" s="33"/>
      <c r="D12" s="109" t="s">
        <v>26</v>
      </c>
      <c r="E12" s="33"/>
      <c r="F12" s="33"/>
      <c r="G12" s="33"/>
      <c r="H12" s="33"/>
      <c r="I12" s="112" t="s">
        <v>27</v>
      </c>
      <c r="J12" s="111" t="s">
        <v>1</v>
      </c>
      <c r="K12" s="33"/>
      <c r="L12" s="50"/>
      <c r="S12" s="33"/>
      <c r="T12" s="33"/>
      <c r="U12" s="33"/>
      <c r="V12" s="33"/>
      <c r="W12" s="33"/>
      <c r="X12" s="33"/>
      <c r="Y12" s="33"/>
      <c r="Z12" s="33"/>
      <c r="AA12" s="33"/>
      <c r="AB12" s="33"/>
      <c r="AC12" s="33"/>
      <c r="AD12" s="33"/>
      <c r="AE12" s="33"/>
      <c r="AZ12" s="103" t="s">
        <v>108</v>
      </c>
      <c r="BA12" s="103" t="s">
        <v>1</v>
      </c>
      <c r="BB12" s="103" t="s">
        <v>1</v>
      </c>
      <c r="BC12" s="103" t="s">
        <v>109</v>
      </c>
      <c r="BD12" s="103" t="s">
        <v>88</v>
      </c>
    </row>
    <row r="13" spans="1:56" s="2" customFormat="1" ht="18" customHeight="1">
      <c r="A13" s="33"/>
      <c r="B13" s="38"/>
      <c r="C13" s="33"/>
      <c r="D13" s="33"/>
      <c r="E13" s="111" t="s">
        <v>28</v>
      </c>
      <c r="F13" s="33"/>
      <c r="G13" s="33"/>
      <c r="H13" s="33"/>
      <c r="I13" s="112" t="s">
        <v>29</v>
      </c>
      <c r="J13" s="111" t="s">
        <v>1</v>
      </c>
      <c r="K13" s="33"/>
      <c r="L13" s="50"/>
      <c r="S13" s="33"/>
      <c r="T13" s="33"/>
      <c r="U13" s="33"/>
      <c r="V13" s="33"/>
      <c r="W13" s="33"/>
      <c r="X13" s="33"/>
      <c r="Y13" s="33"/>
      <c r="Z13" s="33"/>
      <c r="AA13" s="33"/>
      <c r="AB13" s="33"/>
      <c r="AC13" s="33"/>
      <c r="AD13" s="33"/>
      <c r="AE13" s="33"/>
      <c r="AZ13" s="103" t="s">
        <v>110</v>
      </c>
      <c r="BA13" s="103" t="s">
        <v>1</v>
      </c>
      <c r="BB13" s="103" t="s">
        <v>1</v>
      </c>
      <c r="BC13" s="103" t="s">
        <v>111</v>
      </c>
      <c r="BD13" s="103" t="s">
        <v>88</v>
      </c>
    </row>
    <row r="14" spans="1:56" s="2" customFormat="1" ht="6.95" customHeight="1">
      <c r="A14" s="33"/>
      <c r="B14" s="38"/>
      <c r="C14" s="33"/>
      <c r="D14" s="33"/>
      <c r="E14" s="33"/>
      <c r="F14" s="33"/>
      <c r="G14" s="33"/>
      <c r="H14" s="33"/>
      <c r="I14" s="110"/>
      <c r="J14" s="33"/>
      <c r="K14" s="33"/>
      <c r="L14" s="50"/>
      <c r="S14" s="33"/>
      <c r="T14" s="33"/>
      <c r="U14" s="33"/>
      <c r="V14" s="33"/>
      <c r="W14" s="33"/>
      <c r="X14" s="33"/>
      <c r="Y14" s="33"/>
      <c r="Z14" s="33"/>
      <c r="AA14" s="33"/>
      <c r="AB14" s="33"/>
      <c r="AC14" s="33"/>
      <c r="AD14" s="33"/>
      <c r="AE14" s="33"/>
      <c r="AZ14" s="103" t="s">
        <v>112</v>
      </c>
      <c r="BA14" s="103" t="s">
        <v>1</v>
      </c>
      <c r="BB14" s="103" t="s">
        <v>1</v>
      </c>
      <c r="BC14" s="103" t="s">
        <v>113</v>
      </c>
      <c r="BD14" s="103" t="s">
        <v>88</v>
      </c>
    </row>
    <row r="15" spans="1:56" s="2" customFormat="1" ht="12" customHeight="1">
      <c r="A15" s="33"/>
      <c r="B15" s="38"/>
      <c r="C15" s="33"/>
      <c r="D15" s="109" t="s">
        <v>30</v>
      </c>
      <c r="E15" s="33"/>
      <c r="F15" s="33"/>
      <c r="G15" s="33"/>
      <c r="H15" s="33"/>
      <c r="I15" s="112" t="s">
        <v>27</v>
      </c>
      <c r="J15" s="29" t="str">
        <f>'Rekapitulace stavby'!AN13</f>
        <v>Vyplň údaj</v>
      </c>
      <c r="K15" s="33"/>
      <c r="L15" s="50"/>
      <c r="S15" s="33"/>
      <c r="T15" s="33"/>
      <c r="U15" s="33"/>
      <c r="V15" s="33"/>
      <c r="W15" s="33"/>
      <c r="X15" s="33"/>
      <c r="Y15" s="33"/>
      <c r="Z15" s="33"/>
      <c r="AA15" s="33"/>
      <c r="AB15" s="33"/>
      <c r="AC15" s="33"/>
      <c r="AD15" s="33"/>
      <c r="AE15" s="33"/>
      <c r="AZ15" s="103" t="s">
        <v>114</v>
      </c>
      <c r="BA15" s="103" t="s">
        <v>1</v>
      </c>
      <c r="BB15" s="103" t="s">
        <v>1</v>
      </c>
      <c r="BC15" s="103" t="s">
        <v>115</v>
      </c>
      <c r="BD15" s="103" t="s">
        <v>88</v>
      </c>
    </row>
    <row r="16" spans="1:56" s="2" customFormat="1" ht="18" customHeight="1">
      <c r="A16" s="33"/>
      <c r="B16" s="38"/>
      <c r="C16" s="33"/>
      <c r="D16" s="33"/>
      <c r="E16" s="310" t="str">
        <f>'Rekapitulace stavby'!E14</f>
        <v>Vyplň údaj</v>
      </c>
      <c r="F16" s="311"/>
      <c r="G16" s="311"/>
      <c r="H16" s="311"/>
      <c r="I16" s="112" t="s">
        <v>29</v>
      </c>
      <c r="J16" s="29" t="str">
        <f>'Rekapitulace stavby'!AN14</f>
        <v>Vyplň údaj</v>
      </c>
      <c r="K16" s="33"/>
      <c r="L16" s="50"/>
      <c r="S16" s="33"/>
      <c r="T16" s="33"/>
      <c r="U16" s="33"/>
      <c r="V16" s="33"/>
      <c r="W16" s="33"/>
      <c r="X16" s="33"/>
      <c r="Y16" s="33"/>
      <c r="Z16" s="33"/>
      <c r="AA16" s="33"/>
      <c r="AB16" s="33"/>
      <c r="AC16" s="33"/>
      <c r="AD16" s="33"/>
      <c r="AE16" s="33"/>
      <c r="AZ16" s="103" t="s">
        <v>116</v>
      </c>
      <c r="BA16" s="103" t="s">
        <v>1</v>
      </c>
      <c r="BB16" s="103" t="s">
        <v>1</v>
      </c>
      <c r="BC16" s="103" t="s">
        <v>117</v>
      </c>
      <c r="BD16" s="103" t="s">
        <v>88</v>
      </c>
    </row>
    <row r="17" spans="1:56" s="2" customFormat="1" ht="6.95" customHeight="1">
      <c r="A17" s="33"/>
      <c r="B17" s="38"/>
      <c r="C17" s="33"/>
      <c r="D17" s="33"/>
      <c r="E17" s="33"/>
      <c r="F17" s="33"/>
      <c r="G17" s="33"/>
      <c r="H17" s="33"/>
      <c r="I17" s="110"/>
      <c r="J17" s="33"/>
      <c r="K17" s="33"/>
      <c r="L17" s="50"/>
      <c r="S17" s="33"/>
      <c r="T17" s="33"/>
      <c r="U17" s="33"/>
      <c r="V17" s="33"/>
      <c r="W17" s="33"/>
      <c r="X17" s="33"/>
      <c r="Y17" s="33"/>
      <c r="Z17" s="33"/>
      <c r="AA17" s="33"/>
      <c r="AB17" s="33"/>
      <c r="AC17" s="33"/>
      <c r="AD17" s="33"/>
      <c r="AE17" s="33"/>
      <c r="AZ17" s="103" t="s">
        <v>118</v>
      </c>
      <c r="BA17" s="103" t="s">
        <v>1</v>
      </c>
      <c r="BB17" s="103" t="s">
        <v>1</v>
      </c>
      <c r="BC17" s="103" t="s">
        <v>119</v>
      </c>
      <c r="BD17" s="103" t="s">
        <v>88</v>
      </c>
    </row>
    <row r="18" spans="1:56" s="2" customFormat="1" ht="12" customHeight="1">
      <c r="A18" s="33"/>
      <c r="B18" s="38"/>
      <c r="C18" s="33"/>
      <c r="D18" s="109" t="s">
        <v>32</v>
      </c>
      <c r="E18" s="33"/>
      <c r="F18" s="33"/>
      <c r="G18" s="33"/>
      <c r="H18" s="33"/>
      <c r="I18" s="112" t="s">
        <v>27</v>
      </c>
      <c r="J18" s="111" t="s">
        <v>1</v>
      </c>
      <c r="K18" s="33"/>
      <c r="L18" s="50"/>
      <c r="S18" s="33"/>
      <c r="T18" s="33"/>
      <c r="U18" s="33"/>
      <c r="V18" s="33"/>
      <c r="W18" s="33"/>
      <c r="X18" s="33"/>
      <c r="Y18" s="33"/>
      <c r="Z18" s="33"/>
      <c r="AA18" s="33"/>
      <c r="AB18" s="33"/>
      <c r="AC18" s="33"/>
      <c r="AD18" s="33"/>
      <c r="AE18" s="33"/>
      <c r="AZ18" s="103" t="s">
        <v>120</v>
      </c>
      <c r="BA18" s="103" t="s">
        <v>1</v>
      </c>
      <c r="BB18" s="103" t="s">
        <v>1</v>
      </c>
      <c r="BC18" s="103" t="s">
        <v>121</v>
      </c>
      <c r="BD18" s="103" t="s">
        <v>88</v>
      </c>
    </row>
    <row r="19" spans="1:56" s="2" customFormat="1" ht="18" customHeight="1">
      <c r="A19" s="33"/>
      <c r="B19" s="38"/>
      <c r="C19" s="33"/>
      <c r="D19" s="33"/>
      <c r="E19" s="111" t="s">
        <v>33</v>
      </c>
      <c r="F19" s="33"/>
      <c r="G19" s="33"/>
      <c r="H19" s="33"/>
      <c r="I19" s="112" t="s">
        <v>29</v>
      </c>
      <c r="J19" s="111" t="s">
        <v>1</v>
      </c>
      <c r="K19" s="33"/>
      <c r="L19" s="50"/>
      <c r="S19" s="33"/>
      <c r="T19" s="33"/>
      <c r="U19" s="33"/>
      <c r="V19" s="33"/>
      <c r="W19" s="33"/>
      <c r="X19" s="33"/>
      <c r="Y19" s="33"/>
      <c r="Z19" s="33"/>
      <c r="AA19" s="33"/>
      <c r="AB19" s="33"/>
      <c r="AC19" s="33"/>
      <c r="AD19" s="33"/>
      <c r="AE19" s="33"/>
      <c r="AZ19" s="103" t="s">
        <v>122</v>
      </c>
      <c r="BA19" s="103" t="s">
        <v>1</v>
      </c>
      <c r="BB19" s="103" t="s">
        <v>1</v>
      </c>
      <c r="BC19" s="103" t="s">
        <v>123</v>
      </c>
      <c r="BD19" s="103" t="s">
        <v>88</v>
      </c>
    </row>
    <row r="20" spans="1:56" s="2" customFormat="1" ht="6.95" customHeight="1">
      <c r="A20" s="33"/>
      <c r="B20" s="38"/>
      <c r="C20" s="33"/>
      <c r="D20" s="33"/>
      <c r="E20" s="33"/>
      <c r="F20" s="33"/>
      <c r="G20" s="33"/>
      <c r="H20" s="33"/>
      <c r="I20" s="110"/>
      <c r="J20" s="33"/>
      <c r="K20" s="33"/>
      <c r="L20" s="50"/>
      <c r="S20" s="33"/>
      <c r="T20" s="33"/>
      <c r="U20" s="33"/>
      <c r="V20" s="33"/>
      <c r="W20" s="33"/>
      <c r="X20" s="33"/>
      <c r="Y20" s="33"/>
      <c r="Z20" s="33"/>
      <c r="AA20" s="33"/>
      <c r="AB20" s="33"/>
      <c r="AC20" s="33"/>
      <c r="AD20" s="33"/>
      <c r="AE20" s="33"/>
      <c r="AZ20" s="103" t="s">
        <v>124</v>
      </c>
      <c r="BA20" s="103" t="s">
        <v>1</v>
      </c>
      <c r="BB20" s="103" t="s">
        <v>1</v>
      </c>
      <c r="BC20" s="103" t="s">
        <v>125</v>
      </c>
      <c r="BD20" s="103" t="s">
        <v>88</v>
      </c>
    </row>
    <row r="21" spans="1:56" s="2" customFormat="1" ht="12" customHeight="1">
      <c r="A21" s="33"/>
      <c r="B21" s="38"/>
      <c r="C21" s="33"/>
      <c r="D21" s="109" t="s">
        <v>35</v>
      </c>
      <c r="E21" s="33"/>
      <c r="F21" s="33"/>
      <c r="G21" s="33"/>
      <c r="H21" s="33"/>
      <c r="I21" s="112" t="s">
        <v>27</v>
      </c>
      <c r="J21" s="111" t="s">
        <v>36</v>
      </c>
      <c r="K21" s="33"/>
      <c r="L21" s="50"/>
      <c r="S21" s="33"/>
      <c r="T21" s="33"/>
      <c r="U21" s="33"/>
      <c r="V21" s="33"/>
      <c r="W21" s="33"/>
      <c r="X21" s="33"/>
      <c r="Y21" s="33"/>
      <c r="Z21" s="33"/>
      <c r="AA21" s="33"/>
      <c r="AB21" s="33"/>
      <c r="AC21" s="33"/>
      <c r="AD21" s="33"/>
      <c r="AE21" s="33"/>
      <c r="AZ21" s="103" t="s">
        <v>126</v>
      </c>
      <c r="BA21" s="103" t="s">
        <v>1</v>
      </c>
      <c r="BB21" s="103" t="s">
        <v>1</v>
      </c>
      <c r="BC21" s="103" t="s">
        <v>127</v>
      </c>
      <c r="BD21" s="103" t="s">
        <v>88</v>
      </c>
    </row>
    <row r="22" spans="1:56" s="2" customFormat="1" ht="18" customHeight="1">
      <c r="A22" s="33"/>
      <c r="B22" s="38"/>
      <c r="C22" s="33"/>
      <c r="D22" s="33"/>
      <c r="E22" s="111" t="s">
        <v>33</v>
      </c>
      <c r="F22" s="33"/>
      <c r="G22" s="33"/>
      <c r="H22" s="33"/>
      <c r="I22" s="112" t="s">
        <v>29</v>
      </c>
      <c r="J22" s="111" t="s">
        <v>1</v>
      </c>
      <c r="K22" s="33"/>
      <c r="L22" s="50"/>
      <c r="S22" s="33"/>
      <c r="T22" s="33"/>
      <c r="U22" s="33"/>
      <c r="V22" s="33"/>
      <c r="W22" s="33"/>
      <c r="X22" s="33"/>
      <c r="Y22" s="33"/>
      <c r="Z22" s="33"/>
      <c r="AA22" s="33"/>
      <c r="AB22" s="33"/>
      <c r="AC22" s="33"/>
      <c r="AD22" s="33"/>
      <c r="AE22" s="33"/>
      <c r="AZ22" s="103" t="s">
        <v>128</v>
      </c>
      <c r="BA22" s="103" t="s">
        <v>1</v>
      </c>
      <c r="BB22" s="103" t="s">
        <v>1</v>
      </c>
      <c r="BC22" s="103" t="s">
        <v>129</v>
      </c>
      <c r="BD22" s="103" t="s">
        <v>88</v>
      </c>
    </row>
    <row r="23" spans="1:56" s="2" customFormat="1" ht="6.95" customHeight="1">
      <c r="A23" s="33"/>
      <c r="B23" s="38"/>
      <c r="C23" s="33"/>
      <c r="D23" s="33"/>
      <c r="E23" s="33"/>
      <c r="F23" s="33"/>
      <c r="G23" s="33"/>
      <c r="H23" s="33"/>
      <c r="I23" s="110"/>
      <c r="J23" s="33"/>
      <c r="K23" s="33"/>
      <c r="L23" s="50"/>
      <c r="S23" s="33"/>
      <c r="T23" s="33"/>
      <c r="U23" s="33"/>
      <c r="V23" s="33"/>
      <c r="W23" s="33"/>
      <c r="X23" s="33"/>
      <c r="Y23" s="33"/>
      <c r="Z23" s="33"/>
      <c r="AA23" s="33"/>
      <c r="AB23" s="33"/>
      <c r="AC23" s="33"/>
      <c r="AD23" s="33"/>
      <c r="AE23" s="33"/>
      <c r="AZ23" s="103" t="s">
        <v>130</v>
      </c>
      <c r="BA23" s="103" t="s">
        <v>1</v>
      </c>
      <c r="BB23" s="103" t="s">
        <v>1</v>
      </c>
      <c r="BC23" s="103" t="s">
        <v>109</v>
      </c>
      <c r="BD23" s="103" t="s">
        <v>88</v>
      </c>
    </row>
    <row r="24" spans="1:56" s="2" customFormat="1" ht="12" customHeight="1">
      <c r="A24" s="33"/>
      <c r="B24" s="38"/>
      <c r="C24" s="33"/>
      <c r="D24" s="109" t="s">
        <v>37</v>
      </c>
      <c r="E24" s="33"/>
      <c r="F24" s="33"/>
      <c r="G24" s="33"/>
      <c r="H24" s="33"/>
      <c r="I24" s="110"/>
      <c r="J24" s="33"/>
      <c r="K24" s="33"/>
      <c r="L24" s="50"/>
      <c r="S24" s="33"/>
      <c r="T24" s="33"/>
      <c r="U24" s="33"/>
      <c r="V24" s="33"/>
      <c r="W24" s="33"/>
      <c r="X24" s="33"/>
      <c r="Y24" s="33"/>
      <c r="Z24" s="33"/>
      <c r="AA24" s="33"/>
      <c r="AB24" s="33"/>
      <c r="AC24" s="33"/>
      <c r="AD24" s="33"/>
      <c r="AE24" s="33"/>
      <c r="AZ24" s="103" t="s">
        <v>131</v>
      </c>
      <c r="BA24" s="103" t="s">
        <v>1</v>
      </c>
      <c r="BB24" s="103" t="s">
        <v>1</v>
      </c>
      <c r="BC24" s="103" t="s">
        <v>132</v>
      </c>
      <c r="BD24" s="103" t="s">
        <v>88</v>
      </c>
    </row>
    <row r="25" spans="1:56" s="8" customFormat="1" ht="155.25" customHeight="1">
      <c r="A25" s="114"/>
      <c r="B25" s="115"/>
      <c r="C25" s="114"/>
      <c r="D25" s="114"/>
      <c r="E25" s="312" t="s">
        <v>38</v>
      </c>
      <c r="F25" s="312"/>
      <c r="G25" s="312"/>
      <c r="H25" s="312"/>
      <c r="I25" s="116"/>
      <c r="J25" s="114"/>
      <c r="K25" s="114"/>
      <c r="L25" s="117"/>
      <c r="S25" s="114"/>
      <c r="T25" s="114"/>
      <c r="U25" s="114"/>
      <c r="V25" s="114"/>
      <c r="W25" s="114"/>
      <c r="X25" s="114"/>
      <c r="Y25" s="114"/>
      <c r="Z25" s="114"/>
      <c r="AA25" s="114"/>
      <c r="AB25" s="114"/>
      <c r="AC25" s="114"/>
      <c r="AD25" s="114"/>
      <c r="AE25" s="114"/>
      <c r="AZ25" s="118" t="s">
        <v>133</v>
      </c>
      <c r="BA25" s="118" t="s">
        <v>1</v>
      </c>
      <c r="BB25" s="118" t="s">
        <v>1</v>
      </c>
      <c r="BC25" s="118" t="s">
        <v>134</v>
      </c>
      <c r="BD25" s="118" t="s">
        <v>88</v>
      </c>
    </row>
    <row r="26" spans="1:56" s="2" customFormat="1" ht="6.95" customHeight="1">
      <c r="A26" s="33"/>
      <c r="B26" s="38"/>
      <c r="C26" s="33"/>
      <c r="D26" s="33"/>
      <c r="E26" s="33"/>
      <c r="F26" s="33"/>
      <c r="G26" s="33"/>
      <c r="H26" s="33"/>
      <c r="I26" s="110"/>
      <c r="J26" s="33"/>
      <c r="K26" s="33"/>
      <c r="L26" s="50"/>
      <c r="S26" s="33"/>
      <c r="T26" s="33"/>
      <c r="U26" s="33"/>
      <c r="V26" s="33"/>
      <c r="W26" s="33"/>
      <c r="X26" s="33"/>
      <c r="Y26" s="33"/>
      <c r="Z26" s="33"/>
      <c r="AA26" s="33"/>
      <c r="AB26" s="33"/>
      <c r="AC26" s="33"/>
      <c r="AD26" s="33"/>
      <c r="AE26" s="33"/>
      <c r="AZ26" s="103" t="s">
        <v>135</v>
      </c>
      <c r="BA26" s="103" t="s">
        <v>1</v>
      </c>
      <c r="BB26" s="103" t="s">
        <v>1</v>
      </c>
      <c r="BC26" s="103" t="s">
        <v>136</v>
      </c>
      <c r="BD26" s="103" t="s">
        <v>88</v>
      </c>
    </row>
    <row r="27" spans="1:56" s="2" customFormat="1" ht="6.95" customHeight="1">
      <c r="A27" s="33"/>
      <c r="B27" s="38"/>
      <c r="C27" s="33"/>
      <c r="D27" s="119"/>
      <c r="E27" s="119"/>
      <c r="F27" s="119"/>
      <c r="G27" s="119"/>
      <c r="H27" s="119"/>
      <c r="I27" s="120"/>
      <c r="J27" s="119"/>
      <c r="K27" s="119"/>
      <c r="L27" s="50"/>
      <c r="S27" s="33"/>
      <c r="T27" s="33"/>
      <c r="U27" s="33"/>
      <c r="V27" s="33"/>
      <c r="W27" s="33"/>
      <c r="X27" s="33"/>
      <c r="Y27" s="33"/>
      <c r="Z27" s="33"/>
      <c r="AA27" s="33"/>
      <c r="AB27" s="33"/>
      <c r="AC27" s="33"/>
      <c r="AD27" s="33"/>
      <c r="AE27" s="33"/>
      <c r="AZ27" s="103" t="s">
        <v>137</v>
      </c>
      <c r="BA27" s="103" t="s">
        <v>1</v>
      </c>
      <c r="BB27" s="103" t="s">
        <v>1</v>
      </c>
      <c r="BC27" s="103" t="s">
        <v>138</v>
      </c>
      <c r="BD27" s="103" t="s">
        <v>88</v>
      </c>
    </row>
    <row r="28" spans="1:56" s="2" customFormat="1" ht="25.35" customHeight="1">
      <c r="A28" s="33"/>
      <c r="B28" s="38"/>
      <c r="C28" s="33"/>
      <c r="D28" s="121" t="s">
        <v>39</v>
      </c>
      <c r="E28" s="33"/>
      <c r="F28" s="33"/>
      <c r="G28" s="33"/>
      <c r="H28" s="33"/>
      <c r="I28" s="110"/>
      <c r="J28" s="122">
        <f>ROUND(J126, 2)</f>
        <v>0</v>
      </c>
      <c r="K28" s="33"/>
      <c r="L28" s="50"/>
      <c r="S28" s="33"/>
      <c r="T28" s="33"/>
      <c r="U28" s="33"/>
      <c r="V28" s="33"/>
      <c r="W28" s="33"/>
      <c r="X28" s="33"/>
      <c r="Y28" s="33"/>
      <c r="Z28" s="33"/>
      <c r="AA28" s="33"/>
      <c r="AB28" s="33"/>
      <c r="AC28" s="33"/>
      <c r="AD28" s="33"/>
      <c r="AE28" s="33"/>
      <c r="AZ28" s="103" t="s">
        <v>139</v>
      </c>
      <c r="BA28" s="103" t="s">
        <v>1</v>
      </c>
      <c r="BB28" s="103" t="s">
        <v>1</v>
      </c>
      <c r="BC28" s="103" t="s">
        <v>140</v>
      </c>
      <c r="BD28" s="103" t="s">
        <v>88</v>
      </c>
    </row>
    <row r="29" spans="1:56" s="2" customFormat="1" ht="6.95" customHeight="1">
      <c r="A29" s="33"/>
      <c r="B29" s="38"/>
      <c r="C29" s="33"/>
      <c r="D29" s="119"/>
      <c r="E29" s="119"/>
      <c r="F29" s="119"/>
      <c r="G29" s="119"/>
      <c r="H29" s="119"/>
      <c r="I29" s="120"/>
      <c r="J29" s="119"/>
      <c r="K29" s="119"/>
      <c r="L29" s="50"/>
      <c r="S29" s="33"/>
      <c r="T29" s="33"/>
      <c r="U29" s="33"/>
      <c r="V29" s="33"/>
      <c r="W29" s="33"/>
      <c r="X29" s="33"/>
      <c r="Y29" s="33"/>
      <c r="Z29" s="33"/>
      <c r="AA29" s="33"/>
      <c r="AB29" s="33"/>
      <c r="AC29" s="33"/>
      <c r="AD29" s="33"/>
      <c r="AE29" s="33"/>
      <c r="AZ29" s="103" t="s">
        <v>141</v>
      </c>
      <c r="BA29" s="103" t="s">
        <v>1</v>
      </c>
      <c r="BB29" s="103" t="s">
        <v>1</v>
      </c>
      <c r="BC29" s="103" t="s">
        <v>142</v>
      </c>
      <c r="BD29" s="103" t="s">
        <v>88</v>
      </c>
    </row>
    <row r="30" spans="1:56" s="2" customFormat="1" ht="14.45" customHeight="1">
      <c r="A30" s="33"/>
      <c r="B30" s="38"/>
      <c r="C30" s="33"/>
      <c r="D30" s="33"/>
      <c r="E30" s="33"/>
      <c r="F30" s="123" t="s">
        <v>41</v>
      </c>
      <c r="G30" s="33"/>
      <c r="H30" s="33"/>
      <c r="I30" s="124" t="s">
        <v>40</v>
      </c>
      <c r="J30" s="123" t="s">
        <v>42</v>
      </c>
      <c r="K30" s="33"/>
      <c r="L30" s="50"/>
      <c r="S30" s="33"/>
      <c r="T30" s="33"/>
      <c r="U30" s="33"/>
      <c r="V30" s="33"/>
      <c r="W30" s="33"/>
      <c r="X30" s="33"/>
      <c r="Y30" s="33"/>
      <c r="Z30" s="33"/>
      <c r="AA30" s="33"/>
      <c r="AB30" s="33"/>
      <c r="AC30" s="33"/>
      <c r="AD30" s="33"/>
      <c r="AE30" s="33"/>
      <c r="AZ30" s="103" t="s">
        <v>143</v>
      </c>
      <c r="BA30" s="103" t="s">
        <v>1</v>
      </c>
      <c r="BB30" s="103" t="s">
        <v>1</v>
      </c>
      <c r="BC30" s="103" t="s">
        <v>144</v>
      </c>
      <c r="BD30" s="103" t="s">
        <v>88</v>
      </c>
    </row>
    <row r="31" spans="1:56" s="2" customFormat="1" ht="14.45" customHeight="1">
      <c r="A31" s="33"/>
      <c r="B31" s="38"/>
      <c r="C31" s="33"/>
      <c r="D31" s="125" t="s">
        <v>43</v>
      </c>
      <c r="E31" s="109" t="s">
        <v>44</v>
      </c>
      <c r="F31" s="126">
        <f>ROUND((SUM(BE126:BE414)),  2)</f>
        <v>0</v>
      </c>
      <c r="G31" s="33"/>
      <c r="H31" s="33"/>
      <c r="I31" s="127">
        <v>0.21</v>
      </c>
      <c r="J31" s="126">
        <f>ROUND(((SUM(BE126:BE414))*I31),  2)</f>
        <v>0</v>
      </c>
      <c r="K31" s="33"/>
      <c r="L31" s="50"/>
      <c r="S31" s="33"/>
      <c r="T31" s="33"/>
      <c r="U31" s="33"/>
      <c r="V31" s="33"/>
      <c r="W31" s="33"/>
      <c r="X31" s="33"/>
      <c r="Y31" s="33"/>
      <c r="Z31" s="33"/>
      <c r="AA31" s="33"/>
      <c r="AB31" s="33"/>
      <c r="AC31" s="33"/>
      <c r="AD31" s="33"/>
      <c r="AE31" s="33"/>
      <c r="AZ31" s="103" t="s">
        <v>145</v>
      </c>
      <c r="BA31" s="103" t="s">
        <v>1</v>
      </c>
      <c r="BB31" s="103" t="s">
        <v>1</v>
      </c>
      <c r="BC31" s="103" t="s">
        <v>146</v>
      </c>
      <c r="BD31" s="103" t="s">
        <v>88</v>
      </c>
    </row>
    <row r="32" spans="1:56" s="2" customFormat="1" ht="14.45" customHeight="1">
      <c r="A32" s="33"/>
      <c r="B32" s="38"/>
      <c r="C32" s="33"/>
      <c r="D32" s="33"/>
      <c r="E32" s="109" t="s">
        <v>45</v>
      </c>
      <c r="F32" s="126">
        <f>ROUND((SUM(BF126:BF414)),  2)</f>
        <v>0</v>
      </c>
      <c r="G32" s="33"/>
      <c r="H32" s="33"/>
      <c r="I32" s="127">
        <v>0.15</v>
      </c>
      <c r="J32" s="126">
        <f>ROUND(((SUM(BF126:BF414))*I32),  2)</f>
        <v>0</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33"/>
      <c r="E33" s="109" t="s">
        <v>46</v>
      </c>
      <c r="F33" s="126">
        <f>ROUND((SUM(BG126:BG414)),  2)</f>
        <v>0</v>
      </c>
      <c r="G33" s="33"/>
      <c r="H33" s="33"/>
      <c r="I33" s="127">
        <v>0.21</v>
      </c>
      <c r="J33" s="126">
        <f>0</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09" t="s">
        <v>47</v>
      </c>
      <c r="F34" s="126">
        <f>ROUND((SUM(BH126:BH414)),  2)</f>
        <v>0</v>
      </c>
      <c r="G34" s="33"/>
      <c r="H34" s="33"/>
      <c r="I34" s="127">
        <v>0.15</v>
      </c>
      <c r="J34" s="126">
        <f>0</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09" t="s">
        <v>48</v>
      </c>
      <c r="F35" s="126">
        <f>ROUND((SUM(BI126:BI414)),  2)</f>
        <v>0</v>
      </c>
      <c r="G35" s="33"/>
      <c r="H35" s="33"/>
      <c r="I35" s="127">
        <v>0</v>
      </c>
      <c r="J35" s="126">
        <f>0</f>
        <v>0</v>
      </c>
      <c r="K35" s="33"/>
      <c r="L35" s="50"/>
      <c r="S35" s="33"/>
      <c r="T35" s="33"/>
      <c r="U35" s="33"/>
      <c r="V35" s="33"/>
      <c r="W35" s="33"/>
      <c r="X35" s="33"/>
      <c r="Y35" s="33"/>
      <c r="Z35" s="33"/>
      <c r="AA35" s="33"/>
      <c r="AB35" s="33"/>
      <c r="AC35" s="33"/>
      <c r="AD35" s="33"/>
      <c r="AE35" s="33"/>
    </row>
    <row r="36" spans="1:31" s="2" customFormat="1" ht="6.95" customHeight="1">
      <c r="A36" s="33"/>
      <c r="B36" s="38"/>
      <c r="C36" s="33"/>
      <c r="D36" s="33"/>
      <c r="E36" s="33"/>
      <c r="F36" s="33"/>
      <c r="G36" s="33"/>
      <c r="H36" s="33"/>
      <c r="I36" s="110"/>
      <c r="J36" s="33"/>
      <c r="K36" s="33"/>
      <c r="L36" s="50"/>
      <c r="S36" s="33"/>
      <c r="T36" s="33"/>
      <c r="U36" s="33"/>
      <c r="V36" s="33"/>
      <c r="W36" s="33"/>
      <c r="X36" s="33"/>
      <c r="Y36" s="33"/>
      <c r="Z36" s="33"/>
      <c r="AA36" s="33"/>
      <c r="AB36" s="33"/>
      <c r="AC36" s="33"/>
      <c r="AD36" s="33"/>
      <c r="AE36" s="33"/>
    </row>
    <row r="37" spans="1:31" s="2" customFormat="1" ht="25.35" customHeight="1">
      <c r="A37" s="33"/>
      <c r="B37" s="38"/>
      <c r="C37" s="128"/>
      <c r="D37" s="129" t="s">
        <v>49</v>
      </c>
      <c r="E37" s="130"/>
      <c r="F37" s="130"/>
      <c r="G37" s="131" t="s">
        <v>50</v>
      </c>
      <c r="H37" s="132" t="s">
        <v>51</v>
      </c>
      <c r="I37" s="133"/>
      <c r="J37" s="134">
        <f>SUM(J28:J35)</f>
        <v>0</v>
      </c>
      <c r="K37" s="135"/>
      <c r="L37" s="50"/>
      <c r="S37" s="33"/>
      <c r="T37" s="33"/>
      <c r="U37" s="33"/>
      <c r="V37" s="33"/>
      <c r="W37" s="33"/>
      <c r="X37" s="33"/>
      <c r="Y37" s="33"/>
      <c r="Z37" s="33"/>
      <c r="AA37" s="33"/>
      <c r="AB37" s="33"/>
      <c r="AC37" s="33"/>
      <c r="AD37" s="33"/>
      <c r="AE37" s="33"/>
    </row>
    <row r="38" spans="1:31" s="2" customFormat="1" ht="14.45" customHeight="1">
      <c r="A38" s="33"/>
      <c r="B38" s="38"/>
      <c r="C38" s="33"/>
      <c r="D38" s="33"/>
      <c r="E38" s="33"/>
      <c r="F38" s="33"/>
      <c r="G38" s="33"/>
      <c r="H38" s="33"/>
      <c r="I38" s="110"/>
      <c r="J38" s="33"/>
      <c r="K38" s="33"/>
      <c r="L38" s="50"/>
      <c r="S38" s="33"/>
      <c r="T38" s="33"/>
      <c r="U38" s="33"/>
      <c r="V38" s="33"/>
      <c r="W38" s="33"/>
      <c r="X38" s="33"/>
      <c r="Y38" s="33"/>
      <c r="Z38" s="33"/>
      <c r="AA38" s="33"/>
      <c r="AB38" s="33"/>
      <c r="AC38" s="33"/>
      <c r="AD38" s="33"/>
      <c r="AE38" s="33"/>
    </row>
    <row r="39" spans="1:31" s="1" customFormat="1" ht="14.45" customHeight="1">
      <c r="B39" s="19"/>
      <c r="I39" s="102"/>
      <c r="L39" s="19"/>
    </row>
    <row r="40" spans="1:31" s="1" customFormat="1" ht="14.45" customHeight="1">
      <c r="B40" s="19"/>
      <c r="I40" s="102"/>
      <c r="L40" s="19"/>
    </row>
    <row r="41" spans="1:31" s="1" customFormat="1" ht="14.45" customHeight="1">
      <c r="B41" s="19"/>
      <c r="I41" s="102"/>
      <c r="L41" s="19"/>
    </row>
    <row r="42" spans="1:31" s="1" customFormat="1" ht="14.45" customHeight="1">
      <c r="B42" s="19"/>
      <c r="I42" s="102"/>
      <c r="L42" s="19"/>
    </row>
    <row r="43" spans="1:31" s="1" customFormat="1" ht="14.45" customHeight="1">
      <c r="B43" s="19"/>
      <c r="I43" s="102"/>
      <c r="L43" s="19"/>
    </row>
    <row r="44" spans="1:31" s="1" customFormat="1" ht="14.45" customHeight="1">
      <c r="B44" s="19"/>
      <c r="I44" s="102"/>
      <c r="L44" s="19"/>
    </row>
    <row r="45" spans="1:31" s="1" customFormat="1" ht="14.45" customHeight="1">
      <c r="B45" s="19"/>
      <c r="I45" s="102"/>
      <c r="L45" s="19"/>
    </row>
    <row r="46" spans="1:31" s="1" customFormat="1" ht="14.45" customHeight="1">
      <c r="B46" s="19"/>
      <c r="I46" s="102"/>
      <c r="L46" s="19"/>
    </row>
    <row r="47" spans="1:31" s="1" customFormat="1" ht="14.45" customHeight="1">
      <c r="B47" s="19"/>
      <c r="I47" s="102"/>
      <c r="L47" s="19"/>
    </row>
    <row r="48" spans="1:31" s="1" customFormat="1" ht="14.45" customHeight="1">
      <c r="B48" s="19"/>
      <c r="I48" s="102"/>
      <c r="L48" s="19"/>
    </row>
    <row r="49" spans="1:31" s="1" customFormat="1" ht="14.45" customHeight="1">
      <c r="B49" s="19"/>
      <c r="I49" s="102"/>
      <c r="L49" s="19"/>
    </row>
    <row r="50" spans="1:31" s="2" customFormat="1" ht="14.45" customHeight="1">
      <c r="B50" s="50"/>
      <c r="D50" s="136" t="s">
        <v>52</v>
      </c>
      <c r="E50" s="137"/>
      <c r="F50" s="137"/>
      <c r="G50" s="136" t="s">
        <v>53</v>
      </c>
      <c r="H50" s="137"/>
      <c r="I50" s="138"/>
      <c r="J50" s="137"/>
      <c r="K50" s="137"/>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9" t="s">
        <v>54</v>
      </c>
      <c r="E61" s="140"/>
      <c r="F61" s="141" t="s">
        <v>55</v>
      </c>
      <c r="G61" s="139" t="s">
        <v>54</v>
      </c>
      <c r="H61" s="140"/>
      <c r="I61" s="142"/>
      <c r="J61" s="143" t="s">
        <v>55</v>
      </c>
      <c r="K61" s="140"/>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6" t="s">
        <v>56</v>
      </c>
      <c r="E65" s="144"/>
      <c r="F65" s="144"/>
      <c r="G65" s="136" t="s">
        <v>57</v>
      </c>
      <c r="H65" s="144"/>
      <c r="I65" s="145"/>
      <c r="J65" s="144"/>
      <c r="K65" s="144"/>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9" t="s">
        <v>54</v>
      </c>
      <c r="E76" s="140"/>
      <c r="F76" s="141" t="s">
        <v>55</v>
      </c>
      <c r="G76" s="139" t="s">
        <v>54</v>
      </c>
      <c r="H76" s="140"/>
      <c r="I76" s="142"/>
      <c r="J76" s="143" t="s">
        <v>55</v>
      </c>
      <c r="K76" s="140"/>
      <c r="L76" s="50"/>
      <c r="S76" s="33"/>
      <c r="T76" s="33"/>
      <c r="U76" s="33"/>
      <c r="V76" s="33"/>
      <c r="W76" s="33"/>
      <c r="X76" s="33"/>
      <c r="Y76" s="33"/>
      <c r="Z76" s="33"/>
      <c r="AA76" s="33"/>
      <c r="AB76" s="33"/>
      <c r="AC76" s="33"/>
      <c r="AD76" s="33"/>
      <c r="AE76" s="33"/>
    </row>
    <row r="77" spans="1:31" s="2" customFormat="1" ht="14.45" customHeight="1">
      <c r="A77" s="33"/>
      <c r="B77" s="146"/>
      <c r="C77" s="147"/>
      <c r="D77" s="147"/>
      <c r="E77" s="147"/>
      <c r="F77" s="147"/>
      <c r="G77" s="147"/>
      <c r="H77" s="147"/>
      <c r="I77" s="148"/>
      <c r="J77" s="147"/>
      <c r="K77" s="147"/>
      <c r="L77" s="50"/>
      <c r="S77" s="33"/>
      <c r="T77" s="33"/>
      <c r="U77" s="33"/>
      <c r="V77" s="33"/>
      <c r="W77" s="33"/>
      <c r="X77" s="33"/>
      <c r="Y77" s="33"/>
      <c r="Z77" s="33"/>
      <c r="AA77" s="33"/>
      <c r="AB77" s="33"/>
      <c r="AC77" s="33"/>
      <c r="AD77" s="33"/>
      <c r="AE77" s="33"/>
    </row>
    <row r="81" spans="1:47" s="2" customFormat="1" ht="6.95" customHeight="1">
      <c r="A81" s="33"/>
      <c r="B81" s="149"/>
      <c r="C81" s="150"/>
      <c r="D81" s="150"/>
      <c r="E81" s="150"/>
      <c r="F81" s="150"/>
      <c r="G81" s="150"/>
      <c r="H81" s="150"/>
      <c r="I81" s="151"/>
      <c r="J81" s="150"/>
      <c r="K81" s="150"/>
      <c r="L81" s="50"/>
      <c r="S81" s="33"/>
      <c r="T81" s="33"/>
      <c r="U81" s="33"/>
      <c r="V81" s="33"/>
      <c r="W81" s="33"/>
      <c r="X81" s="33"/>
      <c r="Y81" s="33"/>
      <c r="Z81" s="33"/>
      <c r="AA81" s="33"/>
      <c r="AB81" s="33"/>
      <c r="AC81" s="33"/>
      <c r="AD81" s="33"/>
      <c r="AE81" s="33"/>
    </row>
    <row r="82" spans="1:47" s="2" customFormat="1" ht="24.95" customHeight="1">
      <c r="A82" s="33"/>
      <c r="B82" s="34"/>
      <c r="C82" s="22" t="s">
        <v>147</v>
      </c>
      <c r="D82" s="35"/>
      <c r="E82" s="35"/>
      <c r="F82" s="35"/>
      <c r="G82" s="35"/>
      <c r="H82" s="35"/>
      <c r="I82" s="110"/>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110"/>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110"/>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6" t="str">
        <f>E7</f>
        <v>Uherský Brod, opravy chodníků 2018_2. 06 Ulice Maršovská II.</v>
      </c>
      <c r="F85" s="313"/>
      <c r="G85" s="313"/>
      <c r="H85" s="313"/>
      <c r="I85" s="110"/>
      <c r="J85" s="35"/>
      <c r="K85" s="35"/>
      <c r="L85" s="50"/>
      <c r="S85" s="33"/>
      <c r="T85" s="33"/>
      <c r="U85" s="33"/>
      <c r="V85" s="33"/>
      <c r="W85" s="33"/>
      <c r="X85" s="33"/>
      <c r="Y85" s="33"/>
      <c r="Z85" s="33"/>
      <c r="AA85" s="33"/>
      <c r="AB85" s="33"/>
      <c r="AC85" s="33"/>
      <c r="AD85" s="33"/>
      <c r="AE85" s="33"/>
    </row>
    <row r="86" spans="1:47" s="2" customFormat="1" ht="6.95" customHeight="1">
      <c r="A86" s="33"/>
      <c r="B86" s="34"/>
      <c r="C86" s="35"/>
      <c r="D86" s="35"/>
      <c r="E86" s="35"/>
      <c r="F86" s="35"/>
      <c r="G86" s="35"/>
      <c r="H86" s="35"/>
      <c r="I86" s="110"/>
      <c r="J86" s="35"/>
      <c r="K86" s="35"/>
      <c r="L86" s="50"/>
      <c r="S86" s="33"/>
      <c r="T86" s="33"/>
      <c r="U86" s="33"/>
      <c r="V86" s="33"/>
      <c r="W86" s="33"/>
      <c r="X86" s="33"/>
      <c r="Y86" s="33"/>
      <c r="Z86" s="33"/>
      <c r="AA86" s="33"/>
      <c r="AB86" s="33"/>
      <c r="AC86" s="33"/>
      <c r="AD86" s="33"/>
      <c r="AE86" s="33"/>
    </row>
    <row r="87" spans="1:47" s="2" customFormat="1" ht="12" customHeight="1">
      <c r="A87" s="33"/>
      <c r="B87" s="34"/>
      <c r="C87" s="28" t="s">
        <v>22</v>
      </c>
      <c r="D87" s="35"/>
      <c r="E87" s="35"/>
      <c r="F87" s="26" t="str">
        <f>F10</f>
        <v>Uherský Brod</v>
      </c>
      <c r="G87" s="35"/>
      <c r="H87" s="35"/>
      <c r="I87" s="112" t="s">
        <v>24</v>
      </c>
      <c r="J87" s="65" t="str">
        <f>IF(J10="","",J10)</f>
        <v>28. 2. 2020</v>
      </c>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110"/>
      <c r="J88" s="35"/>
      <c r="K88" s="35"/>
      <c r="L88" s="50"/>
      <c r="S88" s="33"/>
      <c r="T88" s="33"/>
      <c r="U88" s="33"/>
      <c r="V88" s="33"/>
      <c r="W88" s="33"/>
      <c r="X88" s="33"/>
      <c r="Y88" s="33"/>
      <c r="Z88" s="33"/>
      <c r="AA88" s="33"/>
      <c r="AB88" s="33"/>
      <c r="AC88" s="33"/>
      <c r="AD88" s="33"/>
      <c r="AE88" s="33"/>
    </row>
    <row r="89" spans="1:47" s="2" customFormat="1" ht="15.2" customHeight="1">
      <c r="A89" s="33"/>
      <c r="B89" s="34"/>
      <c r="C89" s="28" t="s">
        <v>26</v>
      </c>
      <c r="D89" s="35"/>
      <c r="E89" s="35"/>
      <c r="F89" s="26" t="str">
        <f>E13</f>
        <v>TSUB</v>
      </c>
      <c r="G89" s="35"/>
      <c r="H89" s="35"/>
      <c r="I89" s="112" t="s">
        <v>32</v>
      </c>
      <c r="J89" s="31" t="str">
        <f>E19</f>
        <v>Ing. Kunčík</v>
      </c>
      <c r="K89" s="35"/>
      <c r="L89" s="50"/>
      <c r="S89" s="33"/>
      <c r="T89" s="33"/>
      <c r="U89" s="33"/>
      <c r="V89" s="33"/>
      <c r="W89" s="33"/>
      <c r="X89" s="33"/>
      <c r="Y89" s="33"/>
      <c r="Z89" s="33"/>
      <c r="AA89" s="33"/>
      <c r="AB89" s="33"/>
      <c r="AC89" s="33"/>
      <c r="AD89" s="33"/>
      <c r="AE89" s="33"/>
    </row>
    <row r="90" spans="1:47" s="2" customFormat="1" ht="15.2" customHeight="1">
      <c r="A90" s="33"/>
      <c r="B90" s="34"/>
      <c r="C90" s="28" t="s">
        <v>30</v>
      </c>
      <c r="D90" s="35"/>
      <c r="E90" s="35"/>
      <c r="F90" s="26" t="str">
        <f>IF(E16="","",E16)</f>
        <v>Vyplň údaj</v>
      </c>
      <c r="G90" s="35"/>
      <c r="H90" s="35"/>
      <c r="I90" s="112" t="s">
        <v>35</v>
      </c>
      <c r="J90" s="31" t="str">
        <f>E22</f>
        <v>Ing. Kunčík</v>
      </c>
      <c r="K90" s="35"/>
      <c r="L90" s="50"/>
      <c r="S90" s="33"/>
      <c r="T90" s="33"/>
      <c r="U90" s="33"/>
      <c r="V90" s="33"/>
      <c r="W90" s="33"/>
      <c r="X90" s="33"/>
      <c r="Y90" s="33"/>
      <c r="Z90" s="33"/>
      <c r="AA90" s="33"/>
      <c r="AB90" s="33"/>
      <c r="AC90" s="33"/>
      <c r="AD90" s="33"/>
      <c r="AE90" s="33"/>
    </row>
    <row r="91" spans="1:47" s="2" customFormat="1" ht="10.35" customHeight="1">
      <c r="A91" s="33"/>
      <c r="B91" s="34"/>
      <c r="C91" s="35"/>
      <c r="D91" s="35"/>
      <c r="E91" s="35"/>
      <c r="F91" s="35"/>
      <c r="G91" s="35"/>
      <c r="H91" s="35"/>
      <c r="I91" s="110"/>
      <c r="J91" s="35"/>
      <c r="K91" s="35"/>
      <c r="L91" s="50"/>
      <c r="S91" s="33"/>
      <c r="T91" s="33"/>
      <c r="U91" s="33"/>
      <c r="V91" s="33"/>
      <c r="W91" s="33"/>
      <c r="X91" s="33"/>
      <c r="Y91" s="33"/>
      <c r="Z91" s="33"/>
      <c r="AA91" s="33"/>
      <c r="AB91" s="33"/>
      <c r="AC91" s="33"/>
      <c r="AD91" s="33"/>
      <c r="AE91" s="33"/>
    </row>
    <row r="92" spans="1:47" s="2" customFormat="1" ht="29.25" customHeight="1">
      <c r="A92" s="33"/>
      <c r="B92" s="34"/>
      <c r="C92" s="152" t="s">
        <v>148</v>
      </c>
      <c r="D92" s="153"/>
      <c r="E92" s="153"/>
      <c r="F92" s="153"/>
      <c r="G92" s="153"/>
      <c r="H92" s="153"/>
      <c r="I92" s="154"/>
      <c r="J92" s="155" t="s">
        <v>149</v>
      </c>
      <c r="K92" s="153"/>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110"/>
      <c r="J93" s="35"/>
      <c r="K93" s="35"/>
      <c r="L93" s="50"/>
      <c r="S93" s="33"/>
      <c r="T93" s="33"/>
      <c r="U93" s="33"/>
      <c r="V93" s="33"/>
      <c r="W93" s="33"/>
      <c r="X93" s="33"/>
      <c r="Y93" s="33"/>
      <c r="Z93" s="33"/>
      <c r="AA93" s="33"/>
      <c r="AB93" s="33"/>
      <c r="AC93" s="33"/>
      <c r="AD93" s="33"/>
      <c r="AE93" s="33"/>
    </row>
    <row r="94" spans="1:47" s="2" customFormat="1" ht="22.9" customHeight="1">
      <c r="A94" s="33"/>
      <c r="B94" s="34"/>
      <c r="C94" s="156" t="s">
        <v>150</v>
      </c>
      <c r="D94" s="35"/>
      <c r="E94" s="35"/>
      <c r="F94" s="35"/>
      <c r="G94" s="35"/>
      <c r="H94" s="35"/>
      <c r="I94" s="110"/>
      <c r="J94" s="83">
        <f>J126</f>
        <v>0</v>
      </c>
      <c r="K94" s="35"/>
      <c r="L94" s="50"/>
      <c r="S94" s="33"/>
      <c r="T94" s="33"/>
      <c r="U94" s="33"/>
      <c r="V94" s="33"/>
      <c r="W94" s="33"/>
      <c r="X94" s="33"/>
      <c r="Y94" s="33"/>
      <c r="Z94" s="33"/>
      <c r="AA94" s="33"/>
      <c r="AB94" s="33"/>
      <c r="AC94" s="33"/>
      <c r="AD94" s="33"/>
      <c r="AE94" s="33"/>
      <c r="AU94" s="16" t="s">
        <v>151</v>
      </c>
    </row>
    <row r="95" spans="1:47" s="9" customFormat="1" ht="24.95" customHeight="1">
      <c r="B95" s="157"/>
      <c r="C95" s="158"/>
      <c r="D95" s="159" t="s">
        <v>152</v>
      </c>
      <c r="E95" s="160"/>
      <c r="F95" s="160"/>
      <c r="G95" s="160"/>
      <c r="H95" s="160"/>
      <c r="I95" s="161"/>
      <c r="J95" s="162">
        <f>J127</f>
        <v>0</v>
      </c>
      <c r="K95" s="158"/>
      <c r="L95" s="163"/>
    </row>
    <row r="96" spans="1:47" s="10" customFormat="1" ht="19.899999999999999" customHeight="1">
      <c r="B96" s="164"/>
      <c r="C96" s="165"/>
      <c r="D96" s="166" t="s">
        <v>153</v>
      </c>
      <c r="E96" s="167"/>
      <c r="F96" s="167"/>
      <c r="G96" s="167"/>
      <c r="H96" s="167"/>
      <c r="I96" s="168"/>
      <c r="J96" s="169">
        <f>J128</f>
        <v>0</v>
      </c>
      <c r="K96" s="165"/>
      <c r="L96" s="170"/>
    </row>
    <row r="97" spans="1:31" s="10" customFormat="1" ht="19.899999999999999" customHeight="1">
      <c r="B97" s="164"/>
      <c r="C97" s="165"/>
      <c r="D97" s="166" t="s">
        <v>154</v>
      </c>
      <c r="E97" s="167"/>
      <c r="F97" s="167"/>
      <c r="G97" s="167"/>
      <c r="H97" s="167"/>
      <c r="I97" s="168"/>
      <c r="J97" s="169">
        <f>J243</f>
        <v>0</v>
      </c>
      <c r="K97" s="165"/>
      <c r="L97" s="170"/>
    </row>
    <row r="98" spans="1:31" s="10" customFormat="1" ht="19.899999999999999" customHeight="1">
      <c r="B98" s="164"/>
      <c r="C98" s="165"/>
      <c r="D98" s="166" t="s">
        <v>155</v>
      </c>
      <c r="E98" s="167"/>
      <c r="F98" s="167"/>
      <c r="G98" s="167"/>
      <c r="H98" s="167"/>
      <c r="I98" s="168"/>
      <c r="J98" s="169">
        <f>J302</f>
        <v>0</v>
      </c>
      <c r="K98" s="165"/>
      <c r="L98" s="170"/>
    </row>
    <row r="99" spans="1:31" s="10" customFormat="1" ht="19.899999999999999" customHeight="1">
      <c r="B99" s="164"/>
      <c r="C99" s="165"/>
      <c r="D99" s="166" t="s">
        <v>156</v>
      </c>
      <c r="E99" s="167"/>
      <c r="F99" s="167"/>
      <c r="G99" s="167"/>
      <c r="H99" s="167"/>
      <c r="I99" s="168"/>
      <c r="J99" s="169">
        <f>J309</f>
        <v>0</v>
      </c>
      <c r="K99" s="165"/>
      <c r="L99" s="170"/>
    </row>
    <row r="100" spans="1:31" s="10" customFormat="1" ht="19.899999999999999" customHeight="1">
      <c r="B100" s="164"/>
      <c r="C100" s="165"/>
      <c r="D100" s="166" t="s">
        <v>157</v>
      </c>
      <c r="E100" s="167"/>
      <c r="F100" s="167"/>
      <c r="G100" s="167"/>
      <c r="H100" s="167"/>
      <c r="I100" s="168"/>
      <c r="J100" s="169">
        <f>J348</f>
        <v>0</v>
      </c>
      <c r="K100" s="165"/>
      <c r="L100" s="170"/>
    </row>
    <row r="101" spans="1:31" s="10" customFormat="1" ht="19.899999999999999" customHeight="1">
      <c r="B101" s="164"/>
      <c r="C101" s="165"/>
      <c r="D101" s="166" t="s">
        <v>158</v>
      </c>
      <c r="E101" s="167"/>
      <c r="F101" s="167"/>
      <c r="G101" s="167"/>
      <c r="H101" s="167"/>
      <c r="I101" s="168"/>
      <c r="J101" s="169">
        <f>J369</f>
        <v>0</v>
      </c>
      <c r="K101" s="165"/>
      <c r="L101" s="170"/>
    </row>
    <row r="102" spans="1:31" s="9" customFormat="1" ht="24.95" customHeight="1">
      <c r="B102" s="157"/>
      <c r="C102" s="158"/>
      <c r="D102" s="159" t="s">
        <v>159</v>
      </c>
      <c r="E102" s="160"/>
      <c r="F102" s="160"/>
      <c r="G102" s="160"/>
      <c r="H102" s="160"/>
      <c r="I102" s="161"/>
      <c r="J102" s="162">
        <f>J372</f>
        <v>0</v>
      </c>
      <c r="K102" s="158"/>
      <c r="L102" s="163"/>
    </row>
    <row r="103" spans="1:31" s="10" customFormat="1" ht="19.899999999999999" customHeight="1">
      <c r="B103" s="164"/>
      <c r="C103" s="165"/>
      <c r="D103" s="166" t="s">
        <v>160</v>
      </c>
      <c r="E103" s="167"/>
      <c r="F103" s="167"/>
      <c r="G103" s="167"/>
      <c r="H103" s="167"/>
      <c r="I103" s="168"/>
      <c r="J103" s="169">
        <f>J373</f>
        <v>0</v>
      </c>
      <c r="K103" s="165"/>
      <c r="L103" s="170"/>
    </row>
    <row r="104" spans="1:31" s="9" customFormat="1" ht="24.95" customHeight="1">
      <c r="B104" s="157"/>
      <c r="C104" s="158"/>
      <c r="D104" s="159" t="s">
        <v>161</v>
      </c>
      <c r="E104" s="160"/>
      <c r="F104" s="160"/>
      <c r="G104" s="160"/>
      <c r="H104" s="160"/>
      <c r="I104" s="161"/>
      <c r="J104" s="162">
        <f>J380</f>
        <v>0</v>
      </c>
      <c r="K104" s="158"/>
      <c r="L104" s="163"/>
    </row>
    <row r="105" spans="1:31" s="10" customFormat="1" ht="19.899999999999999" customHeight="1">
      <c r="B105" s="164"/>
      <c r="C105" s="165"/>
      <c r="D105" s="166" t="s">
        <v>162</v>
      </c>
      <c r="E105" s="167"/>
      <c r="F105" s="167"/>
      <c r="G105" s="167"/>
      <c r="H105" s="167"/>
      <c r="I105" s="168"/>
      <c r="J105" s="169">
        <f>J385</f>
        <v>0</v>
      </c>
      <c r="K105" s="165"/>
      <c r="L105" s="170"/>
    </row>
    <row r="106" spans="1:31" s="10" customFormat="1" ht="19.899999999999999" customHeight="1">
      <c r="B106" s="164"/>
      <c r="C106" s="165"/>
      <c r="D106" s="166" t="s">
        <v>163</v>
      </c>
      <c r="E106" s="167"/>
      <c r="F106" s="167"/>
      <c r="G106" s="167"/>
      <c r="H106" s="167"/>
      <c r="I106" s="168"/>
      <c r="J106" s="169">
        <f>J396</f>
        <v>0</v>
      </c>
      <c r="K106" s="165"/>
      <c r="L106" s="170"/>
    </row>
    <row r="107" spans="1:31" s="10" customFormat="1" ht="19.899999999999999" customHeight="1">
      <c r="B107" s="164"/>
      <c r="C107" s="165"/>
      <c r="D107" s="166" t="s">
        <v>164</v>
      </c>
      <c r="E107" s="167"/>
      <c r="F107" s="167"/>
      <c r="G107" s="167"/>
      <c r="H107" s="167"/>
      <c r="I107" s="168"/>
      <c r="J107" s="169">
        <f>J409</f>
        <v>0</v>
      </c>
      <c r="K107" s="165"/>
      <c r="L107" s="170"/>
    </row>
    <row r="108" spans="1:31" s="10" customFormat="1" ht="19.899999999999999" customHeight="1">
      <c r="B108" s="164"/>
      <c r="C108" s="165"/>
      <c r="D108" s="166" t="s">
        <v>165</v>
      </c>
      <c r="E108" s="167"/>
      <c r="F108" s="167"/>
      <c r="G108" s="167"/>
      <c r="H108" s="167"/>
      <c r="I108" s="168"/>
      <c r="J108" s="169">
        <f>J412</f>
        <v>0</v>
      </c>
      <c r="K108" s="165"/>
      <c r="L108" s="170"/>
    </row>
    <row r="109" spans="1:31" s="2" customFormat="1" ht="21.75" customHeight="1">
      <c r="A109" s="33"/>
      <c r="B109" s="34"/>
      <c r="C109" s="35"/>
      <c r="D109" s="35"/>
      <c r="E109" s="35"/>
      <c r="F109" s="35"/>
      <c r="G109" s="35"/>
      <c r="H109" s="35"/>
      <c r="I109" s="110"/>
      <c r="J109" s="35"/>
      <c r="K109" s="35"/>
      <c r="L109" s="50"/>
      <c r="S109" s="33"/>
      <c r="T109" s="33"/>
      <c r="U109" s="33"/>
      <c r="V109" s="33"/>
      <c r="W109" s="33"/>
      <c r="X109" s="33"/>
      <c r="Y109" s="33"/>
      <c r="Z109" s="33"/>
      <c r="AA109" s="33"/>
      <c r="AB109" s="33"/>
      <c r="AC109" s="33"/>
      <c r="AD109" s="33"/>
      <c r="AE109" s="33"/>
    </row>
    <row r="110" spans="1:31" s="2" customFormat="1" ht="6.95" customHeight="1">
      <c r="A110" s="33"/>
      <c r="B110" s="53"/>
      <c r="C110" s="54"/>
      <c r="D110" s="54"/>
      <c r="E110" s="54"/>
      <c r="F110" s="54"/>
      <c r="G110" s="54"/>
      <c r="H110" s="54"/>
      <c r="I110" s="148"/>
      <c r="J110" s="54"/>
      <c r="K110" s="54"/>
      <c r="L110" s="50"/>
      <c r="S110" s="33"/>
      <c r="T110" s="33"/>
      <c r="U110" s="33"/>
      <c r="V110" s="33"/>
      <c r="W110" s="33"/>
      <c r="X110" s="33"/>
      <c r="Y110" s="33"/>
      <c r="Z110" s="33"/>
      <c r="AA110" s="33"/>
      <c r="AB110" s="33"/>
      <c r="AC110" s="33"/>
      <c r="AD110" s="33"/>
      <c r="AE110" s="33"/>
    </row>
    <row r="114" spans="1:63" s="2" customFormat="1" ht="6.95" customHeight="1">
      <c r="A114" s="33"/>
      <c r="B114" s="55"/>
      <c r="C114" s="56"/>
      <c r="D114" s="56"/>
      <c r="E114" s="56"/>
      <c r="F114" s="56"/>
      <c r="G114" s="56"/>
      <c r="H114" s="56"/>
      <c r="I114" s="151"/>
      <c r="J114" s="56"/>
      <c r="K114" s="56"/>
      <c r="L114" s="50"/>
      <c r="S114" s="33"/>
      <c r="T114" s="33"/>
      <c r="U114" s="33"/>
      <c r="V114" s="33"/>
      <c r="W114" s="33"/>
      <c r="X114" s="33"/>
      <c r="Y114" s="33"/>
      <c r="Z114" s="33"/>
      <c r="AA114" s="33"/>
      <c r="AB114" s="33"/>
      <c r="AC114" s="33"/>
      <c r="AD114" s="33"/>
      <c r="AE114" s="33"/>
    </row>
    <row r="115" spans="1:63" s="2" customFormat="1" ht="24.95" customHeight="1">
      <c r="A115" s="33"/>
      <c r="B115" s="34"/>
      <c r="C115" s="22" t="s">
        <v>166</v>
      </c>
      <c r="D115" s="35"/>
      <c r="E115" s="35"/>
      <c r="F115" s="35"/>
      <c r="G115" s="35"/>
      <c r="H115" s="35"/>
      <c r="I115" s="110"/>
      <c r="J115" s="35"/>
      <c r="K115" s="35"/>
      <c r="L115" s="50"/>
      <c r="S115" s="33"/>
      <c r="T115" s="33"/>
      <c r="U115" s="33"/>
      <c r="V115" s="33"/>
      <c r="W115" s="33"/>
      <c r="X115" s="33"/>
      <c r="Y115" s="33"/>
      <c r="Z115" s="33"/>
      <c r="AA115" s="33"/>
      <c r="AB115" s="33"/>
      <c r="AC115" s="33"/>
      <c r="AD115" s="33"/>
      <c r="AE115" s="33"/>
    </row>
    <row r="116" spans="1:63" s="2" customFormat="1" ht="6.95" customHeight="1">
      <c r="A116" s="33"/>
      <c r="B116" s="34"/>
      <c r="C116" s="35"/>
      <c r="D116" s="35"/>
      <c r="E116" s="35"/>
      <c r="F116" s="35"/>
      <c r="G116" s="35"/>
      <c r="H116" s="35"/>
      <c r="I116" s="110"/>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16</v>
      </c>
      <c r="D117" s="35"/>
      <c r="E117" s="35"/>
      <c r="F117" s="35"/>
      <c r="G117" s="35"/>
      <c r="H117" s="35"/>
      <c r="I117" s="110"/>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86" t="str">
        <f>E7</f>
        <v>Uherský Brod, opravy chodníků 2018_2. 06 Ulice Maršovská II.</v>
      </c>
      <c r="F118" s="313"/>
      <c r="G118" s="313"/>
      <c r="H118" s="313"/>
      <c r="I118" s="110"/>
      <c r="J118" s="35"/>
      <c r="K118" s="35"/>
      <c r="L118" s="50"/>
      <c r="S118" s="33"/>
      <c r="T118" s="33"/>
      <c r="U118" s="33"/>
      <c r="V118" s="33"/>
      <c r="W118" s="33"/>
      <c r="X118" s="33"/>
      <c r="Y118" s="33"/>
      <c r="Z118" s="33"/>
      <c r="AA118" s="33"/>
      <c r="AB118" s="33"/>
      <c r="AC118" s="33"/>
      <c r="AD118" s="33"/>
      <c r="AE118" s="33"/>
    </row>
    <row r="119" spans="1:63" s="2" customFormat="1" ht="6.95" customHeight="1">
      <c r="A119" s="33"/>
      <c r="B119" s="34"/>
      <c r="C119" s="35"/>
      <c r="D119" s="35"/>
      <c r="E119" s="35"/>
      <c r="F119" s="35"/>
      <c r="G119" s="35"/>
      <c r="H119" s="35"/>
      <c r="I119" s="110"/>
      <c r="J119" s="35"/>
      <c r="K119" s="35"/>
      <c r="L119" s="50"/>
      <c r="S119" s="33"/>
      <c r="T119" s="33"/>
      <c r="U119" s="33"/>
      <c r="V119" s="33"/>
      <c r="W119" s="33"/>
      <c r="X119" s="33"/>
      <c r="Y119" s="33"/>
      <c r="Z119" s="33"/>
      <c r="AA119" s="33"/>
      <c r="AB119" s="33"/>
      <c r="AC119" s="33"/>
      <c r="AD119" s="33"/>
      <c r="AE119" s="33"/>
    </row>
    <row r="120" spans="1:63" s="2" customFormat="1" ht="12" customHeight="1">
      <c r="A120" s="33"/>
      <c r="B120" s="34"/>
      <c r="C120" s="28" t="s">
        <v>22</v>
      </c>
      <c r="D120" s="35"/>
      <c r="E120" s="35"/>
      <c r="F120" s="26" t="str">
        <f>F10</f>
        <v>Uherský Brod</v>
      </c>
      <c r="G120" s="35"/>
      <c r="H120" s="35"/>
      <c r="I120" s="112" t="s">
        <v>24</v>
      </c>
      <c r="J120" s="65" t="str">
        <f>IF(J10="","",J10)</f>
        <v>28. 2. 2020</v>
      </c>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110"/>
      <c r="J121" s="35"/>
      <c r="K121" s="35"/>
      <c r="L121" s="50"/>
      <c r="S121" s="33"/>
      <c r="T121" s="33"/>
      <c r="U121" s="33"/>
      <c r="V121" s="33"/>
      <c r="W121" s="33"/>
      <c r="X121" s="33"/>
      <c r="Y121" s="33"/>
      <c r="Z121" s="33"/>
      <c r="AA121" s="33"/>
      <c r="AB121" s="33"/>
      <c r="AC121" s="33"/>
      <c r="AD121" s="33"/>
      <c r="AE121" s="33"/>
    </row>
    <row r="122" spans="1:63" s="2" customFormat="1" ht="15.2" customHeight="1">
      <c r="A122" s="33"/>
      <c r="B122" s="34"/>
      <c r="C122" s="28" t="s">
        <v>26</v>
      </c>
      <c r="D122" s="35"/>
      <c r="E122" s="35"/>
      <c r="F122" s="26" t="str">
        <f>E13</f>
        <v>TSUB</v>
      </c>
      <c r="G122" s="35"/>
      <c r="H122" s="35"/>
      <c r="I122" s="112" t="s">
        <v>32</v>
      </c>
      <c r="J122" s="31" t="str">
        <f>E19</f>
        <v>Ing. Kunčík</v>
      </c>
      <c r="K122" s="35"/>
      <c r="L122" s="50"/>
      <c r="S122" s="33"/>
      <c r="T122" s="33"/>
      <c r="U122" s="33"/>
      <c r="V122" s="33"/>
      <c r="W122" s="33"/>
      <c r="X122" s="33"/>
      <c r="Y122" s="33"/>
      <c r="Z122" s="33"/>
      <c r="AA122" s="33"/>
      <c r="AB122" s="33"/>
      <c r="AC122" s="33"/>
      <c r="AD122" s="33"/>
      <c r="AE122" s="33"/>
    </row>
    <row r="123" spans="1:63" s="2" customFormat="1" ht="15.2" customHeight="1">
      <c r="A123" s="33"/>
      <c r="B123" s="34"/>
      <c r="C123" s="28" t="s">
        <v>30</v>
      </c>
      <c r="D123" s="35"/>
      <c r="E123" s="35"/>
      <c r="F123" s="26" t="str">
        <f>IF(E16="","",E16)</f>
        <v>Vyplň údaj</v>
      </c>
      <c r="G123" s="35"/>
      <c r="H123" s="35"/>
      <c r="I123" s="112" t="s">
        <v>35</v>
      </c>
      <c r="J123" s="31" t="str">
        <f>E22</f>
        <v>Ing. Kunčík</v>
      </c>
      <c r="K123" s="35"/>
      <c r="L123" s="50"/>
      <c r="S123" s="33"/>
      <c r="T123" s="33"/>
      <c r="U123" s="33"/>
      <c r="V123" s="33"/>
      <c r="W123" s="33"/>
      <c r="X123" s="33"/>
      <c r="Y123" s="33"/>
      <c r="Z123" s="33"/>
      <c r="AA123" s="33"/>
      <c r="AB123" s="33"/>
      <c r="AC123" s="33"/>
      <c r="AD123" s="33"/>
      <c r="AE123" s="33"/>
    </row>
    <row r="124" spans="1:63" s="2" customFormat="1" ht="10.35" customHeight="1">
      <c r="A124" s="33"/>
      <c r="B124" s="34"/>
      <c r="C124" s="35"/>
      <c r="D124" s="35"/>
      <c r="E124" s="35"/>
      <c r="F124" s="35"/>
      <c r="G124" s="35"/>
      <c r="H124" s="35"/>
      <c r="I124" s="110"/>
      <c r="J124" s="35"/>
      <c r="K124" s="35"/>
      <c r="L124" s="50"/>
      <c r="S124" s="33"/>
      <c r="T124" s="33"/>
      <c r="U124" s="33"/>
      <c r="V124" s="33"/>
      <c r="W124" s="33"/>
      <c r="X124" s="33"/>
      <c r="Y124" s="33"/>
      <c r="Z124" s="33"/>
      <c r="AA124" s="33"/>
      <c r="AB124" s="33"/>
      <c r="AC124" s="33"/>
      <c r="AD124" s="33"/>
      <c r="AE124" s="33"/>
    </row>
    <row r="125" spans="1:63" s="11" customFormat="1" ht="29.25" customHeight="1">
      <c r="A125" s="171"/>
      <c r="B125" s="172"/>
      <c r="C125" s="173" t="s">
        <v>167</v>
      </c>
      <c r="D125" s="174" t="s">
        <v>64</v>
      </c>
      <c r="E125" s="174" t="s">
        <v>60</v>
      </c>
      <c r="F125" s="174" t="s">
        <v>61</v>
      </c>
      <c r="G125" s="174" t="s">
        <v>168</v>
      </c>
      <c r="H125" s="174" t="s">
        <v>169</v>
      </c>
      <c r="I125" s="175" t="s">
        <v>170</v>
      </c>
      <c r="J125" s="174" t="s">
        <v>149</v>
      </c>
      <c r="K125" s="176" t="s">
        <v>171</v>
      </c>
      <c r="L125" s="177"/>
      <c r="M125" s="74" t="s">
        <v>1</v>
      </c>
      <c r="N125" s="75" t="s">
        <v>43</v>
      </c>
      <c r="O125" s="75" t="s">
        <v>172</v>
      </c>
      <c r="P125" s="75" t="s">
        <v>173</v>
      </c>
      <c r="Q125" s="75" t="s">
        <v>174</v>
      </c>
      <c r="R125" s="75" t="s">
        <v>175</v>
      </c>
      <c r="S125" s="75" t="s">
        <v>176</v>
      </c>
      <c r="T125" s="76" t="s">
        <v>177</v>
      </c>
      <c r="U125" s="171"/>
      <c r="V125" s="171"/>
      <c r="W125" s="171"/>
      <c r="X125" s="171"/>
      <c r="Y125" s="171"/>
      <c r="Z125" s="171"/>
      <c r="AA125" s="171"/>
      <c r="AB125" s="171"/>
      <c r="AC125" s="171"/>
      <c r="AD125" s="171"/>
      <c r="AE125" s="171"/>
    </row>
    <row r="126" spans="1:63" s="2" customFormat="1" ht="22.9" customHeight="1">
      <c r="A126" s="33"/>
      <c r="B126" s="34"/>
      <c r="C126" s="81" t="s">
        <v>178</v>
      </c>
      <c r="D126" s="35"/>
      <c r="E126" s="35"/>
      <c r="F126" s="35"/>
      <c r="G126" s="35"/>
      <c r="H126" s="35"/>
      <c r="I126" s="110"/>
      <c r="J126" s="178">
        <f>BK126</f>
        <v>0</v>
      </c>
      <c r="K126" s="35"/>
      <c r="L126" s="38"/>
      <c r="M126" s="77"/>
      <c r="N126" s="179"/>
      <c r="O126" s="78"/>
      <c r="P126" s="180">
        <f>P127+P372+P380</f>
        <v>0</v>
      </c>
      <c r="Q126" s="78"/>
      <c r="R126" s="180">
        <f>R127+R372+R380</f>
        <v>245.63148754000002</v>
      </c>
      <c r="S126" s="78"/>
      <c r="T126" s="181">
        <f>T127+T372+T380</f>
        <v>478.49310000000003</v>
      </c>
      <c r="U126" s="33"/>
      <c r="V126" s="33"/>
      <c r="W126" s="33"/>
      <c r="X126" s="33"/>
      <c r="Y126" s="33"/>
      <c r="Z126" s="33"/>
      <c r="AA126" s="33"/>
      <c r="AB126" s="33"/>
      <c r="AC126" s="33"/>
      <c r="AD126" s="33"/>
      <c r="AE126" s="33"/>
      <c r="AT126" s="16" t="s">
        <v>78</v>
      </c>
      <c r="AU126" s="16" t="s">
        <v>151</v>
      </c>
      <c r="BK126" s="182">
        <f>BK127+BK372+BK380</f>
        <v>0</v>
      </c>
    </row>
    <row r="127" spans="1:63" s="12" customFormat="1" ht="25.9" customHeight="1">
      <c r="B127" s="183"/>
      <c r="C127" s="184"/>
      <c r="D127" s="185" t="s">
        <v>78</v>
      </c>
      <c r="E127" s="186" t="s">
        <v>179</v>
      </c>
      <c r="F127" s="186" t="s">
        <v>180</v>
      </c>
      <c r="G127" s="184"/>
      <c r="H127" s="184"/>
      <c r="I127" s="187"/>
      <c r="J127" s="188">
        <f>BK127</f>
        <v>0</v>
      </c>
      <c r="K127" s="184"/>
      <c r="L127" s="189"/>
      <c r="M127" s="190"/>
      <c r="N127" s="191"/>
      <c r="O127" s="191"/>
      <c r="P127" s="192">
        <f>P128+P243+P302+P309+P348+P369</f>
        <v>0</v>
      </c>
      <c r="Q127" s="191"/>
      <c r="R127" s="192">
        <f>R128+R243+R302+R309+R348+R369</f>
        <v>245.62469104000002</v>
      </c>
      <c r="S127" s="191"/>
      <c r="T127" s="193">
        <f>T128+T243+T302+T309+T348+T369</f>
        <v>478.49310000000003</v>
      </c>
      <c r="AR127" s="194" t="s">
        <v>84</v>
      </c>
      <c r="AT127" s="195" t="s">
        <v>78</v>
      </c>
      <c r="AU127" s="195" t="s">
        <v>79</v>
      </c>
      <c r="AY127" s="194" t="s">
        <v>181</v>
      </c>
      <c r="BK127" s="196">
        <f>BK128+BK243+BK302+BK309+BK348+BK369</f>
        <v>0</v>
      </c>
    </row>
    <row r="128" spans="1:63" s="12" customFormat="1" ht="22.9" customHeight="1">
      <c r="B128" s="183"/>
      <c r="C128" s="184"/>
      <c r="D128" s="185" t="s">
        <v>78</v>
      </c>
      <c r="E128" s="197" t="s">
        <v>84</v>
      </c>
      <c r="F128" s="197" t="s">
        <v>182</v>
      </c>
      <c r="G128" s="184"/>
      <c r="H128" s="184"/>
      <c r="I128" s="187"/>
      <c r="J128" s="198">
        <f>BK128</f>
        <v>0</v>
      </c>
      <c r="K128" s="184"/>
      <c r="L128" s="189"/>
      <c r="M128" s="190"/>
      <c r="N128" s="191"/>
      <c r="O128" s="191"/>
      <c r="P128" s="192">
        <f>SUM(P129:P242)</f>
        <v>0</v>
      </c>
      <c r="Q128" s="191"/>
      <c r="R128" s="192">
        <f>SUM(R129:R242)</f>
        <v>17.668195000000001</v>
      </c>
      <c r="S128" s="191"/>
      <c r="T128" s="193">
        <f>SUM(T129:T242)</f>
        <v>478.49310000000003</v>
      </c>
      <c r="AR128" s="194" t="s">
        <v>84</v>
      </c>
      <c r="AT128" s="195" t="s">
        <v>78</v>
      </c>
      <c r="AU128" s="195" t="s">
        <v>84</v>
      </c>
      <c r="AY128" s="194" t="s">
        <v>181</v>
      </c>
      <c r="BK128" s="196">
        <f>SUM(BK129:BK242)</f>
        <v>0</v>
      </c>
    </row>
    <row r="129" spans="1:65" s="2" customFormat="1" ht="33" customHeight="1">
      <c r="A129" s="33"/>
      <c r="B129" s="34"/>
      <c r="C129" s="199" t="s">
        <v>84</v>
      </c>
      <c r="D129" s="199" t="s">
        <v>183</v>
      </c>
      <c r="E129" s="200" t="s">
        <v>184</v>
      </c>
      <c r="F129" s="201" t="s">
        <v>185</v>
      </c>
      <c r="G129" s="202" t="s">
        <v>186</v>
      </c>
      <c r="H129" s="203">
        <v>10</v>
      </c>
      <c r="I129" s="204"/>
      <c r="J129" s="205">
        <f>ROUND(I129*H129,2)</f>
        <v>0</v>
      </c>
      <c r="K129" s="201" t="s">
        <v>187</v>
      </c>
      <c r="L129" s="38"/>
      <c r="M129" s="206" t="s">
        <v>1</v>
      </c>
      <c r="N129" s="207" t="s">
        <v>44</v>
      </c>
      <c r="O129" s="70"/>
      <c r="P129" s="208">
        <f>O129*H129</f>
        <v>0</v>
      </c>
      <c r="Q129" s="208">
        <v>0</v>
      </c>
      <c r="R129" s="208">
        <f>Q129*H129</f>
        <v>0</v>
      </c>
      <c r="S129" s="208">
        <v>0</v>
      </c>
      <c r="T129" s="209">
        <f>S129*H129</f>
        <v>0</v>
      </c>
      <c r="U129" s="33"/>
      <c r="V129" s="33"/>
      <c r="W129" s="33"/>
      <c r="X129" s="33"/>
      <c r="Y129" s="33"/>
      <c r="Z129" s="33"/>
      <c r="AA129" s="33"/>
      <c r="AB129" s="33"/>
      <c r="AC129" s="33"/>
      <c r="AD129" s="33"/>
      <c r="AE129" s="33"/>
      <c r="AR129" s="210" t="s">
        <v>188</v>
      </c>
      <c r="AT129" s="210" t="s">
        <v>183</v>
      </c>
      <c r="AU129" s="210" t="s">
        <v>88</v>
      </c>
      <c r="AY129" s="16" t="s">
        <v>181</v>
      </c>
      <c r="BE129" s="211">
        <f>IF(N129="základní",J129,0)</f>
        <v>0</v>
      </c>
      <c r="BF129" s="211">
        <f>IF(N129="snížená",J129,0)</f>
        <v>0</v>
      </c>
      <c r="BG129" s="211">
        <f>IF(N129="zákl. přenesená",J129,0)</f>
        <v>0</v>
      </c>
      <c r="BH129" s="211">
        <f>IF(N129="sníž. přenesená",J129,0)</f>
        <v>0</v>
      </c>
      <c r="BI129" s="211">
        <f>IF(N129="nulová",J129,0)</f>
        <v>0</v>
      </c>
      <c r="BJ129" s="16" t="s">
        <v>84</v>
      </c>
      <c r="BK129" s="211">
        <f>ROUND(I129*H129,2)</f>
        <v>0</v>
      </c>
      <c r="BL129" s="16" t="s">
        <v>188</v>
      </c>
      <c r="BM129" s="210" t="s">
        <v>189</v>
      </c>
    </row>
    <row r="130" spans="1:65" s="2" customFormat="1" ht="29.25">
      <c r="A130" s="33"/>
      <c r="B130" s="34"/>
      <c r="C130" s="35"/>
      <c r="D130" s="212" t="s">
        <v>190</v>
      </c>
      <c r="E130" s="35"/>
      <c r="F130" s="213" t="s">
        <v>191</v>
      </c>
      <c r="G130" s="35"/>
      <c r="H130" s="35"/>
      <c r="I130" s="110"/>
      <c r="J130" s="35"/>
      <c r="K130" s="35"/>
      <c r="L130" s="38"/>
      <c r="M130" s="214"/>
      <c r="N130" s="215"/>
      <c r="O130" s="70"/>
      <c r="P130" s="70"/>
      <c r="Q130" s="70"/>
      <c r="R130" s="70"/>
      <c r="S130" s="70"/>
      <c r="T130" s="71"/>
      <c r="U130" s="33"/>
      <c r="V130" s="33"/>
      <c r="W130" s="33"/>
      <c r="X130" s="33"/>
      <c r="Y130" s="33"/>
      <c r="Z130" s="33"/>
      <c r="AA130" s="33"/>
      <c r="AB130" s="33"/>
      <c r="AC130" s="33"/>
      <c r="AD130" s="33"/>
      <c r="AE130" s="33"/>
      <c r="AT130" s="16" t="s">
        <v>190</v>
      </c>
      <c r="AU130" s="16" t="s">
        <v>88</v>
      </c>
    </row>
    <row r="131" spans="1:65" s="2" customFormat="1" ht="97.5">
      <c r="A131" s="33"/>
      <c r="B131" s="34"/>
      <c r="C131" s="35"/>
      <c r="D131" s="212" t="s">
        <v>192</v>
      </c>
      <c r="E131" s="35"/>
      <c r="F131" s="216" t="s">
        <v>193</v>
      </c>
      <c r="G131" s="35"/>
      <c r="H131" s="35"/>
      <c r="I131" s="110"/>
      <c r="J131" s="35"/>
      <c r="K131" s="35"/>
      <c r="L131" s="38"/>
      <c r="M131" s="214"/>
      <c r="N131" s="215"/>
      <c r="O131" s="70"/>
      <c r="P131" s="70"/>
      <c r="Q131" s="70"/>
      <c r="R131" s="70"/>
      <c r="S131" s="70"/>
      <c r="T131" s="71"/>
      <c r="U131" s="33"/>
      <c r="V131" s="33"/>
      <c r="W131" s="33"/>
      <c r="X131" s="33"/>
      <c r="Y131" s="33"/>
      <c r="Z131" s="33"/>
      <c r="AA131" s="33"/>
      <c r="AB131" s="33"/>
      <c r="AC131" s="33"/>
      <c r="AD131" s="33"/>
      <c r="AE131" s="33"/>
      <c r="AT131" s="16" t="s">
        <v>192</v>
      </c>
      <c r="AU131" s="16" t="s">
        <v>88</v>
      </c>
    </row>
    <row r="132" spans="1:65" s="2" customFormat="1" ht="16.5" customHeight="1">
      <c r="A132" s="33"/>
      <c r="B132" s="34"/>
      <c r="C132" s="199" t="s">
        <v>88</v>
      </c>
      <c r="D132" s="199" t="s">
        <v>183</v>
      </c>
      <c r="E132" s="200" t="s">
        <v>194</v>
      </c>
      <c r="F132" s="201" t="s">
        <v>195</v>
      </c>
      <c r="G132" s="202" t="s">
        <v>196</v>
      </c>
      <c r="H132" s="203">
        <v>1</v>
      </c>
      <c r="I132" s="204"/>
      <c r="J132" s="205">
        <f>ROUND(I132*H132,2)</f>
        <v>0</v>
      </c>
      <c r="K132" s="201" t="s">
        <v>187</v>
      </c>
      <c r="L132" s="38"/>
      <c r="M132" s="206" t="s">
        <v>1</v>
      </c>
      <c r="N132" s="207" t="s">
        <v>44</v>
      </c>
      <c r="O132" s="70"/>
      <c r="P132" s="208">
        <f>O132*H132</f>
        <v>0</v>
      </c>
      <c r="Q132" s="208">
        <v>0</v>
      </c>
      <c r="R132" s="208">
        <f>Q132*H132</f>
        <v>0</v>
      </c>
      <c r="S132" s="208">
        <v>0</v>
      </c>
      <c r="T132" s="209">
        <f>S132*H132</f>
        <v>0</v>
      </c>
      <c r="U132" s="33"/>
      <c r="V132" s="33"/>
      <c r="W132" s="33"/>
      <c r="X132" s="33"/>
      <c r="Y132" s="33"/>
      <c r="Z132" s="33"/>
      <c r="AA132" s="33"/>
      <c r="AB132" s="33"/>
      <c r="AC132" s="33"/>
      <c r="AD132" s="33"/>
      <c r="AE132" s="33"/>
      <c r="AR132" s="210" t="s">
        <v>188</v>
      </c>
      <c r="AT132" s="210" t="s">
        <v>183</v>
      </c>
      <c r="AU132" s="210" t="s">
        <v>88</v>
      </c>
      <c r="AY132" s="16" t="s">
        <v>181</v>
      </c>
      <c r="BE132" s="211">
        <f>IF(N132="základní",J132,0)</f>
        <v>0</v>
      </c>
      <c r="BF132" s="211">
        <f>IF(N132="snížená",J132,0)</f>
        <v>0</v>
      </c>
      <c r="BG132" s="211">
        <f>IF(N132="zákl. přenesená",J132,0)</f>
        <v>0</v>
      </c>
      <c r="BH132" s="211">
        <f>IF(N132="sníž. přenesená",J132,0)</f>
        <v>0</v>
      </c>
      <c r="BI132" s="211">
        <f>IF(N132="nulová",J132,0)</f>
        <v>0</v>
      </c>
      <c r="BJ132" s="16" t="s">
        <v>84</v>
      </c>
      <c r="BK132" s="211">
        <f>ROUND(I132*H132,2)</f>
        <v>0</v>
      </c>
      <c r="BL132" s="16" t="s">
        <v>188</v>
      </c>
      <c r="BM132" s="210" t="s">
        <v>197</v>
      </c>
    </row>
    <row r="133" spans="1:65" s="2" customFormat="1" ht="19.5">
      <c r="A133" s="33"/>
      <c r="B133" s="34"/>
      <c r="C133" s="35"/>
      <c r="D133" s="212" t="s">
        <v>190</v>
      </c>
      <c r="E133" s="35"/>
      <c r="F133" s="213" t="s">
        <v>198</v>
      </c>
      <c r="G133" s="35"/>
      <c r="H133" s="35"/>
      <c r="I133" s="110"/>
      <c r="J133" s="35"/>
      <c r="K133" s="35"/>
      <c r="L133" s="38"/>
      <c r="M133" s="214"/>
      <c r="N133" s="215"/>
      <c r="O133" s="70"/>
      <c r="P133" s="70"/>
      <c r="Q133" s="70"/>
      <c r="R133" s="70"/>
      <c r="S133" s="70"/>
      <c r="T133" s="71"/>
      <c r="U133" s="33"/>
      <c r="V133" s="33"/>
      <c r="W133" s="33"/>
      <c r="X133" s="33"/>
      <c r="Y133" s="33"/>
      <c r="Z133" s="33"/>
      <c r="AA133" s="33"/>
      <c r="AB133" s="33"/>
      <c r="AC133" s="33"/>
      <c r="AD133" s="33"/>
      <c r="AE133" s="33"/>
      <c r="AT133" s="16" t="s">
        <v>190</v>
      </c>
      <c r="AU133" s="16" t="s">
        <v>88</v>
      </c>
    </row>
    <row r="134" spans="1:65" s="2" customFormat="1" ht="39">
      <c r="A134" s="33"/>
      <c r="B134" s="34"/>
      <c r="C134" s="35"/>
      <c r="D134" s="212" t="s">
        <v>192</v>
      </c>
      <c r="E134" s="35"/>
      <c r="F134" s="216" t="s">
        <v>199</v>
      </c>
      <c r="G134" s="35"/>
      <c r="H134" s="35"/>
      <c r="I134" s="110"/>
      <c r="J134" s="35"/>
      <c r="K134" s="35"/>
      <c r="L134" s="38"/>
      <c r="M134" s="214"/>
      <c r="N134" s="215"/>
      <c r="O134" s="70"/>
      <c r="P134" s="70"/>
      <c r="Q134" s="70"/>
      <c r="R134" s="70"/>
      <c r="S134" s="70"/>
      <c r="T134" s="71"/>
      <c r="U134" s="33"/>
      <c r="V134" s="33"/>
      <c r="W134" s="33"/>
      <c r="X134" s="33"/>
      <c r="Y134" s="33"/>
      <c r="Z134" s="33"/>
      <c r="AA134" s="33"/>
      <c r="AB134" s="33"/>
      <c r="AC134" s="33"/>
      <c r="AD134" s="33"/>
      <c r="AE134" s="33"/>
      <c r="AT134" s="16" t="s">
        <v>192</v>
      </c>
      <c r="AU134" s="16" t="s">
        <v>88</v>
      </c>
    </row>
    <row r="135" spans="1:65" s="2" customFormat="1" ht="21.75" customHeight="1">
      <c r="A135" s="33"/>
      <c r="B135" s="34"/>
      <c r="C135" s="199" t="s">
        <v>200</v>
      </c>
      <c r="D135" s="199" t="s">
        <v>183</v>
      </c>
      <c r="E135" s="200" t="s">
        <v>201</v>
      </c>
      <c r="F135" s="201" t="s">
        <v>202</v>
      </c>
      <c r="G135" s="202" t="s">
        <v>186</v>
      </c>
      <c r="H135" s="203">
        <v>502.1</v>
      </c>
      <c r="I135" s="204"/>
      <c r="J135" s="205">
        <f>ROUND(I135*H135,2)</f>
        <v>0</v>
      </c>
      <c r="K135" s="201" t="s">
        <v>187</v>
      </c>
      <c r="L135" s="38"/>
      <c r="M135" s="206" t="s">
        <v>1</v>
      </c>
      <c r="N135" s="207" t="s">
        <v>44</v>
      </c>
      <c r="O135" s="70"/>
      <c r="P135" s="208">
        <f>O135*H135</f>
        <v>0</v>
      </c>
      <c r="Q135" s="208">
        <v>0</v>
      </c>
      <c r="R135" s="208">
        <f>Q135*H135</f>
        <v>0</v>
      </c>
      <c r="S135" s="208">
        <v>0.255</v>
      </c>
      <c r="T135" s="209">
        <f>S135*H135</f>
        <v>128.03550000000001</v>
      </c>
      <c r="U135" s="33"/>
      <c r="V135" s="33"/>
      <c r="W135" s="33"/>
      <c r="X135" s="33"/>
      <c r="Y135" s="33"/>
      <c r="Z135" s="33"/>
      <c r="AA135" s="33"/>
      <c r="AB135" s="33"/>
      <c r="AC135" s="33"/>
      <c r="AD135" s="33"/>
      <c r="AE135" s="33"/>
      <c r="AR135" s="210" t="s">
        <v>188</v>
      </c>
      <c r="AT135" s="210" t="s">
        <v>183</v>
      </c>
      <c r="AU135" s="210" t="s">
        <v>88</v>
      </c>
      <c r="AY135" s="16" t="s">
        <v>181</v>
      </c>
      <c r="BE135" s="211">
        <f>IF(N135="základní",J135,0)</f>
        <v>0</v>
      </c>
      <c r="BF135" s="211">
        <f>IF(N135="snížená",J135,0)</f>
        <v>0</v>
      </c>
      <c r="BG135" s="211">
        <f>IF(N135="zákl. přenesená",J135,0)</f>
        <v>0</v>
      </c>
      <c r="BH135" s="211">
        <f>IF(N135="sníž. přenesená",J135,0)</f>
        <v>0</v>
      </c>
      <c r="BI135" s="211">
        <f>IF(N135="nulová",J135,0)</f>
        <v>0</v>
      </c>
      <c r="BJ135" s="16" t="s">
        <v>84</v>
      </c>
      <c r="BK135" s="211">
        <f>ROUND(I135*H135,2)</f>
        <v>0</v>
      </c>
      <c r="BL135" s="16" t="s">
        <v>188</v>
      </c>
      <c r="BM135" s="210" t="s">
        <v>203</v>
      </c>
    </row>
    <row r="136" spans="1:65" s="2" customFormat="1" ht="48.75">
      <c r="A136" s="33"/>
      <c r="B136" s="34"/>
      <c r="C136" s="35"/>
      <c r="D136" s="212" t="s">
        <v>190</v>
      </c>
      <c r="E136" s="35"/>
      <c r="F136" s="213" t="s">
        <v>204</v>
      </c>
      <c r="G136" s="35"/>
      <c r="H136" s="35"/>
      <c r="I136" s="110"/>
      <c r="J136" s="35"/>
      <c r="K136" s="35"/>
      <c r="L136" s="38"/>
      <c r="M136" s="214"/>
      <c r="N136" s="215"/>
      <c r="O136" s="70"/>
      <c r="P136" s="70"/>
      <c r="Q136" s="70"/>
      <c r="R136" s="70"/>
      <c r="S136" s="70"/>
      <c r="T136" s="71"/>
      <c r="U136" s="33"/>
      <c r="V136" s="33"/>
      <c r="W136" s="33"/>
      <c r="X136" s="33"/>
      <c r="Y136" s="33"/>
      <c r="Z136" s="33"/>
      <c r="AA136" s="33"/>
      <c r="AB136" s="33"/>
      <c r="AC136" s="33"/>
      <c r="AD136" s="33"/>
      <c r="AE136" s="33"/>
      <c r="AT136" s="16" t="s">
        <v>190</v>
      </c>
      <c r="AU136" s="16" t="s">
        <v>88</v>
      </c>
    </row>
    <row r="137" spans="1:65" s="2" customFormat="1" ht="146.25">
      <c r="A137" s="33"/>
      <c r="B137" s="34"/>
      <c r="C137" s="35"/>
      <c r="D137" s="212" t="s">
        <v>192</v>
      </c>
      <c r="E137" s="35"/>
      <c r="F137" s="216" t="s">
        <v>205</v>
      </c>
      <c r="G137" s="35"/>
      <c r="H137" s="35"/>
      <c r="I137" s="110"/>
      <c r="J137" s="35"/>
      <c r="K137" s="35"/>
      <c r="L137" s="38"/>
      <c r="M137" s="214"/>
      <c r="N137" s="215"/>
      <c r="O137" s="70"/>
      <c r="P137" s="70"/>
      <c r="Q137" s="70"/>
      <c r="R137" s="70"/>
      <c r="S137" s="70"/>
      <c r="T137" s="71"/>
      <c r="U137" s="33"/>
      <c r="V137" s="33"/>
      <c r="W137" s="33"/>
      <c r="X137" s="33"/>
      <c r="Y137" s="33"/>
      <c r="Z137" s="33"/>
      <c r="AA137" s="33"/>
      <c r="AB137" s="33"/>
      <c r="AC137" s="33"/>
      <c r="AD137" s="33"/>
      <c r="AE137" s="33"/>
      <c r="AT137" s="16" t="s">
        <v>192</v>
      </c>
      <c r="AU137" s="16" t="s">
        <v>88</v>
      </c>
    </row>
    <row r="138" spans="1:65" s="13" customFormat="1" ht="11.25">
      <c r="B138" s="217"/>
      <c r="C138" s="218"/>
      <c r="D138" s="212" t="s">
        <v>206</v>
      </c>
      <c r="E138" s="219" t="s">
        <v>106</v>
      </c>
      <c r="F138" s="220" t="s">
        <v>107</v>
      </c>
      <c r="G138" s="218"/>
      <c r="H138" s="221">
        <v>502.1</v>
      </c>
      <c r="I138" s="222"/>
      <c r="J138" s="218"/>
      <c r="K138" s="218"/>
      <c r="L138" s="223"/>
      <c r="M138" s="224"/>
      <c r="N138" s="225"/>
      <c r="O138" s="225"/>
      <c r="P138" s="225"/>
      <c r="Q138" s="225"/>
      <c r="R138" s="225"/>
      <c r="S138" s="225"/>
      <c r="T138" s="226"/>
      <c r="AT138" s="227" t="s">
        <v>206</v>
      </c>
      <c r="AU138" s="227" t="s">
        <v>88</v>
      </c>
      <c r="AV138" s="13" t="s">
        <v>88</v>
      </c>
      <c r="AW138" s="13" t="s">
        <v>34</v>
      </c>
      <c r="AX138" s="13" t="s">
        <v>84</v>
      </c>
      <c r="AY138" s="227" t="s">
        <v>181</v>
      </c>
    </row>
    <row r="139" spans="1:65" s="2" customFormat="1" ht="21.75" customHeight="1">
      <c r="A139" s="33"/>
      <c r="B139" s="34"/>
      <c r="C139" s="199" t="s">
        <v>188</v>
      </c>
      <c r="D139" s="199" t="s">
        <v>183</v>
      </c>
      <c r="E139" s="200" t="s">
        <v>207</v>
      </c>
      <c r="F139" s="201" t="s">
        <v>208</v>
      </c>
      <c r="G139" s="202" t="s">
        <v>186</v>
      </c>
      <c r="H139" s="203">
        <v>95.96</v>
      </c>
      <c r="I139" s="204"/>
      <c r="J139" s="205">
        <f>ROUND(I139*H139,2)</f>
        <v>0</v>
      </c>
      <c r="K139" s="201" t="s">
        <v>187</v>
      </c>
      <c r="L139" s="38"/>
      <c r="M139" s="206" t="s">
        <v>1</v>
      </c>
      <c r="N139" s="207" t="s">
        <v>44</v>
      </c>
      <c r="O139" s="70"/>
      <c r="P139" s="208">
        <f>O139*H139</f>
        <v>0</v>
      </c>
      <c r="Q139" s="208">
        <v>0</v>
      </c>
      <c r="R139" s="208">
        <f>Q139*H139</f>
        <v>0</v>
      </c>
      <c r="S139" s="208">
        <v>0.44</v>
      </c>
      <c r="T139" s="209">
        <f>S139*H139</f>
        <v>42.2224</v>
      </c>
      <c r="U139" s="33"/>
      <c r="V139" s="33"/>
      <c r="W139" s="33"/>
      <c r="X139" s="33"/>
      <c r="Y139" s="33"/>
      <c r="Z139" s="33"/>
      <c r="AA139" s="33"/>
      <c r="AB139" s="33"/>
      <c r="AC139" s="33"/>
      <c r="AD139" s="33"/>
      <c r="AE139" s="33"/>
      <c r="AR139" s="210" t="s">
        <v>188</v>
      </c>
      <c r="AT139" s="210" t="s">
        <v>183</v>
      </c>
      <c r="AU139" s="210" t="s">
        <v>88</v>
      </c>
      <c r="AY139" s="16" t="s">
        <v>181</v>
      </c>
      <c r="BE139" s="211">
        <f>IF(N139="základní",J139,0)</f>
        <v>0</v>
      </c>
      <c r="BF139" s="211">
        <f>IF(N139="snížená",J139,0)</f>
        <v>0</v>
      </c>
      <c r="BG139" s="211">
        <f>IF(N139="zákl. přenesená",J139,0)</f>
        <v>0</v>
      </c>
      <c r="BH139" s="211">
        <f>IF(N139="sníž. přenesená",J139,0)</f>
        <v>0</v>
      </c>
      <c r="BI139" s="211">
        <f>IF(N139="nulová",J139,0)</f>
        <v>0</v>
      </c>
      <c r="BJ139" s="16" t="s">
        <v>84</v>
      </c>
      <c r="BK139" s="211">
        <f>ROUND(I139*H139,2)</f>
        <v>0</v>
      </c>
      <c r="BL139" s="16" t="s">
        <v>188</v>
      </c>
      <c r="BM139" s="210" t="s">
        <v>209</v>
      </c>
    </row>
    <row r="140" spans="1:65" s="2" customFormat="1" ht="39">
      <c r="A140" s="33"/>
      <c r="B140" s="34"/>
      <c r="C140" s="35"/>
      <c r="D140" s="212" t="s">
        <v>190</v>
      </c>
      <c r="E140" s="35"/>
      <c r="F140" s="213" t="s">
        <v>210</v>
      </c>
      <c r="G140" s="35"/>
      <c r="H140" s="35"/>
      <c r="I140" s="110"/>
      <c r="J140" s="35"/>
      <c r="K140" s="35"/>
      <c r="L140" s="38"/>
      <c r="M140" s="214"/>
      <c r="N140" s="215"/>
      <c r="O140" s="70"/>
      <c r="P140" s="70"/>
      <c r="Q140" s="70"/>
      <c r="R140" s="70"/>
      <c r="S140" s="70"/>
      <c r="T140" s="71"/>
      <c r="U140" s="33"/>
      <c r="V140" s="33"/>
      <c r="W140" s="33"/>
      <c r="X140" s="33"/>
      <c r="Y140" s="33"/>
      <c r="Z140" s="33"/>
      <c r="AA140" s="33"/>
      <c r="AB140" s="33"/>
      <c r="AC140" s="33"/>
      <c r="AD140" s="33"/>
      <c r="AE140" s="33"/>
      <c r="AT140" s="16" t="s">
        <v>190</v>
      </c>
      <c r="AU140" s="16" t="s">
        <v>88</v>
      </c>
    </row>
    <row r="141" spans="1:65" s="2" customFormat="1" ht="253.5">
      <c r="A141" s="33"/>
      <c r="B141" s="34"/>
      <c r="C141" s="35"/>
      <c r="D141" s="212" t="s">
        <v>192</v>
      </c>
      <c r="E141" s="35"/>
      <c r="F141" s="216" t="s">
        <v>211</v>
      </c>
      <c r="G141" s="35"/>
      <c r="H141" s="35"/>
      <c r="I141" s="110"/>
      <c r="J141" s="35"/>
      <c r="K141" s="35"/>
      <c r="L141" s="38"/>
      <c r="M141" s="214"/>
      <c r="N141" s="215"/>
      <c r="O141" s="70"/>
      <c r="P141" s="70"/>
      <c r="Q141" s="70"/>
      <c r="R141" s="70"/>
      <c r="S141" s="70"/>
      <c r="T141" s="71"/>
      <c r="U141" s="33"/>
      <c r="V141" s="33"/>
      <c r="W141" s="33"/>
      <c r="X141" s="33"/>
      <c r="Y141" s="33"/>
      <c r="Z141" s="33"/>
      <c r="AA141" s="33"/>
      <c r="AB141" s="33"/>
      <c r="AC141" s="33"/>
      <c r="AD141" s="33"/>
      <c r="AE141" s="33"/>
      <c r="AT141" s="16" t="s">
        <v>192</v>
      </c>
      <c r="AU141" s="16" t="s">
        <v>88</v>
      </c>
    </row>
    <row r="142" spans="1:65" s="13" customFormat="1" ht="11.25">
      <c r="B142" s="217"/>
      <c r="C142" s="218"/>
      <c r="D142" s="212" t="s">
        <v>206</v>
      </c>
      <c r="E142" s="219" t="s">
        <v>1</v>
      </c>
      <c r="F142" s="220" t="s">
        <v>108</v>
      </c>
      <c r="G142" s="218"/>
      <c r="H142" s="221">
        <v>95.96</v>
      </c>
      <c r="I142" s="222"/>
      <c r="J142" s="218"/>
      <c r="K142" s="218"/>
      <c r="L142" s="223"/>
      <c r="M142" s="224"/>
      <c r="N142" s="225"/>
      <c r="O142" s="225"/>
      <c r="P142" s="225"/>
      <c r="Q142" s="225"/>
      <c r="R142" s="225"/>
      <c r="S142" s="225"/>
      <c r="T142" s="226"/>
      <c r="AT142" s="227" t="s">
        <v>206</v>
      </c>
      <c r="AU142" s="227" t="s">
        <v>88</v>
      </c>
      <c r="AV142" s="13" t="s">
        <v>88</v>
      </c>
      <c r="AW142" s="13" t="s">
        <v>34</v>
      </c>
      <c r="AX142" s="13" t="s">
        <v>84</v>
      </c>
      <c r="AY142" s="227" t="s">
        <v>181</v>
      </c>
    </row>
    <row r="143" spans="1:65" s="2" customFormat="1" ht="21.75" customHeight="1">
      <c r="A143" s="33"/>
      <c r="B143" s="34"/>
      <c r="C143" s="199" t="s">
        <v>212</v>
      </c>
      <c r="D143" s="199" t="s">
        <v>183</v>
      </c>
      <c r="E143" s="200" t="s">
        <v>213</v>
      </c>
      <c r="F143" s="201" t="s">
        <v>214</v>
      </c>
      <c r="G143" s="202" t="s">
        <v>186</v>
      </c>
      <c r="H143" s="203">
        <v>95.96</v>
      </c>
      <c r="I143" s="204"/>
      <c r="J143" s="205">
        <f>ROUND(I143*H143,2)</f>
        <v>0</v>
      </c>
      <c r="K143" s="201" t="s">
        <v>187</v>
      </c>
      <c r="L143" s="38"/>
      <c r="M143" s="206" t="s">
        <v>1</v>
      </c>
      <c r="N143" s="207" t="s">
        <v>44</v>
      </c>
      <c r="O143" s="70"/>
      <c r="P143" s="208">
        <f>O143*H143</f>
        <v>0</v>
      </c>
      <c r="Q143" s="208">
        <v>0</v>
      </c>
      <c r="R143" s="208">
        <f>Q143*H143</f>
        <v>0</v>
      </c>
      <c r="S143" s="208">
        <v>0.22</v>
      </c>
      <c r="T143" s="209">
        <f>S143*H143</f>
        <v>21.1112</v>
      </c>
      <c r="U143" s="33"/>
      <c r="V143" s="33"/>
      <c r="W143" s="33"/>
      <c r="X143" s="33"/>
      <c r="Y143" s="33"/>
      <c r="Z143" s="33"/>
      <c r="AA143" s="33"/>
      <c r="AB143" s="33"/>
      <c r="AC143" s="33"/>
      <c r="AD143" s="33"/>
      <c r="AE143" s="33"/>
      <c r="AR143" s="210" t="s">
        <v>188</v>
      </c>
      <c r="AT143" s="210" t="s">
        <v>183</v>
      </c>
      <c r="AU143" s="210" t="s">
        <v>88</v>
      </c>
      <c r="AY143" s="16" t="s">
        <v>181</v>
      </c>
      <c r="BE143" s="211">
        <f>IF(N143="základní",J143,0)</f>
        <v>0</v>
      </c>
      <c r="BF143" s="211">
        <f>IF(N143="snížená",J143,0)</f>
        <v>0</v>
      </c>
      <c r="BG143" s="211">
        <f>IF(N143="zákl. přenesená",J143,0)</f>
        <v>0</v>
      </c>
      <c r="BH143" s="211">
        <f>IF(N143="sníž. přenesená",J143,0)</f>
        <v>0</v>
      </c>
      <c r="BI143" s="211">
        <f>IF(N143="nulová",J143,0)</f>
        <v>0</v>
      </c>
      <c r="BJ143" s="16" t="s">
        <v>84</v>
      </c>
      <c r="BK143" s="211">
        <f>ROUND(I143*H143,2)</f>
        <v>0</v>
      </c>
      <c r="BL143" s="16" t="s">
        <v>188</v>
      </c>
      <c r="BM143" s="210" t="s">
        <v>215</v>
      </c>
    </row>
    <row r="144" spans="1:65" s="2" customFormat="1" ht="39">
      <c r="A144" s="33"/>
      <c r="B144" s="34"/>
      <c r="C144" s="35"/>
      <c r="D144" s="212" t="s">
        <v>190</v>
      </c>
      <c r="E144" s="35"/>
      <c r="F144" s="213" t="s">
        <v>216</v>
      </c>
      <c r="G144" s="35"/>
      <c r="H144" s="35"/>
      <c r="I144" s="110"/>
      <c r="J144" s="35"/>
      <c r="K144" s="35"/>
      <c r="L144" s="38"/>
      <c r="M144" s="214"/>
      <c r="N144" s="215"/>
      <c r="O144" s="70"/>
      <c r="P144" s="70"/>
      <c r="Q144" s="70"/>
      <c r="R144" s="70"/>
      <c r="S144" s="70"/>
      <c r="T144" s="71"/>
      <c r="U144" s="33"/>
      <c r="V144" s="33"/>
      <c r="W144" s="33"/>
      <c r="X144" s="33"/>
      <c r="Y144" s="33"/>
      <c r="Z144" s="33"/>
      <c r="AA144" s="33"/>
      <c r="AB144" s="33"/>
      <c r="AC144" s="33"/>
      <c r="AD144" s="33"/>
      <c r="AE144" s="33"/>
      <c r="AT144" s="16" t="s">
        <v>190</v>
      </c>
      <c r="AU144" s="16" t="s">
        <v>88</v>
      </c>
    </row>
    <row r="145" spans="1:65" s="2" customFormat="1" ht="253.5">
      <c r="A145" s="33"/>
      <c r="B145" s="34"/>
      <c r="C145" s="35"/>
      <c r="D145" s="212" t="s">
        <v>192</v>
      </c>
      <c r="E145" s="35"/>
      <c r="F145" s="216" t="s">
        <v>211</v>
      </c>
      <c r="G145" s="35"/>
      <c r="H145" s="35"/>
      <c r="I145" s="110"/>
      <c r="J145" s="35"/>
      <c r="K145" s="35"/>
      <c r="L145" s="38"/>
      <c r="M145" s="214"/>
      <c r="N145" s="215"/>
      <c r="O145" s="70"/>
      <c r="P145" s="70"/>
      <c r="Q145" s="70"/>
      <c r="R145" s="70"/>
      <c r="S145" s="70"/>
      <c r="T145" s="71"/>
      <c r="U145" s="33"/>
      <c r="V145" s="33"/>
      <c r="W145" s="33"/>
      <c r="X145" s="33"/>
      <c r="Y145" s="33"/>
      <c r="Z145" s="33"/>
      <c r="AA145" s="33"/>
      <c r="AB145" s="33"/>
      <c r="AC145" s="33"/>
      <c r="AD145" s="33"/>
      <c r="AE145" s="33"/>
      <c r="AT145" s="16" t="s">
        <v>192</v>
      </c>
      <c r="AU145" s="16" t="s">
        <v>88</v>
      </c>
    </row>
    <row r="146" spans="1:65" s="13" customFormat="1" ht="11.25">
      <c r="B146" s="217"/>
      <c r="C146" s="218"/>
      <c r="D146" s="212" t="s">
        <v>206</v>
      </c>
      <c r="E146" s="219" t="s">
        <v>108</v>
      </c>
      <c r="F146" s="220" t="s">
        <v>109</v>
      </c>
      <c r="G146" s="218"/>
      <c r="H146" s="221">
        <v>95.96</v>
      </c>
      <c r="I146" s="222"/>
      <c r="J146" s="218"/>
      <c r="K146" s="218"/>
      <c r="L146" s="223"/>
      <c r="M146" s="224"/>
      <c r="N146" s="225"/>
      <c r="O146" s="225"/>
      <c r="P146" s="225"/>
      <c r="Q146" s="225"/>
      <c r="R146" s="225"/>
      <c r="S146" s="225"/>
      <c r="T146" s="226"/>
      <c r="AT146" s="227" t="s">
        <v>206</v>
      </c>
      <c r="AU146" s="227" t="s">
        <v>88</v>
      </c>
      <c r="AV146" s="13" t="s">
        <v>88</v>
      </c>
      <c r="AW146" s="13" t="s">
        <v>34</v>
      </c>
      <c r="AX146" s="13" t="s">
        <v>84</v>
      </c>
      <c r="AY146" s="227" t="s">
        <v>181</v>
      </c>
    </row>
    <row r="147" spans="1:65" s="2" customFormat="1" ht="21.75" customHeight="1">
      <c r="A147" s="33"/>
      <c r="B147" s="34"/>
      <c r="C147" s="199" t="s">
        <v>217</v>
      </c>
      <c r="D147" s="199" t="s">
        <v>183</v>
      </c>
      <c r="E147" s="200" t="s">
        <v>218</v>
      </c>
      <c r="F147" s="201" t="s">
        <v>219</v>
      </c>
      <c r="G147" s="202" t="s">
        <v>186</v>
      </c>
      <c r="H147" s="203">
        <v>502.1</v>
      </c>
      <c r="I147" s="204"/>
      <c r="J147" s="205">
        <f>ROUND(I147*H147,2)</f>
        <v>0</v>
      </c>
      <c r="K147" s="201" t="s">
        <v>187</v>
      </c>
      <c r="L147" s="38"/>
      <c r="M147" s="206" t="s">
        <v>1</v>
      </c>
      <c r="N147" s="207" t="s">
        <v>44</v>
      </c>
      <c r="O147" s="70"/>
      <c r="P147" s="208">
        <f>O147*H147</f>
        <v>0</v>
      </c>
      <c r="Q147" s="208">
        <v>0</v>
      </c>
      <c r="R147" s="208">
        <f>Q147*H147</f>
        <v>0</v>
      </c>
      <c r="S147" s="208">
        <v>0.3</v>
      </c>
      <c r="T147" s="209">
        <f>S147*H147</f>
        <v>150.63</v>
      </c>
      <c r="U147" s="33"/>
      <c r="V147" s="33"/>
      <c r="W147" s="33"/>
      <c r="X147" s="33"/>
      <c r="Y147" s="33"/>
      <c r="Z147" s="33"/>
      <c r="AA147" s="33"/>
      <c r="AB147" s="33"/>
      <c r="AC147" s="33"/>
      <c r="AD147" s="33"/>
      <c r="AE147" s="33"/>
      <c r="AR147" s="210" t="s">
        <v>188</v>
      </c>
      <c r="AT147" s="210" t="s">
        <v>183</v>
      </c>
      <c r="AU147" s="210" t="s">
        <v>88</v>
      </c>
      <c r="AY147" s="16" t="s">
        <v>181</v>
      </c>
      <c r="BE147" s="211">
        <f>IF(N147="základní",J147,0)</f>
        <v>0</v>
      </c>
      <c r="BF147" s="211">
        <f>IF(N147="snížená",J147,0)</f>
        <v>0</v>
      </c>
      <c r="BG147" s="211">
        <f>IF(N147="zákl. přenesená",J147,0)</f>
        <v>0</v>
      </c>
      <c r="BH147" s="211">
        <f>IF(N147="sníž. přenesená",J147,0)</f>
        <v>0</v>
      </c>
      <c r="BI147" s="211">
        <f>IF(N147="nulová",J147,0)</f>
        <v>0</v>
      </c>
      <c r="BJ147" s="16" t="s">
        <v>84</v>
      </c>
      <c r="BK147" s="211">
        <f>ROUND(I147*H147,2)</f>
        <v>0</v>
      </c>
      <c r="BL147" s="16" t="s">
        <v>188</v>
      </c>
      <c r="BM147" s="210" t="s">
        <v>220</v>
      </c>
    </row>
    <row r="148" spans="1:65" s="2" customFormat="1" ht="39">
      <c r="A148" s="33"/>
      <c r="B148" s="34"/>
      <c r="C148" s="35"/>
      <c r="D148" s="212" t="s">
        <v>190</v>
      </c>
      <c r="E148" s="35"/>
      <c r="F148" s="213" t="s">
        <v>221</v>
      </c>
      <c r="G148" s="35"/>
      <c r="H148" s="35"/>
      <c r="I148" s="110"/>
      <c r="J148" s="35"/>
      <c r="K148" s="35"/>
      <c r="L148" s="38"/>
      <c r="M148" s="214"/>
      <c r="N148" s="215"/>
      <c r="O148" s="70"/>
      <c r="P148" s="70"/>
      <c r="Q148" s="70"/>
      <c r="R148" s="70"/>
      <c r="S148" s="70"/>
      <c r="T148" s="71"/>
      <c r="U148" s="33"/>
      <c r="V148" s="33"/>
      <c r="W148" s="33"/>
      <c r="X148" s="33"/>
      <c r="Y148" s="33"/>
      <c r="Z148" s="33"/>
      <c r="AA148" s="33"/>
      <c r="AB148" s="33"/>
      <c r="AC148" s="33"/>
      <c r="AD148" s="33"/>
      <c r="AE148" s="33"/>
      <c r="AT148" s="16" t="s">
        <v>190</v>
      </c>
      <c r="AU148" s="16" t="s">
        <v>88</v>
      </c>
    </row>
    <row r="149" spans="1:65" s="2" customFormat="1" ht="253.5">
      <c r="A149" s="33"/>
      <c r="B149" s="34"/>
      <c r="C149" s="35"/>
      <c r="D149" s="212" t="s">
        <v>192</v>
      </c>
      <c r="E149" s="35"/>
      <c r="F149" s="216" t="s">
        <v>211</v>
      </c>
      <c r="G149" s="35"/>
      <c r="H149" s="35"/>
      <c r="I149" s="110"/>
      <c r="J149" s="35"/>
      <c r="K149" s="35"/>
      <c r="L149" s="38"/>
      <c r="M149" s="214"/>
      <c r="N149" s="215"/>
      <c r="O149" s="70"/>
      <c r="P149" s="70"/>
      <c r="Q149" s="70"/>
      <c r="R149" s="70"/>
      <c r="S149" s="70"/>
      <c r="T149" s="71"/>
      <c r="U149" s="33"/>
      <c r="V149" s="33"/>
      <c r="W149" s="33"/>
      <c r="X149" s="33"/>
      <c r="Y149" s="33"/>
      <c r="Z149" s="33"/>
      <c r="AA149" s="33"/>
      <c r="AB149" s="33"/>
      <c r="AC149" s="33"/>
      <c r="AD149" s="33"/>
      <c r="AE149" s="33"/>
      <c r="AT149" s="16" t="s">
        <v>192</v>
      </c>
      <c r="AU149" s="16" t="s">
        <v>88</v>
      </c>
    </row>
    <row r="150" spans="1:65" s="13" customFormat="1" ht="11.25">
      <c r="B150" s="217"/>
      <c r="C150" s="218"/>
      <c r="D150" s="212" t="s">
        <v>206</v>
      </c>
      <c r="E150" s="219" t="s">
        <v>1</v>
      </c>
      <c r="F150" s="220" t="s">
        <v>106</v>
      </c>
      <c r="G150" s="218"/>
      <c r="H150" s="221">
        <v>502.1</v>
      </c>
      <c r="I150" s="222"/>
      <c r="J150" s="218"/>
      <c r="K150" s="218"/>
      <c r="L150" s="223"/>
      <c r="M150" s="224"/>
      <c r="N150" s="225"/>
      <c r="O150" s="225"/>
      <c r="P150" s="225"/>
      <c r="Q150" s="225"/>
      <c r="R150" s="225"/>
      <c r="S150" s="225"/>
      <c r="T150" s="226"/>
      <c r="AT150" s="227" t="s">
        <v>206</v>
      </c>
      <c r="AU150" s="227" t="s">
        <v>88</v>
      </c>
      <c r="AV150" s="13" t="s">
        <v>88</v>
      </c>
      <c r="AW150" s="13" t="s">
        <v>34</v>
      </c>
      <c r="AX150" s="13" t="s">
        <v>84</v>
      </c>
      <c r="AY150" s="227" t="s">
        <v>181</v>
      </c>
    </row>
    <row r="151" spans="1:65" s="2" customFormat="1" ht="16.5" customHeight="1">
      <c r="A151" s="33"/>
      <c r="B151" s="34"/>
      <c r="C151" s="199" t="s">
        <v>222</v>
      </c>
      <c r="D151" s="199" t="s">
        <v>183</v>
      </c>
      <c r="E151" s="200" t="s">
        <v>223</v>
      </c>
      <c r="F151" s="201" t="s">
        <v>224</v>
      </c>
      <c r="G151" s="202" t="s">
        <v>225</v>
      </c>
      <c r="H151" s="203">
        <v>311.60000000000002</v>
      </c>
      <c r="I151" s="204"/>
      <c r="J151" s="205">
        <f>ROUND(I151*H151,2)</f>
        <v>0</v>
      </c>
      <c r="K151" s="201" t="s">
        <v>187</v>
      </c>
      <c r="L151" s="38"/>
      <c r="M151" s="206" t="s">
        <v>1</v>
      </c>
      <c r="N151" s="207" t="s">
        <v>44</v>
      </c>
      <c r="O151" s="70"/>
      <c r="P151" s="208">
        <f>O151*H151</f>
        <v>0</v>
      </c>
      <c r="Q151" s="208">
        <v>0</v>
      </c>
      <c r="R151" s="208">
        <f>Q151*H151</f>
        <v>0</v>
      </c>
      <c r="S151" s="208">
        <v>0.28999999999999998</v>
      </c>
      <c r="T151" s="209">
        <f>S151*H151</f>
        <v>90.364000000000004</v>
      </c>
      <c r="U151" s="33"/>
      <c r="V151" s="33"/>
      <c r="W151" s="33"/>
      <c r="X151" s="33"/>
      <c r="Y151" s="33"/>
      <c r="Z151" s="33"/>
      <c r="AA151" s="33"/>
      <c r="AB151" s="33"/>
      <c r="AC151" s="33"/>
      <c r="AD151" s="33"/>
      <c r="AE151" s="33"/>
      <c r="AR151" s="210" t="s">
        <v>188</v>
      </c>
      <c r="AT151" s="210" t="s">
        <v>183</v>
      </c>
      <c r="AU151" s="210" t="s">
        <v>88</v>
      </c>
      <c r="AY151" s="16" t="s">
        <v>181</v>
      </c>
      <c r="BE151" s="211">
        <f>IF(N151="základní",J151,0)</f>
        <v>0</v>
      </c>
      <c r="BF151" s="211">
        <f>IF(N151="snížená",J151,0)</f>
        <v>0</v>
      </c>
      <c r="BG151" s="211">
        <f>IF(N151="zákl. přenesená",J151,0)</f>
        <v>0</v>
      </c>
      <c r="BH151" s="211">
        <f>IF(N151="sníž. přenesená",J151,0)</f>
        <v>0</v>
      </c>
      <c r="BI151" s="211">
        <f>IF(N151="nulová",J151,0)</f>
        <v>0</v>
      </c>
      <c r="BJ151" s="16" t="s">
        <v>84</v>
      </c>
      <c r="BK151" s="211">
        <f>ROUND(I151*H151,2)</f>
        <v>0</v>
      </c>
      <c r="BL151" s="16" t="s">
        <v>188</v>
      </c>
      <c r="BM151" s="210" t="s">
        <v>226</v>
      </c>
    </row>
    <row r="152" spans="1:65" s="2" customFormat="1" ht="29.25">
      <c r="A152" s="33"/>
      <c r="B152" s="34"/>
      <c r="C152" s="35"/>
      <c r="D152" s="212" t="s">
        <v>190</v>
      </c>
      <c r="E152" s="35"/>
      <c r="F152" s="213" t="s">
        <v>227</v>
      </c>
      <c r="G152" s="35"/>
      <c r="H152" s="35"/>
      <c r="I152" s="110"/>
      <c r="J152" s="35"/>
      <c r="K152" s="35"/>
      <c r="L152" s="38"/>
      <c r="M152" s="214"/>
      <c r="N152" s="215"/>
      <c r="O152" s="70"/>
      <c r="P152" s="70"/>
      <c r="Q152" s="70"/>
      <c r="R152" s="70"/>
      <c r="S152" s="70"/>
      <c r="T152" s="71"/>
      <c r="U152" s="33"/>
      <c r="V152" s="33"/>
      <c r="W152" s="33"/>
      <c r="X152" s="33"/>
      <c r="Y152" s="33"/>
      <c r="Z152" s="33"/>
      <c r="AA152" s="33"/>
      <c r="AB152" s="33"/>
      <c r="AC152" s="33"/>
      <c r="AD152" s="33"/>
      <c r="AE152" s="33"/>
      <c r="AT152" s="16" t="s">
        <v>190</v>
      </c>
      <c r="AU152" s="16" t="s">
        <v>88</v>
      </c>
    </row>
    <row r="153" spans="1:65" s="2" customFormat="1" ht="156">
      <c r="A153" s="33"/>
      <c r="B153" s="34"/>
      <c r="C153" s="35"/>
      <c r="D153" s="212" t="s">
        <v>192</v>
      </c>
      <c r="E153" s="35"/>
      <c r="F153" s="216" t="s">
        <v>228</v>
      </c>
      <c r="G153" s="35"/>
      <c r="H153" s="35"/>
      <c r="I153" s="110"/>
      <c r="J153" s="35"/>
      <c r="K153" s="35"/>
      <c r="L153" s="38"/>
      <c r="M153" s="214"/>
      <c r="N153" s="215"/>
      <c r="O153" s="70"/>
      <c r="P153" s="70"/>
      <c r="Q153" s="70"/>
      <c r="R153" s="70"/>
      <c r="S153" s="70"/>
      <c r="T153" s="71"/>
      <c r="U153" s="33"/>
      <c r="V153" s="33"/>
      <c r="W153" s="33"/>
      <c r="X153" s="33"/>
      <c r="Y153" s="33"/>
      <c r="Z153" s="33"/>
      <c r="AA153" s="33"/>
      <c r="AB153" s="33"/>
      <c r="AC153" s="33"/>
      <c r="AD153" s="33"/>
      <c r="AE153" s="33"/>
      <c r="AT153" s="16" t="s">
        <v>192</v>
      </c>
      <c r="AU153" s="16" t="s">
        <v>88</v>
      </c>
    </row>
    <row r="154" spans="1:65" s="13" customFormat="1" ht="11.25">
      <c r="B154" s="217"/>
      <c r="C154" s="218"/>
      <c r="D154" s="212" t="s">
        <v>206</v>
      </c>
      <c r="E154" s="219" t="s">
        <v>92</v>
      </c>
      <c r="F154" s="220" t="s">
        <v>229</v>
      </c>
      <c r="G154" s="218"/>
      <c r="H154" s="221">
        <v>72</v>
      </c>
      <c r="I154" s="222"/>
      <c r="J154" s="218"/>
      <c r="K154" s="218"/>
      <c r="L154" s="223"/>
      <c r="M154" s="224"/>
      <c r="N154" s="225"/>
      <c r="O154" s="225"/>
      <c r="P154" s="225"/>
      <c r="Q154" s="225"/>
      <c r="R154" s="225"/>
      <c r="S154" s="225"/>
      <c r="T154" s="226"/>
      <c r="AT154" s="227" t="s">
        <v>206</v>
      </c>
      <c r="AU154" s="227" t="s">
        <v>88</v>
      </c>
      <c r="AV154" s="13" t="s">
        <v>88</v>
      </c>
      <c r="AW154" s="13" t="s">
        <v>34</v>
      </c>
      <c r="AX154" s="13" t="s">
        <v>79</v>
      </c>
      <c r="AY154" s="227" t="s">
        <v>181</v>
      </c>
    </row>
    <row r="155" spans="1:65" s="13" customFormat="1" ht="11.25">
      <c r="B155" s="217"/>
      <c r="C155" s="218"/>
      <c r="D155" s="212" t="s">
        <v>206</v>
      </c>
      <c r="E155" s="219" t="s">
        <v>94</v>
      </c>
      <c r="F155" s="220" t="s">
        <v>95</v>
      </c>
      <c r="G155" s="218"/>
      <c r="H155" s="221">
        <v>239.6</v>
      </c>
      <c r="I155" s="222"/>
      <c r="J155" s="218"/>
      <c r="K155" s="218"/>
      <c r="L155" s="223"/>
      <c r="M155" s="224"/>
      <c r="N155" s="225"/>
      <c r="O155" s="225"/>
      <c r="P155" s="225"/>
      <c r="Q155" s="225"/>
      <c r="R155" s="225"/>
      <c r="S155" s="225"/>
      <c r="T155" s="226"/>
      <c r="AT155" s="227" t="s">
        <v>206</v>
      </c>
      <c r="AU155" s="227" t="s">
        <v>88</v>
      </c>
      <c r="AV155" s="13" t="s">
        <v>88</v>
      </c>
      <c r="AW155" s="13" t="s">
        <v>34</v>
      </c>
      <c r="AX155" s="13" t="s">
        <v>79</v>
      </c>
      <c r="AY155" s="227" t="s">
        <v>181</v>
      </c>
    </row>
    <row r="156" spans="1:65" s="14" customFormat="1" ht="11.25">
      <c r="B156" s="228"/>
      <c r="C156" s="229"/>
      <c r="D156" s="212" t="s">
        <v>206</v>
      </c>
      <c r="E156" s="230" t="s">
        <v>1</v>
      </c>
      <c r="F156" s="231" t="s">
        <v>230</v>
      </c>
      <c r="G156" s="229"/>
      <c r="H156" s="232">
        <v>311.60000000000002</v>
      </c>
      <c r="I156" s="233"/>
      <c r="J156" s="229"/>
      <c r="K156" s="229"/>
      <c r="L156" s="234"/>
      <c r="M156" s="235"/>
      <c r="N156" s="236"/>
      <c r="O156" s="236"/>
      <c r="P156" s="236"/>
      <c r="Q156" s="236"/>
      <c r="R156" s="236"/>
      <c r="S156" s="236"/>
      <c r="T156" s="237"/>
      <c r="AT156" s="238" t="s">
        <v>206</v>
      </c>
      <c r="AU156" s="238" t="s">
        <v>88</v>
      </c>
      <c r="AV156" s="14" t="s">
        <v>188</v>
      </c>
      <c r="AW156" s="14" t="s">
        <v>34</v>
      </c>
      <c r="AX156" s="14" t="s">
        <v>84</v>
      </c>
      <c r="AY156" s="238" t="s">
        <v>181</v>
      </c>
    </row>
    <row r="157" spans="1:65" s="2" customFormat="1" ht="16.5" customHeight="1">
      <c r="A157" s="33"/>
      <c r="B157" s="34"/>
      <c r="C157" s="199" t="s">
        <v>231</v>
      </c>
      <c r="D157" s="199" t="s">
        <v>183</v>
      </c>
      <c r="E157" s="200" t="s">
        <v>232</v>
      </c>
      <c r="F157" s="201" t="s">
        <v>233</v>
      </c>
      <c r="G157" s="202" t="s">
        <v>225</v>
      </c>
      <c r="H157" s="203">
        <v>171.6</v>
      </c>
      <c r="I157" s="204"/>
      <c r="J157" s="205">
        <f>ROUND(I157*H157,2)</f>
        <v>0</v>
      </c>
      <c r="K157" s="201" t="s">
        <v>187</v>
      </c>
      <c r="L157" s="38"/>
      <c r="M157" s="206" t="s">
        <v>1</v>
      </c>
      <c r="N157" s="207" t="s">
        <v>44</v>
      </c>
      <c r="O157" s="70"/>
      <c r="P157" s="208">
        <f>O157*H157</f>
        <v>0</v>
      </c>
      <c r="Q157" s="208">
        <v>0</v>
      </c>
      <c r="R157" s="208">
        <f>Q157*H157</f>
        <v>0</v>
      </c>
      <c r="S157" s="208">
        <v>0.20499999999999999</v>
      </c>
      <c r="T157" s="209">
        <f>S157*H157</f>
        <v>35.177999999999997</v>
      </c>
      <c r="U157" s="33"/>
      <c r="V157" s="33"/>
      <c r="W157" s="33"/>
      <c r="X157" s="33"/>
      <c r="Y157" s="33"/>
      <c r="Z157" s="33"/>
      <c r="AA157" s="33"/>
      <c r="AB157" s="33"/>
      <c r="AC157" s="33"/>
      <c r="AD157" s="33"/>
      <c r="AE157" s="33"/>
      <c r="AR157" s="210" t="s">
        <v>188</v>
      </c>
      <c r="AT157" s="210" t="s">
        <v>183</v>
      </c>
      <c r="AU157" s="210" t="s">
        <v>88</v>
      </c>
      <c r="AY157" s="16" t="s">
        <v>181</v>
      </c>
      <c r="BE157" s="211">
        <f>IF(N157="základní",J157,0)</f>
        <v>0</v>
      </c>
      <c r="BF157" s="211">
        <f>IF(N157="snížená",J157,0)</f>
        <v>0</v>
      </c>
      <c r="BG157" s="211">
        <f>IF(N157="zákl. přenesená",J157,0)</f>
        <v>0</v>
      </c>
      <c r="BH157" s="211">
        <f>IF(N157="sníž. přenesená",J157,0)</f>
        <v>0</v>
      </c>
      <c r="BI157" s="211">
        <f>IF(N157="nulová",J157,0)</f>
        <v>0</v>
      </c>
      <c r="BJ157" s="16" t="s">
        <v>84</v>
      </c>
      <c r="BK157" s="211">
        <f>ROUND(I157*H157,2)</f>
        <v>0</v>
      </c>
      <c r="BL157" s="16" t="s">
        <v>188</v>
      </c>
      <c r="BM157" s="210" t="s">
        <v>234</v>
      </c>
    </row>
    <row r="158" spans="1:65" s="2" customFormat="1" ht="29.25">
      <c r="A158" s="33"/>
      <c r="B158" s="34"/>
      <c r="C158" s="35"/>
      <c r="D158" s="212" t="s">
        <v>190</v>
      </c>
      <c r="E158" s="35"/>
      <c r="F158" s="213" t="s">
        <v>235</v>
      </c>
      <c r="G158" s="35"/>
      <c r="H158" s="35"/>
      <c r="I158" s="110"/>
      <c r="J158" s="35"/>
      <c r="K158" s="35"/>
      <c r="L158" s="38"/>
      <c r="M158" s="214"/>
      <c r="N158" s="215"/>
      <c r="O158" s="70"/>
      <c r="P158" s="70"/>
      <c r="Q158" s="70"/>
      <c r="R158" s="70"/>
      <c r="S158" s="70"/>
      <c r="T158" s="71"/>
      <c r="U158" s="33"/>
      <c r="V158" s="33"/>
      <c r="W158" s="33"/>
      <c r="X158" s="33"/>
      <c r="Y158" s="33"/>
      <c r="Z158" s="33"/>
      <c r="AA158" s="33"/>
      <c r="AB158" s="33"/>
      <c r="AC158" s="33"/>
      <c r="AD158" s="33"/>
      <c r="AE158" s="33"/>
      <c r="AT158" s="16" t="s">
        <v>190</v>
      </c>
      <c r="AU158" s="16" t="s">
        <v>88</v>
      </c>
    </row>
    <row r="159" spans="1:65" s="2" customFormat="1" ht="156">
      <c r="A159" s="33"/>
      <c r="B159" s="34"/>
      <c r="C159" s="35"/>
      <c r="D159" s="212" t="s">
        <v>192</v>
      </c>
      <c r="E159" s="35"/>
      <c r="F159" s="216" t="s">
        <v>228</v>
      </c>
      <c r="G159" s="35"/>
      <c r="H159" s="35"/>
      <c r="I159" s="110"/>
      <c r="J159" s="35"/>
      <c r="K159" s="35"/>
      <c r="L159" s="38"/>
      <c r="M159" s="214"/>
      <c r="N159" s="215"/>
      <c r="O159" s="70"/>
      <c r="P159" s="70"/>
      <c r="Q159" s="70"/>
      <c r="R159" s="70"/>
      <c r="S159" s="70"/>
      <c r="T159" s="71"/>
      <c r="U159" s="33"/>
      <c r="V159" s="33"/>
      <c r="W159" s="33"/>
      <c r="X159" s="33"/>
      <c r="Y159" s="33"/>
      <c r="Z159" s="33"/>
      <c r="AA159" s="33"/>
      <c r="AB159" s="33"/>
      <c r="AC159" s="33"/>
      <c r="AD159" s="33"/>
      <c r="AE159" s="33"/>
      <c r="AT159" s="16" t="s">
        <v>192</v>
      </c>
      <c r="AU159" s="16" t="s">
        <v>88</v>
      </c>
    </row>
    <row r="160" spans="1:65" s="13" customFormat="1" ht="11.25">
      <c r="B160" s="217"/>
      <c r="C160" s="218"/>
      <c r="D160" s="212" t="s">
        <v>206</v>
      </c>
      <c r="E160" s="219" t="s">
        <v>1</v>
      </c>
      <c r="F160" s="220" t="s">
        <v>236</v>
      </c>
      <c r="G160" s="218"/>
      <c r="H160" s="221">
        <v>171.6</v>
      </c>
      <c r="I160" s="222"/>
      <c r="J160" s="218"/>
      <c r="K160" s="218"/>
      <c r="L160" s="223"/>
      <c r="M160" s="224"/>
      <c r="N160" s="225"/>
      <c r="O160" s="225"/>
      <c r="P160" s="225"/>
      <c r="Q160" s="225"/>
      <c r="R160" s="225"/>
      <c r="S160" s="225"/>
      <c r="T160" s="226"/>
      <c r="AT160" s="227" t="s">
        <v>206</v>
      </c>
      <c r="AU160" s="227" t="s">
        <v>88</v>
      </c>
      <c r="AV160" s="13" t="s">
        <v>88</v>
      </c>
      <c r="AW160" s="13" t="s">
        <v>34</v>
      </c>
      <c r="AX160" s="13" t="s">
        <v>84</v>
      </c>
      <c r="AY160" s="227" t="s">
        <v>181</v>
      </c>
    </row>
    <row r="161" spans="1:65" s="2" customFormat="1" ht="16.5" customHeight="1">
      <c r="A161" s="33"/>
      <c r="B161" s="34"/>
      <c r="C161" s="199" t="s">
        <v>237</v>
      </c>
      <c r="D161" s="199" t="s">
        <v>183</v>
      </c>
      <c r="E161" s="200" t="s">
        <v>238</v>
      </c>
      <c r="F161" s="201" t="s">
        <v>239</v>
      </c>
      <c r="G161" s="202" t="s">
        <v>225</v>
      </c>
      <c r="H161" s="203">
        <v>4</v>
      </c>
      <c r="I161" s="204"/>
      <c r="J161" s="205">
        <f>ROUND(I161*H161,2)</f>
        <v>0</v>
      </c>
      <c r="K161" s="201" t="s">
        <v>187</v>
      </c>
      <c r="L161" s="38"/>
      <c r="M161" s="206" t="s">
        <v>1</v>
      </c>
      <c r="N161" s="207" t="s">
        <v>44</v>
      </c>
      <c r="O161" s="70"/>
      <c r="P161" s="208">
        <f>O161*H161</f>
        <v>0</v>
      </c>
      <c r="Q161" s="208">
        <v>0</v>
      </c>
      <c r="R161" s="208">
        <f>Q161*H161</f>
        <v>0</v>
      </c>
      <c r="S161" s="208">
        <v>0.115</v>
      </c>
      <c r="T161" s="209">
        <f>S161*H161</f>
        <v>0.46</v>
      </c>
      <c r="U161" s="33"/>
      <c r="V161" s="33"/>
      <c r="W161" s="33"/>
      <c r="X161" s="33"/>
      <c r="Y161" s="33"/>
      <c r="Z161" s="33"/>
      <c r="AA161" s="33"/>
      <c r="AB161" s="33"/>
      <c r="AC161" s="33"/>
      <c r="AD161" s="33"/>
      <c r="AE161" s="33"/>
      <c r="AR161" s="210" t="s">
        <v>188</v>
      </c>
      <c r="AT161" s="210" t="s">
        <v>183</v>
      </c>
      <c r="AU161" s="210" t="s">
        <v>88</v>
      </c>
      <c r="AY161" s="16" t="s">
        <v>181</v>
      </c>
      <c r="BE161" s="211">
        <f>IF(N161="základní",J161,0)</f>
        <v>0</v>
      </c>
      <c r="BF161" s="211">
        <f>IF(N161="snížená",J161,0)</f>
        <v>0</v>
      </c>
      <c r="BG161" s="211">
        <f>IF(N161="zákl. přenesená",J161,0)</f>
        <v>0</v>
      </c>
      <c r="BH161" s="211">
        <f>IF(N161="sníž. přenesená",J161,0)</f>
        <v>0</v>
      </c>
      <c r="BI161" s="211">
        <f>IF(N161="nulová",J161,0)</f>
        <v>0</v>
      </c>
      <c r="BJ161" s="16" t="s">
        <v>84</v>
      </c>
      <c r="BK161" s="211">
        <f>ROUND(I161*H161,2)</f>
        <v>0</v>
      </c>
      <c r="BL161" s="16" t="s">
        <v>188</v>
      </c>
      <c r="BM161" s="210" t="s">
        <v>240</v>
      </c>
    </row>
    <row r="162" spans="1:65" s="2" customFormat="1" ht="29.25">
      <c r="A162" s="33"/>
      <c r="B162" s="34"/>
      <c r="C162" s="35"/>
      <c r="D162" s="212" t="s">
        <v>190</v>
      </c>
      <c r="E162" s="35"/>
      <c r="F162" s="213" t="s">
        <v>241</v>
      </c>
      <c r="G162" s="35"/>
      <c r="H162" s="35"/>
      <c r="I162" s="110"/>
      <c r="J162" s="35"/>
      <c r="K162" s="35"/>
      <c r="L162" s="38"/>
      <c r="M162" s="214"/>
      <c r="N162" s="215"/>
      <c r="O162" s="70"/>
      <c r="P162" s="70"/>
      <c r="Q162" s="70"/>
      <c r="R162" s="70"/>
      <c r="S162" s="70"/>
      <c r="T162" s="71"/>
      <c r="U162" s="33"/>
      <c r="V162" s="33"/>
      <c r="W162" s="33"/>
      <c r="X162" s="33"/>
      <c r="Y162" s="33"/>
      <c r="Z162" s="33"/>
      <c r="AA162" s="33"/>
      <c r="AB162" s="33"/>
      <c r="AC162" s="33"/>
      <c r="AD162" s="33"/>
      <c r="AE162" s="33"/>
      <c r="AT162" s="16" t="s">
        <v>190</v>
      </c>
      <c r="AU162" s="16" t="s">
        <v>88</v>
      </c>
    </row>
    <row r="163" spans="1:65" s="2" customFormat="1" ht="156">
      <c r="A163" s="33"/>
      <c r="B163" s="34"/>
      <c r="C163" s="35"/>
      <c r="D163" s="212" t="s">
        <v>192</v>
      </c>
      <c r="E163" s="35"/>
      <c r="F163" s="216" t="s">
        <v>228</v>
      </c>
      <c r="G163" s="35"/>
      <c r="H163" s="35"/>
      <c r="I163" s="110"/>
      <c r="J163" s="35"/>
      <c r="K163" s="35"/>
      <c r="L163" s="38"/>
      <c r="M163" s="214"/>
      <c r="N163" s="215"/>
      <c r="O163" s="70"/>
      <c r="P163" s="70"/>
      <c r="Q163" s="70"/>
      <c r="R163" s="70"/>
      <c r="S163" s="70"/>
      <c r="T163" s="71"/>
      <c r="U163" s="33"/>
      <c r="V163" s="33"/>
      <c r="W163" s="33"/>
      <c r="X163" s="33"/>
      <c r="Y163" s="33"/>
      <c r="Z163" s="33"/>
      <c r="AA163" s="33"/>
      <c r="AB163" s="33"/>
      <c r="AC163" s="33"/>
      <c r="AD163" s="33"/>
      <c r="AE163" s="33"/>
      <c r="AT163" s="16" t="s">
        <v>192</v>
      </c>
      <c r="AU163" s="16" t="s">
        <v>88</v>
      </c>
    </row>
    <row r="164" spans="1:65" s="2" customFormat="1" ht="16.5" customHeight="1">
      <c r="A164" s="33"/>
      <c r="B164" s="34"/>
      <c r="C164" s="199" t="s">
        <v>242</v>
      </c>
      <c r="D164" s="199" t="s">
        <v>183</v>
      </c>
      <c r="E164" s="200" t="s">
        <v>243</v>
      </c>
      <c r="F164" s="201" t="s">
        <v>244</v>
      </c>
      <c r="G164" s="202" t="s">
        <v>225</v>
      </c>
      <c r="H164" s="203">
        <v>262.3</v>
      </c>
      <c r="I164" s="204"/>
      <c r="J164" s="205">
        <f>ROUND(I164*H164,2)</f>
        <v>0</v>
      </c>
      <c r="K164" s="201" t="s">
        <v>187</v>
      </c>
      <c r="L164" s="38"/>
      <c r="M164" s="206" t="s">
        <v>1</v>
      </c>
      <c r="N164" s="207" t="s">
        <v>44</v>
      </c>
      <c r="O164" s="70"/>
      <c r="P164" s="208">
        <f>O164*H164</f>
        <v>0</v>
      </c>
      <c r="Q164" s="208">
        <v>0</v>
      </c>
      <c r="R164" s="208">
        <f>Q164*H164</f>
        <v>0</v>
      </c>
      <c r="S164" s="208">
        <v>0.04</v>
      </c>
      <c r="T164" s="209">
        <f>S164*H164</f>
        <v>10.492000000000001</v>
      </c>
      <c r="U164" s="33"/>
      <c r="V164" s="33"/>
      <c r="W164" s="33"/>
      <c r="X164" s="33"/>
      <c r="Y164" s="33"/>
      <c r="Z164" s="33"/>
      <c r="AA164" s="33"/>
      <c r="AB164" s="33"/>
      <c r="AC164" s="33"/>
      <c r="AD164" s="33"/>
      <c r="AE164" s="33"/>
      <c r="AR164" s="210" t="s">
        <v>188</v>
      </c>
      <c r="AT164" s="210" t="s">
        <v>183</v>
      </c>
      <c r="AU164" s="210" t="s">
        <v>88</v>
      </c>
      <c r="AY164" s="16" t="s">
        <v>181</v>
      </c>
      <c r="BE164" s="211">
        <f>IF(N164="základní",J164,0)</f>
        <v>0</v>
      </c>
      <c r="BF164" s="211">
        <f>IF(N164="snížená",J164,0)</f>
        <v>0</v>
      </c>
      <c r="BG164" s="211">
        <f>IF(N164="zákl. přenesená",J164,0)</f>
        <v>0</v>
      </c>
      <c r="BH164" s="211">
        <f>IF(N164="sníž. přenesená",J164,0)</f>
        <v>0</v>
      </c>
      <c r="BI164" s="211">
        <f>IF(N164="nulová",J164,0)</f>
        <v>0</v>
      </c>
      <c r="BJ164" s="16" t="s">
        <v>84</v>
      </c>
      <c r="BK164" s="211">
        <f>ROUND(I164*H164,2)</f>
        <v>0</v>
      </c>
      <c r="BL164" s="16" t="s">
        <v>188</v>
      </c>
      <c r="BM164" s="210" t="s">
        <v>245</v>
      </c>
    </row>
    <row r="165" spans="1:65" s="2" customFormat="1" ht="29.25">
      <c r="A165" s="33"/>
      <c r="B165" s="34"/>
      <c r="C165" s="35"/>
      <c r="D165" s="212" t="s">
        <v>190</v>
      </c>
      <c r="E165" s="35"/>
      <c r="F165" s="213" t="s">
        <v>246</v>
      </c>
      <c r="G165" s="35"/>
      <c r="H165" s="35"/>
      <c r="I165" s="110"/>
      <c r="J165" s="35"/>
      <c r="K165" s="35"/>
      <c r="L165" s="38"/>
      <c r="M165" s="214"/>
      <c r="N165" s="215"/>
      <c r="O165" s="70"/>
      <c r="P165" s="70"/>
      <c r="Q165" s="70"/>
      <c r="R165" s="70"/>
      <c r="S165" s="70"/>
      <c r="T165" s="71"/>
      <c r="U165" s="33"/>
      <c r="V165" s="33"/>
      <c r="W165" s="33"/>
      <c r="X165" s="33"/>
      <c r="Y165" s="33"/>
      <c r="Z165" s="33"/>
      <c r="AA165" s="33"/>
      <c r="AB165" s="33"/>
      <c r="AC165" s="33"/>
      <c r="AD165" s="33"/>
      <c r="AE165" s="33"/>
      <c r="AT165" s="16" t="s">
        <v>190</v>
      </c>
      <c r="AU165" s="16" t="s">
        <v>88</v>
      </c>
    </row>
    <row r="166" spans="1:65" s="2" customFormat="1" ht="156">
      <c r="A166" s="33"/>
      <c r="B166" s="34"/>
      <c r="C166" s="35"/>
      <c r="D166" s="212" t="s">
        <v>192</v>
      </c>
      <c r="E166" s="35"/>
      <c r="F166" s="216" t="s">
        <v>228</v>
      </c>
      <c r="G166" s="35"/>
      <c r="H166" s="35"/>
      <c r="I166" s="110"/>
      <c r="J166" s="35"/>
      <c r="K166" s="35"/>
      <c r="L166" s="38"/>
      <c r="M166" s="214"/>
      <c r="N166" s="215"/>
      <c r="O166" s="70"/>
      <c r="P166" s="70"/>
      <c r="Q166" s="70"/>
      <c r="R166" s="70"/>
      <c r="S166" s="70"/>
      <c r="T166" s="71"/>
      <c r="U166" s="33"/>
      <c r="V166" s="33"/>
      <c r="W166" s="33"/>
      <c r="X166" s="33"/>
      <c r="Y166" s="33"/>
      <c r="Z166" s="33"/>
      <c r="AA166" s="33"/>
      <c r="AB166" s="33"/>
      <c r="AC166" s="33"/>
      <c r="AD166" s="33"/>
      <c r="AE166" s="33"/>
      <c r="AT166" s="16" t="s">
        <v>192</v>
      </c>
      <c r="AU166" s="16" t="s">
        <v>88</v>
      </c>
    </row>
    <row r="167" spans="1:65" s="13" customFormat="1" ht="11.25">
      <c r="B167" s="217"/>
      <c r="C167" s="218"/>
      <c r="D167" s="212" t="s">
        <v>206</v>
      </c>
      <c r="E167" s="219" t="s">
        <v>1</v>
      </c>
      <c r="F167" s="220" t="s">
        <v>247</v>
      </c>
      <c r="G167" s="218"/>
      <c r="H167" s="221">
        <v>262.3</v>
      </c>
      <c r="I167" s="222"/>
      <c r="J167" s="218"/>
      <c r="K167" s="218"/>
      <c r="L167" s="223"/>
      <c r="M167" s="224"/>
      <c r="N167" s="225"/>
      <c r="O167" s="225"/>
      <c r="P167" s="225"/>
      <c r="Q167" s="225"/>
      <c r="R167" s="225"/>
      <c r="S167" s="225"/>
      <c r="T167" s="226"/>
      <c r="AT167" s="227" t="s">
        <v>206</v>
      </c>
      <c r="AU167" s="227" t="s">
        <v>88</v>
      </c>
      <c r="AV167" s="13" t="s">
        <v>88</v>
      </c>
      <c r="AW167" s="13" t="s">
        <v>34</v>
      </c>
      <c r="AX167" s="13" t="s">
        <v>84</v>
      </c>
      <c r="AY167" s="227" t="s">
        <v>181</v>
      </c>
    </row>
    <row r="168" spans="1:65" s="2" customFormat="1" ht="21.75" customHeight="1">
      <c r="A168" s="33"/>
      <c r="B168" s="34"/>
      <c r="C168" s="199" t="s">
        <v>248</v>
      </c>
      <c r="D168" s="199" t="s">
        <v>183</v>
      </c>
      <c r="E168" s="200" t="s">
        <v>249</v>
      </c>
      <c r="F168" s="201" t="s">
        <v>250</v>
      </c>
      <c r="G168" s="202" t="s">
        <v>251</v>
      </c>
      <c r="H168" s="203">
        <v>84.911000000000001</v>
      </c>
      <c r="I168" s="204"/>
      <c r="J168" s="205">
        <f>ROUND(I168*H168,2)</f>
        <v>0</v>
      </c>
      <c r="K168" s="201" t="s">
        <v>187</v>
      </c>
      <c r="L168" s="38"/>
      <c r="M168" s="206" t="s">
        <v>1</v>
      </c>
      <c r="N168" s="207" t="s">
        <v>44</v>
      </c>
      <c r="O168" s="70"/>
      <c r="P168" s="208">
        <f>O168*H168</f>
        <v>0</v>
      </c>
      <c r="Q168" s="208">
        <v>0</v>
      </c>
      <c r="R168" s="208">
        <f>Q168*H168</f>
        <v>0</v>
      </c>
      <c r="S168" s="208">
        <v>0</v>
      </c>
      <c r="T168" s="209">
        <f>S168*H168</f>
        <v>0</v>
      </c>
      <c r="U168" s="33"/>
      <c r="V168" s="33"/>
      <c r="W168" s="33"/>
      <c r="X168" s="33"/>
      <c r="Y168" s="33"/>
      <c r="Z168" s="33"/>
      <c r="AA168" s="33"/>
      <c r="AB168" s="33"/>
      <c r="AC168" s="33"/>
      <c r="AD168" s="33"/>
      <c r="AE168" s="33"/>
      <c r="AR168" s="210" t="s">
        <v>188</v>
      </c>
      <c r="AT168" s="210" t="s">
        <v>183</v>
      </c>
      <c r="AU168" s="210" t="s">
        <v>88</v>
      </c>
      <c r="AY168" s="16" t="s">
        <v>181</v>
      </c>
      <c r="BE168" s="211">
        <f>IF(N168="základní",J168,0)</f>
        <v>0</v>
      </c>
      <c r="BF168" s="211">
        <f>IF(N168="snížená",J168,0)</f>
        <v>0</v>
      </c>
      <c r="BG168" s="211">
        <f>IF(N168="zákl. přenesená",J168,0)</f>
        <v>0</v>
      </c>
      <c r="BH168" s="211">
        <f>IF(N168="sníž. přenesená",J168,0)</f>
        <v>0</v>
      </c>
      <c r="BI168" s="211">
        <f>IF(N168="nulová",J168,0)</f>
        <v>0</v>
      </c>
      <c r="BJ168" s="16" t="s">
        <v>84</v>
      </c>
      <c r="BK168" s="211">
        <f>ROUND(I168*H168,2)</f>
        <v>0</v>
      </c>
      <c r="BL168" s="16" t="s">
        <v>188</v>
      </c>
      <c r="BM168" s="210" t="s">
        <v>252</v>
      </c>
    </row>
    <row r="169" spans="1:65" s="2" customFormat="1" ht="19.5">
      <c r="A169" s="33"/>
      <c r="B169" s="34"/>
      <c r="C169" s="35"/>
      <c r="D169" s="212" t="s">
        <v>190</v>
      </c>
      <c r="E169" s="35"/>
      <c r="F169" s="213" t="s">
        <v>253</v>
      </c>
      <c r="G169" s="35"/>
      <c r="H169" s="35"/>
      <c r="I169" s="110"/>
      <c r="J169" s="35"/>
      <c r="K169" s="35"/>
      <c r="L169" s="38"/>
      <c r="M169" s="214"/>
      <c r="N169" s="215"/>
      <c r="O169" s="70"/>
      <c r="P169" s="70"/>
      <c r="Q169" s="70"/>
      <c r="R169" s="70"/>
      <c r="S169" s="70"/>
      <c r="T169" s="71"/>
      <c r="U169" s="33"/>
      <c r="V169" s="33"/>
      <c r="W169" s="33"/>
      <c r="X169" s="33"/>
      <c r="Y169" s="33"/>
      <c r="Z169" s="33"/>
      <c r="AA169" s="33"/>
      <c r="AB169" s="33"/>
      <c r="AC169" s="33"/>
      <c r="AD169" s="33"/>
      <c r="AE169" s="33"/>
      <c r="AT169" s="16" t="s">
        <v>190</v>
      </c>
      <c r="AU169" s="16" t="s">
        <v>88</v>
      </c>
    </row>
    <row r="170" spans="1:65" s="2" customFormat="1" ht="29.25">
      <c r="A170" s="33"/>
      <c r="B170" s="34"/>
      <c r="C170" s="35"/>
      <c r="D170" s="212" t="s">
        <v>192</v>
      </c>
      <c r="E170" s="35"/>
      <c r="F170" s="216" t="s">
        <v>254</v>
      </c>
      <c r="G170" s="35"/>
      <c r="H170" s="35"/>
      <c r="I170" s="110"/>
      <c r="J170" s="35"/>
      <c r="K170" s="35"/>
      <c r="L170" s="38"/>
      <c r="M170" s="214"/>
      <c r="N170" s="215"/>
      <c r="O170" s="70"/>
      <c r="P170" s="70"/>
      <c r="Q170" s="70"/>
      <c r="R170" s="70"/>
      <c r="S170" s="70"/>
      <c r="T170" s="71"/>
      <c r="U170" s="33"/>
      <c r="V170" s="33"/>
      <c r="W170" s="33"/>
      <c r="X170" s="33"/>
      <c r="Y170" s="33"/>
      <c r="Z170" s="33"/>
      <c r="AA170" s="33"/>
      <c r="AB170" s="33"/>
      <c r="AC170" s="33"/>
      <c r="AD170" s="33"/>
      <c r="AE170" s="33"/>
      <c r="AT170" s="16" t="s">
        <v>192</v>
      </c>
      <c r="AU170" s="16" t="s">
        <v>88</v>
      </c>
    </row>
    <row r="171" spans="1:65" s="13" customFormat="1" ht="11.25">
      <c r="B171" s="217"/>
      <c r="C171" s="218"/>
      <c r="D171" s="212" t="s">
        <v>206</v>
      </c>
      <c r="E171" s="219" t="s">
        <v>110</v>
      </c>
      <c r="F171" s="220" t="s">
        <v>255</v>
      </c>
      <c r="G171" s="218"/>
      <c r="H171" s="221">
        <v>84.911000000000001</v>
      </c>
      <c r="I171" s="222"/>
      <c r="J171" s="218"/>
      <c r="K171" s="218"/>
      <c r="L171" s="223"/>
      <c r="M171" s="224"/>
      <c r="N171" s="225"/>
      <c r="O171" s="225"/>
      <c r="P171" s="225"/>
      <c r="Q171" s="225"/>
      <c r="R171" s="225"/>
      <c r="S171" s="225"/>
      <c r="T171" s="226"/>
      <c r="AT171" s="227" t="s">
        <v>206</v>
      </c>
      <c r="AU171" s="227" t="s">
        <v>88</v>
      </c>
      <c r="AV171" s="13" t="s">
        <v>88</v>
      </c>
      <c r="AW171" s="13" t="s">
        <v>34</v>
      </c>
      <c r="AX171" s="13" t="s">
        <v>84</v>
      </c>
      <c r="AY171" s="227" t="s">
        <v>181</v>
      </c>
    </row>
    <row r="172" spans="1:65" s="2" customFormat="1" ht="21.75" customHeight="1">
      <c r="A172" s="33"/>
      <c r="B172" s="34"/>
      <c r="C172" s="199" t="s">
        <v>256</v>
      </c>
      <c r="D172" s="199" t="s">
        <v>183</v>
      </c>
      <c r="E172" s="200" t="s">
        <v>257</v>
      </c>
      <c r="F172" s="201" t="s">
        <v>258</v>
      </c>
      <c r="G172" s="202" t="s">
        <v>251</v>
      </c>
      <c r="H172" s="203">
        <v>10.39</v>
      </c>
      <c r="I172" s="204"/>
      <c r="J172" s="205">
        <f>ROUND(I172*H172,2)</f>
        <v>0</v>
      </c>
      <c r="K172" s="201" t="s">
        <v>187</v>
      </c>
      <c r="L172" s="38"/>
      <c r="M172" s="206" t="s">
        <v>1</v>
      </c>
      <c r="N172" s="207" t="s">
        <v>44</v>
      </c>
      <c r="O172" s="70"/>
      <c r="P172" s="208">
        <f>O172*H172</f>
        <v>0</v>
      </c>
      <c r="Q172" s="208">
        <v>0</v>
      </c>
      <c r="R172" s="208">
        <f>Q172*H172</f>
        <v>0</v>
      </c>
      <c r="S172" s="208">
        <v>0</v>
      </c>
      <c r="T172" s="209">
        <f>S172*H172</f>
        <v>0</v>
      </c>
      <c r="U172" s="33"/>
      <c r="V172" s="33"/>
      <c r="W172" s="33"/>
      <c r="X172" s="33"/>
      <c r="Y172" s="33"/>
      <c r="Z172" s="33"/>
      <c r="AA172" s="33"/>
      <c r="AB172" s="33"/>
      <c r="AC172" s="33"/>
      <c r="AD172" s="33"/>
      <c r="AE172" s="33"/>
      <c r="AR172" s="210" t="s">
        <v>188</v>
      </c>
      <c r="AT172" s="210" t="s">
        <v>183</v>
      </c>
      <c r="AU172" s="210" t="s">
        <v>88</v>
      </c>
      <c r="AY172" s="16" t="s">
        <v>181</v>
      </c>
      <c r="BE172" s="211">
        <f>IF(N172="základní",J172,0)</f>
        <v>0</v>
      </c>
      <c r="BF172" s="211">
        <f>IF(N172="snížená",J172,0)</f>
        <v>0</v>
      </c>
      <c r="BG172" s="211">
        <f>IF(N172="zákl. přenesená",J172,0)</f>
        <v>0</v>
      </c>
      <c r="BH172" s="211">
        <f>IF(N172="sníž. přenesená",J172,0)</f>
        <v>0</v>
      </c>
      <c r="BI172" s="211">
        <f>IF(N172="nulová",J172,0)</f>
        <v>0</v>
      </c>
      <c r="BJ172" s="16" t="s">
        <v>84</v>
      </c>
      <c r="BK172" s="211">
        <f>ROUND(I172*H172,2)</f>
        <v>0</v>
      </c>
      <c r="BL172" s="16" t="s">
        <v>188</v>
      </c>
      <c r="BM172" s="210" t="s">
        <v>259</v>
      </c>
    </row>
    <row r="173" spans="1:65" s="2" customFormat="1" ht="19.5">
      <c r="A173" s="33"/>
      <c r="B173" s="34"/>
      <c r="C173" s="35"/>
      <c r="D173" s="212" t="s">
        <v>190</v>
      </c>
      <c r="E173" s="35"/>
      <c r="F173" s="213" t="s">
        <v>260</v>
      </c>
      <c r="G173" s="35"/>
      <c r="H173" s="35"/>
      <c r="I173" s="110"/>
      <c r="J173" s="35"/>
      <c r="K173" s="35"/>
      <c r="L173" s="38"/>
      <c r="M173" s="214"/>
      <c r="N173" s="215"/>
      <c r="O173" s="70"/>
      <c r="P173" s="70"/>
      <c r="Q173" s="70"/>
      <c r="R173" s="70"/>
      <c r="S173" s="70"/>
      <c r="T173" s="71"/>
      <c r="U173" s="33"/>
      <c r="V173" s="33"/>
      <c r="W173" s="33"/>
      <c r="X173" s="33"/>
      <c r="Y173" s="33"/>
      <c r="Z173" s="33"/>
      <c r="AA173" s="33"/>
      <c r="AB173" s="33"/>
      <c r="AC173" s="33"/>
      <c r="AD173" s="33"/>
      <c r="AE173" s="33"/>
      <c r="AT173" s="16" t="s">
        <v>190</v>
      </c>
      <c r="AU173" s="16" t="s">
        <v>88</v>
      </c>
    </row>
    <row r="174" spans="1:65" s="2" customFormat="1" ht="29.25">
      <c r="A174" s="33"/>
      <c r="B174" s="34"/>
      <c r="C174" s="35"/>
      <c r="D174" s="212" t="s">
        <v>192</v>
      </c>
      <c r="E174" s="35"/>
      <c r="F174" s="216" t="s">
        <v>254</v>
      </c>
      <c r="G174" s="35"/>
      <c r="H174" s="35"/>
      <c r="I174" s="110"/>
      <c r="J174" s="35"/>
      <c r="K174" s="35"/>
      <c r="L174" s="38"/>
      <c r="M174" s="214"/>
      <c r="N174" s="215"/>
      <c r="O174" s="70"/>
      <c r="P174" s="70"/>
      <c r="Q174" s="70"/>
      <c r="R174" s="70"/>
      <c r="S174" s="70"/>
      <c r="T174" s="71"/>
      <c r="U174" s="33"/>
      <c r="V174" s="33"/>
      <c r="W174" s="33"/>
      <c r="X174" s="33"/>
      <c r="Y174" s="33"/>
      <c r="Z174" s="33"/>
      <c r="AA174" s="33"/>
      <c r="AB174" s="33"/>
      <c r="AC174" s="33"/>
      <c r="AD174" s="33"/>
      <c r="AE174" s="33"/>
      <c r="AT174" s="16" t="s">
        <v>192</v>
      </c>
      <c r="AU174" s="16" t="s">
        <v>88</v>
      </c>
    </row>
    <row r="175" spans="1:65" s="13" customFormat="1" ht="11.25">
      <c r="B175" s="217"/>
      <c r="C175" s="218"/>
      <c r="D175" s="212" t="s">
        <v>206</v>
      </c>
      <c r="E175" s="219" t="s">
        <v>120</v>
      </c>
      <c r="F175" s="220" t="s">
        <v>261</v>
      </c>
      <c r="G175" s="218"/>
      <c r="H175" s="221">
        <v>10.39</v>
      </c>
      <c r="I175" s="222"/>
      <c r="J175" s="218"/>
      <c r="K175" s="218"/>
      <c r="L175" s="223"/>
      <c r="M175" s="224"/>
      <c r="N175" s="225"/>
      <c r="O175" s="225"/>
      <c r="P175" s="225"/>
      <c r="Q175" s="225"/>
      <c r="R175" s="225"/>
      <c r="S175" s="225"/>
      <c r="T175" s="226"/>
      <c r="AT175" s="227" t="s">
        <v>206</v>
      </c>
      <c r="AU175" s="227" t="s">
        <v>88</v>
      </c>
      <c r="AV175" s="13" t="s">
        <v>88</v>
      </c>
      <c r="AW175" s="13" t="s">
        <v>34</v>
      </c>
      <c r="AX175" s="13" t="s">
        <v>84</v>
      </c>
      <c r="AY175" s="227" t="s">
        <v>181</v>
      </c>
    </row>
    <row r="176" spans="1:65" s="2" customFormat="1" ht="16.5" customHeight="1">
      <c r="A176" s="33"/>
      <c r="B176" s="34"/>
      <c r="C176" s="239" t="s">
        <v>262</v>
      </c>
      <c r="D176" s="239" t="s">
        <v>263</v>
      </c>
      <c r="E176" s="240" t="s">
        <v>264</v>
      </c>
      <c r="F176" s="241" t="s">
        <v>265</v>
      </c>
      <c r="G176" s="242" t="s">
        <v>266</v>
      </c>
      <c r="H176" s="243">
        <v>17.663</v>
      </c>
      <c r="I176" s="244"/>
      <c r="J176" s="245">
        <f>ROUND(I176*H176,2)</f>
        <v>0</v>
      </c>
      <c r="K176" s="241" t="s">
        <v>187</v>
      </c>
      <c r="L176" s="246"/>
      <c r="M176" s="247" t="s">
        <v>1</v>
      </c>
      <c r="N176" s="248" t="s">
        <v>44</v>
      </c>
      <c r="O176" s="70"/>
      <c r="P176" s="208">
        <f>O176*H176</f>
        <v>0</v>
      </c>
      <c r="Q176" s="208">
        <v>1</v>
      </c>
      <c r="R176" s="208">
        <f>Q176*H176</f>
        <v>17.663</v>
      </c>
      <c r="S176" s="208">
        <v>0</v>
      </c>
      <c r="T176" s="209">
        <f>S176*H176</f>
        <v>0</v>
      </c>
      <c r="U176" s="33"/>
      <c r="V176" s="33"/>
      <c r="W176" s="33"/>
      <c r="X176" s="33"/>
      <c r="Y176" s="33"/>
      <c r="Z176" s="33"/>
      <c r="AA176" s="33"/>
      <c r="AB176" s="33"/>
      <c r="AC176" s="33"/>
      <c r="AD176" s="33"/>
      <c r="AE176" s="33"/>
      <c r="AR176" s="210" t="s">
        <v>231</v>
      </c>
      <c r="AT176" s="210" t="s">
        <v>263</v>
      </c>
      <c r="AU176" s="210" t="s">
        <v>88</v>
      </c>
      <c r="AY176" s="16" t="s">
        <v>181</v>
      </c>
      <c r="BE176" s="211">
        <f>IF(N176="základní",J176,0)</f>
        <v>0</v>
      </c>
      <c r="BF176" s="211">
        <f>IF(N176="snížená",J176,0)</f>
        <v>0</v>
      </c>
      <c r="BG176" s="211">
        <f>IF(N176="zákl. přenesená",J176,0)</f>
        <v>0</v>
      </c>
      <c r="BH176" s="211">
        <f>IF(N176="sníž. přenesená",J176,0)</f>
        <v>0</v>
      </c>
      <c r="BI176" s="211">
        <f>IF(N176="nulová",J176,0)</f>
        <v>0</v>
      </c>
      <c r="BJ176" s="16" t="s">
        <v>84</v>
      </c>
      <c r="BK176" s="211">
        <f>ROUND(I176*H176,2)</f>
        <v>0</v>
      </c>
      <c r="BL176" s="16" t="s">
        <v>188</v>
      </c>
      <c r="BM176" s="210" t="s">
        <v>267</v>
      </c>
    </row>
    <row r="177" spans="1:65" s="2" customFormat="1" ht="11.25">
      <c r="A177" s="33"/>
      <c r="B177" s="34"/>
      <c r="C177" s="35"/>
      <c r="D177" s="212" t="s">
        <v>190</v>
      </c>
      <c r="E177" s="35"/>
      <c r="F177" s="213" t="s">
        <v>265</v>
      </c>
      <c r="G177" s="35"/>
      <c r="H177" s="35"/>
      <c r="I177" s="110"/>
      <c r="J177" s="35"/>
      <c r="K177" s="35"/>
      <c r="L177" s="38"/>
      <c r="M177" s="214"/>
      <c r="N177" s="215"/>
      <c r="O177" s="70"/>
      <c r="P177" s="70"/>
      <c r="Q177" s="70"/>
      <c r="R177" s="70"/>
      <c r="S177" s="70"/>
      <c r="T177" s="71"/>
      <c r="U177" s="33"/>
      <c r="V177" s="33"/>
      <c r="W177" s="33"/>
      <c r="X177" s="33"/>
      <c r="Y177" s="33"/>
      <c r="Z177" s="33"/>
      <c r="AA177" s="33"/>
      <c r="AB177" s="33"/>
      <c r="AC177" s="33"/>
      <c r="AD177" s="33"/>
      <c r="AE177" s="33"/>
      <c r="AT177" s="16" t="s">
        <v>190</v>
      </c>
      <c r="AU177" s="16" t="s">
        <v>88</v>
      </c>
    </row>
    <row r="178" spans="1:65" s="13" customFormat="1" ht="11.25">
      <c r="B178" s="217"/>
      <c r="C178" s="218"/>
      <c r="D178" s="212" t="s">
        <v>206</v>
      </c>
      <c r="E178" s="219" t="s">
        <v>1</v>
      </c>
      <c r="F178" s="220" t="s">
        <v>145</v>
      </c>
      <c r="G178" s="218"/>
      <c r="H178" s="221">
        <v>17.663</v>
      </c>
      <c r="I178" s="222"/>
      <c r="J178" s="218"/>
      <c r="K178" s="218"/>
      <c r="L178" s="223"/>
      <c r="M178" s="224"/>
      <c r="N178" s="225"/>
      <c r="O178" s="225"/>
      <c r="P178" s="225"/>
      <c r="Q178" s="225"/>
      <c r="R178" s="225"/>
      <c r="S178" s="225"/>
      <c r="T178" s="226"/>
      <c r="AT178" s="227" t="s">
        <v>206</v>
      </c>
      <c r="AU178" s="227" t="s">
        <v>88</v>
      </c>
      <c r="AV178" s="13" t="s">
        <v>88</v>
      </c>
      <c r="AW178" s="13" t="s">
        <v>34</v>
      </c>
      <c r="AX178" s="13" t="s">
        <v>84</v>
      </c>
      <c r="AY178" s="227" t="s">
        <v>181</v>
      </c>
    </row>
    <row r="179" spans="1:65" s="2" customFormat="1" ht="21.75" customHeight="1">
      <c r="A179" s="33"/>
      <c r="B179" s="34"/>
      <c r="C179" s="199" t="s">
        <v>268</v>
      </c>
      <c r="D179" s="199" t="s">
        <v>183</v>
      </c>
      <c r="E179" s="200" t="s">
        <v>269</v>
      </c>
      <c r="F179" s="201" t="s">
        <v>270</v>
      </c>
      <c r="G179" s="202" t="s">
        <v>251</v>
      </c>
      <c r="H179" s="203">
        <v>126.575</v>
      </c>
      <c r="I179" s="204"/>
      <c r="J179" s="205">
        <f>ROUND(I179*H179,2)</f>
        <v>0</v>
      </c>
      <c r="K179" s="201" t="s">
        <v>187</v>
      </c>
      <c r="L179" s="38"/>
      <c r="M179" s="206" t="s">
        <v>1</v>
      </c>
      <c r="N179" s="207" t="s">
        <v>44</v>
      </c>
      <c r="O179" s="70"/>
      <c r="P179" s="208">
        <f>O179*H179</f>
        <v>0</v>
      </c>
      <c r="Q179" s="208">
        <v>0</v>
      </c>
      <c r="R179" s="208">
        <f>Q179*H179</f>
        <v>0</v>
      </c>
      <c r="S179" s="208">
        <v>0</v>
      </c>
      <c r="T179" s="209">
        <f>S179*H179</f>
        <v>0</v>
      </c>
      <c r="U179" s="33"/>
      <c r="V179" s="33"/>
      <c r="W179" s="33"/>
      <c r="X179" s="33"/>
      <c r="Y179" s="33"/>
      <c r="Z179" s="33"/>
      <c r="AA179" s="33"/>
      <c r="AB179" s="33"/>
      <c r="AC179" s="33"/>
      <c r="AD179" s="33"/>
      <c r="AE179" s="33"/>
      <c r="AR179" s="210" t="s">
        <v>188</v>
      </c>
      <c r="AT179" s="210" t="s">
        <v>183</v>
      </c>
      <c r="AU179" s="210" t="s">
        <v>88</v>
      </c>
      <c r="AY179" s="16" t="s">
        <v>181</v>
      </c>
      <c r="BE179" s="211">
        <f>IF(N179="základní",J179,0)</f>
        <v>0</v>
      </c>
      <c r="BF179" s="211">
        <f>IF(N179="snížená",J179,0)</f>
        <v>0</v>
      </c>
      <c r="BG179" s="211">
        <f>IF(N179="zákl. přenesená",J179,0)</f>
        <v>0</v>
      </c>
      <c r="BH179" s="211">
        <f>IF(N179="sníž. přenesená",J179,0)</f>
        <v>0</v>
      </c>
      <c r="BI179" s="211">
        <f>IF(N179="nulová",J179,0)</f>
        <v>0</v>
      </c>
      <c r="BJ179" s="16" t="s">
        <v>84</v>
      </c>
      <c r="BK179" s="211">
        <f>ROUND(I179*H179,2)</f>
        <v>0</v>
      </c>
      <c r="BL179" s="16" t="s">
        <v>188</v>
      </c>
      <c r="BM179" s="210" t="s">
        <v>271</v>
      </c>
    </row>
    <row r="180" spans="1:65" s="2" customFormat="1" ht="29.25">
      <c r="A180" s="33"/>
      <c r="B180" s="34"/>
      <c r="C180" s="35"/>
      <c r="D180" s="212" t="s">
        <v>190</v>
      </c>
      <c r="E180" s="35"/>
      <c r="F180" s="213" t="s">
        <v>272</v>
      </c>
      <c r="G180" s="35"/>
      <c r="H180" s="35"/>
      <c r="I180" s="110"/>
      <c r="J180" s="35"/>
      <c r="K180" s="35"/>
      <c r="L180" s="38"/>
      <c r="M180" s="214"/>
      <c r="N180" s="215"/>
      <c r="O180" s="70"/>
      <c r="P180" s="70"/>
      <c r="Q180" s="70"/>
      <c r="R180" s="70"/>
      <c r="S180" s="70"/>
      <c r="T180" s="71"/>
      <c r="U180" s="33"/>
      <c r="V180" s="33"/>
      <c r="W180" s="33"/>
      <c r="X180" s="33"/>
      <c r="Y180" s="33"/>
      <c r="Z180" s="33"/>
      <c r="AA180" s="33"/>
      <c r="AB180" s="33"/>
      <c r="AC180" s="33"/>
      <c r="AD180" s="33"/>
      <c r="AE180" s="33"/>
      <c r="AT180" s="16" t="s">
        <v>190</v>
      </c>
      <c r="AU180" s="16" t="s">
        <v>88</v>
      </c>
    </row>
    <row r="181" spans="1:65" s="2" customFormat="1" ht="39">
      <c r="A181" s="33"/>
      <c r="B181" s="34"/>
      <c r="C181" s="35"/>
      <c r="D181" s="212" t="s">
        <v>192</v>
      </c>
      <c r="E181" s="35"/>
      <c r="F181" s="216" t="s">
        <v>273</v>
      </c>
      <c r="G181" s="35"/>
      <c r="H181" s="35"/>
      <c r="I181" s="110"/>
      <c r="J181" s="35"/>
      <c r="K181" s="35"/>
      <c r="L181" s="38"/>
      <c r="M181" s="214"/>
      <c r="N181" s="215"/>
      <c r="O181" s="70"/>
      <c r="P181" s="70"/>
      <c r="Q181" s="70"/>
      <c r="R181" s="70"/>
      <c r="S181" s="70"/>
      <c r="T181" s="71"/>
      <c r="U181" s="33"/>
      <c r="V181" s="33"/>
      <c r="W181" s="33"/>
      <c r="X181" s="33"/>
      <c r="Y181" s="33"/>
      <c r="Z181" s="33"/>
      <c r="AA181" s="33"/>
      <c r="AB181" s="33"/>
      <c r="AC181" s="33"/>
      <c r="AD181" s="33"/>
      <c r="AE181" s="33"/>
      <c r="AT181" s="16" t="s">
        <v>192</v>
      </c>
      <c r="AU181" s="16" t="s">
        <v>88</v>
      </c>
    </row>
    <row r="182" spans="1:65" s="13" customFormat="1" ht="11.25">
      <c r="B182" s="217"/>
      <c r="C182" s="218"/>
      <c r="D182" s="212" t="s">
        <v>206</v>
      </c>
      <c r="E182" s="219" t="s">
        <v>112</v>
      </c>
      <c r="F182" s="220" t="s">
        <v>274</v>
      </c>
      <c r="G182" s="218"/>
      <c r="H182" s="221">
        <v>126.575</v>
      </c>
      <c r="I182" s="222"/>
      <c r="J182" s="218"/>
      <c r="K182" s="218"/>
      <c r="L182" s="223"/>
      <c r="M182" s="224"/>
      <c r="N182" s="225"/>
      <c r="O182" s="225"/>
      <c r="P182" s="225"/>
      <c r="Q182" s="225"/>
      <c r="R182" s="225"/>
      <c r="S182" s="225"/>
      <c r="T182" s="226"/>
      <c r="AT182" s="227" t="s">
        <v>206</v>
      </c>
      <c r="AU182" s="227" t="s">
        <v>88</v>
      </c>
      <c r="AV182" s="13" t="s">
        <v>88</v>
      </c>
      <c r="AW182" s="13" t="s">
        <v>34</v>
      </c>
      <c r="AX182" s="13" t="s">
        <v>84</v>
      </c>
      <c r="AY182" s="227" t="s">
        <v>181</v>
      </c>
    </row>
    <row r="183" spans="1:65" s="2" customFormat="1" ht="21.75" customHeight="1">
      <c r="A183" s="33"/>
      <c r="B183" s="34"/>
      <c r="C183" s="199" t="s">
        <v>8</v>
      </c>
      <c r="D183" s="199" t="s">
        <v>183</v>
      </c>
      <c r="E183" s="200" t="s">
        <v>275</v>
      </c>
      <c r="F183" s="201" t="s">
        <v>276</v>
      </c>
      <c r="G183" s="202" t="s">
        <v>251</v>
      </c>
      <c r="H183" s="203">
        <v>65.676000000000002</v>
      </c>
      <c r="I183" s="204"/>
      <c r="J183" s="205">
        <f>ROUND(I183*H183,2)</f>
        <v>0</v>
      </c>
      <c r="K183" s="201" t="s">
        <v>187</v>
      </c>
      <c r="L183" s="38"/>
      <c r="M183" s="206" t="s">
        <v>1</v>
      </c>
      <c r="N183" s="207" t="s">
        <v>44</v>
      </c>
      <c r="O183" s="70"/>
      <c r="P183" s="208">
        <f>O183*H183</f>
        <v>0</v>
      </c>
      <c r="Q183" s="208">
        <v>0</v>
      </c>
      <c r="R183" s="208">
        <f>Q183*H183</f>
        <v>0</v>
      </c>
      <c r="S183" s="208">
        <v>0</v>
      </c>
      <c r="T183" s="209">
        <f>S183*H183</f>
        <v>0</v>
      </c>
      <c r="U183" s="33"/>
      <c r="V183" s="33"/>
      <c r="W183" s="33"/>
      <c r="X183" s="33"/>
      <c r="Y183" s="33"/>
      <c r="Z183" s="33"/>
      <c r="AA183" s="33"/>
      <c r="AB183" s="33"/>
      <c r="AC183" s="33"/>
      <c r="AD183" s="33"/>
      <c r="AE183" s="33"/>
      <c r="AR183" s="210" t="s">
        <v>188</v>
      </c>
      <c r="AT183" s="210" t="s">
        <v>183</v>
      </c>
      <c r="AU183" s="210" t="s">
        <v>88</v>
      </c>
      <c r="AY183" s="16" t="s">
        <v>181</v>
      </c>
      <c r="BE183" s="211">
        <f>IF(N183="základní",J183,0)</f>
        <v>0</v>
      </c>
      <c r="BF183" s="211">
        <f>IF(N183="snížená",J183,0)</f>
        <v>0</v>
      </c>
      <c r="BG183" s="211">
        <f>IF(N183="zákl. přenesená",J183,0)</f>
        <v>0</v>
      </c>
      <c r="BH183" s="211">
        <f>IF(N183="sníž. přenesená",J183,0)</f>
        <v>0</v>
      </c>
      <c r="BI183" s="211">
        <f>IF(N183="nulová",J183,0)</f>
        <v>0</v>
      </c>
      <c r="BJ183" s="16" t="s">
        <v>84</v>
      </c>
      <c r="BK183" s="211">
        <f>ROUND(I183*H183,2)</f>
        <v>0</v>
      </c>
      <c r="BL183" s="16" t="s">
        <v>188</v>
      </c>
      <c r="BM183" s="210" t="s">
        <v>277</v>
      </c>
    </row>
    <row r="184" spans="1:65" s="2" customFormat="1" ht="39">
      <c r="A184" s="33"/>
      <c r="B184" s="34"/>
      <c r="C184" s="35"/>
      <c r="D184" s="212" t="s">
        <v>190</v>
      </c>
      <c r="E184" s="35"/>
      <c r="F184" s="213" t="s">
        <v>278</v>
      </c>
      <c r="G184" s="35"/>
      <c r="H184" s="35"/>
      <c r="I184" s="110"/>
      <c r="J184" s="35"/>
      <c r="K184" s="35"/>
      <c r="L184" s="38"/>
      <c r="M184" s="214"/>
      <c r="N184" s="215"/>
      <c r="O184" s="70"/>
      <c r="P184" s="70"/>
      <c r="Q184" s="70"/>
      <c r="R184" s="70"/>
      <c r="S184" s="70"/>
      <c r="T184" s="71"/>
      <c r="U184" s="33"/>
      <c r="V184" s="33"/>
      <c r="W184" s="33"/>
      <c r="X184" s="33"/>
      <c r="Y184" s="33"/>
      <c r="Z184" s="33"/>
      <c r="AA184" s="33"/>
      <c r="AB184" s="33"/>
      <c r="AC184" s="33"/>
      <c r="AD184" s="33"/>
      <c r="AE184" s="33"/>
      <c r="AT184" s="16" t="s">
        <v>190</v>
      </c>
      <c r="AU184" s="16" t="s">
        <v>88</v>
      </c>
    </row>
    <row r="185" spans="1:65" s="2" customFormat="1" ht="68.25">
      <c r="A185" s="33"/>
      <c r="B185" s="34"/>
      <c r="C185" s="35"/>
      <c r="D185" s="212" t="s">
        <v>192</v>
      </c>
      <c r="E185" s="35"/>
      <c r="F185" s="216" t="s">
        <v>279</v>
      </c>
      <c r="G185" s="35"/>
      <c r="H185" s="35"/>
      <c r="I185" s="110"/>
      <c r="J185" s="35"/>
      <c r="K185" s="35"/>
      <c r="L185" s="38"/>
      <c r="M185" s="214"/>
      <c r="N185" s="215"/>
      <c r="O185" s="70"/>
      <c r="P185" s="70"/>
      <c r="Q185" s="70"/>
      <c r="R185" s="70"/>
      <c r="S185" s="70"/>
      <c r="T185" s="71"/>
      <c r="U185" s="33"/>
      <c r="V185" s="33"/>
      <c r="W185" s="33"/>
      <c r="X185" s="33"/>
      <c r="Y185" s="33"/>
      <c r="Z185" s="33"/>
      <c r="AA185" s="33"/>
      <c r="AB185" s="33"/>
      <c r="AC185" s="33"/>
      <c r="AD185" s="33"/>
      <c r="AE185" s="33"/>
      <c r="AT185" s="16" t="s">
        <v>192</v>
      </c>
      <c r="AU185" s="16" t="s">
        <v>88</v>
      </c>
    </row>
    <row r="186" spans="1:65" s="13" customFormat="1" ht="11.25">
      <c r="B186" s="217"/>
      <c r="C186" s="218"/>
      <c r="D186" s="212" t="s">
        <v>206</v>
      </c>
      <c r="E186" s="219" t="s">
        <v>1</v>
      </c>
      <c r="F186" s="220" t="s">
        <v>280</v>
      </c>
      <c r="G186" s="218"/>
      <c r="H186" s="221">
        <v>65.676000000000002</v>
      </c>
      <c r="I186" s="222"/>
      <c r="J186" s="218"/>
      <c r="K186" s="218"/>
      <c r="L186" s="223"/>
      <c r="M186" s="224"/>
      <c r="N186" s="225"/>
      <c r="O186" s="225"/>
      <c r="P186" s="225"/>
      <c r="Q186" s="225"/>
      <c r="R186" s="225"/>
      <c r="S186" s="225"/>
      <c r="T186" s="226"/>
      <c r="AT186" s="227" t="s">
        <v>206</v>
      </c>
      <c r="AU186" s="227" t="s">
        <v>88</v>
      </c>
      <c r="AV186" s="13" t="s">
        <v>88</v>
      </c>
      <c r="AW186" s="13" t="s">
        <v>34</v>
      </c>
      <c r="AX186" s="13" t="s">
        <v>84</v>
      </c>
      <c r="AY186" s="227" t="s">
        <v>181</v>
      </c>
    </row>
    <row r="187" spans="1:65" s="2" customFormat="1" ht="21.75" customHeight="1">
      <c r="A187" s="33"/>
      <c r="B187" s="34"/>
      <c r="C187" s="199" t="s">
        <v>281</v>
      </c>
      <c r="D187" s="199" t="s">
        <v>183</v>
      </c>
      <c r="E187" s="200" t="s">
        <v>282</v>
      </c>
      <c r="F187" s="201" t="s">
        <v>283</v>
      </c>
      <c r="G187" s="202" t="s">
        <v>251</v>
      </c>
      <c r="H187" s="203">
        <v>10.39</v>
      </c>
      <c r="I187" s="204"/>
      <c r="J187" s="205">
        <f>ROUND(I187*H187,2)</f>
        <v>0</v>
      </c>
      <c r="K187" s="201" t="s">
        <v>187</v>
      </c>
      <c r="L187" s="38"/>
      <c r="M187" s="206" t="s">
        <v>1</v>
      </c>
      <c r="N187" s="207" t="s">
        <v>44</v>
      </c>
      <c r="O187" s="70"/>
      <c r="P187" s="208">
        <f>O187*H187</f>
        <v>0</v>
      </c>
      <c r="Q187" s="208">
        <v>0</v>
      </c>
      <c r="R187" s="208">
        <f>Q187*H187</f>
        <v>0</v>
      </c>
      <c r="S187" s="208">
        <v>0</v>
      </c>
      <c r="T187" s="209">
        <f>S187*H187</f>
        <v>0</v>
      </c>
      <c r="U187" s="33"/>
      <c r="V187" s="33"/>
      <c r="W187" s="33"/>
      <c r="X187" s="33"/>
      <c r="Y187" s="33"/>
      <c r="Z187" s="33"/>
      <c r="AA187" s="33"/>
      <c r="AB187" s="33"/>
      <c r="AC187" s="33"/>
      <c r="AD187" s="33"/>
      <c r="AE187" s="33"/>
      <c r="AR187" s="210" t="s">
        <v>188</v>
      </c>
      <c r="AT187" s="210" t="s">
        <v>183</v>
      </c>
      <c r="AU187" s="210" t="s">
        <v>88</v>
      </c>
      <c r="AY187" s="16" t="s">
        <v>181</v>
      </c>
      <c r="BE187" s="211">
        <f>IF(N187="základní",J187,0)</f>
        <v>0</v>
      </c>
      <c r="BF187" s="211">
        <f>IF(N187="snížená",J187,0)</f>
        <v>0</v>
      </c>
      <c r="BG187" s="211">
        <f>IF(N187="zákl. přenesená",J187,0)</f>
        <v>0</v>
      </c>
      <c r="BH187" s="211">
        <f>IF(N187="sníž. přenesená",J187,0)</f>
        <v>0</v>
      </c>
      <c r="BI187" s="211">
        <f>IF(N187="nulová",J187,0)</f>
        <v>0</v>
      </c>
      <c r="BJ187" s="16" t="s">
        <v>84</v>
      </c>
      <c r="BK187" s="211">
        <f>ROUND(I187*H187,2)</f>
        <v>0</v>
      </c>
      <c r="BL187" s="16" t="s">
        <v>188</v>
      </c>
      <c r="BM187" s="210" t="s">
        <v>284</v>
      </c>
    </row>
    <row r="188" spans="1:65" s="2" customFormat="1" ht="39">
      <c r="A188" s="33"/>
      <c r="B188" s="34"/>
      <c r="C188" s="35"/>
      <c r="D188" s="212" t="s">
        <v>190</v>
      </c>
      <c r="E188" s="35"/>
      <c r="F188" s="213" t="s">
        <v>285</v>
      </c>
      <c r="G188" s="35"/>
      <c r="H188" s="35"/>
      <c r="I188" s="110"/>
      <c r="J188" s="35"/>
      <c r="K188" s="35"/>
      <c r="L188" s="38"/>
      <c r="M188" s="214"/>
      <c r="N188" s="215"/>
      <c r="O188" s="70"/>
      <c r="P188" s="70"/>
      <c r="Q188" s="70"/>
      <c r="R188" s="70"/>
      <c r="S188" s="70"/>
      <c r="T188" s="71"/>
      <c r="U188" s="33"/>
      <c r="V188" s="33"/>
      <c r="W188" s="33"/>
      <c r="X188" s="33"/>
      <c r="Y188" s="33"/>
      <c r="Z188" s="33"/>
      <c r="AA188" s="33"/>
      <c r="AB188" s="33"/>
      <c r="AC188" s="33"/>
      <c r="AD188" s="33"/>
      <c r="AE188" s="33"/>
      <c r="AT188" s="16" t="s">
        <v>190</v>
      </c>
      <c r="AU188" s="16" t="s">
        <v>88</v>
      </c>
    </row>
    <row r="189" spans="1:65" s="2" customFormat="1" ht="68.25">
      <c r="A189" s="33"/>
      <c r="B189" s="34"/>
      <c r="C189" s="35"/>
      <c r="D189" s="212" t="s">
        <v>192</v>
      </c>
      <c r="E189" s="35"/>
      <c r="F189" s="216" t="s">
        <v>279</v>
      </c>
      <c r="G189" s="35"/>
      <c r="H189" s="35"/>
      <c r="I189" s="110"/>
      <c r="J189" s="35"/>
      <c r="K189" s="35"/>
      <c r="L189" s="38"/>
      <c r="M189" s="214"/>
      <c r="N189" s="215"/>
      <c r="O189" s="70"/>
      <c r="P189" s="70"/>
      <c r="Q189" s="70"/>
      <c r="R189" s="70"/>
      <c r="S189" s="70"/>
      <c r="T189" s="71"/>
      <c r="U189" s="33"/>
      <c r="V189" s="33"/>
      <c r="W189" s="33"/>
      <c r="X189" s="33"/>
      <c r="Y189" s="33"/>
      <c r="Z189" s="33"/>
      <c r="AA189" s="33"/>
      <c r="AB189" s="33"/>
      <c r="AC189" s="33"/>
      <c r="AD189" s="33"/>
      <c r="AE189" s="33"/>
      <c r="AT189" s="16" t="s">
        <v>192</v>
      </c>
      <c r="AU189" s="16" t="s">
        <v>88</v>
      </c>
    </row>
    <row r="190" spans="1:65" s="13" customFormat="1" ht="11.25">
      <c r="B190" s="217"/>
      <c r="C190" s="218"/>
      <c r="D190" s="212" t="s">
        <v>206</v>
      </c>
      <c r="E190" s="219" t="s">
        <v>1</v>
      </c>
      <c r="F190" s="220" t="s">
        <v>120</v>
      </c>
      <c r="G190" s="218"/>
      <c r="H190" s="221">
        <v>10.39</v>
      </c>
      <c r="I190" s="222"/>
      <c r="J190" s="218"/>
      <c r="K190" s="218"/>
      <c r="L190" s="223"/>
      <c r="M190" s="224"/>
      <c r="N190" s="225"/>
      <c r="O190" s="225"/>
      <c r="P190" s="225"/>
      <c r="Q190" s="225"/>
      <c r="R190" s="225"/>
      <c r="S190" s="225"/>
      <c r="T190" s="226"/>
      <c r="AT190" s="227" t="s">
        <v>206</v>
      </c>
      <c r="AU190" s="227" t="s">
        <v>88</v>
      </c>
      <c r="AV190" s="13" t="s">
        <v>88</v>
      </c>
      <c r="AW190" s="13" t="s">
        <v>34</v>
      </c>
      <c r="AX190" s="13" t="s">
        <v>84</v>
      </c>
      <c r="AY190" s="227" t="s">
        <v>181</v>
      </c>
    </row>
    <row r="191" spans="1:65" s="2" customFormat="1" ht="21.75" customHeight="1">
      <c r="A191" s="33"/>
      <c r="B191" s="34"/>
      <c r="C191" s="199" t="s">
        <v>286</v>
      </c>
      <c r="D191" s="199" t="s">
        <v>183</v>
      </c>
      <c r="E191" s="200" t="s">
        <v>287</v>
      </c>
      <c r="F191" s="201" t="s">
        <v>288</v>
      </c>
      <c r="G191" s="202" t="s">
        <v>251</v>
      </c>
      <c r="H191" s="203">
        <v>178.648</v>
      </c>
      <c r="I191" s="204"/>
      <c r="J191" s="205">
        <f>ROUND(I191*H191,2)</f>
        <v>0</v>
      </c>
      <c r="K191" s="201" t="s">
        <v>187</v>
      </c>
      <c r="L191" s="38"/>
      <c r="M191" s="206" t="s">
        <v>1</v>
      </c>
      <c r="N191" s="207" t="s">
        <v>44</v>
      </c>
      <c r="O191" s="70"/>
      <c r="P191" s="208">
        <f>O191*H191</f>
        <v>0</v>
      </c>
      <c r="Q191" s="208">
        <v>0</v>
      </c>
      <c r="R191" s="208">
        <f>Q191*H191</f>
        <v>0</v>
      </c>
      <c r="S191" s="208">
        <v>0</v>
      </c>
      <c r="T191" s="209">
        <f>S191*H191</f>
        <v>0</v>
      </c>
      <c r="U191" s="33"/>
      <c r="V191" s="33"/>
      <c r="W191" s="33"/>
      <c r="X191" s="33"/>
      <c r="Y191" s="33"/>
      <c r="Z191" s="33"/>
      <c r="AA191" s="33"/>
      <c r="AB191" s="33"/>
      <c r="AC191" s="33"/>
      <c r="AD191" s="33"/>
      <c r="AE191" s="33"/>
      <c r="AR191" s="210" t="s">
        <v>188</v>
      </c>
      <c r="AT191" s="210" t="s">
        <v>183</v>
      </c>
      <c r="AU191" s="210" t="s">
        <v>88</v>
      </c>
      <c r="AY191" s="16" t="s">
        <v>181</v>
      </c>
      <c r="BE191" s="211">
        <f>IF(N191="základní",J191,0)</f>
        <v>0</v>
      </c>
      <c r="BF191" s="211">
        <f>IF(N191="snížená",J191,0)</f>
        <v>0</v>
      </c>
      <c r="BG191" s="211">
        <f>IF(N191="zákl. přenesená",J191,0)</f>
        <v>0</v>
      </c>
      <c r="BH191" s="211">
        <f>IF(N191="sníž. přenesená",J191,0)</f>
        <v>0</v>
      </c>
      <c r="BI191" s="211">
        <f>IF(N191="nulová",J191,0)</f>
        <v>0</v>
      </c>
      <c r="BJ191" s="16" t="s">
        <v>84</v>
      </c>
      <c r="BK191" s="211">
        <f>ROUND(I191*H191,2)</f>
        <v>0</v>
      </c>
      <c r="BL191" s="16" t="s">
        <v>188</v>
      </c>
      <c r="BM191" s="210" t="s">
        <v>289</v>
      </c>
    </row>
    <row r="192" spans="1:65" s="2" customFormat="1" ht="39">
      <c r="A192" s="33"/>
      <c r="B192" s="34"/>
      <c r="C192" s="35"/>
      <c r="D192" s="212" t="s">
        <v>190</v>
      </c>
      <c r="E192" s="35"/>
      <c r="F192" s="213" t="s">
        <v>290</v>
      </c>
      <c r="G192" s="35"/>
      <c r="H192" s="35"/>
      <c r="I192" s="110"/>
      <c r="J192" s="35"/>
      <c r="K192" s="35"/>
      <c r="L192" s="38"/>
      <c r="M192" s="214"/>
      <c r="N192" s="215"/>
      <c r="O192" s="70"/>
      <c r="P192" s="70"/>
      <c r="Q192" s="70"/>
      <c r="R192" s="70"/>
      <c r="S192" s="70"/>
      <c r="T192" s="71"/>
      <c r="U192" s="33"/>
      <c r="V192" s="33"/>
      <c r="W192" s="33"/>
      <c r="X192" s="33"/>
      <c r="Y192" s="33"/>
      <c r="Z192" s="33"/>
      <c r="AA192" s="33"/>
      <c r="AB192" s="33"/>
      <c r="AC192" s="33"/>
      <c r="AD192" s="33"/>
      <c r="AE192" s="33"/>
      <c r="AT192" s="16" t="s">
        <v>190</v>
      </c>
      <c r="AU192" s="16" t="s">
        <v>88</v>
      </c>
    </row>
    <row r="193" spans="1:65" s="2" customFormat="1" ht="68.25">
      <c r="A193" s="33"/>
      <c r="B193" s="34"/>
      <c r="C193" s="35"/>
      <c r="D193" s="212" t="s">
        <v>192</v>
      </c>
      <c r="E193" s="35"/>
      <c r="F193" s="216" t="s">
        <v>279</v>
      </c>
      <c r="G193" s="35"/>
      <c r="H193" s="35"/>
      <c r="I193" s="110"/>
      <c r="J193" s="35"/>
      <c r="K193" s="35"/>
      <c r="L193" s="38"/>
      <c r="M193" s="214"/>
      <c r="N193" s="215"/>
      <c r="O193" s="70"/>
      <c r="P193" s="70"/>
      <c r="Q193" s="70"/>
      <c r="R193" s="70"/>
      <c r="S193" s="70"/>
      <c r="T193" s="71"/>
      <c r="U193" s="33"/>
      <c r="V193" s="33"/>
      <c r="W193" s="33"/>
      <c r="X193" s="33"/>
      <c r="Y193" s="33"/>
      <c r="Z193" s="33"/>
      <c r="AA193" s="33"/>
      <c r="AB193" s="33"/>
      <c r="AC193" s="33"/>
      <c r="AD193" s="33"/>
      <c r="AE193" s="33"/>
      <c r="AT193" s="16" t="s">
        <v>192</v>
      </c>
      <c r="AU193" s="16" t="s">
        <v>88</v>
      </c>
    </row>
    <row r="194" spans="1:65" s="13" customFormat="1" ht="11.25">
      <c r="B194" s="217"/>
      <c r="C194" s="218"/>
      <c r="D194" s="212" t="s">
        <v>206</v>
      </c>
      <c r="E194" s="219" t="s">
        <v>1</v>
      </c>
      <c r="F194" s="220" t="s">
        <v>122</v>
      </c>
      <c r="G194" s="218"/>
      <c r="H194" s="221">
        <v>178.648</v>
      </c>
      <c r="I194" s="222"/>
      <c r="J194" s="218"/>
      <c r="K194" s="218"/>
      <c r="L194" s="223"/>
      <c r="M194" s="224"/>
      <c r="N194" s="225"/>
      <c r="O194" s="225"/>
      <c r="P194" s="225"/>
      <c r="Q194" s="225"/>
      <c r="R194" s="225"/>
      <c r="S194" s="225"/>
      <c r="T194" s="226"/>
      <c r="AT194" s="227" t="s">
        <v>206</v>
      </c>
      <c r="AU194" s="227" t="s">
        <v>88</v>
      </c>
      <c r="AV194" s="13" t="s">
        <v>88</v>
      </c>
      <c r="AW194" s="13" t="s">
        <v>34</v>
      </c>
      <c r="AX194" s="13" t="s">
        <v>84</v>
      </c>
      <c r="AY194" s="227" t="s">
        <v>181</v>
      </c>
    </row>
    <row r="195" spans="1:65" s="2" customFormat="1" ht="33" customHeight="1">
      <c r="A195" s="33"/>
      <c r="B195" s="34"/>
      <c r="C195" s="199" t="s">
        <v>291</v>
      </c>
      <c r="D195" s="199" t="s">
        <v>183</v>
      </c>
      <c r="E195" s="200" t="s">
        <v>292</v>
      </c>
      <c r="F195" s="201" t="s">
        <v>293</v>
      </c>
      <c r="G195" s="202" t="s">
        <v>251</v>
      </c>
      <c r="H195" s="203">
        <v>2322.424</v>
      </c>
      <c r="I195" s="204"/>
      <c r="J195" s="205">
        <f>ROUND(I195*H195,2)</f>
        <v>0</v>
      </c>
      <c r="K195" s="201" t="s">
        <v>187</v>
      </c>
      <c r="L195" s="38"/>
      <c r="M195" s="206" t="s">
        <v>1</v>
      </c>
      <c r="N195" s="207" t="s">
        <v>44</v>
      </c>
      <c r="O195" s="70"/>
      <c r="P195" s="208">
        <f>O195*H195</f>
        <v>0</v>
      </c>
      <c r="Q195" s="208">
        <v>0</v>
      </c>
      <c r="R195" s="208">
        <f>Q195*H195</f>
        <v>0</v>
      </c>
      <c r="S195" s="208">
        <v>0</v>
      </c>
      <c r="T195" s="209">
        <f>S195*H195</f>
        <v>0</v>
      </c>
      <c r="U195" s="33"/>
      <c r="V195" s="33"/>
      <c r="W195" s="33"/>
      <c r="X195" s="33"/>
      <c r="Y195" s="33"/>
      <c r="Z195" s="33"/>
      <c r="AA195" s="33"/>
      <c r="AB195" s="33"/>
      <c r="AC195" s="33"/>
      <c r="AD195" s="33"/>
      <c r="AE195" s="33"/>
      <c r="AR195" s="210" t="s">
        <v>188</v>
      </c>
      <c r="AT195" s="210" t="s">
        <v>183</v>
      </c>
      <c r="AU195" s="210" t="s">
        <v>88</v>
      </c>
      <c r="AY195" s="16" t="s">
        <v>181</v>
      </c>
      <c r="BE195" s="211">
        <f>IF(N195="základní",J195,0)</f>
        <v>0</v>
      </c>
      <c r="BF195" s="211">
        <f>IF(N195="snížená",J195,0)</f>
        <v>0</v>
      </c>
      <c r="BG195" s="211">
        <f>IF(N195="zákl. přenesená",J195,0)</f>
        <v>0</v>
      </c>
      <c r="BH195" s="211">
        <f>IF(N195="sníž. přenesená",J195,0)</f>
        <v>0</v>
      </c>
      <c r="BI195" s="211">
        <f>IF(N195="nulová",J195,0)</f>
        <v>0</v>
      </c>
      <c r="BJ195" s="16" t="s">
        <v>84</v>
      </c>
      <c r="BK195" s="211">
        <f>ROUND(I195*H195,2)</f>
        <v>0</v>
      </c>
      <c r="BL195" s="16" t="s">
        <v>188</v>
      </c>
      <c r="BM195" s="210" t="s">
        <v>294</v>
      </c>
    </row>
    <row r="196" spans="1:65" s="2" customFormat="1" ht="48.75">
      <c r="A196" s="33"/>
      <c r="B196" s="34"/>
      <c r="C196" s="35"/>
      <c r="D196" s="212" t="s">
        <v>190</v>
      </c>
      <c r="E196" s="35"/>
      <c r="F196" s="213" t="s">
        <v>295</v>
      </c>
      <c r="G196" s="35"/>
      <c r="H196" s="35"/>
      <c r="I196" s="110"/>
      <c r="J196" s="35"/>
      <c r="K196" s="35"/>
      <c r="L196" s="38"/>
      <c r="M196" s="214"/>
      <c r="N196" s="215"/>
      <c r="O196" s="70"/>
      <c r="P196" s="70"/>
      <c r="Q196" s="70"/>
      <c r="R196" s="70"/>
      <c r="S196" s="70"/>
      <c r="T196" s="71"/>
      <c r="U196" s="33"/>
      <c r="V196" s="33"/>
      <c r="W196" s="33"/>
      <c r="X196" s="33"/>
      <c r="Y196" s="33"/>
      <c r="Z196" s="33"/>
      <c r="AA196" s="33"/>
      <c r="AB196" s="33"/>
      <c r="AC196" s="33"/>
      <c r="AD196" s="33"/>
      <c r="AE196" s="33"/>
      <c r="AT196" s="16" t="s">
        <v>190</v>
      </c>
      <c r="AU196" s="16" t="s">
        <v>88</v>
      </c>
    </row>
    <row r="197" spans="1:65" s="2" customFormat="1" ht="68.25">
      <c r="A197" s="33"/>
      <c r="B197" s="34"/>
      <c r="C197" s="35"/>
      <c r="D197" s="212" t="s">
        <v>192</v>
      </c>
      <c r="E197" s="35"/>
      <c r="F197" s="216" t="s">
        <v>279</v>
      </c>
      <c r="G197" s="35"/>
      <c r="H197" s="35"/>
      <c r="I197" s="110"/>
      <c r="J197" s="35"/>
      <c r="K197" s="35"/>
      <c r="L197" s="38"/>
      <c r="M197" s="214"/>
      <c r="N197" s="215"/>
      <c r="O197" s="70"/>
      <c r="P197" s="70"/>
      <c r="Q197" s="70"/>
      <c r="R197" s="70"/>
      <c r="S197" s="70"/>
      <c r="T197" s="71"/>
      <c r="U197" s="33"/>
      <c r="V197" s="33"/>
      <c r="W197" s="33"/>
      <c r="X197" s="33"/>
      <c r="Y197" s="33"/>
      <c r="Z197" s="33"/>
      <c r="AA197" s="33"/>
      <c r="AB197" s="33"/>
      <c r="AC197" s="33"/>
      <c r="AD197" s="33"/>
      <c r="AE197" s="33"/>
      <c r="AT197" s="16" t="s">
        <v>192</v>
      </c>
      <c r="AU197" s="16" t="s">
        <v>88</v>
      </c>
    </row>
    <row r="198" spans="1:65" s="13" customFormat="1" ht="11.25">
      <c r="B198" s="217"/>
      <c r="C198" s="218"/>
      <c r="D198" s="212" t="s">
        <v>206</v>
      </c>
      <c r="E198" s="219" t="s">
        <v>1</v>
      </c>
      <c r="F198" s="220" t="s">
        <v>296</v>
      </c>
      <c r="G198" s="218"/>
      <c r="H198" s="221">
        <v>2322.424</v>
      </c>
      <c r="I198" s="222"/>
      <c r="J198" s="218"/>
      <c r="K198" s="218"/>
      <c r="L198" s="223"/>
      <c r="M198" s="224"/>
      <c r="N198" s="225"/>
      <c r="O198" s="225"/>
      <c r="P198" s="225"/>
      <c r="Q198" s="225"/>
      <c r="R198" s="225"/>
      <c r="S198" s="225"/>
      <c r="T198" s="226"/>
      <c r="AT198" s="227" t="s">
        <v>206</v>
      </c>
      <c r="AU198" s="227" t="s">
        <v>88</v>
      </c>
      <c r="AV198" s="13" t="s">
        <v>88</v>
      </c>
      <c r="AW198" s="13" t="s">
        <v>34</v>
      </c>
      <c r="AX198" s="13" t="s">
        <v>84</v>
      </c>
      <c r="AY198" s="227" t="s">
        <v>181</v>
      </c>
    </row>
    <row r="199" spans="1:65" s="2" customFormat="1" ht="21.75" customHeight="1">
      <c r="A199" s="33"/>
      <c r="B199" s="34"/>
      <c r="C199" s="199" t="s">
        <v>297</v>
      </c>
      <c r="D199" s="199" t="s">
        <v>183</v>
      </c>
      <c r="E199" s="200" t="s">
        <v>298</v>
      </c>
      <c r="F199" s="201" t="s">
        <v>299</v>
      </c>
      <c r="G199" s="202" t="s">
        <v>251</v>
      </c>
      <c r="H199" s="203">
        <v>32.838000000000001</v>
      </c>
      <c r="I199" s="204"/>
      <c r="J199" s="205">
        <f>ROUND(I199*H199,2)</f>
        <v>0</v>
      </c>
      <c r="K199" s="201" t="s">
        <v>187</v>
      </c>
      <c r="L199" s="38"/>
      <c r="M199" s="206" t="s">
        <v>1</v>
      </c>
      <c r="N199" s="207" t="s">
        <v>44</v>
      </c>
      <c r="O199" s="70"/>
      <c r="P199" s="208">
        <f>O199*H199</f>
        <v>0</v>
      </c>
      <c r="Q199" s="208">
        <v>0</v>
      </c>
      <c r="R199" s="208">
        <f>Q199*H199</f>
        <v>0</v>
      </c>
      <c r="S199" s="208">
        <v>0</v>
      </c>
      <c r="T199" s="209">
        <f>S199*H199</f>
        <v>0</v>
      </c>
      <c r="U199" s="33"/>
      <c r="V199" s="33"/>
      <c r="W199" s="33"/>
      <c r="X199" s="33"/>
      <c r="Y199" s="33"/>
      <c r="Z199" s="33"/>
      <c r="AA199" s="33"/>
      <c r="AB199" s="33"/>
      <c r="AC199" s="33"/>
      <c r="AD199" s="33"/>
      <c r="AE199" s="33"/>
      <c r="AR199" s="210" t="s">
        <v>188</v>
      </c>
      <c r="AT199" s="210" t="s">
        <v>183</v>
      </c>
      <c r="AU199" s="210" t="s">
        <v>88</v>
      </c>
      <c r="AY199" s="16" t="s">
        <v>181</v>
      </c>
      <c r="BE199" s="211">
        <f>IF(N199="základní",J199,0)</f>
        <v>0</v>
      </c>
      <c r="BF199" s="211">
        <f>IF(N199="snížená",J199,0)</f>
        <v>0</v>
      </c>
      <c r="BG199" s="211">
        <f>IF(N199="zákl. přenesená",J199,0)</f>
        <v>0</v>
      </c>
      <c r="BH199" s="211">
        <f>IF(N199="sníž. přenesená",J199,0)</f>
        <v>0</v>
      </c>
      <c r="BI199" s="211">
        <f>IF(N199="nulová",J199,0)</f>
        <v>0</v>
      </c>
      <c r="BJ199" s="16" t="s">
        <v>84</v>
      </c>
      <c r="BK199" s="211">
        <f>ROUND(I199*H199,2)</f>
        <v>0</v>
      </c>
      <c r="BL199" s="16" t="s">
        <v>188</v>
      </c>
      <c r="BM199" s="210" t="s">
        <v>300</v>
      </c>
    </row>
    <row r="200" spans="1:65" s="2" customFormat="1" ht="29.25">
      <c r="A200" s="33"/>
      <c r="B200" s="34"/>
      <c r="C200" s="35"/>
      <c r="D200" s="212" t="s">
        <v>190</v>
      </c>
      <c r="E200" s="35"/>
      <c r="F200" s="213" t="s">
        <v>301</v>
      </c>
      <c r="G200" s="35"/>
      <c r="H200" s="35"/>
      <c r="I200" s="110"/>
      <c r="J200" s="35"/>
      <c r="K200" s="35"/>
      <c r="L200" s="38"/>
      <c r="M200" s="214"/>
      <c r="N200" s="215"/>
      <c r="O200" s="70"/>
      <c r="P200" s="70"/>
      <c r="Q200" s="70"/>
      <c r="R200" s="70"/>
      <c r="S200" s="70"/>
      <c r="T200" s="71"/>
      <c r="U200" s="33"/>
      <c r="V200" s="33"/>
      <c r="W200" s="33"/>
      <c r="X200" s="33"/>
      <c r="Y200" s="33"/>
      <c r="Z200" s="33"/>
      <c r="AA200" s="33"/>
      <c r="AB200" s="33"/>
      <c r="AC200" s="33"/>
      <c r="AD200" s="33"/>
      <c r="AE200" s="33"/>
      <c r="AT200" s="16" t="s">
        <v>190</v>
      </c>
      <c r="AU200" s="16" t="s">
        <v>88</v>
      </c>
    </row>
    <row r="201" spans="1:65" s="2" customFormat="1" ht="117">
      <c r="A201" s="33"/>
      <c r="B201" s="34"/>
      <c r="C201" s="35"/>
      <c r="D201" s="212" t="s">
        <v>192</v>
      </c>
      <c r="E201" s="35"/>
      <c r="F201" s="216" t="s">
        <v>302</v>
      </c>
      <c r="G201" s="35"/>
      <c r="H201" s="35"/>
      <c r="I201" s="110"/>
      <c r="J201" s="35"/>
      <c r="K201" s="35"/>
      <c r="L201" s="38"/>
      <c r="M201" s="214"/>
      <c r="N201" s="215"/>
      <c r="O201" s="70"/>
      <c r="P201" s="70"/>
      <c r="Q201" s="70"/>
      <c r="R201" s="70"/>
      <c r="S201" s="70"/>
      <c r="T201" s="71"/>
      <c r="U201" s="33"/>
      <c r="V201" s="33"/>
      <c r="W201" s="33"/>
      <c r="X201" s="33"/>
      <c r="Y201" s="33"/>
      <c r="Z201" s="33"/>
      <c r="AA201" s="33"/>
      <c r="AB201" s="33"/>
      <c r="AC201" s="33"/>
      <c r="AD201" s="33"/>
      <c r="AE201" s="33"/>
      <c r="AT201" s="16" t="s">
        <v>192</v>
      </c>
      <c r="AU201" s="16" t="s">
        <v>88</v>
      </c>
    </row>
    <row r="202" spans="1:65" s="13" customFormat="1" ht="11.25">
      <c r="B202" s="217"/>
      <c r="C202" s="218"/>
      <c r="D202" s="212" t="s">
        <v>206</v>
      </c>
      <c r="E202" s="219" t="s">
        <v>1</v>
      </c>
      <c r="F202" s="220" t="s">
        <v>114</v>
      </c>
      <c r="G202" s="218"/>
      <c r="H202" s="221">
        <v>32.838000000000001</v>
      </c>
      <c r="I202" s="222"/>
      <c r="J202" s="218"/>
      <c r="K202" s="218"/>
      <c r="L202" s="223"/>
      <c r="M202" s="224"/>
      <c r="N202" s="225"/>
      <c r="O202" s="225"/>
      <c r="P202" s="225"/>
      <c r="Q202" s="225"/>
      <c r="R202" s="225"/>
      <c r="S202" s="225"/>
      <c r="T202" s="226"/>
      <c r="AT202" s="227" t="s">
        <v>206</v>
      </c>
      <c r="AU202" s="227" t="s">
        <v>88</v>
      </c>
      <c r="AV202" s="13" t="s">
        <v>88</v>
      </c>
      <c r="AW202" s="13" t="s">
        <v>34</v>
      </c>
      <c r="AX202" s="13" t="s">
        <v>84</v>
      </c>
      <c r="AY202" s="227" t="s">
        <v>181</v>
      </c>
    </row>
    <row r="203" spans="1:65" s="2" customFormat="1" ht="21.75" customHeight="1">
      <c r="A203" s="33"/>
      <c r="B203" s="34"/>
      <c r="C203" s="199" t="s">
        <v>303</v>
      </c>
      <c r="D203" s="199" t="s">
        <v>183</v>
      </c>
      <c r="E203" s="200" t="s">
        <v>304</v>
      </c>
      <c r="F203" s="201" t="s">
        <v>305</v>
      </c>
      <c r="G203" s="202" t="s">
        <v>266</v>
      </c>
      <c r="H203" s="203">
        <v>303.702</v>
      </c>
      <c r="I203" s="204"/>
      <c r="J203" s="205">
        <f>ROUND(I203*H203,2)</f>
        <v>0</v>
      </c>
      <c r="K203" s="201" t="s">
        <v>1</v>
      </c>
      <c r="L203" s="38"/>
      <c r="M203" s="206" t="s">
        <v>1</v>
      </c>
      <c r="N203" s="207" t="s">
        <v>44</v>
      </c>
      <c r="O203" s="70"/>
      <c r="P203" s="208">
        <f>O203*H203</f>
        <v>0</v>
      </c>
      <c r="Q203" s="208">
        <v>0</v>
      </c>
      <c r="R203" s="208">
        <f>Q203*H203</f>
        <v>0</v>
      </c>
      <c r="S203" s="208">
        <v>0</v>
      </c>
      <c r="T203" s="209">
        <f>S203*H203</f>
        <v>0</v>
      </c>
      <c r="U203" s="33"/>
      <c r="V203" s="33"/>
      <c r="W203" s="33"/>
      <c r="X203" s="33"/>
      <c r="Y203" s="33"/>
      <c r="Z203" s="33"/>
      <c r="AA203" s="33"/>
      <c r="AB203" s="33"/>
      <c r="AC203" s="33"/>
      <c r="AD203" s="33"/>
      <c r="AE203" s="33"/>
      <c r="AR203" s="210" t="s">
        <v>188</v>
      </c>
      <c r="AT203" s="210" t="s">
        <v>183</v>
      </c>
      <c r="AU203" s="210" t="s">
        <v>88</v>
      </c>
      <c r="AY203" s="16" t="s">
        <v>181</v>
      </c>
      <c r="BE203" s="211">
        <f>IF(N203="základní",J203,0)</f>
        <v>0</v>
      </c>
      <c r="BF203" s="211">
        <f>IF(N203="snížená",J203,0)</f>
        <v>0</v>
      </c>
      <c r="BG203" s="211">
        <f>IF(N203="zákl. přenesená",J203,0)</f>
        <v>0</v>
      </c>
      <c r="BH203" s="211">
        <f>IF(N203="sníž. přenesená",J203,0)</f>
        <v>0</v>
      </c>
      <c r="BI203" s="211">
        <f>IF(N203="nulová",J203,0)</f>
        <v>0</v>
      </c>
      <c r="BJ203" s="16" t="s">
        <v>84</v>
      </c>
      <c r="BK203" s="211">
        <f>ROUND(I203*H203,2)</f>
        <v>0</v>
      </c>
      <c r="BL203" s="16" t="s">
        <v>188</v>
      </c>
      <c r="BM203" s="210" t="s">
        <v>306</v>
      </c>
    </row>
    <row r="204" spans="1:65" s="2" customFormat="1" ht="29.25">
      <c r="A204" s="33"/>
      <c r="B204" s="34"/>
      <c r="C204" s="35"/>
      <c r="D204" s="212" t="s">
        <v>190</v>
      </c>
      <c r="E204" s="35"/>
      <c r="F204" s="213" t="s">
        <v>307</v>
      </c>
      <c r="G204" s="35"/>
      <c r="H204" s="35"/>
      <c r="I204" s="110"/>
      <c r="J204" s="35"/>
      <c r="K204" s="35"/>
      <c r="L204" s="38"/>
      <c r="M204" s="214"/>
      <c r="N204" s="215"/>
      <c r="O204" s="70"/>
      <c r="P204" s="70"/>
      <c r="Q204" s="70"/>
      <c r="R204" s="70"/>
      <c r="S204" s="70"/>
      <c r="T204" s="71"/>
      <c r="U204" s="33"/>
      <c r="V204" s="33"/>
      <c r="W204" s="33"/>
      <c r="X204" s="33"/>
      <c r="Y204" s="33"/>
      <c r="Z204" s="33"/>
      <c r="AA204" s="33"/>
      <c r="AB204" s="33"/>
      <c r="AC204" s="33"/>
      <c r="AD204" s="33"/>
      <c r="AE204" s="33"/>
      <c r="AT204" s="16" t="s">
        <v>190</v>
      </c>
      <c r="AU204" s="16" t="s">
        <v>88</v>
      </c>
    </row>
    <row r="205" spans="1:65" s="2" customFormat="1" ht="39">
      <c r="A205" s="33"/>
      <c r="B205" s="34"/>
      <c r="C205" s="35"/>
      <c r="D205" s="212" t="s">
        <v>192</v>
      </c>
      <c r="E205" s="35"/>
      <c r="F205" s="216" t="s">
        <v>308</v>
      </c>
      <c r="G205" s="35"/>
      <c r="H205" s="35"/>
      <c r="I205" s="110"/>
      <c r="J205" s="35"/>
      <c r="K205" s="35"/>
      <c r="L205" s="38"/>
      <c r="M205" s="214"/>
      <c r="N205" s="215"/>
      <c r="O205" s="70"/>
      <c r="P205" s="70"/>
      <c r="Q205" s="70"/>
      <c r="R205" s="70"/>
      <c r="S205" s="70"/>
      <c r="T205" s="71"/>
      <c r="U205" s="33"/>
      <c r="V205" s="33"/>
      <c r="W205" s="33"/>
      <c r="X205" s="33"/>
      <c r="Y205" s="33"/>
      <c r="Z205" s="33"/>
      <c r="AA205" s="33"/>
      <c r="AB205" s="33"/>
      <c r="AC205" s="33"/>
      <c r="AD205" s="33"/>
      <c r="AE205" s="33"/>
      <c r="AT205" s="16" t="s">
        <v>192</v>
      </c>
      <c r="AU205" s="16" t="s">
        <v>88</v>
      </c>
    </row>
    <row r="206" spans="1:65" s="13" customFormat="1" ht="11.25">
      <c r="B206" s="217"/>
      <c r="C206" s="218"/>
      <c r="D206" s="212" t="s">
        <v>206</v>
      </c>
      <c r="E206" s="219" t="s">
        <v>1</v>
      </c>
      <c r="F206" s="220" t="s">
        <v>309</v>
      </c>
      <c r="G206" s="218"/>
      <c r="H206" s="221">
        <v>303.702</v>
      </c>
      <c r="I206" s="222"/>
      <c r="J206" s="218"/>
      <c r="K206" s="218"/>
      <c r="L206" s="223"/>
      <c r="M206" s="224"/>
      <c r="N206" s="225"/>
      <c r="O206" s="225"/>
      <c r="P206" s="225"/>
      <c r="Q206" s="225"/>
      <c r="R206" s="225"/>
      <c r="S206" s="225"/>
      <c r="T206" s="226"/>
      <c r="AT206" s="227" t="s">
        <v>206</v>
      </c>
      <c r="AU206" s="227" t="s">
        <v>88</v>
      </c>
      <c r="AV206" s="13" t="s">
        <v>88</v>
      </c>
      <c r="AW206" s="13" t="s">
        <v>34</v>
      </c>
      <c r="AX206" s="13" t="s">
        <v>84</v>
      </c>
      <c r="AY206" s="227" t="s">
        <v>181</v>
      </c>
    </row>
    <row r="207" spans="1:65" s="2" customFormat="1" ht="16.5" customHeight="1">
      <c r="A207" s="33"/>
      <c r="B207" s="34"/>
      <c r="C207" s="199" t="s">
        <v>7</v>
      </c>
      <c r="D207" s="199" t="s">
        <v>183</v>
      </c>
      <c r="E207" s="200" t="s">
        <v>310</v>
      </c>
      <c r="F207" s="201" t="s">
        <v>311</v>
      </c>
      <c r="G207" s="202" t="s">
        <v>251</v>
      </c>
      <c r="H207" s="203">
        <v>32.838000000000001</v>
      </c>
      <c r="I207" s="204"/>
      <c r="J207" s="205">
        <f>ROUND(I207*H207,2)</f>
        <v>0</v>
      </c>
      <c r="K207" s="201" t="s">
        <v>187</v>
      </c>
      <c r="L207" s="38"/>
      <c r="M207" s="206" t="s">
        <v>1</v>
      </c>
      <c r="N207" s="207" t="s">
        <v>44</v>
      </c>
      <c r="O207" s="70"/>
      <c r="P207" s="208">
        <f>O207*H207</f>
        <v>0</v>
      </c>
      <c r="Q207" s="208">
        <v>0</v>
      </c>
      <c r="R207" s="208">
        <f>Q207*H207</f>
        <v>0</v>
      </c>
      <c r="S207" s="208">
        <v>0</v>
      </c>
      <c r="T207" s="209">
        <f>S207*H207</f>
        <v>0</v>
      </c>
      <c r="U207" s="33"/>
      <c r="V207" s="33"/>
      <c r="W207" s="33"/>
      <c r="X207" s="33"/>
      <c r="Y207" s="33"/>
      <c r="Z207" s="33"/>
      <c r="AA207" s="33"/>
      <c r="AB207" s="33"/>
      <c r="AC207" s="33"/>
      <c r="AD207" s="33"/>
      <c r="AE207" s="33"/>
      <c r="AR207" s="210" t="s">
        <v>188</v>
      </c>
      <c r="AT207" s="210" t="s">
        <v>183</v>
      </c>
      <c r="AU207" s="210" t="s">
        <v>88</v>
      </c>
      <c r="AY207" s="16" t="s">
        <v>181</v>
      </c>
      <c r="BE207" s="211">
        <f>IF(N207="základní",J207,0)</f>
        <v>0</v>
      </c>
      <c r="BF207" s="211">
        <f>IF(N207="snížená",J207,0)</f>
        <v>0</v>
      </c>
      <c r="BG207" s="211">
        <f>IF(N207="zákl. přenesená",J207,0)</f>
        <v>0</v>
      </c>
      <c r="BH207" s="211">
        <f>IF(N207="sníž. přenesená",J207,0)</f>
        <v>0</v>
      </c>
      <c r="BI207" s="211">
        <f>IF(N207="nulová",J207,0)</f>
        <v>0</v>
      </c>
      <c r="BJ207" s="16" t="s">
        <v>84</v>
      </c>
      <c r="BK207" s="211">
        <f>ROUND(I207*H207,2)</f>
        <v>0</v>
      </c>
      <c r="BL207" s="16" t="s">
        <v>188</v>
      </c>
      <c r="BM207" s="210" t="s">
        <v>312</v>
      </c>
    </row>
    <row r="208" spans="1:65" s="2" customFormat="1" ht="19.5">
      <c r="A208" s="33"/>
      <c r="B208" s="34"/>
      <c r="C208" s="35"/>
      <c r="D208" s="212" t="s">
        <v>190</v>
      </c>
      <c r="E208" s="35"/>
      <c r="F208" s="213" t="s">
        <v>313</v>
      </c>
      <c r="G208" s="35"/>
      <c r="H208" s="35"/>
      <c r="I208" s="110"/>
      <c r="J208" s="35"/>
      <c r="K208" s="35"/>
      <c r="L208" s="38"/>
      <c r="M208" s="214"/>
      <c r="N208" s="215"/>
      <c r="O208" s="70"/>
      <c r="P208" s="70"/>
      <c r="Q208" s="70"/>
      <c r="R208" s="70"/>
      <c r="S208" s="70"/>
      <c r="T208" s="71"/>
      <c r="U208" s="33"/>
      <c r="V208" s="33"/>
      <c r="W208" s="33"/>
      <c r="X208" s="33"/>
      <c r="Y208" s="33"/>
      <c r="Z208" s="33"/>
      <c r="AA208" s="33"/>
      <c r="AB208" s="33"/>
      <c r="AC208" s="33"/>
      <c r="AD208" s="33"/>
      <c r="AE208" s="33"/>
      <c r="AT208" s="16" t="s">
        <v>190</v>
      </c>
      <c r="AU208" s="16" t="s">
        <v>88</v>
      </c>
    </row>
    <row r="209" spans="1:65" s="2" customFormat="1" ht="117">
      <c r="A209" s="33"/>
      <c r="B209" s="34"/>
      <c r="C209" s="35"/>
      <c r="D209" s="212" t="s">
        <v>192</v>
      </c>
      <c r="E209" s="35"/>
      <c r="F209" s="216" t="s">
        <v>314</v>
      </c>
      <c r="G209" s="35"/>
      <c r="H209" s="35"/>
      <c r="I209" s="110"/>
      <c r="J209" s="35"/>
      <c r="K209" s="35"/>
      <c r="L209" s="38"/>
      <c r="M209" s="214"/>
      <c r="N209" s="215"/>
      <c r="O209" s="70"/>
      <c r="P209" s="70"/>
      <c r="Q209" s="70"/>
      <c r="R209" s="70"/>
      <c r="S209" s="70"/>
      <c r="T209" s="71"/>
      <c r="U209" s="33"/>
      <c r="V209" s="33"/>
      <c r="W209" s="33"/>
      <c r="X209" s="33"/>
      <c r="Y209" s="33"/>
      <c r="Z209" s="33"/>
      <c r="AA209" s="33"/>
      <c r="AB209" s="33"/>
      <c r="AC209" s="33"/>
      <c r="AD209" s="33"/>
      <c r="AE209" s="33"/>
      <c r="AT209" s="16" t="s">
        <v>192</v>
      </c>
      <c r="AU209" s="16" t="s">
        <v>88</v>
      </c>
    </row>
    <row r="210" spans="1:65" s="13" customFormat="1" ht="11.25">
      <c r="B210" s="217"/>
      <c r="C210" s="218"/>
      <c r="D210" s="212" t="s">
        <v>206</v>
      </c>
      <c r="E210" s="219" t="s">
        <v>114</v>
      </c>
      <c r="F210" s="220" t="s">
        <v>315</v>
      </c>
      <c r="G210" s="218"/>
      <c r="H210" s="221">
        <v>32.838000000000001</v>
      </c>
      <c r="I210" s="222"/>
      <c r="J210" s="218"/>
      <c r="K210" s="218"/>
      <c r="L210" s="223"/>
      <c r="M210" s="224"/>
      <c r="N210" s="225"/>
      <c r="O210" s="225"/>
      <c r="P210" s="225"/>
      <c r="Q210" s="225"/>
      <c r="R210" s="225"/>
      <c r="S210" s="225"/>
      <c r="T210" s="226"/>
      <c r="AT210" s="227" t="s">
        <v>206</v>
      </c>
      <c r="AU210" s="227" t="s">
        <v>88</v>
      </c>
      <c r="AV210" s="13" t="s">
        <v>88</v>
      </c>
      <c r="AW210" s="13" t="s">
        <v>34</v>
      </c>
      <c r="AX210" s="13" t="s">
        <v>84</v>
      </c>
      <c r="AY210" s="227" t="s">
        <v>181</v>
      </c>
    </row>
    <row r="211" spans="1:65" s="2" customFormat="1" ht="16.5" customHeight="1">
      <c r="A211" s="33"/>
      <c r="B211" s="34"/>
      <c r="C211" s="199" t="s">
        <v>316</v>
      </c>
      <c r="D211" s="199" t="s">
        <v>183</v>
      </c>
      <c r="E211" s="200" t="s">
        <v>317</v>
      </c>
      <c r="F211" s="201" t="s">
        <v>318</v>
      </c>
      <c r="G211" s="202" t="s">
        <v>251</v>
      </c>
      <c r="H211" s="203">
        <v>178.648</v>
      </c>
      <c r="I211" s="204"/>
      <c r="J211" s="205">
        <f>ROUND(I211*H211,2)</f>
        <v>0</v>
      </c>
      <c r="K211" s="201" t="s">
        <v>187</v>
      </c>
      <c r="L211" s="38"/>
      <c r="M211" s="206" t="s">
        <v>1</v>
      </c>
      <c r="N211" s="207" t="s">
        <v>44</v>
      </c>
      <c r="O211" s="70"/>
      <c r="P211" s="208">
        <f>O211*H211</f>
        <v>0</v>
      </c>
      <c r="Q211" s="208">
        <v>0</v>
      </c>
      <c r="R211" s="208">
        <f>Q211*H211</f>
        <v>0</v>
      </c>
      <c r="S211" s="208">
        <v>0</v>
      </c>
      <c r="T211" s="209">
        <f>S211*H211</f>
        <v>0</v>
      </c>
      <c r="U211" s="33"/>
      <c r="V211" s="33"/>
      <c r="W211" s="33"/>
      <c r="X211" s="33"/>
      <c r="Y211" s="33"/>
      <c r="Z211" s="33"/>
      <c r="AA211" s="33"/>
      <c r="AB211" s="33"/>
      <c r="AC211" s="33"/>
      <c r="AD211" s="33"/>
      <c r="AE211" s="33"/>
      <c r="AR211" s="210" t="s">
        <v>188</v>
      </c>
      <c r="AT211" s="210" t="s">
        <v>183</v>
      </c>
      <c r="AU211" s="210" t="s">
        <v>88</v>
      </c>
      <c r="AY211" s="16" t="s">
        <v>181</v>
      </c>
      <c r="BE211" s="211">
        <f>IF(N211="základní",J211,0)</f>
        <v>0</v>
      </c>
      <c r="BF211" s="211">
        <f>IF(N211="snížená",J211,0)</f>
        <v>0</v>
      </c>
      <c r="BG211" s="211">
        <f>IF(N211="zákl. přenesená",J211,0)</f>
        <v>0</v>
      </c>
      <c r="BH211" s="211">
        <f>IF(N211="sníž. přenesená",J211,0)</f>
        <v>0</v>
      </c>
      <c r="BI211" s="211">
        <f>IF(N211="nulová",J211,0)</f>
        <v>0</v>
      </c>
      <c r="BJ211" s="16" t="s">
        <v>84</v>
      </c>
      <c r="BK211" s="211">
        <f>ROUND(I211*H211,2)</f>
        <v>0</v>
      </c>
      <c r="BL211" s="16" t="s">
        <v>188</v>
      </c>
      <c r="BM211" s="210" t="s">
        <v>319</v>
      </c>
    </row>
    <row r="212" spans="1:65" s="2" customFormat="1" ht="19.5">
      <c r="A212" s="33"/>
      <c r="B212" s="34"/>
      <c r="C212" s="35"/>
      <c r="D212" s="212" t="s">
        <v>190</v>
      </c>
      <c r="E212" s="35"/>
      <c r="F212" s="213" t="s">
        <v>320</v>
      </c>
      <c r="G212" s="35"/>
      <c r="H212" s="35"/>
      <c r="I212" s="110"/>
      <c r="J212" s="35"/>
      <c r="K212" s="35"/>
      <c r="L212" s="38"/>
      <c r="M212" s="214"/>
      <c r="N212" s="215"/>
      <c r="O212" s="70"/>
      <c r="P212" s="70"/>
      <c r="Q212" s="70"/>
      <c r="R212" s="70"/>
      <c r="S212" s="70"/>
      <c r="T212" s="71"/>
      <c r="U212" s="33"/>
      <c r="V212" s="33"/>
      <c r="W212" s="33"/>
      <c r="X212" s="33"/>
      <c r="Y212" s="33"/>
      <c r="Z212" s="33"/>
      <c r="AA212" s="33"/>
      <c r="AB212" s="33"/>
      <c r="AC212" s="33"/>
      <c r="AD212" s="33"/>
      <c r="AE212" s="33"/>
      <c r="AT212" s="16" t="s">
        <v>190</v>
      </c>
      <c r="AU212" s="16" t="s">
        <v>88</v>
      </c>
    </row>
    <row r="213" spans="1:65" s="2" customFormat="1" ht="117">
      <c r="A213" s="33"/>
      <c r="B213" s="34"/>
      <c r="C213" s="35"/>
      <c r="D213" s="212" t="s">
        <v>192</v>
      </c>
      <c r="E213" s="35"/>
      <c r="F213" s="216" t="s">
        <v>321</v>
      </c>
      <c r="G213" s="35"/>
      <c r="H213" s="35"/>
      <c r="I213" s="110"/>
      <c r="J213" s="35"/>
      <c r="K213" s="35"/>
      <c r="L213" s="38"/>
      <c r="M213" s="214"/>
      <c r="N213" s="215"/>
      <c r="O213" s="70"/>
      <c r="P213" s="70"/>
      <c r="Q213" s="70"/>
      <c r="R213" s="70"/>
      <c r="S213" s="70"/>
      <c r="T213" s="71"/>
      <c r="U213" s="33"/>
      <c r="V213" s="33"/>
      <c r="W213" s="33"/>
      <c r="X213" s="33"/>
      <c r="Y213" s="33"/>
      <c r="Z213" s="33"/>
      <c r="AA213" s="33"/>
      <c r="AB213" s="33"/>
      <c r="AC213" s="33"/>
      <c r="AD213" s="33"/>
      <c r="AE213" s="33"/>
      <c r="AT213" s="16" t="s">
        <v>192</v>
      </c>
      <c r="AU213" s="16" t="s">
        <v>88</v>
      </c>
    </row>
    <row r="214" spans="1:65" s="13" customFormat="1" ht="11.25">
      <c r="B214" s="217"/>
      <c r="C214" s="218"/>
      <c r="D214" s="212" t="s">
        <v>206</v>
      </c>
      <c r="E214" s="219" t="s">
        <v>122</v>
      </c>
      <c r="F214" s="220" t="s">
        <v>322</v>
      </c>
      <c r="G214" s="218"/>
      <c r="H214" s="221">
        <v>178.648</v>
      </c>
      <c r="I214" s="222"/>
      <c r="J214" s="218"/>
      <c r="K214" s="218"/>
      <c r="L214" s="223"/>
      <c r="M214" s="224"/>
      <c r="N214" s="225"/>
      <c r="O214" s="225"/>
      <c r="P214" s="225"/>
      <c r="Q214" s="225"/>
      <c r="R214" s="225"/>
      <c r="S214" s="225"/>
      <c r="T214" s="226"/>
      <c r="AT214" s="227" t="s">
        <v>206</v>
      </c>
      <c r="AU214" s="227" t="s">
        <v>88</v>
      </c>
      <c r="AV214" s="13" t="s">
        <v>88</v>
      </c>
      <c r="AW214" s="13" t="s">
        <v>34</v>
      </c>
      <c r="AX214" s="13" t="s">
        <v>84</v>
      </c>
      <c r="AY214" s="227" t="s">
        <v>181</v>
      </c>
    </row>
    <row r="215" spans="1:65" s="2" customFormat="1" ht="21.75" customHeight="1">
      <c r="A215" s="33"/>
      <c r="B215" s="34"/>
      <c r="C215" s="199" t="s">
        <v>323</v>
      </c>
      <c r="D215" s="199" t="s">
        <v>183</v>
      </c>
      <c r="E215" s="200" t="s">
        <v>324</v>
      </c>
      <c r="F215" s="201" t="s">
        <v>325</v>
      </c>
      <c r="G215" s="202" t="s">
        <v>251</v>
      </c>
      <c r="H215" s="203">
        <v>20.78</v>
      </c>
      <c r="I215" s="204"/>
      <c r="J215" s="205">
        <f>ROUND(I215*H215,2)</f>
        <v>0</v>
      </c>
      <c r="K215" s="201" t="s">
        <v>187</v>
      </c>
      <c r="L215" s="38"/>
      <c r="M215" s="206" t="s">
        <v>1</v>
      </c>
      <c r="N215" s="207" t="s">
        <v>44</v>
      </c>
      <c r="O215" s="70"/>
      <c r="P215" s="208">
        <f>O215*H215</f>
        <v>0</v>
      </c>
      <c r="Q215" s="208">
        <v>0</v>
      </c>
      <c r="R215" s="208">
        <f>Q215*H215</f>
        <v>0</v>
      </c>
      <c r="S215" s="208">
        <v>0</v>
      </c>
      <c r="T215" s="209">
        <f>S215*H215</f>
        <v>0</v>
      </c>
      <c r="U215" s="33"/>
      <c r="V215" s="33"/>
      <c r="W215" s="33"/>
      <c r="X215" s="33"/>
      <c r="Y215" s="33"/>
      <c r="Z215" s="33"/>
      <c r="AA215" s="33"/>
      <c r="AB215" s="33"/>
      <c r="AC215" s="33"/>
      <c r="AD215" s="33"/>
      <c r="AE215" s="33"/>
      <c r="AR215" s="210" t="s">
        <v>188</v>
      </c>
      <c r="AT215" s="210" t="s">
        <v>183</v>
      </c>
      <c r="AU215" s="210" t="s">
        <v>88</v>
      </c>
      <c r="AY215" s="16" t="s">
        <v>181</v>
      </c>
      <c r="BE215" s="211">
        <f>IF(N215="základní",J215,0)</f>
        <v>0</v>
      </c>
      <c r="BF215" s="211">
        <f>IF(N215="snížená",J215,0)</f>
        <v>0</v>
      </c>
      <c r="BG215" s="211">
        <f>IF(N215="zákl. přenesená",J215,0)</f>
        <v>0</v>
      </c>
      <c r="BH215" s="211">
        <f>IF(N215="sníž. přenesená",J215,0)</f>
        <v>0</v>
      </c>
      <c r="BI215" s="211">
        <f>IF(N215="nulová",J215,0)</f>
        <v>0</v>
      </c>
      <c r="BJ215" s="16" t="s">
        <v>84</v>
      </c>
      <c r="BK215" s="211">
        <f>ROUND(I215*H215,2)</f>
        <v>0</v>
      </c>
      <c r="BL215" s="16" t="s">
        <v>188</v>
      </c>
      <c r="BM215" s="210" t="s">
        <v>326</v>
      </c>
    </row>
    <row r="216" spans="1:65" s="2" customFormat="1" ht="19.5">
      <c r="A216" s="33"/>
      <c r="B216" s="34"/>
      <c r="C216" s="35"/>
      <c r="D216" s="212" t="s">
        <v>190</v>
      </c>
      <c r="E216" s="35"/>
      <c r="F216" s="213" t="s">
        <v>327</v>
      </c>
      <c r="G216" s="35"/>
      <c r="H216" s="35"/>
      <c r="I216" s="110"/>
      <c r="J216" s="35"/>
      <c r="K216" s="35"/>
      <c r="L216" s="38"/>
      <c r="M216" s="214"/>
      <c r="N216" s="215"/>
      <c r="O216" s="70"/>
      <c r="P216" s="70"/>
      <c r="Q216" s="70"/>
      <c r="R216" s="70"/>
      <c r="S216" s="70"/>
      <c r="T216" s="71"/>
      <c r="U216" s="33"/>
      <c r="V216" s="33"/>
      <c r="W216" s="33"/>
      <c r="X216" s="33"/>
      <c r="Y216" s="33"/>
      <c r="Z216" s="33"/>
      <c r="AA216" s="33"/>
      <c r="AB216" s="33"/>
      <c r="AC216" s="33"/>
      <c r="AD216" s="33"/>
      <c r="AE216" s="33"/>
      <c r="AT216" s="16" t="s">
        <v>190</v>
      </c>
      <c r="AU216" s="16" t="s">
        <v>88</v>
      </c>
    </row>
    <row r="217" spans="1:65" s="2" customFormat="1" ht="78">
      <c r="A217" s="33"/>
      <c r="B217" s="34"/>
      <c r="C217" s="35"/>
      <c r="D217" s="212" t="s">
        <v>192</v>
      </c>
      <c r="E217" s="35"/>
      <c r="F217" s="216" t="s">
        <v>328</v>
      </c>
      <c r="G217" s="35"/>
      <c r="H217" s="35"/>
      <c r="I217" s="110"/>
      <c r="J217" s="35"/>
      <c r="K217" s="35"/>
      <c r="L217" s="38"/>
      <c r="M217" s="214"/>
      <c r="N217" s="215"/>
      <c r="O217" s="70"/>
      <c r="P217" s="70"/>
      <c r="Q217" s="70"/>
      <c r="R217" s="70"/>
      <c r="S217" s="70"/>
      <c r="T217" s="71"/>
      <c r="U217" s="33"/>
      <c r="V217" s="33"/>
      <c r="W217" s="33"/>
      <c r="X217" s="33"/>
      <c r="Y217" s="33"/>
      <c r="Z217" s="33"/>
      <c r="AA217" s="33"/>
      <c r="AB217" s="33"/>
      <c r="AC217" s="33"/>
      <c r="AD217" s="33"/>
      <c r="AE217" s="33"/>
      <c r="AT217" s="16" t="s">
        <v>192</v>
      </c>
      <c r="AU217" s="16" t="s">
        <v>88</v>
      </c>
    </row>
    <row r="218" spans="1:65" s="13" customFormat="1" ht="11.25">
      <c r="B218" s="217"/>
      <c r="C218" s="218"/>
      <c r="D218" s="212" t="s">
        <v>206</v>
      </c>
      <c r="E218" s="219" t="s">
        <v>118</v>
      </c>
      <c r="F218" s="220" t="s">
        <v>329</v>
      </c>
      <c r="G218" s="218"/>
      <c r="H218" s="221">
        <v>20.78</v>
      </c>
      <c r="I218" s="222"/>
      <c r="J218" s="218"/>
      <c r="K218" s="218"/>
      <c r="L218" s="223"/>
      <c r="M218" s="224"/>
      <c r="N218" s="225"/>
      <c r="O218" s="225"/>
      <c r="P218" s="225"/>
      <c r="Q218" s="225"/>
      <c r="R218" s="225"/>
      <c r="S218" s="225"/>
      <c r="T218" s="226"/>
      <c r="AT218" s="227" t="s">
        <v>206</v>
      </c>
      <c r="AU218" s="227" t="s">
        <v>88</v>
      </c>
      <c r="AV218" s="13" t="s">
        <v>88</v>
      </c>
      <c r="AW218" s="13" t="s">
        <v>34</v>
      </c>
      <c r="AX218" s="13" t="s">
        <v>84</v>
      </c>
      <c r="AY218" s="227" t="s">
        <v>181</v>
      </c>
    </row>
    <row r="219" spans="1:65" s="2" customFormat="1" ht="21.75" customHeight="1">
      <c r="A219" s="33"/>
      <c r="B219" s="34"/>
      <c r="C219" s="199" t="s">
        <v>330</v>
      </c>
      <c r="D219" s="199" t="s">
        <v>183</v>
      </c>
      <c r="E219" s="200" t="s">
        <v>331</v>
      </c>
      <c r="F219" s="201" t="s">
        <v>332</v>
      </c>
      <c r="G219" s="202" t="s">
        <v>186</v>
      </c>
      <c r="H219" s="203">
        <v>103.9</v>
      </c>
      <c r="I219" s="204"/>
      <c r="J219" s="205">
        <f>ROUND(I219*H219,2)</f>
        <v>0</v>
      </c>
      <c r="K219" s="201" t="s">
        <v>187</v>
      </c>
      <c r="L219" s="38"/>
      <c r="M219" s="206" t="s">
        <v>1</v>
      </c>
      <c r="N219" s="207" t="s">
        <v>44</v>
      </c>
      <c r="O219" s="70"/>
      <c r="P219" s="208">
        <f>O219*H219</f>
        <v>0</v>
      </c>
      <c r="Q219" s="208">
        <v>0</v>
      </c>
      <c r="R219" s="208">
        <f>Q219*H219</f>
        <v>0</v>
      </c>
      <c r="S219" s="208">
        <v>0</v>
      </c>
      <c r="T219" s="209">
        <f>S219*H219</f>
        <v>0</v>
      </c>
      <c r="U219" s="33"/>
      <c r="V219" s="33"/>
      <c r="W219" s="33"/>
      <c r="X219" s="33"/>
      <c r="Y219" s="33"/>
      <c r="Z219" s="33"/>
      <c r="AA219" s="33"/>
      <c r="AB219" s="33"/>
      <c r="AC219" s="33"/>
      <c r="AD219" s="33"/>
      <c r="AE219" s="33"/>
      <c r="AR219" s="210" t="s">
        <v>188</v>
      </c>
      <c r="AT219" s="210" t="s">
        <v>183</v>
      </c>
      <c r="AU219" s="210" t="s">
        <v>88</v>
      </c>
      <c r="AY219" s="16" t="s">
        <v>181</v>
      </c>
      <c r="BE219" s="211">
        <f>IF(N219="základní",J219,0)</f>
        <v>0</v>
      </c>
      <c r="BF219" s="211">
        <f>IF(N219="snížená",J219,0)</f>
        <v>0</v>
      </c>
      <c r="BG219" s="211">
        <f>IF(N219="zákl. přenesená",J219,0)</f>
        <v>0</v>
      </c>
      <c r="BH219" s="211">
        <f>IF(N219="sníž. přenesená",J219,0)</f>
        <v>0</v>
      </c>
      <c r="BI219" s="211">
        <f>IF(N219="nulová",J219,0)</f>
        <v>0</v>
      </c>
      <c r="BJ219" s="16" t="s">
        <v>84</v>
      </c>
      <c r="BK219" s="211">
        <f>ROUND(I219*H219,2)</f>
        <v>0</v>
      </c>
      <c r="BL219" s="16" t="s">
        <v>188</v>
      </c>
      <c r="BM219" s="210" t="s">
        <v>333</v>
      </c>
    </row>
    <row r="220" spans="1:65" s="2" customFormat="1" ht="19.5">
      <c r="A220" s="33"/>
      <c r="B220" s="34"/>
      <c r="C220" s="35"/>
      <c r="D220" s="212" t="s">
        <v>190</v>
      </c>
      <c r="E220" s="35"/>
      <c r="F220" s="213" t="s">
        <v>334</v>
      </c>
      <c r="G220" s="35"/>
      <c r="H220" s="35"/>
      <c r="I220" s="110"/>
      <c r="J220" s="35"/>
      <c r="K220" s="35"/>
      <c r="L220" s="38"/>
      <c r="M220" s="214"/>
      <c r="N220" s="215"/>
      <c r="O220" s="70"/>
      <c r="P220" s="70"/>
      <c r="Q220" s="70"/>
      <c r="R220" s="70"/>
      <c r="S220" s="70"/>
      <c r="T220" s="71"/>
      <c r="U220" s="33"/>
      <c r="V220" s="33"/>
      <c r="W220" s="33"/>
      <c r="X220" s="33"/>
      <c r="Y220" s="33"/>
      <c r="Z220" s="33"/>
      <c r="AA220" s="33"/>
      <c r="AB220" s="33"/>
      <c r="AC220" s="33"/>
      <c r="AD220" s="33"/>
      <c r="AE220" s="33"/>
      <c r="AT220" s="16" t="s">
        <v>190</v>
      </c>
      <c r="AU220" s="16" t="s">
        <v>88</v>
      </c>
    </row>
    <row r="221" spans="1:65" s="2" customFormat="1" ht="39">
      <c r="A221" s="33"/>
      <c r="B221" s="34"/>
      <c r="C221" s="35"/>
      <c r="D221" s="212" t="s">
        <v>192</v>
      </c>
      <c r="E221" s="35"/>
      <c r="F221" s="216" t="s">
        <v>335</v>
      </c>
      <c r="G221" s="35"/>
      <c r="H221" s="35"/>
      <c r="I221" s="110"/>
      <c r="J221" s="35"/>
      <c r="K221" s="35"/>
      <c r="L221" s="38"/>
      <c r="M221" s="214"/>
      <c r="N221" s="215"/>
      <c r="O221" s="70"/>
      <c r="P221" s="70"/>
      <c r="Q221" s="70"/>
      <c r="R221" s="70"/>
      <c r="S221" s="70"/>
      <c r="T221" s="71"/>
      <c r="U221" s="33"/>
      <c r="V221" s="33"/>
      <c r="W221" s="33"/>
      <c r="X221" s="33"/>
      <c r="Y221" s="33"/>
      <c r="Z221" s="33"/>
      <c r="AA221" s="33"/>
      <c r="AB221" s="33"/>
      <c r="AC221" s="33"/>
      <c r="AD221" s="33"/>
      <c r="AE221" s="33"/>
      <c r="AT221" s="16" t="s">
        <v>192</v>
      </c>
      <c r="AU221" s="16" t="s">
        <v>88</v>
      </c>
    </row>
    <row r="222" spans="1:65" s="13" customFormat="1" ht="11.25">
      <c r="B222" s="217"/>
      <c r="C222" s="218"/>
      <c r="D222" s="212" t="s">
        <v>206</v>
      </c>
      <c r="E222" s="219" t="s">
        <v>1</v>
      </c>
      <c r="F222" s="220" t="s">
        <v>116</v>
      </c>
      <c r="G222" s="218"/>
      <c r="H222" s="221">
        <v>103.9</v>
      </c>
      <c r="I222" s="222"/>
      <c r="J222" s="218"/>
      <c r="K222" s="218"/>
      <c r="L222" s="223"/>
      <c r="M222" s="224"/>
      <c r="N222" s="225"/>
      <c r="O222" s="225"/>
      <c r="P222" s="225"/>
      <c r="Q222" s="225"/>
      <c r="R222" s="225"/>
      <c r="S222" s="225"/>
      <c r="T222" s="226"/>
      <c r="AT222" s="227" t="s">
        <v>206</v>
      </c>
      <c r="AU222" s="227" t="s">
        <v>88</v>
      </c>
      <c r="AV222" s="13" t="s">
        <v>88</v>
      </c>
      <c r="AW222" s="13" t="s">
        <v>34</v>
      </c>
      <c r="AX222" s="13" t="s">
        <v>84</v>
      </c>
      <c r="AY222" s="227" t="s">
        <v>181</v>
      </c>
    </row>
    <row r="223" spans="1:65" s="2" customFormat="1" ht="21.75" customHeight="1">
      <c r="A223" s="33"/>
      <c r="B223" s="34"/>
      <c r="C223" s="199" t="s">
        <v>336</v>
      </c>
      <c r="D223" s="199" t="s">
        <v>183</v>
      </c>
      <c r="E223" s="200" t="s">
        <v>337</v>
      </c>
      <c r="F223" s="201" t="s">
        <v>338</v>
      </c>
      <c r="G223" s="202" t="s">
        <v>186</v>
      </c>
      <c r="H223" s="203">
        <v>103.9</v>
      </c>
      <c r="I223" s="204"/>
      <c r="J223" s="205">
        <f>ROUND(I223*H223,2)</f>
        <v>0</v>
      </c>
      <c r="K223" s="201" t="s">
        <v>187</v>
      </c>
      <c r="L223" s="38"/>
      <c r="M223" s="206" t="s">
        <v>1</v>
      </c>
      <c r="N223" s="207" t="s">
        <v>44</v>
      </c>
      <c r="O223" s="70"/>
      <c r="P223" s="208">
        <f>O223*H223</f>
        <v>0</v>
      </c>
      <c r="Q223" s="208">
        <v>0</v>
      </c>
      <c r="R223" s="208">
        <f>Q223*H223</f>
        <v>0</v>
      </c>
      <c r="S223" s="208">
        <v>0</v>
      </c>
      <c r="T223" s="209">
        <f>S223*H223</f>
        <v>0</v>
      </c>
      <c r="U223" s="33"/>
      <c r="V223" s="33"/>
      <c r="W223" s="33"/>
      <c r="X223" s="33"/>
      <c r="Y223" s="33"/>
      <c r="Z223" s="33"/>
      <c r="AA223" s="33"/>
      <c r="AB223" s="33"/>
      <c r="AC223" s="33"/>
      <c r="AD223" s="33"/>
      <c r="AE223" s="33"/>
      <c r="AR223" s="210" t="s">
        <v>188</v>
      </c>
      <c r="AT223" s="210" t="s">
        <v>183</v>
      </c>
      <c r="AU223" s="210" t="s">
        <v>88</v>
      </c>
      <c r="AY223" s="16" t="s">
        <v>181</v>
      </c>
      <c r="BE223" s="211">
        <f>IF(N223="základní",J223,0)</f>
        <v>0</v>
      </c>
      <c r="BF223" s="211">
        <f>IF(N223="snížená",J223,0)</f>
        <v>0</v>
      </c>
      <c r="BG223" s="211">
        <f>IF(N223="zákl. přenesená",J223,0)</f>
        <v>0</v>
      </c>
      <c r="BH223" s="211">
        <f>IF(N223="sníž. přenesená",J223,0)</f>
        <v>0</v>
      </c>
      <c r="BI223" s="211">
        <f>IF(N223="nulová",J223,0)</f>
        <v>0</v>
      </c>
      <c r="BJ223" s="16" t="s">
        <v>84</v>
      </c>
      <c r="BK223" s="211">
        <f>ROUND(I223*H223,2)</f>
        <v>0</v>
      </c>
      <c r="BL223" s="16" t="s">
        <v>188</v>
      </c>
      <c r="BM223" s="210" t="s">
        <v>339</v>
      </c>
    </row>
    <row r="224" spans="1:65" s="2" customFormat="1" ht="19.5">
      <c r="A224" s="33"/>
      <c r="B224" s="34"/>
      <c r="C224" s="35"/>
      <c r="D224" s="212" t="s">
        <v>190</v>
      </c>
      <c r="E224" s="35"/>
      <c r="F224" s="213" t="s">
        <v>340</v>
      </c>
      <c r="G224" s="35"/>
      <c r="H224" s="35"/>
      <c r="I224" s="110"/>
      <c r="J224" s="35"/>
      <c r="K224" s="35"/>
      <c r="L224" s="38"/>
      <c r="M224" s="214"/>
      <c r="N224" s="215"/>
      <c r="O224" s="70"/>
      <c r="P224" s="70"/>
      <c r="Q224" s="70"/>
      <c r="R224" s="70"/>
      <c r="S224" s="70"/>
      <c r="T224" s="71"/>
      <c r="U224" s="33"/>
      <c r="V224" s="33"/>
      <c r="W224" s="33"/>
      <c r="X224" s="33"/>
      <c r="Y224" s="33"/>
      <c r="Z224" s="33"/>
      <c r="AA224" s="33"/>
      <c r="AB224" s="33"/>
      <c r="AC224" s="33"/>
      <c r="AD224" s="33"/>
      <c r="AE224" s="33"/>
      <c r="AT224" s="16" t="s">
        <v>190</v>
      </c>
      <c r="AU224" s="16" t="s">
        <v>88</v>
      </c>
    </row>
    <row r="225" spans="1:65" s="2" customFormat="1" ht="117">
      <c r="A225" s="33"/>
      <c r="B225" s="34"/>
      <c r="C225" s="35"/>
      <c r="D225" s="212" t="s">
        <v>192</v>
      </c>
      <c r="E225" s="35"/>
      <c r="F225" s="216" t="s">
        <v>341</v>
      </c>
      <c r="G225" s="35"/>
      <c r="H225" s="35"/>
      <c r="I225" s="110"/>
      <c r="J225" s="35"/>
      <c r="K225" s="35"/>
      <c r="L225" s="38"/>
      <c r="M225" s="214"/>
      <c r="N225" s="215"/>
      <c r="O225" s="70"/>
      <c r="P225" s="70"/>
      <c r="Q225" s="70"/>
      <c r="R225" s="70"/>
      <c r="S225" s="70"/>
      <c r="T225" s="71"/>
      <c r="U225" s="33"/>
      <c r="V225" s="33"/>
      <c r="W225" s="33"/>
      <c r="X225" s="33"/>
      <c r="Y225" s="33"/>
      <c r="Z225" s="33"/>
      <c r="AA225" s="33"/>
      <c r="AB225" s="33"/>
      <c r="AC225" s="33"/>
      <c r="AD225" s="33"/>
      <c r="AE225" s="33"/>
      <c r="AT225" s="16" t="s">
        <v>192</v>
      </c>
      <c r="AU225" s="16" t="s">
        <v>88</v>
      </c>
    </row>
    <row r="226" spans="1:65" s="13" customFormat="1" ht="11.25">
      <c r="B226" s="217"/>
      <c r="C226" s="218"/>
      <c r="D226" s="212" t="s">
        <v>206</v>
      </c>
      <c r="E226" s="219" t="s">
        <v>116</v>
      </c>
      <c r="F226" s="220" t="s">
        <v>342</v>
      </c>
      <c r="G226" s="218"/>
      <c r="H226" s="221">
        <v>103.9</v>
      </c>
      <c r="I226" s="222"/>
      <c r="J226" s="218"/>
      <c r="K226" s="218"/>
      <c r="L226" s="223"/>
      <c r="M226" s="224"/>
      <c r="N226" s="225"/>
      <c r="O226" s="225"/>
      <c r="P226" s="225"/>
      <c r="Q226" s="225"/>
      <c r="R226" s="225"/>
      <c r="S226" s="225"/>
      <c r="T226" s="226"/>
      <c r="AT226" s="227" t="s">
        <v>206</v>
      </c>
      <c r="AU226" s="227" t="s">
        <v>88</v>
      </c>
      <c r="AV226" s="13" t="s">
        <v>88</v>
      </c>
      <c r="AW226" s="13" t="s">
        <v>34</v>
      </c>
      <c r="AX226" s="13" t="s">
        <v>84</v>
      </c>
      <c r="AY226" s="227" t="s">
        <v>181</v>
      </c>
    </row>
    <row r="227" spans="1:65" s="2" customFormat="1" ht="16.5" customHeight="1">
      <c r="A227" s="33"/>
      <c r="B227" s="34"/>
      <c r="C227" s="239" t="s">
        <v>343</v>
      </c>
      <c r="D227" s="239" t="s">
        <v>263</v>
      </c>
      <c r="E227" s="240" t="s">
        <v>344</v>
      </c>
      <c r="F227" s="241" t="s">
        <v>345</v>
      </c>
      <c r="G227" s="242" t="s">
        <v>346</v>
      </c>
      <c r="H227" s="243">
        <v>5.1950000000000003</v>
      </c>
      <c r="I227" s="244"/>
      <c r="J227" s="245">
        <f>ROUND(I227*H227,2)</f>
        <v>0</v>
      </c>
      <c r="K227" s="241" t="s">
        <v>187</v>
      </c>
      <c r="L227" s="246"/>
      <c r="M227" s="247" t="s">
        <v>1</v>
      </c>
      <c r="N227" s="248" t="s">
        <v>44</v>
      </c>
      <c r="O227" s="70"/>
      <c r="P227" s="208">
        <f>O227*H227</f>
        <v>0</v>
      </c>
      <c r="Q227" s="208">
        <v>1E-3</v>
      </c>
      <c r="R227" s="208">
        <f>Q227*H227</f>
        <v>5.195E-3</v>
      </c>
      <c r="S227" s="208">
        <v>0</v>
      </c>
      <c r="T227" s="209">
        <f>S227*H227</f>
        <v>0</v>
      </c>
      <c r="U227" s="33"/>
      <c r="V227" s="33"/>
      <c r="W227" s="33"/>
      <c r="X227" s="33"/>
      <c r="Y227" s="33"/>
      <c r="Z227" s="33"/>
      <c r="AA227" s="33"/>
      <c r="AB227" s="33"/>
      <c r="AC227" s="33"/>
      <c r="AD227" s="33"/>
      <c r="AE227" s="33"/>
      <c r="AR227" s="210" t="s">
        <v>231</v>
      </c>
      <c r="AT227" s="210" t="s">
        <v>263</v>
      </c>
      <c r="AU227" s="210" t="s">
        <v>88</v>
      </c>
      <c r="AY227" s="16" t="s">
        <v>181</v>
      </c>
      <c r="BE227" s="211">
        <f>IF(N227="základní",J227,0)</f>
        <v>0</v>
      </c>
      <c r="BF227" s="211">
        <f>IF(N227="snížená",J227,0)</f>
        <v>0</v>
      </c>
      <c r="BG227" s="211">
        <f>IF(N227="zákl. přenesená",J227,0)</f>
        <v>0</v>
      </c>
      <c r="BH227" s="211">
        <f>IF(N227="sníž. přenesená",J227,0)</f>
        <v>0</v>
      </c>
      <c r="BI227" s="211">
        <f>IF(N227="nulová",J227,0)</f>
        <v>0</v>
      </c>
      <c r="BJ227" s="16" t="s">
        <v>84</v>
      </c>
      <c r="BK227" s="211">
        <f>ROUND(I227*H227,2)</f>
        <v>0</v>
      </c>
      <c r="BL227" s="16" t="s">
        <v>188</v>
      </c>
      <c r="BM227" s="210" t="s">
        <v>347</v>
      </c>
    </row>
    <row r="228" spans="1:65" s="2" customFormat="1" ht="11.25">
      <c r="A228" s="33"/>
      <c r="B228" s="34"/>
      <c r="C228" s="35"/>
      <c r="D228" s="212" t="s">
        <v>190</v>
      </c>
      <c r="E228" s="35"/>
      <c r="F228" s="213" t="s">
        <v>345</v>
      </c>
      <c r="G228" s="35"/>
      <c r="H228" s="35"/>
      <c r="I228" s="110"/>
      <c r="J228" s="35"/>
      <c r="K228" s="35"/>
      <c r="L228" s="38"/>
      <c r="M228" s="214"/>
      <c r="N228" s="215"/>
      <c r="O228" s="70"/>
      <c r="P228" s="70"/>
      <c r="Q228" s="70"/>
      <c r="R228" s="70"/>
      <c r="S228" s="70"/>
      <c r="T228" s="71"/>
      <c r="U228" s="33"/>
      <c r="V228" s="33"/>
      <c r="W228" s="33"/>
      <c r="X228" s="33"/>
      <c r="Y228" s="33"/>
      <c r="Z228" s="33"/>
      <c r="AA228" s="33"/>
      <c r="AB228" s="33"/>
      <c r="AC228" s="33"/>
      <c r="AD228" s="33"/>
      <c r="AE228" s="33"/>
      <c r="AT228" s="16" t="s">
        <v>190</v>
      </c>
      <c r="AU228" s="16" t="s">
        <v>88</v>
      </c>
    </row>
    <row r="229" spans="1:65" s="13" customFormat="1" ht="11.25">
      <c r="B229" s="217"/>
      <c r="C229" s="218"/>
      <c r="D229" s="212" t="s">
        <v>206</v>
      </c>
      <c r="E229" s="219" t="s">
        <v>1</v>
      </c>
      <c r="F229" s="220" t="s">
        <v>348</v>
      </c>
      <c r="G229" s="218"/>
      <c r="H229" s="221">
        <v>5.1950000000000003</v>
      </c>
      <c r="I229" s="222"/>
      <c r="J229" s="218"/>
      <c r="K229" s="218"/>
      <c r="L229" s="223"/>
      <c r="M229" s="224"/>
      <c r="N229" s="225"/>
      <c r="O229" s="225"/>
      <c r="P229" s="225"/>
      <c r="Q229" s="225"/>
      <c r="R229" s="225"/>
      <c r="S229" s="225"/>
      <c r="T229" s="226"/>
      <c r="AT229" s="227" t="s">
        <v>206</v>
      </c>
      <c r="AU229" s="227" t="s">
        <v>88</v>
      </c>
      <c r="AV229" s="13" t="s">
        <v>88</v>
      </c>
      <c r="AW229" s="13" t="s">
        <v>34</v>
      </c>
      <c r="AX229" s="13" t="s">
        <v>84</v>
      </c>
      <c r="AY229" s="227" t="s">
        <v>181</v>
      </c>
    </row>
    <row r="230" spans="1:65" s="2" customFormat="1" ht="21.75" customHeight="1">
      <c r="A230" s="33"/>
      <c r="B230" s="34"/>
      <c r="C230" s="199" t="s">
        <v>349</v>
      </c>
      <c r="D230" s="199" t="s">
        <v>183</v>
      </c>
      <c r="E230" s="200" t="s">
        <v>350</v>
      </c>
      <c r="F230" s="201" t="s">
        <v>351</v>
      </c>
      <c r="G230" s="202" t="s">
        <v>186</v>
      </c>
      <c r="H230" s="203">
        <v>837.21</v>
      </c>
      <c r="I230" s="204"/>
      <c r="J230" s="205">
        <f>ROUND(I230*H230,2)</f>
        <v>0</v>
      </c>
      <c r="K230" s="201" t="s">
        <v>187</v>
      </c>
      <c r="L230" s="38"/>
      <c r="M230" s="206" t="s">
        <v>1</v>
      </c>
      <c r="N230" s="207" t="s">
        <v>44</v>
      </c>
      <c r="O230" s="70"/>
      <c r="P230" s="208">
        <f>O230*H230</f>
        <v>0</v>
      </c>
      <c r="Q230" s="208">
        <v>0</v>
      </c>
      <c r="R230" s="208">
        <f>Q230*H230</f>
        <v>0</v>
      </c>
      <c r="S230" s="208">
        <v>0</v>
      </c>
      <c r="T230" s="209">
        <f>S230*H230</f>
        <v>0</v>
      </c>
      <c r="U230" s="33"/>
      <c r="V230" s="33"/>
      <c r="W230" s="33"/>
      <c r="X230" s="33"/>
      <c r="Y230" s="33"/>
      <c r="Z230" s="33"/>
      <c r="AA230" s="33"/>
      <c r="AB230" s="33"/>
      <c r="AC230" s="33"/>
      <c r="AD230" s="33"/>
      <c r="AE230" s="33"/>
      <c r="AR230" s="210" t="s">
        <v>188</v>
      </c>
      <c r="AT230" s="210" t="s">
        <v>183</v>
      </c>
      <c r="AU230" s="210" t="s">
        <v>88</v>
      </c>
      <c r="AY230" s="16" t="s">
        <v>181</v>
      </c>
      <c r="BE230" s="211">
        <f>IF(N230="základní",J230,0)</f>
        <v>0</v>
      </c>
      <c r="BF230" s="211">
        <f>IF(N230="snížená",J230,0)</f>
        <v>0</v>
      </c>
      <c r="BG230" s="211">
        <f>IF(N230="zákl. přenesená",J230,0)</f>
        <v>0</v>
      </c>
      <c r="BH230" s="211">
        <f>IF(N230="sníž. přenesená",J230,0)</f>
        <v>0</v>
      </c>
      <c r="BI230" s="211">
        <f>IF(N230="nulová",J230,0)</f>
        <v>0</v>
      </c>
      <c r="BJ230" s="16" t="s">
        <v>84</v>
      </c>
      <c r="BK230" s="211">
        <f>ROUND(I230*H230,2)</f>
        <v>0</v>
      </c>
      <c r="BL230" s="16" t="s">
        <v>188</v>
      </c>
      <c r="BM230" s="210" t="s">
        <v>352</v>
      </c>
    </row>
    <row r="231" spans="1:65" s="2" customFormat="1" ht="19.5">
      <c r="A231" s="33"/>
      <c r="B231" s="34"/>
      <c r="C231" s="35"/>
      <c r="D231" s="212" t="s">
        <v>190</v>
      </c>
      <c r="E231" s="35"/>
      <c r="F231" s="213" t="s">
        <v>353</v>
      </c>
      <c r="G231" s="35"/>
      <c r="H231" s="35"/>
      <c r="I231" s="110"/>
      <c r="J231" s="35"/>
      <c r="K231" s="35"/>
      <c r="L231" s="38"/>
      <c r="M231" s="214"/>
      <c r="N231" s="215"/>
      <c r="O231" s="70"/>
      <c r="P231" s="70"/>
      <c r="Q231" s="70"/>
      <c r="R231" s="70"/>
      <c r="S231" s="70"/>
      <c r="T231" s="71"/>
      <c r="U231" s="33"/>
      <c r="V231" s="33"/>
      <c r="W231" s="33"/>
      <c r="X231" s="33"/>
      <c r="Y231" s="33"/>
      <c r="Z231" s="33"/>
      <c r="AA231" s="33"/>
      <c r="AB231" s="33"/>
      <c r="AC231" s="33"/>
      <c r="AD231" s="33"/>
      <c r="AE231" s="33"/>
      <c r="AT231" s="16" t="s">
        <v>190</v>
      </c>
      <c r="AU231" s="16" t="s">
        <v>88</v>
      </c>
    </row>
    <row r="232" spans="1:65" s="2" customFormat="1" ht="117">
      <c r="A232" s="33"/>
      <c r="B232" s="34"/>
      <c r="C232" s="35"/>
      <c r="D232" s="212" t="s">
        <v>192</v>
      </c>
      <c r="E232" s="35"/>
      <c r="F232" s="216" t="s">
        <v>354</v>
      </c>
      <c r="G232" s="35"/>
      <c r="H232" s="35"/>
      <c r="I232" s="110"/>
      <c r="J232" s="35"/>
      <c r="K232" s="35"/>
      <c r="L232" s="38"/>
      <c r="M232" s="214"/>
      <c r="N232" s="215"/>
      <c r="O232" s="70"/>
      <c r="P232" s="70"/>
      <c r="Q232" s="70"/>
      <c r="R232" s="70"/>
      <c r="S232" s="70"/>
      <c r="T232" s="71"/>
      <c r="U232" s="33"/>
      <c r="V232" s="33"/>
      <c r="W232" s="33"/>
      <c r="X232" s="33"/>
      <c r="Y232" s="33"/>
      <c r="Z232" s="33"/>
      <c r="AA232" s="33"/>
      <c r="AB232" s="33"/>
      <c r="AC232" s="33"/>
      <c r="AD232" s="33"/>
      <c r="AE232" s="33"/>
      <c r="AT232" s="16" t="s">
        <v>192</v>
      </c>
      <c r="AU232" s="16" t="s">
        <v>88</v>
      </c>
    </row>
    <row r="233" spans="1:65" s="13" customFormat="1" ht="11.25">
      <c r="B233" s="217"/>
      <c r="C233" s="218"/>
      <c r="D233" s="212" t="s">
        <v>206</v>
      </c>
      <c r="E233" s="219" t="s">
        <v>1</v>
      </c>
      <c r="F233" s="220" t="s">
        <v>355</v>
      </c>
      <c r="G233" s="218"/>
      <c r="H233" s="221">
        <v>253.15</v>
      </c>
      <c r="I233" s="222"/>
      <c r="J233" s="218"/>
      <c r="K233" s="218"/>
      <c r="L233" s="223"/>
      <c r="M233" s="224"/>
      <c r="N233" s="225"/>
      <c r="O233" s="225"/>
      <c r="P233" s="225"/>
      <c r="Q233" s="225"/>
      <c r="R233" s="225"/>
      <c r="S233" s="225"/>
      <c r="T233" s="226"/>
      <c r="AT233" s="227" t="s">
        <v>206</v>
      </c>
      <c r="AU233" s="227" t="s">
        <v>88</v>
      </c>
      <c r="AV233" s="13" t="s">
        <v>88</v>
      </c>
      <c r="AW233" s="13" t="s">
        <v>34</v>
      </c>
      <c r="AX233" s="13" t="s">
        <v>79</v>
      </c>
      <c r="AY233" s="227" t="s">
        <v>181</v>
      </c>
    </row>
    <row r="234" spans="1:65" s="13" customFormat="1" ht="11.25">
      <c r="B234" s="217"/>
      <c r="C234" s="218"/>
      <c r="D234" s="212" t="s">
        <v>206</v>
      </c>
      <c r="E234" s="219" t="s">
        <v>135</v>
      </c>
      <c r="F234" s="220" t="s">
        <v>136</v>
      </c>
      <c r="G234" s="218"/>
      <c r="H234" s="221">
        <v>426.3</v>
      </c>
      <c r="I234" s="222"/>
      <c r="J234" s="218"/>
      <c r="K234" s="218"/>
      <c r="L234" s="223"/>
      <c r="M234" s="224"/>
      <c r="N234" s="225"/>
      <c r="O234" s="225"/>
      <c r="P234" s="225"/>
      <c r="Q234" s="225"/>
      <c r="R234" s="225"/>
      <c r="S234" s="225"/>
      <c r="T234" s="226"/>
      <c r="AT234" s="227" t="s">
        <v>206</v>
      </c>
      <c r="AU234" s="227" t="s">
        <v>88</v>
      </c>
      <c r="AV234" s="13" t="s">
        <v>88</v>
      </c>
      <c r="AW234" s="13" t="s">
        <v>34</v>
      </c>
      <c r="AX234" s="13" t="s">
        <v>79</v>
      </c>
      <c r="AY234" s="227" t="s">
        <v>181</v>
      </c>
    </row>
    <row r="235" spans="1:65" s="13" customFormat="1" ht="11.25">
      <c r="B235" s="217"/>
      <c r="C235" s="218"/>
      <c r="D235" s="212" t="s">
        <v>206</v>
      </c>
      <c r="E235" s="219" t="s">
        <v>131</v>
      </c>
      <c r="F235" s="220" t="s">
        <v>356</v>
      </c>
      <c r="G235" s="218"/>
      <c r="H235" s="221">
        <v>12.8</v>
      </c>
      <c r="I235" s="222"/>
      <c r="J235" s="218"/>
      <c r="K235" s="218"/>
      <c r="L235" s="223"/>
      <c r="M235" s="224"/>
      <c r="N235" s="225"/>
      <c r="O235" s="225"/>
      <c r="P235" s="225"/>
      <c r="Q235" s="225"/>
      <c r="R235" s="225"/>
      <c r="S235" s="225"/>
      <c r="T235" s="226"/>
      <c r="AT235" s="227" t="s">
        <v>206</v>
      </c>
      <c r="AU235" s="227" t="s">
        <v>88</v>
      </c>
      <c r="AV235" s="13" t="s">
        <v>88</v>
      </c>
      <c r="AW235" s="13" t="s">
        <v>34</v>
      </c>
      <c r="AX235" s="13" t="s">
        <v>79</v>
      </c>
      <c r="AY235" s="227" t="s">
        <v>181</v>
      </c>
    </row>
    <row r="236" spans="1:65" s="13" customFormat="1" ht="11.25">
      <c r="B236" s="217"/>
      <c r="C236" s="218"/>
      <c r="D236" s="212" t="s">
        <v>206</v>
      </c>
      <c r="E236" s="219" t="s">
        <v>133</v>
      </c>
      <c r="F236" s="220" t="s">
        <v>134</v>
      </c>
      <c r="G236" s="218"/>
      <c r="H236" s="221">
        <v>49</v>
      </c>
      <c r="I236" s="222"/>
      <c r="J236" s="218"/>
      <c r="K236" s="218"/>
      <c r="L236" s="223"/>
      <c r="M236" s="224"/>
      <c r="N236" s="225"/>
      <c r="O236" s="225"/>
      <c r="P236" s="225"/>
      <c r="Q236" s="225"/>
      <c r="R236" s="225"/>
      <c r="S236" s="225"/>
      <c r="T236" s="226"/>
      <c r="AT236" s="227" t="s">
        <v>206</v>
      </c>
      <c r="AU236" s="227" t="s">
        <v>88</v>
      </c>
      <c r="AV236" s="13" t="s">
        <v>88</v>
      </c>
      <c r="AW236" s="13" t="s">
        <v>34</v>
      </c>
      <c r="AX236" s="13" t="s">
        <v>79</v>
      </c>
      <c r="AY236" s="227" t="s">
        <v>181</v>
      </c>
    </row>
    <row r="237" spans="1:65" s="13" customFormat="1" ht="11.25">
      <c r="B237" s="217"/>
      <c r="C237" s="218"/>
      <c r="D237" s="212" t="s">
        <v>206</v>
      </c>
      <c r="E237" s="219" t="s">
        <v>130</v>
      </c>
      <c r="F237" s="220" t="s">
        <v>109</v>
      </c>
      <c r="G237" s="218"/>
      <c r="H237" s="221">
        <v>95.96</v>
      </c>
      <c r="I237" s="222"/>
      <c r="J237" s="218"/>
      <c r="K237" s="218"/>
      <c r="L237" s="223"/>
      <c r="M237" s="224"/>
      <c r="N237" s="225"/>
      <c r="O237" s="225"/>
      <c r="P237" s="225"/>
      <c r="Q237" s="225"/>
      <c r="R237" s="225"/>
      <c r="S237" s="225"/>
      <c r="T237" s="226"/>
      <c r="AT237" s="227" t="s">
        <v>206</v>
      </c>
      <c r="AU237" s="227" t="s">
        <v>88</v>
      </c>
      <c r="AV237" s="13" t="s">
        <v>88</v>
      </c>
      <c r="AW237" s="13" t="s">
        <v>34</v>
      </c>
      <c r="AX237" s="13" t="s">
        <v>79</v>
      </c>
      <c r="AY237" s="227" t="s">
        <v>181</v>
      </c>
    </row>
    <row r="238" spans="1:65" s="14" customFormat="1" ht="11.25">
      <c r="B238" s="228"/>
      <c r="C238" s="229"/>
      <c r="D238" s="212" t="s">
        <v>206</v>
      </c>
      <c r="E238" s="230" t="s">
        <v>137</v>
      </c>
      <c r="F238" s="231" t="s">
        <v>230</v>
      </c>
      <c r="G238" s="229"/>
      <c r="H238" s="232">
        <v>837.21</v>
      </c>
      <c r="I238" s="233"/>
      <c r="J238" s="229"/>
      <c r="K238" s="229"/>
      <c r="L238" s="234"/>
      <c r="M238" s="235"/>
      <c r="N238" s="236"/>
      <c r="O238" s="236"/>
      <c r="P238" s="236"/>
      <c r="Q238" s="236"/>
      <c r="R238" s="236"/>
      <c r="S238" s="236"/>
      <c r="T238" s="237"/>
      <c r="AT238" s="238" t="s">
        <v>206</v>
      </c>
      <c r="AU238" s="238" t="s">
        <v>88</v>
      </c>
      <c r="AV238" s="14" t="s">
        <v>188</v>
      </c>
      <c r="AW238" s="14" t="s">
        <v>34</v>
      </c>
      <c r="AX238" s="14" t="s">
        <v>84</v>
      </c>
      <c r="AY238" s="238" t="s">
        <v>181</v>
      </c>
    </row>
    <row r="239" spans="1:65" s="2" customFormat="1" ht="16.5" customHeight="1">
      <c r="A239" s="33"/>
      <c r="B239" s="34"/>
      <c r="C239" s="199" t="s">
        <v>357</v>
      </c>
      <c r="D239" s="199" t="s">
        <v>183</v>
      </c>
      <c r="E239" s="200" t="s">
        <v>358</v>
      </c>
      <c r="F239" s="201" t="s">
        <v>359</v>
      </c>
      <c r="G239" s="202" t="s">
        <v>186</v>
      </c>
      <c r="H239" s="203">
        <v>103.9</v>
      </c>
      <c r="I239" s="204"/>
      <c r="J239" s="205">
        <f>ROUND(I239*H239,2)</f>
        <v>0</v>
      </c>
      <c r="K239" s="201" t="s">
        <v>187</v>
      </c>
      <c r="L239" s="38"/>
      <c r="M239" s="206" t="s">
        <v>1</v>
      </c>
      <c r="N239" s="207" t="s">
        <v>44</v>
      </c>
      <c r="O239" s="70"/>
      <c r="P239" s="208">
        <f>O239*H239</f>
        <v>0</v>
      </c>
      <c r="Q239" s="208">
        <v>0</v>
      </c>
      <c r="R239" s="208">
        <f>Q239*H239</f>
        <v>0</v>
      </c>
      <c r="S239" s="208">
        <v>0</v>
      </c>
      <c r="T239" s="209">
        <f>S239*H239</f>
        <v>0</v>
      </c>
      <c r="U239" s="33"/>
      <c r="V239" s="33"/>
      <c r="W239" s="33"/>
      <c r="X239" s="33"/>
      <c r="Y239" s="33"/>
      <c r="Z239" s="33"/>
      <c r="AA239" s="33"/>
      <c r="AB239" s="33"/>
      <c r="AC239" s="33"/>
      <c r="AD239" s="33"/>
      <c r="AE239" s="33"/>
      <c r="AR239" s="210" t="s">
        <v>188</v>
      </c>
      <c r="AT239" s="210" t="s">
        <v>183</v>
      </c>
      <c r="AU239" s="210" t="s">
        <v>88</v>
      </c>
      <c r="AY239" s="16" t="s">
        <v>181</v>
      </c>
      <c r="BE239" s="211">
        <f>IF(N239="základní",J239,0)</f>
        <v>0</v>
      </c>
      <c r="BF239" s="211">
        <f>IF(N239="snížená",J239,0)</f>
        <v>0</v>
      </c>
      <c r="BG239" s="211">
        <f>IF(N239="zákl. přenesená",J239,0)</f>
        <v>0</v>
      </c>
      <c r="BH239" s="211">
        <f>IF(N239="sníž. přenesená",J239,0)</f>
        <v>0</v>
      </c>
      <c r="BI239" s="211">
        <f>IF(N239="nulová",J239,0)</f>
        <v>0</v>
      </c>
      <c r="BJ239" s="16" t="s">
        <v>84</v>
      </c>
      <c r="BK239" s="211">
        <f>ROUND(I239*H239,2)</f>
        <v>0</v>
      </c>
      <c r="BL239" s="16" t="s">
        <v>188</v>
      </c>
      <c r="BM239" s="210" t="s">
        <v>360</v>
      </c>
    </row>
    <row r="240" spans="1:65" s="2" customFormat="1" ht="29.25">
      <c r="A240" s="33"/>
      <c r="B240" s="34"/>
      <c r="C240" s="35"/>
      <c r="D240" s="212" t="s">
        <v>190</v>
      </c>
      <c r="E240" s="35"/>
      <c r="F240" s="213" t="s">
        <v>361</v>
      </c>
      <c r="G240" s="35"/>
      <c r="H240" s="35"/>
      <c r="I240" s="110"/>
      <c r="J240" s="35"/>
      <c r="K240" s="35"/>
      <c r="L240" s="38"/>
      <c r="M240" s="214"/>
      <c r="N240" s="215"/>
      <c r="O240" s="70"/>
      <c r="P240" s="70"/>
      <c r="Q240" s="70"/>
      <c r="R240" s="70"/>
      <c r="S240" s="70"/>
      <c r="T240" s="71"/>
      <c r="U240" s="33"/>
      <c r="V240" s="33"/>
      <c r="W240" s="33"/>
      <c r="X240" s="33"/>
      <c r="Y240" s="33"/>
      <c r="Z240" s="33"/>
      <c r="AA240" s="33"/>
      <c r="AB240" s="33"/>
      <c r="AC240" s="33"/>
      <c r="AD240" s="33"/>
      <c r="AE240" s="33"/>
      <c r="AT240" s="16" t="s">
        <v>190</v>
      </c>
      <c r="AU240" s="16" t="s">
        <v>88</v>
      </c>
    </row>
    <row r="241" spans="1:65" s="2" customFormat="1" ht="48.75">
      <c r="A241" s="33"/>
      <c r="B241" s="34"/>
      <c r="C241" s="35"/>
      <c r="D241" s="212" t="s">
        <v>192</v>
      </c>
      <c r="E241" s="35"/>
      <c r="F241" s="216" t="s">
        <v>362</v>
      </c>
      <c r="G241" s="35"/>
      <c r="H241" s="35"/>
      <c r="I241" s="110"/>
      <c r="J241" s="35"/>
      <c r="K241" s="35"/>
      <c r="L241" s="38"/>
      <c r="M241" s="214"/>
      <c r="N241" s="215"/>
      <c r="O241" s="70"/>
      <c r="P241" s="70"/>
      <c r="Q241" s="70"/>
      <c r="R241" s="70"/>
      <c r="S241" s="70"/>
      <c r="T241" s="71"/>
      <c r="U241" s="33"/>
      <c r="V241" s="33"/>
      <c r="W241" s="33"/>
      <c r="X241" s="33"/>
      <c r="Y241" s="33"/>
      <c r="Z241" s="33"/>
      <c r="AA241" s="33"/>
      <c r="AB241" s="33"/>
      <c r="AC241" s="33"/>
      <c r="AD241" s="33"/>
      <c r="AE241" s="33"/>
      <c r="AT241" s="16" t="s">
        <v>192</v>
      </c>
      <c r="AU241" s="16" t="s">
        <v>88</v>
      </c>
    </row>
    <row r="242" spans="1:65" s="13" customFormat="1" ht="11.25">
      <c r="B242" s="217"/>
      <c r="C242" s="218"/>
      <c r="D242" s="212" t="s">
        <v>206</v>
      </c>
      <c r="E242" s="219" t="s">
        <v>1</v>
      </c>
      <c r="F242" s="220" t="s">
        <v>116</v>
      </c>
      <c r="G242" s="218"/>
      <c r="H242" s="221">
        <v>103.9</v>
      </c>
      <c r="I242" s="222"/>
      <c r="J242" s="218"/>
      <c r="K242" s="218"/>
      <c r="L242" s="223"/>
      <c r="M242" s="224"/>
      <c r="N242" s="225"/>
      <c r="O242" s="225"/>
      <c r="P242" s="225"/>
      <c r="Q242" s="225"/>
      <c r="R242" s="225"/>
      <c r="S242" s="225"/>
      <c r="T242" s="226"/>
      <c r="AT242" s="227" t="s">
        <v>206</v>
      </c>
      <c r="AU242" s="227" t="s">
        <v>88</v>
      </c>
      <c r="AV242" s="13" t="s">
        <v>88</v>
      </c>
      <c r="AW242" s="13" t="s">
        <v>34</v>
      </c>
      <c r="AX242" s="13" t="s">
        <v>84</v>
      </c>
      <c r="AY242" s="227" t="s">
        <v>181</v>
      </c>
    </row>
    <row r="243" spans="1:65" s="12" customFormat="1" ht="22.9" customHeight="1">
      <c r="B243" s="183"/>
      <c r="C243" s="184"/>
      <c r="D243" s="185" t="s">
        <v>78</v>
      </c>
      <c r="E243" s="197" t="s">
        <v>212</v>
      </c>
      <c r="F243" s="197" t="s">
        <v>363</v>
      </c>
      <c r="G243" s="184"/>
      <c r="H243" s="184"/>
      <c r="I243" s="187"/>
      <c r="J243" s="198">
        <f>BK243</f>
        <v>0</v>
      </c>
      <c r="K243" s="184"/>
      <c r="L243" s="189"/>
      <c r="M243" s="190"/>
      <c r="N243" s="191"/>
      <c r="O243" s="191"/>
      <c r="P243" s="192">
        <f>SUM(P244:P301)</f>
        <v>0</v>
      </c>
      <c r="Q243" s="191"/>
      <c r="R243" s="192">
        <f>SUM(R244:R301)</f>
        <v>116.42036800000001</v>
      </c>
      <c r="S243" s="191"/>
      <c r="T243" s="193">
        <f>SUM(T244:T301)</f>
        <v>0</v>
      </c>
      <c r="AR243" s="194" t="s">
        <v>84</v>
      </c>
      <c r="AT243" s="195" t="s">
        <v>78</v>
      </c>
      <c r="AU243" s="195" t="s">
        <v>84</v>
      </c>
      <c r="AY243" s="194" t="s">
        <v>181</v>
      </c>
      <c r="BK243" s="196">
        <f>SUM(BK244:BK301)</f>
        <v>0</v>
      </c>
    </row>
    <row r="244" spans="1:65" s="2" customFormat="1" ht="33" customHeight="1">
      <c r="A244" s="33"/>
      <c r="B244" s="34"/>
      <c r="C244" s="199" t="s">
        <v>364</v>
      </c>
      <c r="D244" s="199" t="s">
        <v>183</v>
      </c>
      <c r="E244" s="200" t="s">
        <v>365</v>
      </c>
      <c r="F244" s="201" t="s">
        <v>366</v>
      </c>
      <c r="G244" s="202" t="s">
        <v>186</v>
      </c>
      <c r="H244" s="203">
        <v>837.21</v>
      </c>
      <c r="I244" s="204"/>
      <c r="J244" s="205">
        <f>ROUND(I244*H244,2)</f>
        <v>0</v>
      </c>
      <c r="K244" s="201" t="s">
        <v>187</v>
      </c>
      <c r="L244" s="38"/>
      <c r="M244" s="206" t="s">
        <v>1</v>
      </c>
      <c r="N244" s="207" t="s">
        <v>44</v>
      </c>
      <c r="O244" s="70"/>
      <c r="P244" s="208">
        <f>O244*H244</f>
        <v>0</v>
      </c>
      <c r="Q244" s="208">
        <v>0</v>
      </c>
      <c r="R244" s="208">
        <f>Q244*H244</f>
        <v>0</v>
      </c>
      <c r="S244" s="208">
        <v>0</v>
      </c>
      <c r="T244" s="209">
        <f>S244*H244</f>
        <v>0</v>
      </c>
      <c r="U244" s="33"/>
      <c r="V244" s="33"/>
      <c r="W244" s="33"/>
      <c r="X244" s="33"/>
      <c r="Y244" s="33"/>
      <c r="Z244" s="33"/>
      <c r="AA244" s="33"/>
      <c r="AB244" s="33"/>
      <c r="AC244" s="33"/>
      <c r="AD244" s="33"/>
      <c r="AE244" s="33"/>
      <c r="AR244" s="210" t="s">
        <v>188</v>
      </c>
      <c r="AT244" s="210" t="s">
        <v>183</v>
      </c>
      <c r="AU244" s="210" t="s">
        <v>88</v>
      </c>
      <c r="AY244" s="16" t="s">
        <v>181</v>
      </c>
      <c r="BE244" s="211">
        <f>IF(N244="základní",J244,0)</f>
        <v>0</v>
      </c>
      <c r="BF244" s="211">
        <f>IF(N244="snížená",J244,0)</f>
        <v>0</v>
      </c>
      <c r="BG244" s="211">
        <f>IF(N244="zákl. přenesená",J244,0)</f>
        <v>0</v>
      </c>
      <c r="BH244" s="211">
        <f>IF(N244="sníž. přenesená",J244,0)</f>
        <v>0</v>
      </c>
      <c r="BI244" s="211">
        <f>IF(N244="nulová",J244,0)</f>
        <v>0</v>
      </c>
      <c r="BJ244" s="16" t="s">
        <v>84</v>
      </c>
      <c r="BK244" s="211">
        <f>ROUND(I244*H244,2)</f>
        <v>0</v>
      </c>
      <c r="BL244" s="16" t="s">
        <v>188</v>
      </c>
      <c r="BM244" s="210" t="s">
        <v>367</v>
      </c>
    </row>
    <row r="245" spans="1:65" s="2" customFormat="1" ht="48.75">
      <c r="A245" s="33"/>
      <c r="B245" s="34"/>
      <c r="C245" s="35"/>
      <c r="D245" s="212" t="s">
        <v>190</v>
      </c>
      <c r="E245" s="35"/>
      <c r="F245" s="213" t="s">
        <v>368</v>
      </c>
      <c r="G245" s="35"/>
      <c r="H245" s="35"/>
      <c r="I245" s="110"/>
      <c r="J245" s="35"/>
      <c r="K245" s="35"/>
      <c r="L245" s="38"/>
      <c r="M245" s="214"/>
      <c r="N245" s="215"/>
      <c r="O245" s="70"/>
      <c r="P245" s="70"/>
      <c r="Q245" s="70"/>
      <c r="R245" s="70"/>
      <c r="S245" s="70"/>
      <c r="T245" s="71"/>
      <c r="U245" s="33"/>
      <c r="V245" s="33"/>
      <c r="W245" s="33"/>
      <c r="X245" s="33"/>
      <c r="Y245" s="33"/>
      <c r="Z245" s="33"/>
      <c r="AA245" s="33"/>
      <c r="AB245" s="33"/>
      <c r="AC245" s="33"/>
      <c r="AD245" s="33"/>
      <c r="AE245" s="33"/>
      <c r="AT245" s="16" t="s">
        <v>190</v>
      </c>
      <c r="AU245" s="16" t="s">
        <v>88</v>
      </c>
    </row>
    <row r="246" spans="1:65" s="2" customFormat="1" ht="253.5">
      <c r="A246" s="33"/>
      <c r="B246" s="34"/>
      <c r="C246" s="35"/>
      <c r="D246" s="212" t="s">
        <v>192</v>
      </c>
      <c r="E246" s="35"/>
      <c r="F246" s="216" t="s">
        <v>369</v>
      </c>
      <c r="G246" s="35"/>
      <c r="H246" s="35"/>
      <c r="I246" s="110"/>
      <c r="J246" s="35"/>
      <c r="K246" s="35"/>
      <c r="L246" s="38"/>
      <c r="M246" s="214"/>
      <c r="N246" s="215"/>
      <c r="O246" s="70"/>
      <c r="P246" s="70"/>
      <c r="Q246" s="70"/>
      <c r="R246" s="70"/>
      <c r="S246" s="70"/>
      <c r="T246" s="71"/>
      <c r="U246" s="33"/>
      <c r="V246" s="33"/>
      <c r="W246" s="33"/>
      <c r="X246" s="33"/>
      <c r="Y246" s="33"/>
      <c r="Z246" s="33"/>
      <c r="AA246" s="33"/>
      <c r="AB246" s="33"/>
      <c r="AC246" s="33"/>
      <c r="AD246" s="33"/>
      <c r="AE246" s="33"/>
      <c r="AT246" s="16" t="s">
        <v>192</v>
      </c>
      <c r="AU246" s="16" t="s">
        <v>88</v>
      </c>
    </row>
    <row r="247" spans="1:65" s="13" customFormat="1" ht="11.25">
      <c r="B247" s="217"/>
      <c r="C247" s="218"/>
      <c r="D247" s="212" t="s">
        <v>206</v>
      </c>
      <c r="E247" s="219" t="s">
        <v>1</v>
      </c>
      <c r="F247" s="220" t="s">
        <v>137</v>
      </c>
      <c r="G247" s="218"/>
      <c r="H247" s="221">
        <v>837.21</v>
      </c>
      <c r="I247" s="222"/>
      <c r="J247" s="218"/>
      <c r="K247" s="218"/>
      <c r="L247" s="223"/>
      <c r="M247" s="224"/>
      <c r="N247" s="225"/>
      <c r="O247" s="225"/>
      <c r="P247" s="225"/>
      <c r="Q247" s="225"/>
      <c r="R247" s="225"/>
      <c r="S247" s="225"/>
      <c r="T247" s="226"/>
      <c r="AT247" s="227" t="s">
        <v>206</v>
      </c>
      <c r="AU247" s="227" t="s">
        <v>88</v>
      </c>
      <c r="AV247" s="13" t="s">
        <v>88</v>
      </c>
      <c r="AW247" s="13" t="s">
        <v>34</v>
      </c>
      <c r="AX247" s="13" t="s">
        <v>84</v>
      </c>
      <c r="AY247" s="227" t="s">
        <v>181</v>
      </c>
    </row>
    <row r="248" spans="1:65" s="2" customFormat="1" ht="16.5" customHeight="1">
      <c r="A248" s="33"/>
      <c r="B248" s="34"/>
      <c r="C248" s="239" t="s">
        <v>370</v>
      </c>
      <c r="D248" s="239" t="s">
        <v>263</v>
      </c>
      <c r="E248" s="240" t="s">
        <v>371</v>
      </c>
      <c r="F248" s="241" t="s">
        <v>372</v>
      </c>
      <c r="G248" s="242" t="s">
        <v>266</v>
      </c>
      <c r="H248" s="243">
        <v>8.891</v>
      </c>
      <c r="I248" s="244"/>
      <c r="J248" s="245">
        <f>ROUND(I248*H248,2)</f>
        <v>0</v>
      </c>
      <c r="K248" s="241" t="s">
        <v>187</v>
      </c>
      <c r="L248" s="246"/>
      <c r="M248" s="247" t="s">
        <v>1</v>
      </c>
      <c r="N248" s="248" t="s">
        <v>44</v>
      </c>
      <c r="O248" s="70"/>
      <c r="P248" s="208">
        <f>O248*H248</f>
        <v>0</v>
      </c>
      <c r="Q248" s="208">
        <v>1</v>
      </c>
      <c r="R248" s="208">
        <f>Q248*H248</f>
        <v>8.891</v>
      </c>
      <c r="S248" s="208">
        <v>0</v>
      </c>
      <c r="T248" s="209">
        <f>S248*H248</f>
        <v>0</v>
      </c>
      <c r="U248" s="33"/>
      <c r="V248" s="33"/>
      <c r="W248" s="33"/>
      <c r="X248" s="33"/>
      <c r="Y248" s="33"/>
      <c r="Z248" s="33"/>
      <c r="AA248" s="33"/>
      <c r="AB248" s="33"/>
      <c r="AC248" s="33"/>
      <c r="AD248" s="33"/>
      <c r="AE248" s="33"/>
      <c r="AR248" s="210" t="s">
        <v>231</v>
      </c>
      <c r="AT248" s="210" t="s">
        <v>263</v>
      </c>
      <c r="AU248" s="210" t="s">
        <v>88</v>
      </c>
      <c r="AY248" s="16" t="s">
        <v>181</v>
      </c>
      <c r="BE248" s="211">
        <f>IF(N248="základní",J248,0)</f>
        <v>0</v>
      </c>
      <c r="BF248" s="211">
        <f>IF(N248="snížená",J248,0)</f>
        <v>0</v>
      </c>
      <c r="BG248" s="211">
        <f>IF(N248="zákl. přenesená",J248,0)</f>
        <v>0</v>
      </c>
      <c r="BH248" s="211">
        <f>IF(N248="sníž. přenesená",J248,0)</f>
        <v>0</v>
      </c>
      <c r="BI248" s="211">
        <f>IF(N248="nulová",J248,0)</f>
        <v>0</v>
      </c>
      <c r="BJ248" s="16" t="s">
        <v>84</v>
      </c>
      <c r="BK248" s="211">
        <f>ROUND(I248*H248,2)</f>
        <v>0</v>
      </c>
      <c r="BL248" s="16" t="s">
        <v>188</v>
      </c>
      <c r="BM248" s="210" t="s">
        <v>373</v>
      </c>
    </row>
    <row r="249" spans="1:65" s="2" customFormat="1" ht="11.25">
      <c r="A249" s="33"/>
      <c r="B249" s="34"/>
      <c r="C249" s="35"/>
      <c r="D249" s="212" t="s">
        <v>190</v>
      </c>
      <c r="E249" s="35"/>
      <c r="F249" s="213" t="s">
        <v>372</v>
      </c>
      <c r="G249" s="35"/>
      <c r="H249" s="35"/>
      <c r="I249" s="110"/>
      <c r="J249" s="35"/>
      <c r="K249" s="35"/>
      <c r="L249" s="38"/>
      <c r="M249" s="214"/>
      <c r="N249" s="215"/>
      <c r="O249" s="70"/>
      <c r="P249" s="70"/>
      <c r="Q249" s="70"/>
      <c r="R249" s="70"/>
      <c r="S249" s="70"/>
      <c r="T249" s="71"/>
      <c r="U249" s="33"/>
      <c r="V249" s="33"/>
      <c r="W249" s="33"/>
      <c r="X249" s="33"/>
      <c r="Y249" s="33"/>
      <c r="Z249" s="33"/>
      <c r="AA249" s="33"/>
      <c r="AB249" s="33"/>
      <c r="AC249" s="33"/>
      <c r="AD249" s="33"/>
      <c r="AE249" s="33"/>
      <c r="AT249" s="16" t="s">
        <v>190</v>
      </c>
      <c r="AU249" s="16" t="s">
        <v>88</v>
      </c>
    </row>
    <row r="250" spans="1:65" s="2" customFormat="1" ht="16.5" customHeight="1">
      <c r="A250" s="33"/>
      <c r="B250" s="34"/>
      <c r="C250" s="199" t="s">
        <v>374</v>
      </c>
      <c r="D250" s="199" t="s">
        <v>183</v>
      </c>
      <c r="E250" s="200" t="s">
        <v>375</v>
      </c>
      <c r="F250" s="201" t="s">
        <v>376</v>
      </c>
      <c r="G250" s="202" t="s">
        <v>186</v>
      </c>
      <c r="H250" s="203">
        <v>3.2</v>
      </c>
      <c r="I250" s="204"/>
      <c r="J250" s="205">
        <f>ROUND(I250*H250,2)</f>
        <v>0</v>
      </c>
      <c r="K250" s="201" t="s">
        <v>187</v>
      </c>
      <c r="L250" s="38"/>
      <c r="M250" s="206" t="s">
        <v>1</v>
      </c>
      <c r="N250" s="207" t="s">
        <v>44</v>
      </c>
      <c r="O250" s="70"/>
      <c r="P250" s="208">
        <f>O250*H250</f>
        <v>0</v>
      </c>
      <c r="Q250" s="208">
        <v>0</v>
      </c>
      <c r="R250" s="208">
        <f>Q250*H250</f>
        <v>0</v>
      </c>
      <c r="S250" s="208">
        <v>0</v>
      </c>
      <c r="T250" s="209">
        <f>S250*H250</f>
        <v>0</v>
      </c>
      <c r="U250" s="33"/>
      <c r="V250" s="33"/>
      <c r="W250" s="33"/>
      <c r="X250" s="33"/>
      <c r="Y250" s="33"/>
      <c r="Z250" s="33"/>
      <c r="AA250" s="33"/>
      <c r="AB250" s="33"/>
      <c r="AC250" s="33"/>
      <c r="AD250" s="33"/>
      <c r="AE250" s="33"/>
      <c r="AR250" s="210" t="s">
        <v>188</v>
      </c>
      <c r="AT250" s="210" t="s">
        <v>183</v>
      </c>
      <c r="AU250" s="210" t="s">
        <v>88</v>
      </c>
      <c r="AY250" s="16" t="s">
        <v>181</v>
      </c>
      <c r="BE250" s="211">
        <f>IF(N250="základní",J250,0)</f>
        <v>0</v>
      </c>
      <c r="BF250" s="211">
        <f>IF(N250="snížená",J250,0)</f>
        <v>0</v>
      </c>
      <c r="BG250" s="211">
        <f>IF(N250="zákl. přenesená",J250,0)</f>
        <v>0</v>
      </c>
      <c r="BH250" s="211">
        <f>IF(N250="sníž. přenesená",J250,0)</f>
        <v>0</v>
      </c>
      <c r="BI250" s="211">
        <f>IF(N250="nulová",J250,0)</f>
        <v>0</v>
      </c>
      <c r="BJ250" s="16" t="s">
        <v>84</v>
      </c>
      <c r="BK250" s="211">
        <f>ROUND(I250*H250,2)</f>
        <v>0</v>
      </c>
      <c r="BL250" s="16" t="s">
        <v>188</v>
      </c>
      <c r="BM250" s="210" t="s">
        <v>377</v>
      </c>
    </row>
    <row r="251" spans="1:65" s="2" customFormat="1" ht="19.5">
      <c r="A251" s="33"/>
      <c r="B251" s="34"/>
      <c r="C251" s="35"/>
      <c r="D251" s="212" t="s">
        <v>190</v>
      </c>
      <c r="E251" s="35"/>
      <c r="F251" s="213" t="s">
        <v>378</v>
      </c>
      <c r="G251" s="35"/>
      <c r="H251" s="35"/>
      <c r="I251" s="110"/>
      <c r="J251" s="35"/>
      <c r="K251" s="35"/>
      <c r="L251" s="38"/>
      <c r="M251" s="214"/>
      <c r="N251" s="215"/>
      <c r="O251" s="70"/>
      <c r="P251" s="70"/>
      <c r="Q251" s="70"/>
      <c r="R251" s="70"/>
      <c r="S251" s="70"/>
      <c r="T251" s="71"/>
      <c r="U251" s="33"/>
      <c r="V251" s="33"/>
      <c r="W251" s="33"/>
      <c r="X251" s="33"/>
      <c r="Y251" s="33"/>
      <c r="Z251" s="33"/>
      <c r="AA251" s="33"/>
      <c r="AB251" s="33"/>
      <c r="AC251" s="33"/>
      <c r="AD251" s="33"/>
      <c r="AE251" s="33"/>
      <c r="AT251" s="16" t="s">
        <v>190</v>
      </c>
      <c r="AU251" s="16" t="s">
        <v>88</v>
      </c>
    </row>
    <row r="252" spans="1:65" s="2" customFormat="1" ht="58.5">
      <c r="A252" s="33"/>
      <c r="B252" s="34"/>
      <c r="C252" s="35"/>
      <c r="D252" s="212" t="s">
        <v>192</v>
      </c>
      <c r="E252" s="35"/>
      <c r="F252" s="216" t="s">
        <v>379</v>
      </c>
      <c r="G252" s="35"/>
      <c r="H252" s="35"/>
      <c r="I252" s="110"/>
      <c r="J252" s="35"/>
      <c r="K252" s="35"/>
      <c r="L252" s="38"/>
      <c r="M252" s="214"/>
      <c r="N252" s="215"/>
      <c r="O252" s="70"/>
      <c r="P252" s="70"/>
      <c r="Q252" s="70"/>
      <c r="R252" s="70"/>
      <c r="S252" s="70"/>
      <c r="T252" s="71"/>
      <c r="U252" s="33"/>
      <c r="V252" s="33"/>
      <c r="W252" s="33"/>
      <c r="X252" s="33"/>
      <c r="Y252" s="33"/>
      <c r="Z252" s="33"/>
      <c r="AA252" s="33"/>
      <c r="AB252" s="33"/>
      <c r="AC252" s="33"/>
      <c r="AD252" s="33"/>
      <c r="AE252" s="33"/>
      <c r="AT252" s="16" t="s">
        <v>192</v>
      </c>
      <c r="AU252" s="16" t="s">
        <v>88</v>
      </c>
    </row>
    <row r="253" spans="1:65" s="13" customFormat="1" ht="11.25">
      <c r="B253" s="217"/>
      <c r="C253" s="218"/>
      <c r="D253" s="212" t="s">
        <v>206</v>
      </c>
      <c r="E253" s="219" t="s">
        <v>124</v>
      </c>
      <c r="F253" s="220" t="s">
        <v>125</v>
      </c>
      <c r="G253" s="218"/>
      <c r="H253" s="221">
        <v>3.2</v>
      </c>
      <c r="I253" s="222"/>
      <c r="J253" s="218"/>
      <c r="K253" s="218"/>
      <c r="L253" s="223"/>
      <c r="M253" s="224"/>
      <c r="N253" s="225"/>
      <c r="O253" s="225"/>
      <c r="P253" s="225"/>
      <c r="Q253" s="225"/>
      <c r="R253" s="225"/>
      <c r="S253" s="225"/>
      <c r="T253" s="226"/>
      <c r="AT253" s="227" t="s">
        <v>206</v>
      </c>
      <c r="AU253" s="227" t="s">
        <v>88</v>
      </c>
      <c r="AV253" s="13" t="s">
        <v>88</v>
      </c>
      <c r="AW253" s="13" t="s">
        <v>34</v>
      </c>
      <c r="AX253" s="13" t="s">
        <v>84</v>
      </c>
      <c r="AY253" s="227" t="s">
        <v>181</v>
      </c>
    </row>
    <row r="254" spans="1:65" s="2" customFormat="1" ht="16.5" customHeight="1">
      <c r="A254" s="33"/>
      <c r="B254" s="34"/>
      <c r="C254" s="239" t="s">
        <v>380</v>
      </c>
      <c r="D254" s="239" t="s">
        <v>263</v>
      </c>
      <c r="E254" s="240" t="s">
        <v>381</v>
      </c>
      <c r="F254" s="241" t="s">
        <v>382</v>
      </c>
      <c r="G254" s="242" t="s">
        <v>266</v>
      </c>
      <c r="H254" s="243">
        <v>1.28</v>
      </c>
      <c r="I254" s="244"/>
      <c r="J254" s="245">
        <f>ROUND(I254*H254,2)</f>
        <v>0</v>
      </c>
      <c r="K254" s="241" t="s">
        <v>187</v>
      </c>
      <c r="L254" s="246"/>
      <c r="M254" s="247" t="s">
        <v>1</v>
      </c>
      <c r="N254" s="248" t="s">
        <v>44</v>
      </c>
      <c r="O254" s="70"/>
      <c r="P254" s="208">
        <f>O254*H254</f>
        <v>0</v>
      </c>
      <c r="Q254" s="208">
        <v>1</v>
      </c>
      <c r="R254" s="208">
        <f>Q254*H254</f>
        <v>1.28</v>
      </c>
      <c r="S254" s="208">
        <v>0</v>
      </c>
      <c r="T254" s="209">
        <f>S254*H254</f>
        <v>0</v>
      </c>
      <c r="U254" s="33"/>
      <c r="V254" s="33"/>
      <c r="W254" s="33"/>
      <c r="X254" s="33"/>
      <c r="Y254" s="33"/>
      <c r="Z254" s="33"/>
      <c r="AA254" s="33"/>
      <c r="AB254" s="33"/>
      <c r="AC254" s="33"/>
      <c r="AD254" s="33"/>
      <c r="AE254" s="33"/>
      <c r="AR254" s="210" t="s">
        <v>231</v>
      </c>
      <c r="AT254" s="210" t="s">
        <v>263</v>
      </c>
      <c r="AU254" s="210" t="s">
        <v>88</v>
      </c>
      <c r="AY254" s="16" t="s">
        <v>181</v>
      </c>
      <c r="BE254" s="211">
        <f>IF(N254="základní",J254,0)</f>
        <v>0</v>
      </c>
      <c r="BF254" s="211">
        <f>IF(N254="snížená",J254,0)</f>
        <v>0</v>
      </c>
      <c r="BG254" s="211">
        <f>IF(N254="zákl. přenesená",J254,0)</f>
        <v>0</v>
      </c>
      <c r="BH254" s="211">
        <f>IF(N254="sníž. přenesená",J254,0)</f>
        <v>0</v>
      </c>
      <c r="BI254" s="211">
        <f>IF(N254="nulová",J254,0)</f>
        <v>0</v>
      </c>
      <c r="BJ254" s="16" t="s">
        <v>84</v>
      </c>
      <c r="BK254" s="211">
        <f>ROUND(I254*H254,2)</f>
        <v>0</v>
      </c>
      <c r="BL254" s="16" t="s">
        <v>188</v>
      </c>
      <c r="BM254" s="210" t="s">
        <v>383</v>
      </c>
    </row>
    <row r="255" spans="1:65" s="2" customFormat="1" ht="11.25">
      <c r="A255" s="33"/>
      <c r="B255" s="34"/>
      <c r="C255" s="35"/>
      <c r="D255" s="212" t="s">
        <v>190</v>
      </c>
      <c r="E255" s="35"/>
      <c r="F255" s="213" t="s">
        <v>382</v>
      </c>
      <c r="G255" s="35"/>
      <c r="H255" s="35"/>
      <c r="I255" s="110"/>
      <c r="J255" s="35"/>
      <c r="K255" s="35"/>
      <c r="L255" s="38"/>
      <c r="M255" s="214"/>
      <c r="N255" s="215"/>
      <c r="O255" s="70"/>
      <c r="P255" s="70"/>
      <c r="Q255" s="70"/>
      <c r="R255" s="70"/>
      <c r="S255" s="70"/>
      <c r="T255" s="71"/>
      <c r="U255" s="33"/>
      <c r="V255" s="33"/>
      <c r="W255" s="33"/>
      <c r="X255" s="33"/>
      <c r="Y255" s="33"/>
      <c r="Z255" s="33"/>
      <c r="AA255" s="33"/>
      <c r="AB255" s="33"/>
      <c r="AC255" s="33"/>
      <c r="AD255" s="33"/>
      <c r="AE255" s="33"/>
      <c r="AT255" s="16" t="s">
        <v>190</v>
      </c>
      <c r="AU255" s="16" t="s">
        <v>88</v>
      </c>
    </row>
    <row r="256" spans="1:65" s="13" customFormat="1" ht="11.25">
      <c r="B256" s="217"/>
      <c r="C256" s="218"/>
      <c r="D256" s="212" t="s">
        <v>206</v>
      </c>
      <c r="E256" s="219" t="s">
        <v>1</v>
      </c>
      <c r="F256" s="220" t="s">
        <v>384</v>
      </c>
      <c r="G256" s="218"/>
      <c r="H256" s="221">
        <v>1.28</v>
      </c>
      <c r="I256" s="222"/>
      <c r="J256" s="218"/>
      <c r="K256" s="218"/>
      <c r="L256" s="223"/>
      <c r="M256" s="224"/>
      <c r="N256" s="225"/>
      <c r="O256" s="225"/>
      <c r="P256" s="225"/>
      <c r="Q256" s="225"/>
      <c r="R256" s="225"/>
      <c r="S256" s="225"/>
      <c r="T256" s="226"/>
      <c r="AT256" s="227" t="s">
        <v>206</v>
      </c>
      <c r="AU256" s="227" t="s">
        <v>88</v>
      </c>
      <c r="AV256" s="13" t="s">
        <v>88</v>
      </c>
      <c r="AW256" s="13" t="s">
        <v>34</v>
      </c>
      <c r="AX256" s="13" t="s">
        <v>84</v>
      </c>
      <c r="AY256" s="227" t="s">
        <v>181</v>
      </c>
    </row>
    <row r="257" spans="1:65" s="2" customFormat="1" ht="16.5" customHeight="1">
      <c r="A257" s="33"/>
      <c r="B257" s="34"/>
      <c r="C257" s="199" t="s">
        <v>385</v>
      </c>
      <c r="D257" s="199" t="s">
        <v>183</v>
      </c>
      <c r="E257" s="200" t="s">
        <v>386</v>
      </c>
      <c r="F257" s="201" t="s">
        <v>387</v>
      </c>
      <c r="G257" s="202" t="s">
        <v>186</v>
      </c>
      <c r="H257" s="203">
        <v>619.45000000000005</v>
      </c>
      <c r="I257" s="204"/>
      <c r="J257" s="205">
        <f>ROUND(I257*H257,2)</f>
        <v>0</v>
      </c>
      <c r="K257" s="201" t="s">
        <v>187</v>
      </c>
      <c r="L257" s="38"/>
      <c r="M257" s="206" t="s">
        <v>1</v>
      </c>
      <c r="N257" s="207" t="s">
        <v>44</v>
      </c>
      <c r="O257" s="70"/>
      <c r="P257" s="208">
        <f>O257*H257</f>
        <v>0</v>
      </c>
      <c r="Q257" s="208">
        <v>0</v>
      </c>
      <c r="R257" s="208">
        <f>Q257*H257</f>
        <v>0</v>
      </c>
      <c r="S257" s="208">
        <v>0</v>
      </c>
      <c r="T257" s="209">
        <f>S257*H257</f>
        <v>0</v>
      </c>
      <c r="U257" s="33"/>
      <c r="V257" s="33"/>
      <c r="W257" s="33"/>
      <c r="X257" s="33"/>
      <c r="Y257" s="33"/>
      <c r="Z257" s="33"/>
      <c r="AA257" s="33"/>
      <c r="AB257" s="33"/>
      <c r="AC257" s="33"/>
      <c r="AD257" s="33"/>
      <c r="AE257" s="33"/>
      <c r="AR257" s="210" t="s">
        <v>188</v>
      </c>
      <c r="AT257" s="210" t="s">
        <v>183</v>
      </c>
      <c r="AU257" s="210" t="s">
        <v>88</v>
      </c>
      <c r="AY257" s="16" t="s">
        <v>181</v>
      </c>
      <c r="BE257" s="211">
        <f>IF(N257="základní",J257,0)</f>
        <v>0</v>
      </c>
      <c r="BF257" s="211">
        <f>IF(N257="snížená",J257,0)</f>
        <v>0</v>
      </c>
      <c r="BG257" s="211">
        <f>IF(N257="zákl. přenesená",J257,0)</f>
        <v>0</v>
      </c>
      <c r="BH257" s="211">
        <f>IF(N257="sníž. přenesená",J257,0)</f>
        <v>0</v>
      </c>
      <c r="BI257" s="211">
        <f>IF(N257="nulová",J257,0)</f>
        <v>0</v>
      </c>
      <c r="BJ257" s="16" t="s">
        <v>84</v>
      </c>
      <c r="BK257" s="211">
        <f>ROUND(I257*H257,2)</f>
        <v>0</v>
      </c>
      <c r="BL257" s="16" t="s">
        <v>188</v>
      </c>
      <c r="BM257" s="210" t="s">
        <v>388</v>
      </c>
    </row>
    <row r="258" spans="1:65" s="2" customFormat="1" ht="19.5">
      <c r="A258" s="33"/>
      <c r="B258" s="34"/>
      <c r="C258" s="35"/>
      <c r="D258" s="212" t="s">
        <v>190</v>
      </c>
      <c r="E258" s="35"/>
      <c r="F258" s="213" t="s">
        <v>389</v>
      </c>
      <c r="G258" s="35"/>
      <c r="H258" s="35"/>
      <c r="I258" s="110"/>
      <c r="J258" s="35"/>
      <c r="K258" s="35"/>
      <c r="L258" s="38"/>
      <c r="M258" s="214"/>
      <c r="N258" s="215"/>
      <c r="O258" s="70"/>
      <c r="P258" s="70"/>
      <c r="Q258" s="70"/>
      <c r="R258" s="70"/>
      <c r="S258" s="70"/>
      <c r="T258" s="71"/>
      <c r="U258" s="33"/>
      <c r="V258" s="33"/>
      <c r="W258" s="33"/>
      <c r="X258" s="33"/>
      <c r="Y258" s="33"/>
      <c r="Z258" s="33"/>
      <c r="AA258" s="33"/>
      <c r="AB258" s="33"/>
      <c r="AC258" s="33"/>
      <c r="AD258" s="33"/>
      <c r="AE258" s="33"/>
      <c r="AT258" s="16" t="s">
        <v>190</v>
      </c>
      <c r="AU258" s="16" t="s">
        <v>88</v>
      </c>
    </row>
    <row r="259" spans="1:65" s="13" customFormat="1" ht="11.25">
      <c r="B259" s="217"/>
      <c r="C259" s="218"/>
      <c r="D259" s="212" t="s">
        <v>206</v>
      </c>
      <c r="E259" s="219" t="s">
        <v>1</v>
      </c>
      <c r="F259" s="220" t="s">
        <v>390</v>
      </c>
      <c r="G259" s="218"/>
      <c r="H259" s="221">
        <v>131.35</v>
      </c>
      <c r="I259" s="222"/>
      <c r="J259" s="218"/>
      <c r="K259" s="218"/>
      <c r="L259" s="223"/>
      <c r="M259" s="224"/>
      <c r="N259" s="225"/>
      <c r="O259" s="225"/>
      <c r="P259" s="225"/>
      <c r="Q259" s="225"/>
      <c r="R259" s="225"/>
      <c r="S259" s="225"/>
      <c r="T259" s="226"/>
      <c r="AT259" s="227" t="s">
        <v>206</v>
      </c>
      <c r="AU259" s="227" t="s">
        <v>88</v>
      </c>
      <c r="AV259" s="13" t="s">
        <v>88</v>
      </c>
      <c r="AW259" s="13" t="s">
        <v>34</v>
      </c>
      <c r="AX259" s="13" t="s">
        <v>79</v>
      </c>
      <c r="AY259" s="227" t="s">
        <v>181</v>
      </c>
    </row>
    <row r="260" spans="1:65" s="13" customFormat="1" ht="11.25">
      <c r="B260" s="217"/>
      <c r="C260" s="218"/>
      <c r="D260" s="212" t="s">
        <v>206</v>
      </c>
      <c r="E260" s="219" t="s">
        <v>1</v>
      </c>
      <c r="F260" s="220" t="s">
        <v>391</v>
      </c>
      <c r="G260" s="218"/>
      <c r="H260" s="221">
        <v>488.1</v>
      </c>
      <c r="I260" s="222"/>
      <c r="J260" s="218"/>
      <c r="K260" s="218"/>
      <c r="L260" s="223"/>
      <c r="M260" s="224"/>
      <c r="N260" s="225"/>
      <c r="O260" s="225"/>
      <c r="P260" s="225"/>
      <c r="Q260" s="225"/>
      <c r="R260" s="225"/>
      <c r="S260" s="225"/>
      <c r="T260" s="226"/>
      <c r="AT260" s="227" t="s">
        <v>206</v>
      </c>
      <c r="AU260" s="227" t="s">
        <v>88</v>
      </c>
      <c r="AV260" s="13" t="s">
        <v>88</v>
      </c>
      <c r="AW260" s="13" t="s">
        <v>34</v>
      </c>
      <c r="AX260" s="13" t="s">
        <v>79</v>
      </c>
      <c r="AY260" s="227" t="s">
        <v>181</v>
      </c>
    </row>
    <row r="261" spans="1:65" s="14" customFormat="1" ht="11.25">
      <c r="B261" s="228"/>
      <c r="C261" s="229"/>
      <c r="D261" s="212" t="s">
        <v>206</v>
      </c>
      <c r="E261" s="230" t="s">
        <v>126</v>
      </c>
      <c r="F261" s="231" t="s">
        <v>230</v>
      </c>
      <c r="G261" s="229"/>
      <c r="H261" s="232">
        <v>619.45000000000005</v>
      </c>
      <c r="I261" s="233"/>
      <c r="J261" s="229"/>
      <c r="K261" s="229"/>
      <c r="L261" s="234"/>
      <c r="M261" s="235"/>
      <c r="N261" s="236"/>
      <c r="O261" s="236"/>
      <c r="P261" s="236"/>
      <c r="Q261" s="236"/>
      <c r="R261" s="236"/>
      <c r="S261" s="236"/>
      <c r="T261" s="237"/>
      <c r="AT261" s="238" t="s">
        <v>206</v>
      </c>
      <c r="AU261" s="238" t="s">
        <v>88</v>
      </c>
      <c r="AV261" s="14" t="s">
        <v>188</v>
      </c>
      <c r="AW261" s="14" t="s">
        <v>34</v>
      </c>
      <c r="AX261" s="14" t="s">
        <v>84</v>
      </c>
      <c r="AY261" s="238" t="s">
        <v>181</v>
      </c>
    </row>
    <row r="262" spans="1:65" s="2" customFormat="1" ht="16.5" customHeight="1">
      <c r="A262" s="33"/>
      <c r="B262" s="34"/>
      <c r="C262" s="199" t="s">
        <v>392</v>
      </c>
      <c r="D262" s="199" t="s">
        <v>183</v>
      </c>
      <c r="E262" s="200" t="s">
        <v>393</v>
      </c>
      <c r="F262" s="201" t="s">
        <v>394</v>
      </c>
      <c r="G262" s="202" t="s">
        <v>186</v>
      </c>
      <c r="H262" s="203">
        <v>609.9</v>
      </c>
      <c r="I262" s="204"/>
      <c r="J262" s="205">
        <f>ROUND(I262*H262,2)</f>
        <v>0</v>
      </c>
      <c r="K262" s="201" t="s">
        <v>187</v>
      </c>
      <c r="L262" s="38"/>
      <c r="M262" s="206" t="s">
        <v>1</v>
      </c>
      <c r="N262" s="207" t="s">
        <v>44</v>
      </c>
      <c r="O262" s="70"/>
      <c r="P262" s="208">
        <f>O262*H262</f>
        <v>0</v>
      </c>
      <c r="Q262" s="208">
        <v>0</v>
      </c>
      <c r="R262" s="208">
        <f>Q262*H262</f>
        <v>0</v>
      </c>
      <c r="S262" s="208">
        <v>0</v>
      </c>
      <c r="T262" s="209">
        <f>S262*H262</f>
        <v>0</v>
      </c>
      <c r="U262" s="33"/>
      <c r="V262" s="33"/>
      <c r="W262" s="33"/>
      <c r="X262" s="33"/>
      <c r="Y262" s="33"/>
      <c r="Z262" s="33"/>
      <c r="AA262" s="33"/>
      <c r="AB262" s="33"/>
      <c r="AC262" s="33"/>
      <c r="AD262" s="33"/>
      <c r="AE262" s="33"/>
      <c r="AR262" s="210" t="s">
        <v>188</v>
      </c>
      <c r="AT262" s="210" t="s">
        <v>183</v>
      </c>
      <c r="AU262" s="210" t="s">
        <v>88</v>
      </c>
      <c r="AY262" s="16" t="s">
        <v>181</v>
      </c>
      <c r="BE262" s="211">
        <f>IF(N262="základní",J262,0)</f>
        <v>0</v>
      </c>
      <c r="BF262" s="211">
        <f>IF(N262="snížená",J262,0)</f>
        <v>0</v>
      </c>
      <c r="BG262" s="211">
        <f>IF(N262="zákl. přenesená",J262,0)</f>
        <v>0</v>
      </c>
      <c r="BH262" s="211">
        <f>IF(N262="sníž. přenesená",J262,0)</f>
        <v>0</v>
      </c>
      <c r="BI262" s="211">
        <f>IF(N262="nulová",J262,0)</f>
        <v>0</v>
      </c>
      <c r="BJ262" s="16" t="s">
        <v>84</v>
      </c>
      <c r="BK262" s="211">
        <f>ROUND(I262*H262,2)</f>
        <v>0</v>
      </c>
      <c r="BL262" s="16" t="s">
        <v>188</v>
      </c>
      <c r="BM262" s="210" t="s">
        <v>395</v>
      </c>
    </row>
    <row r="263" spans="1:65" s="2" customFormat="1" ht="19.5">
      <c r="A263" s="33"/>
      <c r="B263" s="34"/>
      <c r="C263" s="35"/>
      <c r="D263" s="212" t="s">
        <v>190</v>
      </c>
      <c r="E263" s="35"/>
      <c r="F263" s="213" t="s">
        <v>396</v>
      </c>
      <c r="G263" s="35"/>
      <c r="H263" s="35"/>
      <c r="I263" s="110"/>
      <c r="J263" s="35"/>
      <c r="K263" s="35"/>
      <c r="L263" s="38"/>
      <c r="M263" s="214"/>
      <c r="N263" s="215"/>
      <c r="O263" s="70"/>
      <c r="P263" s="70"/>
      <c r="Q263" s="70"/>
      <c r="R263" s="70"/>
      <c r="S263" s="70"/>
      <c r="T263" s="71"/>
      <c r="U263" s="33"/>
      <c r="V263" s="33"/>
      <c r="W263" s="33"/>
      <c r="X263" s="33"/>
      <c r="Y263" s="33"/>
      <c r="Z263" s="33"/>
      <c r="AA263" s="33"/>
      <c r="AB263" s="33"/>
      <c r="AC263" s="33"/>
      <c r="AD263" s="33"/>
      <c r="AE263" s="33"/>
      <c r="AT263" s="16" t="s">
        <v>190</v>
      </c>
      <c r="AU263" s="16" t="s">
        <v>88</v>
      </c>
    </row>
    <row r="264" spans="1:65" s="13" customFormat="1" ht="11.25">
      <c r="B264" s="217"/>
      <c r="C264" s="218"/>
      <c r="D264" s="212" t="s">
        <v>206</v>
      </c>
      <c r="E264" s="219" t="s">
        <v>1</v>
      </c>
      <c r="F264" s="220" t="s">
        <v>397</v>
      </c>
      <c r="G264" s="218"/>
      <c r="H264" s="221">
        <v>121.8</v>
      </c>
      <c r="I264" s="222"/>
      <c r="J264" s="218"/>
      <c r="K264" s="218"/>
      <c r="L264" s="223"/>
      <c r="M264" s="224"/>
      <c r="N264" s="225"/>
      <c r="O264" s="225"/>
      <c r="P264" s="225"/>
      <c r="Q264" s="225"/>
      <c r="R264" s="225"/>
      <c r="S264" s="225"/>
      <c r="T264" s="226"/>
      <c r="AT264" s="227" t="s">
        <v>206</v>
      </c>
      <c r="AU264" s="227" t="s">
        <v>88</v>
      </c>
      <c r="AV264" s="13" t="s">
        <v>88</v>
      </c>
      <c r="AW264" s="13" t="s">
        <v>34</v>
      </c>
      <c r="AX264" s="13" t="s">
        <v>79</v>
      </c>
      <c r="AY264" s="227" t="s">
        <v>181</v>
      </c>
    </row>
    <row r="265" spans="1:65" s="13" customFormat="1" ht="11.25">
      <c r="B265" s="217"/>
      <c r="C265" s="218"/>
      <c r="D265" s="212" t="s">
        <v>206</v>
      </c>
      <c r="E265" s="219" t="s">
        <v>1</v>
      </c>
      <c r="F265" s="220" t="s">
        <v>391</v>
      </c>
      <c r="G265" s="218"/>
      <c r="H265" s="221">
        <v>488.1</v>
      </c>
      <c r="I265" s="222"/>
      <c r="J265" s="218"/>
      <c r="K265" s="218"/>
      <c r="L265" s="223"/>
      <c r="M265" s="224"/>
      <c r="N265" s="225"/>
      <c r="O265" s="225"/>
      <c r="P265" s="225"/>
      <c r="Q265" s="225"/>
      <c r="R265" s="225"/>
      <c r="S265" s="225"/>
      <c r="T265" s="226"/>
      <c r="AT265" s="227" t="s">
        <v>206</v>
      </c>
      <c r="AU265" s="227" t="s">
        <v>88</v>
      </c>
      <c r="AV265" s="13" t="s">
        <v>88</v>
      </c>
      <c r="AW265" s="13" t="s">
        <v>34</v>
      </c>
      <c r="AX265" s="13" t="s">
        <v>79</v>
      </c>
      <c r="AY265" s="227" t="s">
        <v>181</v>
      </c>
    </row>
    <row r="266" spans="1:65" s="14" customFormat="1" ht="11.25">
      <c r="B266" s="228"/>
      <c r="C266" s="229"/>
      <c r="D266" s="212" t="s">
        <v>206</v>
      </c>
      <c r="E266" s="230" t="s">
        <v>128</v>
      </c>
      <c r="F266" s="231" t="s">
        <v>230</v>
      </c>
      <c r="G266" s="229"/>
      <c r="H266" s="232">
        <v>609.9</v>
      </c>
      <c r="I266" s="233"/>
      <c r="J266" s="229"/>
      <c r="K266" s="229"/>
      <c r="L266" s="234"/>
      <c r="M266" s="235"/>
      <c r="N266" s="236"/>
      <c r="O266" s="236"/>
      <c r="P266" s="236"/>
      <c r="Q266" s="236"/>
      <c r="R266" s="236"/>
      <c r="S266" s="236"/>
      <c r="T266" s="237"/>
      <c r="AT266" s="238" t="s">
        <v>206</v>
      </c>
      <c r="AU266" s="238" t="s">
        <v>88</v>
      </c>
      <c r="AV266" s="14" t="s">
        <v>188</v>
      </c>
      <c r="AW266" s="14" t="s">
        <v>34</v>
      </c>
      <c r="AX266" s="14" t="s">
        <v>84</v>
      </c>
      <c r="AY266" s="238" t="s">
        <v>181</v>
      </c>
    </row>
    <row r="267" spans="1:65" s="2" customFormat="1" ht="16.5" customHeight="1">
      <c r="A267" s="33"/>
      <c r="B267" s="34"/>
      <c r="C267" s="199" t="s">
        <v>398</v>
      </c>
      <c r="D267" s="199" t="s">
        <v>183</v>
      </c>
      <c r="E267" s="200" t="s">
        <v>399</v>
      </c>
      <c r="F267" s="201" t="s">
        <v>400</v>
      </c>
      <c r="G267" s="202" t="s">
        <v>186</v>
      </c>
      <c r="H267" s="203">
        <v>95.96</v>
      </c>
      <c r="I267" s="204"/>
      <c r="J267" s="205">
        <f>ROUND(I267*H267,2)</f>
        <v>0</v>
      </c>
      <c r="K267" s="201" t="s">
        <v>187</v>
      </c>
      <c r="L267" s="38"/>
      <c r="M267" s="206" t="s">
        <v>1</v>
      </c>
      <c r="N267" s="207" t="s">
        <v>44</v>
      </c>
      <c r="O267" s="70"/>
      <c r="P267" s="208">
        <f>O267*H267</f>
        <v>0</v>
      </c>
      <c r="Q267" s="208">
        <v>0</v>
      </c>
      <c r="R267" s="208">
        <f>Q267*H267</f>
        <v>0</v>
      </c>
      <c r="S267" s="208">
        <v>0</v>
      </c>
      <c r="T267" s="209">
        <f>S267*H267</f>
        <v>0</v>
      </c>
      <c r="U267" s="33"/>
      <c r="V267" s="33"/>
      <c r="W267" s="33"/>
      <c r="X267" s="33"/>
      <c r="Y267" s="33"/>
      <c r="Z267" s="33"/>
      <c r="AA267" s="33"/>
      <c r="AB267" s="33"/>
      <c r="AC267" s="33"/>
      <c r="AD267" s="33"/>
      <c r="AE267" s="33"/>
      <c r="AR267" s="210" t="s">
        <v>188</v>
      </c>
      <c r="AT267" s="210" t="s">
        <v>183</v>
      </c>
      <c r="AU267" s="210" t="s">
        <v>88</v>
      </c>
      <c r="AY267" s="16" t="s">
        <v>181</v>
      </c>
      <c r="BE267" s="211">
        <f>IF(N267="základní",J267,0)</f>
        <v>0</v>
      </c>
      <c r="BF267" s="211">
        <f>IF(N267="snížená",J267,0)</f>
        <v>0</v>
      </c>
      <c r="BG267" s="211">
        <f>IF(N267="zákl. přenesená",J267,0)</f>
        <v>0</v>
      </c>
      <c r="BH267" s="211">
        <f>IF(N267="sníž. přenesená",J267,0)</f>
        <v>0</v>
      </c>
      <c r="BI267" s="211">
        <f>IF(N267="nulová",J267,0)</f>
        <v>0</v>
      </c>
      <c r="BJ267" s="16" t="s">
        <v>84</v>
      </c>
      <c r="BK267" s="211">
        <f>ROUND(I267*H267,2)</f>
        <v>0</v>
      </c>
      <c r="BL267" s="16" t="s">
        <v>188</v>
      </c>
      <c r="BM267" s="210" t="s">
        <v>401</v>
      </c>
    </row>
    <row r="268" spans="1:65" s="2" customFormat="1" ht="19.5">
      <c r="A268" s="33"/>
      <c r="B268" s="34"/>
      <c r="C268" s="35"/>
      <c r="D268" s="212" t="s">
        <v>190</v>
      </c>
      <c r="E268" s="35"/>
      <c r="F268" s="213" t="s">
        <v>402</v>
      </c>
      <c r="G268" s="35"/>
      <c r="H268" s="35"/>
      <c r="I268" s="110"/>
      <c r="J268" s="35"/>
      <c r="K268" s="35"/>
      <c r="L268" s="38"/>
      <c r="M268" s="214"/>
      <c r="N268" s="215"/>
      <c r="O268" s="70"/>
      <c r="P268" s="70"/>
      <c r="Q268" s="70"/>
      <c r="R268" s="70"/>
      <c r="S268" s="70"/>
      <c r="T268" s="71"/>
      <c r="U268" s="33"/>
      <c r="V268" s="33"/>
      <c r="W268" s="33"/>
      <c r="X268" s="33"/>
      <c r="Y268" s="33"/>
      <c r="Z268" s="33"/>
      <c r="AA268" s="33"/>
      <c r="AB268" s="33"/>
      <c r="AC268" s="33"/>
      <c r="AD268" s="33"/>
      <c r="AE268" s="33"/>
      <c r="AT268" s="16" t="s">
        <v>190</v>
      </c>
      <c r="AU268" s="16" t="s">
        <v>88</v>
      </c>
    </row>
    <row r="269" spans="1:65" s="13" customFormat="1" ht="11.25">
      <c r="B269" s="217"/>
      <c r="C269" s="218"/>
      <c r="D269" s="212" t="s">
        <v>206</v>
      </c>
      <c r="E269" s="219" t="s">
        <v>1</v>
      </c>
      <c r="F269" s="220" t="s">
        <v>130</v>
      </c>
      <c r="G269" s="218"/>
      <c r="H269" s="221">
        <v>95.96</v>
      </c>
      <c r="I269" s="222"/>
      <c r="J269" s="218"/>
      <c r="K269" s="218"/>
      <c r="L269" s="223"/>
      <c r="M269" s="224"/>
      <c r="N269" s="225"/>
      <c r="O269" s="225"/>
      <c r="P269" s="225"/>
      <c r="Q269" s="225"/>
      <c r="R269" s="225"/>
      <c r="S269" s="225"/>
      <c r="T269" s="226"/>
      <c r="AT269" s="227" t="s">
        <v>206</v>
      </c>
      <c r="AU269" s="227" t="s">
        <v>88</v>
      </c>
      <c r="AV269" s="13" t="s">
        <v>88</v>
      </c>
      <c r="AW269" s="13" t="s">
        <v>34</v>
      </c>
      <c r="AX269" s="13" t="s">
        <v>84</v>
      </c>
      <c r="AY269" s="227" t="s">
        <v>181</v>
      </c>
    </row>
    <row r="270" spans="1:65" s="2" customFormat="1" ht="21.75" customHeight="1">
      <c r="A270" s="33"/>
      <c r="B270" s="34"/>
      <c r="C270" s="199" t="s">
        <v>403</v>
      </c>
      <c r="D270" s="199" t="s">
        <v>183</v>
      </c>
      <c r="E270" s="200" t="s">
        <v>404</v>
      </c>
      <c r="F270" s="201" t="s">
        <v>405</v>
      </c>
      <c r="G270" s="202" t="s">
        <v>186</v>
      </c>
      <c r="H270" s="203">
        <v>95.96</v>
      </c>
      <c r="I270" s="204"/>
      <c r="J270" s="205">
        <f>ROUND(I270*H270,2)</f>
        <v>0</v>
      </c>
      <c r="K270" s="201" t="s">
        <v>187</v>
      </c>
      <c r="L270" s="38"/>
      <c r="M270" s="206" t="s">
        <v>1</v>
      </c>
      <c r="N270" s="207" t="s">
        <v>44</v>
      </c>
      <c r="O270" s="70"/>
      <c r="P270" s="208">
        <f>O270*H270</f>
        <v>0</v>
      </c>
      <c r="Q270" s="208">
        <v>0</v>
      </c>
      <c r="R270" s="208">
        <f>Q270*H270</f>
        <v>0</v>
      </c>
      <c r="S270" s="208">
        <v>0</v>
      </c>
      <c r="T270" s="209">
        <f>S270*H270</f>
        <v>0</v>
      </c>
      <c r="U270" s="33"/>
      <c r="V270" s="33"/>
      <c r="W270" s="33"/>
      <c r="X270" s="33"/>
      <c r="Y270" s="33"/>
      <c r="Z270" s="33"/>
      <c r="AA270" s="33"/>
      <c r="AB270" s="33"/>
      <c r="AC270" s="33"/>
      <c r="AD270" s="33"/>
      <c r="AE270" s="33"/>
      <c r="AR270" s="210" t="s">
        <v>188</v>
      </c>
      <c r="AT270" s="210" t="s">
        <v>183</v>
      </c>
      <c r="AU270" s="210" t="s">
        <v>88</v>
      </c>
      <c r="AY270" s="16" t="s">
        <v>181</v>
      </c>
      <c r="BE270" s="211">
        <f>IF(N270="základní",J270,0)</f>
        <v>0</v>
      </c>
      <c r="BF270" s="211">
        <f>IF(N270="snížená",J270,0)</f>
        <v>0</v>
      </c>
      <c r="BG270" s="211">
        <f>IF(N270="zákl. přenesená",J270,0)</f>
        <v>0</v>
      </c>
      <c r="BH270" s="211">
        <f>IF(N270="sníž. přenesená",J270,0)</f>
        <v>0</v>
      </c>
      <c r="BI270" s="211">
        <f>IF(N270="nulová",J270,0)</f>
        <v>0</v>
      </c>
      <c r="BJ270" s="16" t="s">
        <v>84</v>
      </c>
      <c r="BK270" s="211">
        <f>ROUND(I270*H270,2)</f>
        <v>0</v>
      </c>
      <c r="BL270" s="16" t="s">
        <v>188</v>
      </c>
      <c r="BM270" s="210" t="s">
        <v>406</v>
      </c>
    </row>
    <row r="271" spans="1:65" s="2" customFormat="1" ht="29.25">
      <c r="A271" s="33"/>
      <c r="B271" s="34"/>
      <c r="C271" s="35"/>
      <c r="D271" s="212" t="s">
        <v>190</v>
      </c>
      <c r="E271" s="35"/>
      <c r="F271" s="213" t="s">
        <v>407</v>
      </c>
      <c r="G271" s="35"/>
      <c r="H271" s="35"/>
      <c r="I271" s="110"/>
      <c r="J271" s="35"/>
      <c r="K271" s="35"/>
      <c r="L271" s="38"/>
      <c r="M271" s="214"/>
      <c r="N271" s="215"/>
      <c r="O271" s="70"/>
      <c r="P271" s="70"/>
      <c r="Q271" s="70"/>
      <c r="R271" s="70"/>
      <c r="S271" s="70"/>
      <c r="T271" s="71"/>
      <c r="U271" s="33"/>
      <c r="V271" s="33"/>
      <c r="W271" s="33"/>
      <c r="X271" s="33"/>
      <c r="Y271" s="33"/>
      <c r="Z271" s="33"/>
      <c r="AA271" s="33"/>
      <c r="AB271" s="33"/>
      <c r="AC271" s="33"/>
      <c r="AD271" s="33"/>
      <c r="AE271" s="33"/>
      <c r="AT271" s="16" t="s">
        <v>190</v>
      </c>
      <c r="AU271" s="16" t="s">
        <v>88</v>
      </c>
    </row>
    <row r="272" spans="1:65" s="2" customFormat="1" ht="48.75">
      <c r="A272" s="33"/>
      <c r="B272" s="34"/>
      <c r="C272" s="35"/>
      <c r="D272" s="212" t="s">
        <v>192</v>
      </c>
      <c r="E272" s="35"/>
      <c r="F272" s="216" t="s">
        <v>408</v>
      </c>
      <c r="G272" s="35"/>
      <c r="H272" s="35"/>
      <c r="I272" s="110"/>
      <c r="J272" s="35"/>
      <c r="K272" s="35"/>
      <c r="L272" s="38"/>
      <c r="M272" s="214"/>
      <c r="N272" s="215"/>
      <c r="O272" s="70"/>
      <c r="P272" s="70"/>
      <c r="Q272" s="70"/>
      <c r="R272" s="70"/>
      <c r="S272" s="70"/>
      <c r="T272" s="71"/>
      <c r="U272" s="33"/>
      <c r="V272" s="33"/>
      <c r="W272" s="33"/>
      <c r="X272" s="33"/>
      <c r="Y272" s="33"/>
      <c r="Z272" s="33"/>
      <c r="AA272" s="33"/>
      <c r="AB272" s="33"/>
      <c r="AC272" s="33"/>
      <c r="AD272" s="33"/>
      <c r="AE272" s="33"/>
      <c r="AT272" s="16" t="s">
        <v>192</v>
      </c>
      <c r="AU272" s="16" t="s">
        <v>88</v>
      </c>
    </row>
    <row r="273" spans="1:65" s="13" customFormat="1" ht="11.25">
      <c r="B273" s="217"/>
      <c r="C273" s="218"/>
      <c r="D273" s="212" t="s">
        <v>206</v>
      </c>
      <c r="E273" s="219" t="s">
        <v>1</v>
      </c>
      <c r="F273" s="220" t="s">
        <v>130</v>
      </c>
      <c r="G273" s="218"/>
      <c r="H273" s="221">
        <v>95.96</v>
      </c>
      <c r="I273" s="222"/>
      <c r="J273" s="218"/>
      <c r="K273" s="218"/>
      <c r="L273" s="223"/>
      <c r="M273" s="224"/>
      <c r="N273" s="225"/>
      <c r="O273" s="225"/>
      <c r="P273" s="225"/>
      <c r="Q273" s="225"/>
      <c r="R273" s="225"/>
      <c r="S273" s="225"/>
      <c r="T273" s="226"/>
      <c r="AT273" s="227" t="s">
        <v>206</v>
      </c>
      <c r="AU273" s="227" t="s">
        <v>88</v>
      </c>
      <c r="AV273" s="13" t="s">
        <v>88</v>
      </c>
      <c r="AW273" s="13" t="s">
        <v>34</v>
      </c>
      <c r="AX273" s="13" t="s">
        <v>84</v>
      </c>
      <c r="AY273" s="227" t="s">
        <v>181</v>
      </c>
    </row>
    <row r="274" spans="1:65" s="2" customFormat="1" ht="21.75" customHeight="1">
      <c r="A274" s="33"/>
      <c r="B274" s="34"/>
      <c r="C274" s="199" t="s">
        <v>409</v>
      </c>
      <c r="D274" s="199" t="s">
        <v>183</v>
      </c>
      <c r="E274" s="200" t="s">
        <v>410</v>
      </c>
      <c r="F274" s="201" t="s">
        <v>411</v>
      </c>
      <c r="G274" s="202" t="s">
        <v>186</v>
      </c>
      <c r="H274" s="203">
        <v>95.96</v>
      </c>
      <c r="I274" s="204"/>
      <c r="J274" s="205">
        <f>ROUND(I274*H274,2)</f>
        <v>0</v>
      </c>
      <c r="K274" s="201" t="s">
        <v>187</v>
      </c>
      <c r="L274" s="38"/>
      <c r="M274" s="206" t="s">
        <v>1</v>
      </c>
      <c r="N274" s="207" t="s">
        <v>44</v>
      </c>
      <c r="O274" s="70"/>
      <c r="P274" s="208">
        <f>O274*H274</f>
        <v>0</v>
      </c>
      <c r="Q274" s="208">
        <v>0</v>
      </c>
      <c r="R274" s="208">
        <f>Q274*H274</f>
        <v>0</v>
      </c>
      <c r="S274" s="208">
        <v>0</v>
      </c>
      <c r="T274" s="209">
        <f>S274*H274</f>
        <v>0</v>
      </c>
      <c r="U274" s="33"/>
      <c r="V274" s="33"/>
      <c r="W274" s="33"/>
      <c r="X274" s="33"/>
      <c r="Y274" s="33"/>
      <c r="Z274" s="33"/>
      <c r="AA274" s="33"/>
      <c r="AB274" s="33"/>
      <c r="AC274" s="33"/>
      <c r="AD274" s="33"/>
      <c r="AE274" s="33"/>
      <c r="AR274" s="210" t="s">
        <v>188</v>
      </c>
      <c r="AT274" s="210" t="s">
        <v>183</v>
      </c>
      <c r="AU274" s="210" t="s">
        <v>88</v>
      </c>
      <c r="AY274" s="16" t="s">
        <v>181</v>
      </c>
      <c r="BE274" s="211">
        <f>IF(N274="základní",J274,0)</f>
        <v>0</v>
      </c>
      <c r="BF274" s="211">
        <f>IF(N274="snížená",J274,0)</f>
        <v>0</v>
      </c>
      <c r="BG274" s="211">
        <f>IF(N274="zákl. přenesená",J274,0)</f>
        <v>0</v>
      </c>
      <c r="BH274" s="211">
        <f>IF(N274="sníž. přenesená",J274,0)</f>
        <v>0</v>
      </c>
      <c r="BI274" s="211">
        <f>IF(N274="nulová",J274,0)</f>
        <v>0</v>
      </c>
      <c r="BJ274" s="16" t="s">
        <v>84</v>
      </c>
      <c r="BK274" s="211">
        <f>ROUND(I274*H274,2)</f>
        <v>0</v>
      </c>
      <c r="BL274" s="16" t="s">
        <v>188</v>
      </c>
      <c r="BM274" s="210" t="s">
        <v>412</v>
      </c>
    </row>
    <row r="275" spans="1:65" s="2" customFormat="1" ht="29.25">
      <c r="A275" s="33"/>
      <c r="B275" s="34"/>
      <c r="C275" s="35"/>
      <c r="D275" s="212" t="s">
        <v>190</v>
      </c>
      <c r="E275" s="35"/>
      <c r="F275" s="213" t="s">
        <v>413</v>
      </c>
      <c r="G275" s="35"/>
      <c r="H275" s="35"/>
      <c r="I275" s="110"/>
      <c r="J275" s="35"/>
      <c r="K275" s="35"/>
      <c r="L275" s="38"/>
      <c r="M275" s="214"/>
      <c r="N275" s="215"/>
      <c r="O275" s="70"/>
      <c r="P275" s="70"/>
      <c r="Q275" s="70"/>
      <c r="R275" s="70"/>
      <c r="S275" s="70"/>
      <c r="T275" s="71"/>
      <c r="U275" s="33"/>
      <c r="V275" s="33"/>
      <c r="W275" s="33"/>
      <c r="X275" s="33"/>
      <c r="Y275" s="33"/>
      <c r="Z275" s="33"/>
      <c r="AA275" s="33"/>
      <c r="AB275" s="33"/>
      <c r="AC275" s="33"/>
      <c r="AD275" s="33"/>
      <c r="AE275" s="33"/>
      <c r="AT275" s="16" t="s">
        <v>190</v>
      </c>
      <c r="AU275" s="16" t="s">
        <v>88</v>
      </c>
    </row>
    <row r="276" spans="1:65" s="2" customFormat="1" ht="87.75">
      <c r="A276" s="33"/>
      <c r="B276" s="34"/>
      <c r="C276" s="35"/>
      <c r="D276" s="212" t="s">
        <v>192</v>
      </c>
      <c r="E276" s="35"/>
      <c r="F276" s="216" t="s">
        <v>414</v>
      </c>
      <c r="G276" s="35"/>
      <c r="H276" s="35"/>
      <c r="I276" s="110"/>
      <c r="J276" s="35"/>
      <c r="K276" s="35"/>
      <c r="L276" s="38"/>
      <c r="M276" s="214"/>
      <c r="N276" s="215"/>
      <c r="O276" s="70"/>
      <c r="P276" s="70"/>
      <c r="Q276" s="70"/>
      <c r="R276" s="70"/>
      <c r="S276" s="70"/>
      <c r="T276" s="71"/>
      <c r="U276" s="33"/>
      <c r="V276" s="33"/>
      <c r="W276" s="33"/>
      <c r="X276" s="33"/>
      <c r="Y276" s="33"/>
      <c r="Z276" s="33"/>
      <c r="AA276" s="33"/>
      <c r="AB276" s="33"/>
      <c r="AC276" s="33"/>
      <c r="AD276" s="33"/>
      <c r="AE276" s="33"/>
      <c r="AT276" s="16" t="s">
        <v>192</v>
      </c>
      <c r="AU276" s="16" t="s">
        <v>88</v>
      </c>
    </row>
    <row r="277" spans="1:65" s="13" customFormat="1" ht="11.25">
      <c r="B277" s="217"/>
      <c r="C277" s="218"/>
      <c r="D277" s="212" t="s">
        <v>206</v>
      </c>
      <c r="E277" s="219" t="s">
        <v>1</v>
      </c>
      <c r="F277" s="220" t="s">
        <v>130</v>
      </c>
      <c r="G277" s="218"/>
      <c r="H277" s="221">
        <v>95.96</v>
      </c>
      <c r="I277" s="222"/>
      <c r="J277" s="218"/>
      <c r="K277" s="218"/>
      <c r="L277" s="223"/>
      <c r="M277" s="224"/>
      <c r="N277" s="225"/>
      <c r="O277" s="225"/>
      <c r="P277" s="225"/>
      <c r="Q277" s="225"/>
      <c r="R277" s="225"/>
      <c r="S277" s="225"/>
      <c r="T277" s="226"/>
      <c r="AT277" s="227" t="s">
        <v>206</v>
      </c>
      <c r="AU277" s="227" t="s">
        <v>88</v>
      </c>
      <c r="AV277" s="13" t="s">
        <v>88</v>
      </c>
      <c r="AW277" s="13" t="s">
        <v>34</v>
      </c>
      <c r="AX277" s="13" t="s">
        <v>84</v>
      </c>
      <c r="AY277" s="227" t="s">
        <v>181</v>
      </c>
    </row>
    <row r="278" spans="1:65" s="2" customFormat="1" ht="21.75" customHeight="1">
      <c r="A278" s="33"/>
      <c r="B278" s="34"/>
      <c r="C278" s="199" t="s">
        <v>415</v>
      </c>
      <c r="D278" s="199" t="s">
        <v>183</v>
      </c>
      <c r="E278" s="200" t="s">
        <v>416</v>
      </c>
      <c r="F278" s="201" t="s">
        <v>417</v>
      </c>
      <c r="G278" s="202" t="s">
        <v>186</v>
      </c>
      <c r="H278" s="203">
        <v>95.96</v>
      </c>
      <c r="I278" s="204"/>
      <c r="J278" s="205">
        <f>ROUND(I278*H278,2)</f>
        <v>0</v>
      </c>
      <c r="K278" s="201" t="s">
        <v>187</v>
      </c>
      <c r="L278" s="38"/>
      <c r="M278" s="206" t="s">
        <v>1</v>
      </c>
      <c r="N278" s="207" t="s">
        <v>44</v>
      </c>
      <c r="O278" s="70"/>
      <c r="P278" s="208">
        <f>O278*H278</f>
        <v>0</v>
      </c>
      <c r="Q278" s="208">
        <v>0</v>
      </c>
      <c r="R278" s="208">
        <f>Q278*H278</f>
        <v>0</v>
      </c>
      <c r="S278" s="208">
        <v>0</v>
      </c>
      <c r="T278" s="209">
        <f>S278*H278</f>
        <v>0</v>
      </c>
      <c r="U278" s="33"/>
      <c r="V278" s="33"/>
      <c r="W278" s="33"/>
      <c r="X278" s="33"/>
      <c r="Y278" s="33"/>
      <c r="Z278" s="33"/>
      <c r="AA278" s="33"/>
      <c r="AB278" s="33"/>
      <c r="AC278" s="33"/>
      <c r="AD278" s="33"/>
      <c r="AE278" s="33"/>
      <c r="AR278" s="210" t="s">
        <v>188</v>
      </c>
      <c r="AT278" s="210" t="s">
        <v>183</v>
      </c>
      <c r="AU278" s="210" t="s">
        <v>88</v>
      </c>
      <c r="AY278" s="16" t="s">
        <v>181</v>
      </c>
      <c r="BE278" s="211">
        <f>IF(N278="základní",J278,0)</f>
        <v>0</v>
      </c>
      <c r="BF278" s="211">
        <f>IF(N278="snížená",J278,0)</f>
        <v>0</v>
      </c>
      <c r="BG278" s="211">
        <f>IF(N278="zákl. přenesená",J278,0)</f>
        <v>0</v>
      </c>
      <c r="BH278" s="211">
        <f>IF(N278="sníž. přenesená",J278,0)</f>
        <v>0</v>
      </c>
      <c r="BI278" s="211">
        <f>IF(N278="nulová",J278,0)</f>
        <v>0</v>
      </c>
      <c r="BJ278" s="16" t="s">
        <v>84</v>
      </c>
      <c r="BK278" s="211">
        <f>ROUND(I278*H278,2)</f>
        <v>0</v>
      </c>
      <c r="BL278" s="16" t="s">
        <v>188</v>
      </c>
      <c r="BM278" s="210" t="s">
        <v>418</v>
      </c>
    </row>
    <row r="279" spans="1:65" s="2" customFormat="1" ht="11.25">
      <c r="A279" s="33"/>
      <c r="B279" s="34"/>
      <c r="C279" s="35"/>
      <c r="D279" s="212" t="s">
        <v>190</v>
      </c>
      <c r="E279" s="35"/>
      <c r="F279" s="213" t="s">
        <v>419</v>
      </c>
      <c r="G279" s="35"/>
      <c r="H279" s="35"/>
      <c r="I279" s="110"/>
      <c r="J279" s="35"/>
      <c r="K279" s="35"/>
      <c r="L279" s="38"/>
      <c r="M279" s="214"/>
      <c r="N279" s="215"/>
      <c r="O279" s="70"/>
      <c r="P279" s="70"/>
      <c r="Q279" s="70"/>
      <c r="R279" s="70"/>
      <c r="S279" s="70"/>
      <c r="T279" s="71"/>
      <c r="U279" s="33"/>
      <c r="V279" s="33"/>
      <c r="W279" s="33"/>
      <c r="X279" s="33"/>
      <c r="Y279" s="33"/>
      <c r="Z279" s="33"/>
      <c r="AA279" s="33"/>
      <c r="AB279" s="33"/>
      <c r="AC279" s="33"/>
      <c r="AD279" s="33"/>
      <c r="AE279" s="33"/>
      <c r="AT279" s="16" t="s">
        <v>190</v>
      </c>
      <c r="AU279" s="16" t="s">
        <v>88</v>
      </c>
    </row>
    <row r="280" spans="1:65" s="2" customFormat="1" ht="39">
      <c r="A280" s="33"/>
      <c r="B280" s="34"/>
      <c r="C280" s="35"/>
      <c r="D280" s="212" t="s">
        <v>192</v>
      </c>
      <c r="E280" s="35"/>
      <c r="F280" s="216" t="s">
        <v>420</v>
      </c>
      <c r="G280" s="35"/>
      <c r="H280" s="35"/>
      <c r="I280" s="110"/>
      <c r="J280" s="35"/>
      <c r="K280" s="35"/>
      <c r="L280" s="38"/>
      <c r="M280" s="214"/>
      <c r="N280" s="215"/>
      <c r="O280" s="70"/>
      <c r="P280" s="70"/>
      <c r="Q280" s="70"/>
      <c r="R280" s="70"/>
      <c r="S280" s="70"/>
      <c r="T280" s="71"/>
      <c r="U280" s="33"/>
      <c r="V280" s="33"/>
      <c r="W280" s="33"/>
      <c r="X280" s="33"/>
      <c r="Y280" s="33"/>
      <c r="Z280" s="33"/>
      <c r="AA280" s="33"/>
      <c r="AB280" s="33"/>
      <c r="AC280" s="33"/>
      <c r="AD280" s="33"/>
      <c r="AE280" s="33"/>
      <c r="AT280" s="16" t="s">
        <v>192</v>
      </c>
      <c r="AU280" s="16" t="s">
        <v>88</v>
      </c>
    </row>
    <row r="281" spans="1:65" s="13" customFormat="1" ht="11.25">
      <c r="B281" s="217"/>
      <c r="C281" s="218"/>
      <c r="D281" s="212" t="s">
        <v>206</v>
      </c>
      <c r="E281" s="219" t="s">
        <v>1</v>
      </c>
      <c r="F281" s="220" t="s">
        <v>130</v>
      </c>
      <c r="G281" s="218"/>
      <c r="H281" s="221">
        <v>95.96</v>
      </c>
      <c r="I281" s="222"/>
      <c r="J281" s="218"/>
      <c r="K281" s="218"/>
      <c r="L281" s="223"/>
      <c r="M281" s="224"/>
      <c r="N281" s="225"/>
      <c r="O281" s="225"/>
      <c r="P281" s="225"/>
      <c r="Q281" s="225"/>
      <c r="R281" s="225"/>
      <c r="S281" s="225"/>
      <c r="T281" s="226"/>
      <c r="AT281" s="227" t="s">
        <v>206</v>
      </c>
      <c r="AU281" s="227" t="s">
        <v>88</v>
      </c>
      <c r="AV281" s="13" t="s">
        <v>88</v>
      </c>
      <c r="AW281" s="13" t="s">
        <v>34</v>
      </c>
      <c r="AX281" s="13" t="s">
        <v>84</v>
      </c>
      <c r="AY281" s="227" t="s">
        <v>181</v>
      </c>
    </row>
    <row r="282" spans="1:65" s="2" customFormat="1" ht="16.5" customHeight="1">
      <c r="A282" s="33"/>
      <c r="B282" s="34"/>
      <c r="C282" s="199" t="s">
        <v>421</v>
      </c>
      <c r="D282" s="199" t="s">
        <v>183</v>
      </c>
      <c r="E282" s="200" t="s">
        <v>422</v>
      </c>
      <c r="F282" s="201" t="s">
        <v>423</v>
      </c>
      <c r="G282" s="202" t="s">
        <v>186</v>
      </c>
      <c r="H282" s="203">
        <v>95.96</v>
      </c>
      <c r="I282" s="204"/>
      <c r="J282" s="205">
        <f>ROUND(I282*H282,2)</f>
        <v>0</v>
      </c>
      <c r="K282" s="201" t="s">
        <v>187</v>
      </c>
      <c r="L282" s="38"/>
      <c r="M282" s="206" t="s">
        <v>1</v>
      </c>
      <c r="N282" s="207" t="s">
        <v>44</v>
      </c>
      <c r="O282" s="70"/>
      <c r="P282" s="208">
        <f>O282*H282</f>
        <v>0</v>
      </c>
      <c r="Q282" s="208">
        <v>0</v>
      </c>
      <c r="R282" s="208">
        <f>Q282*H282</f>
        <v>0</v>
      </c>
      <c r="S282" s="208">
        <v>0</v>
      </c>
      <c r="T282" s="209">
        <f>S282*H282</f>
        <v>0</v>
      </c>
      <c r="U282" s="33"/>
      <c r="V282" s="33"/>
      <c r="W282" s="33"/>
      <c r="X282" s="33"/>
      <c r="Y282" s="33"/>
      <c r="Z282" s="33"/>
      <c r="AA282" s="33"/>
      <c r="AB282" s="33"/>
      <c r="AC282" s="33"/>
      <c r="AD282" s="33"/>
      <c r="AE282" s="33"/>
      <c r="AR282" s="210" t="s">
        <v>188</v>
      </c>
      <c r="AT282" s="210" t="s">
        <v>183</v>
      </c>
      <c r="AU282" s="210" t="s">
        <v>88</v>
      </c>
      <c r="AY282" s="16" t="s">
        <v>181</v>
      </c>
      <c r="BE282" s="211">
        <f>IF(N282="základní",J282,0)</f>
        <v>0</v>
      </c>
      <c r="BF282" s="211">
        <f>IF(N282="snížená",J282,0)</f>
        <v>0</v>
      </c>
      <c r="BG282" s="211">
        <f>IF(N282="zákl. přenesená",J282,0)</f>
        <v>0</v>
      </c>
      <c r="BH282" s="211">
        <f>IF(N282="sníž. přenesená",J282,0)</f>
        <v>0</v>
      </c>
      <c r="BI282" s="211">
        <f>IF(N282="nulová",J282,0)</f>
        <v>0</v>
      </c>
      <c r="BJ282" s="16" t="s">
        <v>84</v>
      </c>
      <c r="BK282" s="211">
        <f>ROUND(I282*H282,2)</f>
        <v>0</v>
      </c>
      <c r="BL282" s="16" t="s">
        <v>188</v>
      </c>
      <c r="BM282" s="210" t="s">
        <v>424</v>
      </c>
    </row>
    <row r="283" spans="1:65" s="2" customFormat="1" ht="19.5">
      <c r="A283" s="33"/>
      <c r="B283" s="34"/>
      <c r="C283" s="35"/>
      <c r="D283" s="212" t="s">
        <v>190</v>
      </c>
      <c r="E283" s="35"/>
      <c r="F283" s="213" t="s">
        <v>425</v>
      </c>
      <c r="G283" s="35"/>
      <c r="H283" s="35"/>
      <c r="I283" s="110"/>
      <c r="J283" s="35"/>
      <c r="K283" s="35"/>
      <c r="L283" s="38"/>
      <c r="M283" s="214"/>
      <c r="N283" s="215"/>
      <c r="O283" s="70"/>
      <c r="P283" s="70"/>
      <c r="Q283" s="70"/>
      <c r="R283" s="70"/>
      <c r="S283" s="70"/>
      <c r="T283" s="71"/>
      <c r="U283" s="33"/>
      <c r="V283" s="33"/>
      <c r="W283" s="33"/>
      <c r="X283" s="33"/>
      <c r="Y283" s="33"/>
      <c r="Z283" s="33"/>
      <c r="AA283" s="33"/>
      <c r="AB283" s="33"/>
      <c r="AC283" s="33"/>
      <c r="AD283" s="33"/>
      <c r="AE283" s="33"/>
      <c r="AT283" s="16" t="s">
        <v>190</v>
      </c>
      <c r="AU283" s="16" t="s">
        <v>88</v>
      </c>
    </row>
    <row r="284" spans="1:65" s="13" customFormat="1" ht="11.25">
      <c r="B284" s="217"/>
      <c r="C284" s="218"/>
      <c r="D284" s="212" t="s">
        <v>206</v>
      </c>
      <c r="E284" s="219" t="s">
        <v>1</v>
      </c>
      <c r="F284" s="220" t="s">
        <v>130</v>
      </c>
      <c r="G284" s="218"/>
      <c r="H284" s="221">
        <v>95.96</v>
      </c>
      <c r="I284" s="222"/>
      <c r="J284" s="218"/>
      <c r="K284" s="218"/>
      <c r="L284" s="223"/>
      <c r="M284" s="224"/>
      <c r="N284" s="225"/>
      <c r="O284" s="225"/>
      <c r="P284" s="225"/>
      <c r="Q284" s="225"/>
      <c r="R284" s="225"/>
      <c r="S284" s="225"/>
      <c r="T284" s="226"/>
      <c r="AT284" s="227" t="s">
        <v>206</v>
      </c>
      <c r="AU284" s="227" t="s">
        <v>88</v>
      </c>
      <c r="AV284" s="13" t="s">
        <v>88</v>
      </c>
      <c r="AW284" s="13" t="s">
        <v>34</v>
      </c>
      <c r="AX284" s="13" t="s">
        <v>84</v>
      </c>
      <c r="AY284" s="227" t="s">
        <v>181</v>
      </c>
    </row>
    <row r="285" spans="1:65" s="2" customFormat="1" ht="21.75" customHeight="1">
      <c r="A285" s="33"/>
      <c r="B285" s="34"/>
      <c r="C285" s="199" t="s">
        <v>426</v>
      </c>
      <c r="D285" s="199" t="s">
        <v>183</v>
      </c>
      <c r="E285" s="200" t="s">
        <v>427</v>
      </c>
      <c r="F285" s="201" t="s">
        <v>428</v>
      </c>
      <c r="G285" s="202" t="s">
        <v>186</v>
      </c>
      <c r="H285" s="203">
        <v>95.96</v>
      </c>
      <c r="I285" s="204"/>
      <c r="J285" s="205">
        <f>ROUND(I285*H285,2)</f>
        <v>0</v>
      </c>
      <c r="K285" s="201" t="s">
        <v>187</v>
      </c>
      <c r="L285" s="38"/>
      <c r="M285" s="206" t="s">
        <v>1</v>
      </c>
      <c r="N285" s="207" t="s">
        <v>44</v>
      </c>
      <c r="O285" s="70"/>
      <c r="P285" s="208">
        <f>O285*H285</f>
        <v>0</v>
      </c>
      <c r="Q285" s="208">
        <v>0</v>
      </c>
      <c r="R285" s="208">
        <f>Q285*H285</f>
        <v>0</v>
      </c>
      <c r="S285" s="208">
        <v>0</v>
      </c>
      <c r="T285" s="209">
        <f>S285*H285</f>
        <v>0</v>
      </c>
      <c r="U285" s="33"/>
      <c r="V285" s="33"/>
      <c r="W285" s="33"/>
      <c r="X285" s="33"/>
      <c r="Y285" s="33"/>
      <c r="Z285" s="33"/>
      <c r="AA285" s="33"/>
      <c r="AB285" s="33"/>
      <c r="AC285" s="33"/>
      <c r="AD285" s="33"/>
      <c r="AE285" s="33"/>
      <c r="AR285" s="210" t="s">
        <v>188</v>
      </c>
      <c r="AT285" s="210" t="s">
        <v>183</v>
      </c>
      <c r="AU285" s="210" t="s">
        <v>88</v>
      </c>
      <c r="AY285" s="16" t="s">
        <v>181</v>
      </c>
      <c r="BE285" s="211">
        <f>IF(N285="základní",J285,0)</f>
        <v>0</v>
      </c>
      <c r="BF285" s="211">
        <f>IF(N285="snížená",J285,0)</f>
        <v>0</v>
      </c>
      <c r="BG285" s="211">
        <f>IF(N285="zákl. přenesená",J285,0)</f>
        <v>0</v>
      </c>
      <c r="BH285" s="211">
        <f>IF(N285="sníž. přenesená",J285,0)</f>
        <v>0</v>
      </c>
      <c r="BI285" s="211">
        <f>IF(N285="nulová",J285,0)</f>
        <v>0</v>
      </c>
      <c r="BJ285" s="16" t="s">
        <v>84</v>
      </c>
      <c r="BK285" s="211">
        <f>ROUND(I285*H285,2)</f>
        <v>0</v>
      </c>
      <c r="BL285" s="16" t="s">
        <v>188</v>
      </c>
      <c r="BM285" s="210" t="s">
        <v>429</v>
      </c>
    </row>
    <row r="286" spans="1:65" s="2" customFormat="1" ht="29.25">
      <c r="A286" s="33"/>
      <c r="B286" s="34"/>
      <c r="C286" s="35"/>
      <c r="D286" s="212" t="s">
        <v>190</v>
      </c>
      <c r="E286" s="35"/>
      <c r="F286" s="213" t="s">
        <v>430</v>
      </c>
      <c r="G286" s="35"/>
      <c r="H286" s="35"/>
      <c r="I286" s="110"/>
      <c r="J286" s="35"/>
      <c r="K286" s="35"/>
      <c r="L286" s="38"/>
      <c r="M286" s="214"/>
      <c r="N286" s="215"/>
      <c r="O286" s="70"/>
      <c r="P286" s="70"/>
      <c r="Q286" s="70"/>
      <c r="R286" s="70"/>
      <c r="S286" s="70"/>
      <c r="T286" s="71"/>
      <c r="U286" s="33"/>
      <c r="V286" s="33"/>
      <c r="W286" s="33"/>
      <c r="X286" s="33"/>
      <c r="Y286" s="33"/>
      <c r="Z286" s="33"/>
      <c r="AA286" s="33"/>
      <c r="AB286" s="33"/>
      <c r="AC286" s="33"/>
      <c r="AD286" s="33"/>
      <c r="AE286" s="33"/>
      <c r="AT286" s="16" t="s">
        <v>190</v>
      </c>
      <c r="AU286" s="16" t="s">
        <v>88</v>
      </c>
    </row>
    <row r="287" spans="1:65" s="2" customFormat="1" ht="48.75">
      <c r="A287" s="33"/>
      <c r="B287" s="34"/>
      <c r="C287" s="35"/>
      <c r="D287" s="212" t="s">
        <v>192</v>
      </c>
      <c r="E287" s="35"/>
      <c r="F287" s="216" t="s">
        <v>431</v>
      </c>
      <c r="G287" s="35"/>
      <c r="H287" s="35"/>
      <c r="I287" s="110"/>
      <c r="J287" s="35"/>
      <c r="K287" s="35"/>
      <c r="L287" s="38"/>
      <c r="M287" s="214"/>
      <c r="N287" s="215"/>
      <c r="O287" s="70"/>
      <c r="P287" s="70"/>
      <c r="Q287" s="70"/>
      <c r="R287" s="70"/>
      <c r="S287" s="70"/>
      <c r="T287" s="71"/>
      <c r="U287" s="33"/>
      <c r="V287" s="33"/>
      <c r="W287" s="33"/>
      <c r="X287" s="33"/>
      <c r="Y287" s="33"/>
      <c r="Z287" s="33"/>
      <c r="AA287" s="33"/>
      <c r="AB287" s="33"/>
      <c r="AC287" s="33"/>
      <c r="AD287" s="33"/>
      <c r="AE287" s="33"/>
      <c r="AT287" s="16" t="s">
        <v>192</v>
      </c>
      <c r="AU287" s="16" t="s">
        <v>88</v>
      </c>
    </row>
    <row r="288" spans="1:65" s="13" customFormat="1" ht="11.25">
      <c r="B288" s="217"/>
      <c r="C288" s="218"/>
      <c r="D288" s="212" t="s">
        <v>206</v>
      </c>
      <c r="E288" s="219" t="s">
        <v>1</v>
      </c>
      <c r="F288" s="220" t="s">
        <v>130</v>
      </c>
      <c r="G288" s="218"/>
      <c r="H288" s="221">
        <v>95.96</v>
      </c>
      <c r="I288" s="222"/>
      <c r="J288" s="218"/>
      <c r="K288" s="218"/>
      <c r="L288" s="223"/>
      <c r="M288" s="224"/>
      <c r="N288" s="225"/>
      <c r="O288" s="225"/>
      <c r="P288" s="225"/>
      <c r="Q288" s="225"/>
      <c r="R288" s="225"/>
      <c r="S288" s="225"/>
      <c r="T288" s="226"/>
      <c r="AT288" s="227" t="s">
        <v>206</v>
      </c>
      <c r="AU288" s="227" t="s">
        <v>88</v>
      </c>
      <c r="AV288" s="13" t="s">
        <v>88</v>
      </c>
      <c r="AW288" s="13" t="s">
        <v>34</v>
      </c>
      <c r="AX288" s="13" t="s">
        <v>84</v>
      </c>
      <c r="AY288" s="227" t="s">
        <v>181</v>
      </c>
    </row>
    <row r="289" spans="1:65" s="2" customFormat="1" ht="21.75" customHeight="1">
      <c r="A289" s="33"/>
      <c r="B289" s="34"/>
      <c r="C289" s="199" t="s">
        <v>432</v>
      </c>
      <c r="D289" s="199" t="s">
        <v>183</v>
      </c>
      <c r="E289" s="200" t="s">
        <v>433</v>
      </c>
      <c r="F289" s="201" t="s">
        <v>434</v>
      </c>
      <c r="G289" s="202" t="s">
        <v>186</v>
      </c>
      <c r="H289" s="203">
        <v>488.1</v>
      </c>
      <c r="I289" s="204"/>
      <c r="J289" s="205">
        <f>ROUND(I289*H289,2)</f>
        <v>0</v>
      </c>
      <c r="K289" s="201" t="s">
        <v>187</v>
      </c>
      <c r="L289" s="38"/>
      <c r="M289" s="206" t="s">
        <v>1</v>
      </c>
      <c r="N289" s="207" t="s">
        <v>44</v>
      </c>
      <c r="O289" s="70"/>
      <c r="P289" s="208">
        <f>O289*H289</f>
        <v>0</v>
      </c>
      <c r="Q289" s="208">
        <v>8.4250000000000005E-2</v>
      </c>
      <c r="R289" s="208">
        <f>Q289*H289</f>
        <v>41.122425000000007</v>
      </c>
      <c r="S289" s="208">
        <v>0</v>
      </c>
      <c r="T289" s="209">
        <f>S289*H289</f>
        <v>0</v>
      </c>
      <c r="U289" s="33"/>
      <c r="V289" s="33"/>
      <c r="W289" s="33"/>
      <c r="X289" s="33"/>
      <c r="Y289" s="33"/>
      <c r="Z289" s="33"/>
      <c r="AA289" s="33"/>
      <c r="AB289" s="33"/>
      <c r="AC289" s="33"/>
      <c r="AD289" s="33"/>
      <c r="AE289" s="33"/>
      <c r="AR289" s="210" t="s">
        <v>188</v>
      </c>
      <c r="AT289" s="210" t="s">
        <v>183</v>
      </c>
      <c r="AU289" s="210" t="s">
        <v>88</v>
      </c>
      <c r="AY289" s="16" t="s">
        <v>181</v>
      </c>
      <c r="BE289" s="211">
        <f>IF(N289="základní",J289,0)</f>
        <v>0</v>
      </c>
      <c r="BF289" s="211">
        <f>IF(N289="snížená",J289,0)</f>
        <v>0</v>
      </c>
      <c r="BG289" s="211">
        <f>IF(N289="zákl. přenesená",J289,0)</f>
        <v>0</v>
      </c>
      <c r="BH289" s="211">
        <f>IF(N289="sníž. přenesená",J289,0)</f>
        <v>0</v>
      </c>
      <c r="BI289" s="211">
        <f>IF(N289="nulová",J289,0)</f>
        <v>0</v>
      </c>
      <c r="BJ289" s="16" t="s">
        <v>84</v>
      </c>
      <c r="BK289" s="211">
        <f>ROUND(I289*H289,2)</f>
        <v>0</v>
      </c>
      <c r="BL289" s="16" t="s">
        <v>188</v>
      </c>
      <c r="BM289" s="210" t="s">
        <v>435</v>
      </c>
    </row>
    <row r="290" spans="1:65" s="2" customFormat="1" ht="48.75">
      <c r="A290" s="33"/>
      <c r="B290" s="34"/>
      <c r="C290" s="35"/>
      <c r="D290" s="212" t="s">
        <v>190</v>
      </c>
      <c r="E290" s="35"/>
      <c r="F290" s="213" t="s">
        <v>436</v>
      </c>
      <c r="G290" s="35"/>
      <c r="H290" s="35"/>
      <c r="I290" s="110"/>
      <c r="J290" s="35"/>
      <c r="K290" s="35"/>
      <c r="L290" s="38"/>
      <c r="M290" s="214"/>
      <c r="N290" s="215"/>
      <c r="O290" s="70"/>
      <c r="P290" s="70"/>
      <c r="Q290" s="70"/>
      <c r="R290" s="70"/>
      <c r="S290" s="70"/>
      <c r="T290" s="71"/>
      <c r="U290" s="33"/>
      <c r="V290" s="33"/>
      <c r="W290" s="33"/>
      <c r="X290" s="33"/>
      <c r="Y290" s="33"/>
      <c r="Z290" s="33"/>
      <c r="AA290" s="33"/>
      <c r="AB290" s="33"/>
      <c r="AC290" s="33"/>
      <c r="AD290" s="33"/>
      <c r="AE290" s="33"/>
      <c r="AT290" s="16" t="s">
        <v>190</v>
      </c>
      <c r="AU290" s="16" t="s">
        <v>88</v>
      </c>
    </row>
    <row r="291" spans="1:65" s="2" customFormat="1" ht="117">
      <c r="A291" s="33"/>
      <c r="B291" s="34"/>
      <c r="C291" s="35"/>
      <c r="D291" s="212" t="s">
        <v>192</v>
      </c>
      <c r="E291" s="35"/>
      <c r="F291" s="216" t="s">
        <v>437</v>
      </c>
      <c r="G291" s="35"/>
      <c r="H291" s="35"/>
      <c r="I291" s="110"/>
      <c r="J291" s="35"/>
      <c r="K291" s="35"/>
      <c r="L291" s="38"/>
      <c r="M291" s="214"/>
      <c r="N291" s="215"/>
      <c r="O291" s="70"/>
      <c r="P291" s="70"/>
      <c r="Q291" s="70"/>
      <c r="R291" s="70"/>
      <c r="S291" s="70"/>
      <c r="T291" s="71"/>
      <c r="U291" s="33"/>
      <c r="V291" s="33"/>
      <c r="W291" s="33"/>
      <c r="X291" s="33"/>
      <c r="Y291" s="33"/>
      <c r="Z291" s="33"/>
      <c r="AA291" s="33"/>
      <c r="AB291" s="33"/>
      <c r="AC291" s="33"/>
      <c r="AD291" s="33"/>
      <c r="AE291" s="33"/>
      <c r="AT291" s="16" t="s">
        <v>192</v>
      </c>
      <c r="AU291" s="16" t="s">
        <v>88</v>
      </c>
    </row>
    <row r="292" spans="1:65" s="13" customFormat="1" ht="11.25">
      <c r="B292" s="217"/>
      <c r="C292" s="218"/>
      <c r="D292" s="212" t="s">
        <v>206</v>
      </c>
      <c r="E292" s="219" t="s">
        <v>1</v>
      </c>
      <c r="F292" s="220" t="s">
        <v>391</v>
      </c>
      <c r="G292" s="218"/>
      <c r="H292" s="221">
        <v>488.1</v>
      </c>
      <c r="I292" s="222"/>
      <c r="J292" s="218"/>
      <c r="K292" s="218"/>
      <c r="L292" s="223"/>
      <c r="M292" s="224"/>
      <c r="N292" s="225"/>
      <c r="O292" s="225"/>
      <c r="P292" s="225"/>
      <c r="Q292" s="225"/>
      <c r="R292" s="225"/>
      <c r="S292" s="225"/>
      <c r="T292" s="226"/>
      <c r="AT292" s="227" t="s">
        <v>206</v>
      </c>
      <c r="AU292" s="227" t="s">
        <v>88</v>
      </c>
      <c r="AV292" s="13" t="s">
        <v>88</v>
      </c>
      <c r="AW292" s="13" t="s">
        <v>34</v>
      </c>
      <c r="AX292" s="13" t="s">
        <v>84</v>
      </c>
      <c r="AY292" s="227" t="s">
        <v>181</v>
      </c>
    </row>
    <row r="293" spans="1:65" s="2" customFormat="1" ht="16.5" customHeight="1">
      <c r="A293" s="33"/>
      <c r="B293" s="34"/>
      <c r="C293" s="239" t="s">
        <v>438</v>
      </c>
      <c r="D293" s="239" t="s">
        <v>263</v>
      </c>
      <c r="E293" s="240" t="s">
        <v>439</v>
      </c>
      <c r="F293" s="241" t="s">
        <v>440</v>
      </c>
      <c r="G293" s="242" t="s">
        <v>186</v>
      </c>
      <c r="H293" s="243">
        <v>430.56299999999999</v>
      </c>
      <c r="I293" s="244"/>
      <c r="J293" s="245">
        <f>ROUND(I293*H293,2)</f>
        <v>0</v>
      </c>
      <c r="K293" s="241" t="s">
        <v>187</v>
      </c>
      <c r="L293" s="246"/>
      <c r="M293" s="247" t="s">
        <v>1</v>
      </c>
      <c r="N293" s="248" t="s">
        <v>44</v>
      </c>
      <c r="O293" s="70"/>
      <c r="P293" s="208">
        <f>O293*H293</f>
        <v>0</v>
      </c>
      <c r="Q293" s="208">
        <v>0.13100000000000001</v>
      </c>
      <c r="R293" s="208">
        <f>Q293*H293</f>
        <v>56.403753000000002</v>
      </c>
      <c r="S293" s="208">
        <v>0</v>
      </c>
      <c r="T293" s="209">
        <f>S293*H293</f>
        <v>0</v>
      </c>
      <c r="U293" s="33"/>
      <c r="V293" s="33"/>
      <c r="W293" s="33"/>
      <c r="X293" s="33"/>
      <c r="Y293" s="33"/>
      <c r="Z293" s="33"/>
      <c r="AA293" s="33"/>
      <c r="AB293" s="33"/>
      <c r="AC293" s="33"/>
      <c r="AD293" s="33"/>
      <c r="AE293" s="33"/>
      <c r="AR293" s="210" t="s">
        <v>231</v>
      </c>
      <c r="AT293" s="210" t="s">
        <v>263</v>
      </c>
      <c r="AU293" s="210" t="s">
        <v>88</v>
      </c>
      <c r="AY293" s="16" t="s">
        <v>181</v>
      </c>
      <c r="BE293" s="211">
        <f>IF(N293="základní",J293,0)</f>
        <v>0</v>
      </c>
      <c r="BF293" s="211">
        <f>IF(N293="snížená",J293,0)</f>
        <v>0</v>
      </c>
      <c r="BG293" s="211">
        <f>IF(N293="zákl. přenesená",J293,0)</f>
        <v>0</v>
      </c>
      <c r="BH293" s="211">
        <f>IF(N293="sníž. přenesená",J293,0)</f>
        <v>0</v>
      </c>
      <c r="BI293" s="211">
        <f>IF(N293="nulová",J293,0)</f>
        <v>0</v>
      </c>
      <c r="BJ293" s="16" t="s">
        <v>84</v>
      </c>
      <c r="BK293" s="211">
        <f>ROUND(I293*H293,2)</f>
        <v>0</v>
      </c>
      <c r="BL293" s="16" t="s">
        <v>188</v>
      </c>
      <c r="BM293" s="210" t="s">
        <v>441</v>
      </c>
    </row>
    <row r="294" spans="1:65" s="2" customFormat="1" ht="11.25">
      <c r="A294" s="33"/>
      <c r="B294" s="34"/>
      <c r="C294" s="35"/>
      <c r="D294" s="212" t="s">
        <v>190</v>
      </c>
      <c r="E294" s="35"/>
      <c r="F294" s="213" t="s">
        <v>440</v>
      </c>
      <c r="G294" s="35"/>
      <c r="H294" s="35"/>
      <c r="I294" s="110"/>
      <c r="J294" s="35"/>
      <c r="K294" s="35"/>
      <c r="L294" s="38"/>
      <c r="M294" s="214"/>
      <c r="N294" s="215"/>
      <c r="O294" s="70"/>
      <c r="P294" s="70"/>
      <c r="Q294" s="70"/>
      <c r="R294" s="70"/>
      <c r="S294" s="70"/>
      <c r="T294" s="71"/>
      <c r="U294" s="33"/>
      <c r="V294" s="33"/>
      <c r="W294" s="33"/>
      <c r="X294" s="33"/>
      <c r="Y294" s="33"/>
      <c r="Z294" s="33"/>
      <c r="AA294" s="33"/>
      <c r="AB294" s="33"/>
      <c r="AC294" s="33"/>
      <c r="AD294" s="33"/>
      <c r="AE294" s="33"/>
      <c r="AT294" s="16" t="s">
        <v>190</v>
      </c>
      <c r="AU294" s="16" t="s">
        <v>88</v>
      </c>
    </row>
    <row r="295" spans="1:65" s="13" customFormat="1" ht="11.25">
      <c r="B295" s="217"/>
      <c r="C295" s="218"/>
      <c r="D295" s="212" t="s">
        <v>206</v>
      </c>
      <c r="E295" s="219" t="s">
        <v>1</v>
      </c>
      <c r="F295" s="220" t="s">
        <v>442</v>
      </c>
      <c r="G295" s="218"/>
      <c r="H295" s="221">
        <v>430.56299999999999</v>
      </c>
      <c r="I295" s="222"/>
      <c r="J295" s="218"/>
      <c r="K295" s="218"/>
      <c r="L295" s="223"/>
      <c r="M295" s="224"/>
      <c r="N295" s="225"/>
      <c r="O295" s="225"/>
      <c r="P295" s="225"/>
      <c r="Q295" s="225"/>
      <c r="R295" s="225"/>
      <c r="S295" s="225"/>
      <c r="T295" s="226"/>
      <c r="AT295" s="227" t="s">
        <v>206</v>
      </c>
      <c r="AU295" s="227" t="s">
        <v>88</v>
      </c>
      <c r="AV295" s="13" t="s">
        <v>88</v>
      </c>
      <c r="AW295" s="13" t="s">
        <v>34</v>
      </c>
      <c r="AX295" s="13" t="s">
        <v>84</v>
      </c>
      <c r="AY295" s="227" t="s">
        <v>181</v>
      </c>
    </row>
    <row r="296" spans="1:65" s="2" customFormat="1" ht="21.75" customHeight="1">
      <c r="A296" s="33"/>
      <c r="B296" s="34"/>
      <c r="C296" s="239" t="s">
        <v>443</v>
      </c>
      <c r="D296" s="239" t="s">
        <v>263</v>
      </c>
      <c r="E296" s="240" t="s">
        <v>444</v>
      </c>
      <c r="F296" s="241" t="s">
        <v>445</v>
      </c>
      <c r="G296" s="242" t="s">
        <v>186</v>
      </c>
      <c r="H296" s="243">
        <v>49.49</v>
      </c>
      <c r="I296" s="244"/>
      <c r="J296" s="245">
        <f>ROUND(I296*H296,2)</f>
        <v>0</v>
      </c>
      <c r="K296" s="241" t="s">
        <v>187</v>
      </c>
      <c r="L296" s="246"/>
      <c r="M296" s="247" t="s">
        <v>1</v>
      </c>
      <c r="N296" s="248" t="s">
        <v>44</v>
      </c>
      <c r="O296" s="70"/>
      <c r="P296" s="208">
        <f>O296*H296</f>
        <v>0</v>
      </c>
      <c r="Q296" s="208">
        <v>0.13100000000000001</v>
      </c>
      <c r="R296" s="208">
        <f>Q296*H296</f>
        <v>6.4831900000000005</v>
      </c>
      <c r="S296" s="208">
        <v>0</v>
      </c>
      <c r="T296" s="209">
        <f>S296*H296</f>
        <v>0</v>
      </c>
      <c r="U296" s="33"/>
      <c r="V296" s="33"/>
      <c r="W296" s="33"/>
      <c r="X296" s="33"/>
      <c r="Y296" s="33"/>
      <c r="Z296" s="33"/>
      <c r="AA296" s="33"/>
      <c r="AB296" s="33"/>
      <c r="AC296" s="33"/>
      <c r="AD296" s="33"/>
      <c r="AE296" s="33"/>
      <c r="AR296" s="210" t="s">
        <v>231</v>
      </c>
      <c r="AT296" s="210" t="s">
        <v>263</v>
      </c>
      <c r="AU296" s="210" t="s">
        <v>88</v>
      </c>
      <c r="AY296" s="16" t="s">
        <v>181</v>
      </c>
      <c r="BE296" s="211">
        <f>IF(N296="základní",J296,0)</f>
        <v>0</v>
      </c>
      <c r="BF296" s="211">
        <f>IF(N296="snížená",J296,0)</f>
        <v>0</v>
      </c>
      <c r="BG296" s="211">
        <f>IF(N296="zákl. přenesená",J296,0)</f>
        <v>0</v>
      </c>
      <c r="BH296" s="211">
        <f>IF(N296="sníž. přenesená",J296,0)</f>
        <v>0</v>
      </c>
      <c r="BI296" s="211">
        <f>IF(N296="nulová",J296,0)</f>
        <v>0</v>
      </c>
      <c r="BJ296" s="16" t="s">
        <v>84</v>
      </c>
      <c r="BK296" s="211">
        <f>ROUND(I296*H296,2)</f>
        <v>0</v>
      </c>
      <c r="BL296" s="16" t="s">
        <v>188</v>
      </c>
      <c r="BM296" s="210" t="s">
        <v>446</v>
      </c>
    </row>
    <row r="297" spans="1:65" s="2" customFormat="1" ht="19.5">
      <c r="A297" s="33"/>
      <c r="B297" s="34"/>
      <c r="C297" s="35"/>
      <c r="D297" s="212" t="s">
        <v>190</v>
      </c>
      <c r="E297" s="35"/>
      <c r="F297" s="213" t="s">
        <v>445</v>
      </c>
      <c r="G297" s="35"/>
      <c r="H297" s="35"/>
      <c r="I297" s="110"/>
      <c r="J297" s="35"/>
      <c r="K297" s="35"/>
      <c r="L297" s="38"/>
      <c r="M297" s="214"/>
      <c r="N297" s="215"/>
      <c r="O297" s="70"/>
      <c r="P297" s="70"/>
      <c r="Q297" s="70"/>
      <c r="R297" s="70"/>
      <c r="S297" s="70"/>
      <c r="T297" s="71"/>
      <c r="U297" s="33"/>
      <c r="V297" s="33"/>
      <c r="W297" s="33"/>
      <c r="X297" s="33"/>
      <c r="Y297" s="33"/>
      <c r="Z297" s="33"/>
      <c r="AA297" s="33"/>
      <c r="AB297" s="33"/>
      <c r="AC297" s="33"/>
      <c r="AD297" s="33"/>
      <c r="AE297" s="33"/>
      <c r="AT297" s="16" t="s">
        <v>190</v>
      </c>
      <c r="AU297" s="16" t="s">
        <v>88</v>
      </c>
    </row>
    <row r="298" spans="1:65" s="13" customFormat="1" ht="11.25">
      <c r="B298" s="217"/>
      <c r="C298" s="218"/>
      <c r="D298" s="212" t="s">
        <v>206</v>
      </c>
      <c r="E298" s="219" t="s">
        <v>1</v>
      </c>
      <c r="F298" s="220" t="s">
        <v>447</v>
      </c>
      <c r="G298" s="218"/>
      <c r="H298" s="221">
        <v>49.49</v>
      </c>
      <c r="I298" s="222"/>
      <c r="J298" s="218"/>
      <c r="K298" s="218"/>
      <c r="L298" s="223"/>
      <c r="M298" s="224"/>
      <c r="N298" s="225"/>
      <c r="O298" s="225"/>
      <c r="P298" s="225"/>
      <c r="Q298" s="225"/>
      <c r="R298" s="225"/>
      <c r="S298" s="225"/>
      <c r="T298" s="226"/>
      <c r="AT298" s="227" t="s">
        <v>206</v>
      </c>
      <c r="AU298" s="227" t="s">
        <v>88</v>
      </c>
      <c r="AV298" s="13" t="s">
        <v>88</v>
      </c>
      <c r="AW298" s="13" t="s">
        <v>34</v>
      </c>
      <c r="AX298" s="13" t="s">
        <v>84</v>
      </c>
      <c r="AY298" s="227" t="s">
        <v>181</v>
      </c>
    </row>
    <row r="299" spans="1:65" s="2" customFormat="1" ht="21.75" customHeight="1">
      <c r="A299" s="33"/>
      <c r="B299" s="34"/>
      <c r="C299" s="239" t="s">
        <v>448</v>
      </c>
      <c r="D299" s="239" t="s">
        <v>263</v>
      </c>
      <c r="E299" s="240" t="s">
        <v>449</v>
      </c>
      <c r="F299" s="241" t="s">
        <v>450</v>
      </c>
      <c r="G299" s="242" t="s">
        <v>186</v>
      </c>
      <c r="H299" s="243">
        <v>12.8</v>
      </c>
      <c r="I299" s="244"/>
      <c r="J299" s="245">
        <f>ROUND(I299*H299,2)</f>
        <v>0</v>
      </c>
      <c r="K299" s="241" t="s">
        <v>187</v>
      </c>
      <c r="L299" s="246"/>
      <c r="M299" s="247" t="s">
        <v>1</v>
      </c>
      <c r="N299" s="248" t="s">
        <v>44</v>
      </c>
      <c r="O299" s="70"/>
      <c r="P299" s="208">
        <f>O299*H299</f>
        <v>0</v>
      </c>
      <c r="Q299" s="208">
        <v>0.17499999999999999</v>
      </c>
      <c r="R299" s="208">
        <f>Q299*H299</f>
        <v>2.2399999999999998</v>
      </c>
      <c r="S299" s="208">
        <v>0</v>
      </c>
      <c r="T299" s="209">
        <f>S299*H299</f>
        <v>0</v>
      </c>
      <c r="U299" s="33"/>
      <c r="V299" s="33"/>
      <c r="W299" s="33"/>
      <c r="X299" s="33"/>
      <c r="Y299" s="33"/>
      <c r="Z299" s="33"/>
      <c r="AA299" s="33"/>
      <c r="AB299" s="33"/>
      <c r="AC299" s="33"/>
      <c r="AD299" s="33"/>
      <c r="AE299" s="33"/>
      <c r="AR299" s="210" t="s">
        <v>231</v>
      </c>
      <c r="AT299" s="210" t="s">
        <v>263</v>
      </c>
      <c r="AU299" s="210" t="s">
        <v>88</v>
      </c>
      <c r="AY299" s="16" t="s">
        <v>181</v>
      </c>
      <c r="BE299" s="211">
        <f>IF(N299="základní",J299,0)</f>
        <v>0</v>
      </c>
      <c r="BF299" s="211">
        <f>IF(N299="snížená",J299,0)</f>
        <v>0</v>
      </c>
      <c r="BG299" s="211">
        <f>IF(N299="zákl. přenesená",J299,0)</f>
        <v>0</v>
      </c>
      <c r="BH299" s="211">
        <f>IF(N299="sníž. přenesená",J299,0)</f>
        <v>0</v>
      </c>
      <c r="BI299" s="211">
        <f>IF(N299="nulová",J299,0)</f>
        <v>0</v>
      </c>
      <c r="BJ299" s="16" t="s">
        <v>84</v>
      </c>
      <c r="BK299" s="211">
        <f>ROUND(I299*H299,2)</f>
        <v>0</v>
      </c>
      <c r="BL299" s="16" t="s">
        <v>188</v>
      </c>
      <c r="BM299" s="210" t="s">
        <v>451</v>
      </c>
    </row>
    <row r="300" spans="1:65" s="2" customFormat="1" ht="19.5">
      <c r="A300" s="33"/>
      <c r="B300" s="34"/>
      <c r="C300" s="35"/>
      <c r="D300" s="212" t="s">
        <v>190</v>
      </c>
      <c r="E300" s="35"/>
      <c r="F300" s="213" t="s">
        <v>450</v>
      </c>
      <c r="G300" s="35"/>
      <c r="H300" s="35"/>
      <c r="I300" s="110"/>
      <c r="J300" s="35"/>
      <c r="K300" s="35"/>
      <c r="L300" s="38"/>
      <c r="M300" s="214"/>
      <c r="N300" s="215"/>
      <c r="O300" s="70"/>
      <c r="P300" s="70"/>
      <c r="Q300" s="70"/>
      <c r="R300" s="70"/>
      <c r="S300" s="70"/>
      <c r="T300" s="71"/>
      <c r="U300" s="33"/>
      <c r="V300" s="33"/>
      <c r="W300" s="33"/>
      <c r="X300" s="33"/>
      <c r="Y300" s="33"/>
      <c r="Z300" s="33"/>
      <c r="AA300" s="33"/>
      <c r="AB300" s="33"/>
      <c r="AC300" s="33"/>
      <c r="AD300" s="33"/>
      <c r="AE300" s="33"/>
      <c r="AT300" s="16" t="s">
        <v>190</v>
      </c>
      <c r="AU300" s="16" t="s">
        <v>88</v>
      </c>
    </row>
    <row r="301" spans="1:65" s="13" customFormat="1" ht="11.25">
      <c r="B301" s="217"/>
      <c r="C301" s="218"/>
      <c r="D301" s="212" t="s">
        <v>206</v>
      </c>
      <c r="E301" s="219" t="s">
        <v>1</v>
      </c>
      <c r="F301" s="220" t="s">
        <v>131</v>
      </c>
      <c r="G301" s="218"/>
      <c r="H301" s="221">
        <v>12.8</v>
      </c>
      <c r="I301" s="222"/>
      <c r="J301" s="218"/>
      <c r="K301" s="218"/>
      <c r="L301" s="223"/>
      <c r="M301" s="224"/>
      <c r="N301" s="225"/>
      <c r="O301" s="225"/>
      <c r="P301" s="225"/>
      <c r="Q301" s="225"/>
      <c r="R301" s="225"/>
      <c r="S301" s="225"/>
      <c r="T301" s="226"/>
      <c r="AT301" s="227" t="s">
        <v>206</v>
      </c>
      <c r="AU301" s="227" t="s">
        <v>88</v>
      </c>
      <c r="AV301" s="13" t="s">
        <v>88</v>
      </c>
      <c r="AW301" s="13" t="s">
        <v>34</v>
      </c>
      <c r="AX301" s="13" t="s">
        <v>84</v>
      </c>
      <c r="AY301" s="227" t="s">
        <v>181</v>
      </c>
    </row>
    <row r="302" spans="1:65" s="12" customFormat="1" ht="22.9" customHeight="1">
      <c r="B302" s="183"/>
      <c r="C302" s="184"/>
      <c r="D302" s="185" t="s">
        <v>78</v>
      </c>
      <c r="E302" s="197" t="s">
        <v>231</v>
      </c>
      <c r="F302" s="197" t="s">
        <v>452</v>
      </c>
      <c r="G302" s="184"/>
      <c r="H302" s="184"/>
      <c r="I302" s="187"/>
      <c r="J302" s="198">
        <f>BK302</f>
        <v>0</v>
      </c>
      <c r="K302" s="184"/>
      <c r="L302" s="189"/>
      <c r="M302" s="190"/>
      <c r="N302" s="191"/>
      <c r="O302" s="191"/>
      <c r="P302" s="192">
        <f>SUM(P303:P308)</f>
        <v>0</v>
      </c>
      <c r="Q302" s="191"/>
      <c r="R302" s="192">
        <f>SUM(R303:R308)</f>
        <v>9.3591200000000008</v>
      </c>
      <c r="S302" s="191"/>
      <c r="T302" s="193">
        <f>SUM(T303:T308)</f>
        <v>0</v>
      </c>
      <c r="AR302" s="194" t="s">
        <v>84</v>
      </c>
      <c r="AT302" s="195" t="s">
        <v>78</v>
      </c>
      <c r="AU302" s="195" t="s">
        <v>84</v>
      </c>
      <c r="AY302" s="194" t="s">
        <v>181</v>
      </c>
      <c r="BK302" s="196">
        <f>SUM(BK303:BK308)</f>
        <v>0</v>
      </c>
    </row>
    <row r="303" spans="1:65" s="2" customFormat="1" ht="21.75" customHeight="1">
      <c r="A303" s="33"/>
      <c r="B303" s="34"/>
      <c r="C303" s="199" t="s">
        <v>453</v>
      </c>
      <c r="D303" s="199" t="s">
        <v>183</v>
      </c>
      <c r="E303" s="200" t="s">
        <v>454</v>
      </c>
      <c r="F303" s="201" t="s">
        <v>455</v>
      </c>
      <c r="G303" s="202" t="s">
        <v>196</v>
      </c>
      <c r="H303" s="203">
        <v>3</v>
      </c>
      <c r="I303" s="204"/>
      <c r="J303" s="205">
        <f>ROUND(I303*H303,2)</f>
        <v>0</v>
      </c>
      <c r="K303" s="201" t="s">
        <v>187</v>
      </c>
      <c r="L303" s="38"/>
      <c r="M303" s="206" t="s">
        <v>1</v>
      </c>
      <c r="N303" s="207" t="s">
        <v>44</v>
      </c>
      <c r="O303" s="70"/>
      <c r="P303" s="208">
        <f>O303*H303</f>
        <v>0</v>
      </c>
      <c r="Q303" s="208">
        <v>0.42368</v>
      </c>
      <c r="R303" s="208">
        <f>Q303*H303</f>
        <v>1.2710399999999999</v>
      </c>
      <c r="S303" s="208">
        <v>0</v>
      </c>
      <c r="T303" s="209">
        <f>S303*H303</f>
        <v>0</v>
      </c>
      <c r="U303" s="33"/>
      <c r="V303" s="33"/>
      <c r="W303" s="33"/>
      <c r="X303" s="33"/>
      <c r="Y303" s="33"/>
      <c r="Z303" s="33"/>
      <c r="AA303" s="33"/>
      <c r="AB303" s="33"/>
      <c r="AC303" s="33"/>
      <c r="AD303" s="33"/>
      <c r="AE303" s="33"/>
      <c r="AR303" s="210" t="s">
        <v>188</v>
      </c>
      <c r="AT303" s="210" t="s">
        <v>183</v>
      </c>
      <c r="AU303" s="210" t="s">
        <v>88</v>
      </c>
      <c r="AY303" s="16" t="s">
        <v>181</v>
      </c>
      <c r="BE303" s="211">
        <f>IF(N303="základní",J303,0)</f>
        <v>0</v>
      </c>
      <c r="BF303" s="211">
        <f>IF(N303="snížená",J303,0)</f>
        <v>0</v>
      </c>
      <c r="BG303" s="211">
        <f>IF(N303="zákl. přenesená",J303,0)</f>
        <v>0</v>
      </c>
      <c r="BH303" s="211">
        <f>IF(N303="sníž. přenesená",J303,0)</f>
        <v>0</v>
      </c>
      <c r="BI303" s="211">
        <f>IF(N303="nulová",J303,0)</f>
        <v>0</v>
      </c>
      <c r="BJ303" s="16" t="s">
        <v>84</v>
      </c>
      <c r="BK303" s="211">
        <f>ROUND(I303*H303,2)</f>
        <v>0</v>
      </c>
      <c r="BL303" s="16" t="s">
        <v>188</v>
      </c>
      <c r="BM303" s="210" t="s">
        <v>456</v>
      </c>
    </row>
    <row r="304" spans="1:65" s="2" customFormat="1" ht="19.5">
      <c r="A304" s="33"/>
      <c r="B304" s="34"/>
      <c r="C304" s="35"/>
      <c r="D304" s="212" t="s">
        <v>190</v>
      </c>
      <c r="E304" s="35"/>
      <c r="F304" s="213" t="s">
        <v>457</v>
      </c>
      <c r="G304" s="35"/>
      <c r="H304" s="35"/>
      <c r="I304" s="110"/>
      <c r="J304" s="35"/>
      <c r="K304" s="35"/>
      <c r="L304" s="38"/>
      <c r="M304" s="214"/>
      <c r="N304" s="215"/>
      <c r="O304" s="70"/>
      <c r="P304" s="70"/>
      <c r="Q304" s="70"/>
      <c r="R304" s="70"/>
      <c r="S304" s="70"/>
      <c r="T304" s="71"/>
      <c r="U304" s="33"/>
      <c r="V304" s="33"/>
      <c r="W304" s="33"/>
      <c r="X304" s="33"/>
      <c r="Y304" s="33"/>
      <c r="Z304" s="33"/>
      <c r="AA304" s="33"/>
      <c r="AB304" s="33"/>
      <c r="AC304" s="33"/>
      <c r="AD304" s="33"/>
      <c r="AE304" s="33"/>
      <c r="AT304" s="16" t="s">
        <v>190</v>
      </c>
      <c r="AU304" s="16" t="s">
        <v>88</v>
      </c>
    </row>
    <row r="305" spans="1:65" s="2" customFormat="1" ht="97.5">
      <c r="A305" s="33"/>
      <c r="B305" s="34"/>
      <c r="C305" s="35"/>
      <c r="D305" s="212" t="s">
        <v>192</v>
      </c>
      <c r="E305" s="35"/>
      <c r="F305" s="216" t="s">
        <v>458</v>
      </c>
      <c r="G305" s="35"/>
      <c r="H305" s="35"/>
      <c r="I305" s="110"/>
      <c r="J305" s="35"/>
      <c r="K305" s="35"/>
      <c r="L305" s="38"/>
      <c r="M305" s="214"/>
      <c r="N305" s="215"/>
      <c r="O305" s="70"/>
      <c r="P305" s="70"/>
      <c r="Q305" s="70"/>
      <c r="R305" s="70"/>
      <c r="S305" s="70"/>
      <c r="T305" s="71"/>
      <c r="U305" s="33"/>
      <c r="V305" s="33"/>
      <c r="W305" s="33"/>
      <c r="X305" s="33"/>
      <c r="Y305" s="33"/>
      <c r="Z305" s="33"/>
      <c r="AA305" s="33"/>
      <c r="AB305" s="33"/>
      <c r="AC305" s="33"/>
      <c r="AD305" s="33"/>
      <c r="AE305" s="33"/>
      <c r="AT305" s="16" t="s">
        <v>192</v>
      </c>
      <c r="AU305" s="16" t="s">
        <v>88</v>
      </c>
    </row>
    <row r="306" spans="1:65" s="2" customFormat="1" ht="21.75" customHeight="1">
      <c r="A306" s="33"/>
      <c r="B306" s="34"/>
      <c r="C306" s="199" t="s">
        <v>459</v>
      </c>
      <c r="D306" s="199" t="s">
        <v>183</v>
      </c>
      <c r="E306" s="200" t="s">
        <v>460</v>
      </c>
      <c r="F306" s="201" t="s">
        <v>461</v>
      </c>
      <c r="G306" s="202" t="s">
        <v>196</v>
      </c>
      <c r="H306" s="203">
        <v>26</v>
      </c>
      <c r="I306" s="204"/>
      <c r="J306" s="205">
        <f>ROUND(I306*H306,2)</f>
        <v>0</v>
      </c>
      <c r="K306" s="201" t="s">
        <v>187</v>
      </c>
      <c r="L306" s="38"/>
      <c r="M306" s="206" t="s">
        <v>1</v>
      </c>
      <c r="N306" s="207" t="s">
        <v>44</v>
      </c>
      <c r="O306" s="70"/>
      <c r="P306" s="208">
        <f>O306*H306</f>
        <v>0</v>
      </c>
      <c r="Q306" s="208">
        <v>0.31108000000000002</v>
      </c>
      <c r="R306" s="208">
        <f>Q306*H306</f>
        <v>8.0880800000000015</v>
      </c>
      <c r="S306" s="208">
        <v>0</v>
      </c>
      <c r="T306" s="209">
        <f>S306*H306</f>
        <v>0</v>
      </c>
      <c r="U306" s="33"/>
      <c r="V306" s="33"/>
      <c r="W306" s="33"/>
      <c r="X306" s="33"/>
      <c r="Y306" s="33"/>
      <c r="Z306" s="33"/>
      <c r="AA306" s="33"/>
      <c r="AB306" s="33"/>
      <c r="AC306" s="33"/>
      <c r="AD306" s="33"/>
      <c r="AE306" s="33"/>
      <c r="AR306" s="210" t="s">
        <v>188</v>
      </c>
      <c r="AT306" s="210" t="s">
        <v>183</v>
      </c>
      <c r="AU306" s="210" t="s">
        <v>88</v>
      </c>
      <c r="AY306" s="16" t="s">
        <v>181</v>
      </c>
      <c r="BE306" s="211">
        <f>IF(N306="základní",J306,0)</f>
        <v>0</v>
      </c>
      <c r="BF306" s="211">
        <f>IF(N306="snížená",J306,0)</f>
        <v>0</v>
      </c>
      <c r="BG306" s="211">
        <f>IF(N306="zákl. přenesená",J306,0)</f>
        <v>0</v>
      </c>
      <c r="BH306" s="211">
        <f>IF(N306="sníž. přenesená",J306,0)</f>
        <v>0</v>
      </c>
      <c r="BI306" s="211">
        <f>IF(N306="nulová",J306,0)</f>
        <v>0</v>
      </c>
      <c r="BJ306" s="16" t="s">
        <v>84</v>
      </c>
      <c r="BK306" s="211">
        <f>ROUND(I306*H306,2)</f>
        <v>0</v>
      </c>
      <c r="BL306" s="16" t="s">
        <v>188</v>
      </c>
      <c r="BM306" s="210" t="s">
        <v>462</v>
      </c>
    </row>
    <row r="307" spans="1:65" s="2" customFormat="1" ht="19.5">
      <c r="A307" s="33"/>
      <c r="B307" s="34"/>
      <c r="C307" s="35"/>
      <c r="D307" s="212" t="s">
        <v>190</v>
      </c>
      <c r="E307" s="35"/>
      <c r="F307" s="213" t="s">
        <v>463</v>
      </c>
      <c r="G307" s="35"/>
      <c r="H307" s="35"/>
      <c r="I307" s="110"/>
      <c r="J307" s="35"/>
      <c r="K307" s="35"/>
      <c r="L307" s="38"/>
      <c r="M307" s="214"/>
      <c r="N307" s="215"/>
      <c r="O307" s="70"/>
      <c r="P307" s="70"/>
      <c r="Q307" s="70"/>
      <c r="R307" s="70"/>
      <c r="S307" s="70"/>
      <c r="T307" s="71"/>
      <c r="U307" s="33"/>
      <c r="V307" s="33"/>
      <c r="W307" s="33"/>
      <c r="X307" s="33"/>
      <c r="Y307" s="33"/>
      <c r="Z307" s="33"/>
      <c r="AA307" s="33"/>
      <c r="AB307" s="33"/>
      <c r="AC307" s="33"/>
      <c r="AD307" s="33"/>
      <c r="AE307" s="33"/>
      <c r="AT307" s="16" t="s">
        <v>190</v>
      </c>
      <c r="AU307" s="16" t="s">
        <v>88</v>
      </c>
    </row>
    <row r="308" spans="1:65" s="2" customFormat="1" ht="97.5">
      <c r="A308" s="33"/>
      <c r="B308" s="34"/>
      <c r="C308" s="35"/>
      <c r="D308" s="212" t="s">
        <v>192</v>
      </c>
      <c r="E308" s="35"/>
      <c r="F308" s="216" t="s">
        <v>458</v>
      </c>
      <c r="G308" s="35"/>
      <c r="H308" s="35"/>
      <c r="I308" s="110"/>
      <c r="J308" s="35"/>
      <c r="K308" s="35"/>
      <c r="L308" s="38"/>
      <c r="M308" s="214"/>
      <c r="N308" s="215"/>
      <c r="O308" s="70"/>
      <c r="P308" s="70"/>
      <c r="Q308" s="70"/>
      <c r="R308" s="70"/>
      <c r="S308" s="70"/>
      <c r="T308" s="71"/>
      <c r="U308" s="33"/>
      <c r="V308" s="33"/>
      <c r="W308" s="33"/>
      <c r="X308" s="33"/>
      <c r="Y308" s="33"/>
      <c r="Z308" s="33"/>
      <c r="AA308" s="33"/>
      <c r="AB308" s="33"/>
      <c r="AC308" s="33"/>
      <c r="AD308" s="33"/>
      <c r="AE308" s="33"/>
      <c r="AT308" s="16" t="s">
        <v>192</v>
      </c>
      <c r="AU308" s="16" t="s">
        <v>88</v>
      </c>
    </row>
    <row r="309" spans="1:65" s="12" customFormat="1" ht="22.9" customHeight="1">
      <c r="B309" s="183"/>
      <c r="C309" s="184"/>
      <c r="D309" s="185" t="s">
        <v>78</v>
      </c>
      <c r="E309" s="197" t="s">
        <v>237</v>
      </c>
      <c r="F309" s="197" t="s">
        <v>464</v>
      </c>
      <c r="G309" s="184"/>
      <c r="H309" s="184"/>
      <c r="I309" s="187"/>
      <c r="J309" s="198">
        <f>BK309</f>
        <v>0</v>
      </c>
      <c r="K309" s="184"/>
      <c r="L309" s="189"/>
      <c r="M309" s="190"/>
      <c r="N309" s="191"/>
      <c r="O309" s="191"/>
      <c r="P309" s="192">
        <f>SUM(P310:P347)</f>
        <v>0</v>
      </c>
      <c r="Q309" s="191"/>
      <c r="R309" s="192">
        <f>SUM(R310:R347)</f>
        <v>102.17700803999999</v>
      </c>
      <c r="S309" s="191"/>
      <c r="T309" s="193">
        <f>SUM(T310:T347)</f>
        <v>0</v>
      </c>
      <c r="AR309" s="194" t="s">
        <v>84</v>
      </c>
      <c r="AT309" s="195" t="s">
        <v>78</v>
      </c>
      <c r="AU309" s="195" t="s">
        <v>84</v>
      </c>
      <c r="AY309" s="194" t="s">
        <v>181</v>
      </c>
      <c r="BK309" s="196">
        <f>SUM(BK310:BK347)</f>
        <v>0</v>
      </c>
    </row>
    <row r="310" spans="1:65" s="2" customFormat="1" ht="21.75" customHeight="1">
      <c r="A310" s="33"/>
      <c r="B310" s="34"/>
      <c r="C310" s="199" t="s">
        <v>465</v>
      </c>
      <c r="D310" s="199" t="s">
        <v>183</v>
      </c>
      <c r="E310" s="200" t="s">
        <v>466</v>
      </c>
      <c r="F310" s="201" t="s">
        <v>467</v>
      </c>
      <c r="G310" s="202" t="s">
        <v>225</v>
      </c>
      <c r="H310" s="203">
        <v>4</v>
      </c>
      <c r="I310" s="204"/>
      <c r="J310" s="205">
        <f>ROUND(I310*H310,2)</f>
        <v>0</v>
      </c>
      <c r="K310" s="201" t="s">
        <v>187</v>
      </c>
      <c r="L310" s="38"/>
      <c r="M310" s="206" t="s">
        <v>1</v>
      </c>
      <c r="N310" s="207" t="s">
        <v>44</v>
      </c>
      <c r="O310" s="70"/>
      <c r="P310" s="208">
        <f>O310*H310</f>
        <v>0</v>
      </c>
      <c r="Q310" s="208">
        <v>8.9779999999999999E-2</v>
      </c>
      <c r="R310" s="208">
        <f>Q310*H310</f>
        <v>0.35911999999999999</v>
      </c>
      <c r="S310" s="208">
        <v>0</v>
      </c>
      <c r="T310" s="209">
        <f>S310*H310</f>
        <v>0</v>
      </c>
      <c r="U310" s="33"/>
      <c r="V310" s="33"/>
      <c r="W310" s="33"/>
      <c r="X310" s="33"/>
      <c r="Y310" s="33"/>
      <c r="Z310" s="33"/>
      <c r="AA310" s="33"/>
      <c r="AB310" s="33"/>
      <c r="AC310" s="33"/>
      <c r="AD310" s="33"/>
      <c r="AE310" s="33"/>
      <c r="AR310" s="210" t="s">
        <v>188</v>
      </c>
      <c r="AT310" s="210" t="s">
        <v>183</v>
      </c>
      <c r="AU310" s="210" t="s">
        <v>88</v>
      </c>
      <c r="AY310" s="16" t="s">
        <v>181</v>
      </c>
      <c r="BE310" s="211">
        <f>IF(N310="základní",J310,0)</f>
        <v>0</v>
      </c>
      <c r="BF310" s="211">
        <f>IF(N310="snížená",J310,0)</f>
        <v>0</v>
      </c>
      <c r="BG310" s="211">
        <f>IF(N310="zákl. přenesená",J310,0)</f>
        <v>0</v>
      </c>
      <c r="BH310" s="211">
        <f>IF(N310="sníž. přenesená",J310,0)</f>
        <v>0</v>
      </c>
      <c r="BI310" s="211">
        <f>IF(N310="nulová",J310,0)</f>
        <v>0</v>
      </c>
      <c r="BJ310" s="16" t="s">
        <v>84</v>
      </c>
      <c r="BK310" s="211">
        <f>ROUND(I310*H310,2)</f>
        <v>0</v>
      </c>
      <c r="BL310" s="16" t="s">
        <v>188</v>
      </c>
      <c r="BM310" s="210" t="s">
        <v>468</v>
      </c>
    </row>
    <row r="311" spans="1:65" s="2" customFormat="1" ht="39">
      <c r="A311" s="33"/>
      <c r="B311" s="34"/>
      <c r="C311" s="35"/>
      <c r="D311" s="212" t="s">
        <v>190</v>
      </c>
      <c r="E311" s="35"/>
      <c r="F311" s="213" t="s">
        <v>469</v>
      </c>
      <c r="G311" s="35"/>
      <c r="H311" s="35"/>
      <c r="I311" s="110"/>
      <c r="J311" s="35"/>
      <c r="K311" s="35"/>
      <c r="L311" s="38"/>
      <c r="M311" s="214"/>
      <c r="N311" s="215"/>
      <c r="O311" s="70"/>
      <c r="P311" s="70"/>
      <c r="Q311" s="70"/>
      <c r="R311" s="70"/>
      <c r="S311" s="70"/>
      <c r="T311" s="71"/>
      <c r="U311" s="33"/>
      <c r="V311" s="33"/>
      <c r="W311" s="33"/>
      <c r="X311" s="33"/>
      <c r="Y311" s="33"/>
      <c r="Z311" s="33"/>
      <c r="AA311" s="33"/>
      <c r="AB311" s="33"/>
      <c r="AC311" s="33"/>
      <c r="AD311" s="33"/>
      <c r="AE311" s="33"/>
      <c r="AT311" s="16" t="s">
        <v>190</v>
      </c>
      <c r="AU311" s="16" t="s">
        <v>88</v>
      </c>
    </row>
    <row r="312" spans="1:65" s="2" customFormat="1" ht="126.75">
      <c r="A312" s="33"/>
      <c r="B312" s="34"/>
      <c r="C312" s="35"/>
      <c r="D312" s="212" t="s">
        <v>192</v>
      </c>
      <c r="E312" s="35"/>
      <c r="F312" s="216" t="s">
        <v>470</v>
      </c>
      <c r="G312" s="35"/>
      <c r="H312" s="35"/>
      <c r="I312" s="110"/>
      <c r="J312" s="35"/>
      <c r="K312" s="35"/>
      <c r="L312" s="38"/>
      <c r="M312" s="214"/>
      <c r="N312" s="215"/>
      <c r="O312" s="70"/>
      <c r="P312" s="70"/>
      <c r="Q312" s="70"/>
      <c r="R312" s="70"/>
      <c r="S312" s="70"/>
      <c r="T312" s="71"/>
      <c r="U312" s="33"/>
      <c r="V312" s="33"/>
      <c r="W312" s="33"/>
      <c r="X312" s="33"/>
      <c r="Y312" s="33"/>
      <c r="Z312" s="33"/>
      <c r="AA312" s="33"/>
      <c r="AB312" s="33"/>
      <c r="AC312" s="33"/>
      <c r="AD312" s="33"/>
      <c r="AE312" s="33"/>
      <c r="AT312" s="16" t="s">
        <v>192</v>
      </c>
      <c r="AU312" s="16" t="s">
        <v>88</v>
      </c>
    </row>
    <row r="313" spans="1:65" s="2" customFormat="1" ht="21.75" customHeight="1">
      <c r="A313" s="33"/>
      <c r="B313" s="34"/>
      <c r="C313" s="199" t="s">
        <v>471</v>
      </c>
      <c r="D313" s="199" t="s">
        <v>183</v>
      </c>
      <c r="E313" s="200" t="s">
        <v>472</v>
      </c>
      <c r="F313" s="201" t="s">
        <v>473</v>
      </c>
      <c r="G313" s="202" t="s">
        <v>225</v>
      </c>
      <c r="H313" s="203">
        <v>243.6</v>
      </c>
      <c r="I313" s="204"/>
      <c r="J313" s="205">
        <f>ROUND(I313*H313,2)</f>
        <v>0</v>
      </c>
      <c r="K313" s="201" t="s">
        <v>187</v>
      </c>
      <c r="L313" s="38"/>
      <c r="M313" s="206" t="s">
        <v>1</v>
      </c>
      <c r="N313" s="207" t="s">
        <v>44</v>
      </c>
      <c r="O313" s="70"/>
      <c r="P313" s="208">
        <f>O313*H313</f>
        <v>0</v>
      </c>
      <c r="Q313" s="208">
        <v>0.15540000000000001</v>
      </c>
      <c r="R313" s="208">
        <f>Q313*H313</f>
        <v>37.855440000000002</v>
      </c>
      <c r="S313" s="208">
        <v>0</v>
      </c>
      <c r="T313" s="209">
        <f>S313*H313</f>
        <v>0</v>
      </c>
      <c r="U313" s="33"/>
      <c r="V313" s="33"/>
      <c r="W313" s="33"/>
      <c r="X313" s="33"/>
      <c r="Y313" s="33"/>
      <c r="Z313" s="33"/>
      <c r="AA313" s="33"/>
      <c r="AB313" s="33"/>
      <c r="AC313" s="33"/>
      <c r="AD313" s="33"/>
      <c r="AE313" s="33"/>
      <c r="AR313" s="210" t="s">
        <v>188</v>
      </c>
      <c r="AT313" s="210" t="s">
        <v>183</v>
      </c>
      <c r="AU313" s="210" t="s">
        <v>88</v>
      </c>
      <c r="AY313" s="16" t="s">
        <v>181</v>
      </c>
      <c r="BE313" s="211">
        <f>IF(N313="základní",J313,0)</f>
        <v>0</v>
      </c>
      <c r="BF313" s="211">
        <f>IF(N313="snížená",J313,0)</f>
        <v>0</v>
      </c>
      <c r="BG313" s="211">
        <f>IF(N313="zákl. přenesená",J313,0)</f>
        <v>0</v>
      </c>
      <c r="BH313" s="211">
        <f>IF(N313="sníž. přenesená",J313,0)</f>
        <v>0</v>
      </c>
      <c r="BI313" s="211">
        <f>IF(N313="nulová",J313,0)</f>
        <v>0</v>
      </c>
      <c r="BJ313" s="16" t="s">
        <v>84</v>
      </c>
      <c r="BK313" s="211">
        <f>ROUND(I313*H313,2)</f>
        <v>0</v>
      </c>
      <c r="BL313" s="16" t="s">
        <v>188</v>
      </c>
      <c r="BM313" s="210" t="s">
        <v>474</v>
      </c>
    </row>
    <row r="314" spans="1:65" s="2" customFormat="1" ht="29.25">
      <c r="A314" s="33"/>
      <c r="B314" s="34"/>
      <c r="C314" s="35"/>
      <c r="D314" s="212" t="s">
        <v>190</v>
      </c>
      <c r="E314" s="35"/>
      <c r="F314" s="213" t="s">
        <v>475</v>
      </c>
      <c r="G314" s="35"/>
      <c r="H314" s="35"/>
      <c r="I314" s="110"/>
      <c r="J314" s="35"/>
      <c r="K314" s="35"/>
      <c r="L314" s="38"/>
      <c r="M314" s="214"/>
      <c r="N314" s="215"/>
      <c r="O314" s="70"/>
      <c r="P314" s="70"/>
      <c r="Q314" s="70"/>
      <c r="R314" s="70"/>
      <c r="S314" s="70"/>
      <c r="T314" s="71"/>
      <c r="U314" s="33"/>
      <c r="V314" s="33"/>
      <c r="W314" s="33"/>
      <c r="X314" s="33"/>
      <c r="Y314" s="33"/>
      <c r="Z314" s="33"/>
      <c r="AA314" s="33"/>
      <c r="AB314" s="33"/>
      <c r="AC314" s="33"/>
      <c r="AD314" s="33"/>
      <c r="AE314" s="33"/>
      <c r="AT314" s="16" t="s">
        <v>190</v>
      </c>
      <c r="AU314" s="16" t="s">
        <v>88</v>
      </c>
    </row>
    <row r="315" spans="1:65" s="2" customFormat="1" ht="97.5">
      <c r="A315" s="33"/>
      <c r="B315" s="34"/>
      <c r="C315" s="35"/>
      <c r="D315" s="212" t="s">
        <v>192</v>
      </c>
      <c r="E315" s="35"/>
      <c r="F315" s="216" t="s">
        <v>476</v>
      </c>
      <c r="G315" s="35"/>
      <c r="H315" s="35"/>
      <c r="I315" s="110"/>
      <c r="J315" s="35"/>
      <c r="K315" s="35"/>
      <c r="L315" s="38"/>
      <c r="M315" s="214"/>
      <c r="N315" s="215"/>
      <c r="O315" s="70"/>
      <c r="P315" s="70"/>
      <c r="Q315" s="70"/>
      <c r="R315" s="70"/>
      <c r="S315" s="70"/>
      <c r="T315" s="71"/>
      <c r="U315" s="33"/>
      <c r="V315" s="33"/>
      <c r="W315" s="33"/>
      <c r="X315" s="33"/>
      <c r="Y315" s="33"/>
      <c r="Z315" s="33"/>
      <c r="AA315" s="33"/>
      <c r="AB315" s="33"/>
      <c r="AC315" s="33"/>
      <c r="AD315" s="33"/>
      <c r="AE315" s="33"/>
      <c r="AT315" s="16" t="s">
        <v>192</v>
      </c>
      <c r="AU315" s="16" t="s">
        <v>88</v>
      </c>
    </row>
    <row r="316" spans="1:65" s="13" customFormat="1" ht="11.25">
      <c r="B316" s="217"/>
      <c r="C316" s="218"/>
      <c r="D316" s="212" t="s">
        <v>206</v>
      </c>
      <c r="E316" s="219" t="s">
        <v>96</v>
      </c>
      <c r="F316" s="220" t="s">
        <v>477</v>
      </c>
      <c r="G316" s="218"/>
      <c r="H316" s="221">
        <v>243.6</v>
      </c>
      <c r="I316" s="222"/>
      <c r="J316" s="218"/>
      <c r="K316" s="218"/>
      <c r="L316" s="223"/>
      <c r="M316" s="224"/>
      <c r="N316" s="225"/>
      <c r="O316" s="225"/>
      <c r="P316" s="225"/>
      <c r="Q316" s="225"/>
      <c r="R316" s="225"/>
      <c r="S316" s="225"/>
      <c r="T316" s="226"/>
      <c r="AT316" s="227" t="s">
        <v>206</v>
      </c>
      <c r="AU316" s="227" t="s">
        <v>88</v>
      </c>
      <c r="AV316" s="13" t="s">
        <v>88</v>
      </c>
      <c r="AW316" s="13" t="s">
        <v>34</v>
      </c>
      <c r="AX316" s="13" t="s">
        <v>84</v>
      </c>
      <c r="AY316" s="227" t="s">
        <v>181</v>
      </c>
    </row>
    <row r="317" spans="1:65" s="2" customFormat="1" ht="21.75" customHeight="1">
      <c r="A317" s="33"/>
      <c r="B317" s="34"/>
      <c r="C317" s="239" t="s">
        <v>134</v>
      </c>
      <c r="D317" s="239" t="s">
        <v>263</v>
      </c>
      <c r="E317" s="240" t="s">
        <v>478</v>
      </c>
      <c r="F317" s="241" t="s">
        <v>479</v>
      </c>
      <c r="G317" s="242" t="s">
        <v>225</v>
      </c>
      <c r="H317" s="243">
        <v>46.46</v>
      </c>
      <c r="I317" s="244"/>
      <c r="J317" s="245">
        <f>ROUND(I317*H317,2)</f>
        <v>0</v>
      </c>
      <c r="K317" s="241" t="s">
        <v>187</v>
      </c>
      <c r="L317" s="246"/>
      <c r="M317" s="247" t="s">
        <v>1</v>
      </c>
      <c r="N317" s="248" t="s">
        <v>44</v>
      </c>
      <c r="O317" s="70"/>
      <c r="P317" s="208">
        <f>O317*H317</f>
        <v>0</v>
      </c>
      <c r="Q317" s="208">
        <v>6.5670000000000006E-2</v>
      </c>
      <c r="R317" s="208">
        <f>Q317*H317</f>
        <v>3.0510282000000002</v>
      </c>
      <c r="S317" s="208">
        <v>0</v>
      </c>
      <c r="T317" s="209">
        <f>S317*H317</f>
        <v>0</v>
      </c>
      <c r="U317" s="33"/>
      <c r="V317" s="33"/>
      <c r="W317" s="33"/>
      <c r="X317" s="33"/>
      <c r="Y317" s="33"/>
      <c r="Z317" s="33"/>
      <c r="AA317" s="33"/>
      <c r="AB317" s="33"/>
      <c r="AC317" s="33"/>
      <c r="AD317" s="33"/>
      <c r="AE317" s="33"/>
      <c r="AR317" s="210" t="s">
        <v>231</v>
      </c>
      <c r="AT317" s="210" t="s">
        <v>263</v>
      </c>
      <c r="AU317" s="210" t="s">
        <v>88</v>
      </c>
      <c r="AY317" s="16" t="s">
        <v>181</v>
      </c>
      <c r="BE317" s="211">
        <f>IF(N317="základní",J317,0)</f>
        <v>0</v>
      </c>
      <c r="BF317" s="211">
        <f>IF(N317="snížená",J317,0)</f>
        <v>0</v>
      </c>
      <c r="BG317" s="211">
        <f>IF(N317="zákl. přenesená",J317,0)</f>
        <v>0</v>
      </c>
      <c r="BH317" s="211">
        <f>IF(N317="sníž. přenesená",J317,0)</f>
        <v>0</v>
      </c>
      <c r="BI317" s="211">
        <f>IF(N317="nulová",J317,0)</f>
        <v>0</v>
      </c>
      <c r="BJ317" s="16" t="s">
        <v>84</v>
      </c>
      <c r="BK317" s="211">
        <f>ROUND(I317*H317,2)</f>
        <v>0</v>
      </c>
      <c r="BL317" s="16" t="s">
        <v>188</v>
      </c>
      <c r="BM317" s="210" t="s">
        <v>480</v>
      </c>
    </row>
    <row r="318" spans="1:65" s="2" customFormat="1" ht="11.25">
      <c r="A318" s="33"/>
      <c r="B318" s="34"/>
      <c r="C318" s="35"/>
      <c r="D318" s="212" t="s">
        <v>190</v>
      </c>
      <c r="E318" s="35"/>
      <c r="F318" s="213" t="s">
        <v>479</v>
      </c>
      <c r="G318" s="35"/>
      <c r="H318" s="35"/>
      <c r="I318" s="110"/>
      <c r="J318" s="35"/>
      <c r="K318" s="35"/>
      <c r="L318" s="38"/>
      <c r="M318" s="214"/>
      <c r="N318" s="215"/>
      <c r="O318" s="70"/>
      <c r="P318" s="70"/>
      <c r="Q318" s="70"/>
      <c r="R318" s="70"/>
      <c r="S318" s="70"/>
      <c r="T318" s="71"/>
      <c r="U318" s="33"/>
      <c r="V318" s="33"/>
      <c r="W318" s="33"/>
      <c r="X318" s="33"/>
      <c r="Y318" s="33"/>
      <c r="Z318" s="33"/>
      <c r="AA318" s="33"/>
      <c r="AB318" s="33"/>
      <c r="AC318" s="33"/>
      <c r="AD318" s="33"/>
      <c r="AE318" s="33"/>
      <c r="AT318" s="16" t="s">
        <v>190</v>
      </c>
      <c r="AU318" s="16" t="s">
        <v>88</v>
      </c>
    </row>
    <row r="319" spans="1:65" s="13" customFormat="1" ht="11.25">
      <c r="B319" s="217"/>
      <c r="C319" s="218"/>
      <c r="D319" s="212" t="s">
        <v>206</v>
      </c>
      <c r="E319" s="219" t="s">
        <v>98</v>
      </c>
      <c r="F319" s="220" t="s">
        <v>481</v>
      </c>
      <c r="G319" s="218"/>
      <c r="H319" s="221">
        <v>46.46</v>
      </c>
      <c r="I319" s="222"/>
      <c r="J319" s="218"/>
      <c r="K319" s="218"/>
      <c r="L319" s="223"/>
      <c r="M319" s="224"/>
      <c r="N319" s="225"/>
      <c r="O319" s="225"/>
      <c r="P319" s="225"/>
      <c r="Q319" s="225"/>
      <c r="R319" s="225"/>
      <c r="S319" s="225"/>
      <c r="T319" s="226"/>
      <c r="AT319" s="227" t="s">
        <v>206</v>
      </c>
      <c r="AU319" s="227" t="s">
        <v>88</v>
      </c>
      <c r="AV319" s="13" t="s">
        <v>88</v>
      </c>
      <c r="AW319" s="13" t="s">
        <v>34</v>
      </c>
      <c r="AX319" s="13" t="s">
        <v>84</v>
      </c>
      <c r="AY319" s="227" t="s">
        <v>181</v>
      </c>
    </row>
    <row r="320" spans="1:65" s="2" customFormat="1" ht="21.75" customHeight="1">
      <c r="A320" s="33"/>
      <c r="B320" s="34"/>
      <c r="C320" s="239" t="s">
        <v>482</v>
      </c>
      <c r="D320" s="239" t="s">
        <v>263</v>
      </c>
      <c r="E320" s="240" t="s">
        <v>483</v>
      </c>
      <c r="F320" s="241" t="s">
        <v>484</v>
      </c>
      <c r="G320" s="242" t="s">
        <v>225</v>
      </c>
      <c r="H320" s="243">
        <v>125.44199999999999</v>
      </c>
      <c r="I320" s="244"/>
      <c r="J320" s="245">
        <f>ROUND(I320*H320,2)</f>
        <v>0</v>
      </c>
      <c r="K320" s="241" t="s">
        <v>187</v>
      </c>
      <c r="L320" s="246"/>
      <c r="M320" s="247" t="s">
        <v>1</v>
      </c>
      <c r="N320" s="248" t="s">
        <v>44</v>
      </c>
      <c r="O320" s="70"/>
      <c r="P320" s="208">
        <f>O320*H320</f>
        <v>0</v>
      </c>
      <c r="Q320" s="208">
        <v>4.8300000000000003E-2</v>
      </c>
      <c r="R320" s="208">
        <f>Q320*H320</f>
        <v>6.0588486000000001</v>
      </c>
      <c r="S320" s="208">
        <v>0</v>
      </c>
      <c r="T320" s="209">
        <f>S320*H320</f>
        <v>0</v>
      </c>
      <c r="U320" s="33"/>
      <c r="V320" s="33"/>
      <c r="W320" s="33"/>
      <c r="X320" s="33"/>
      <c r="Y320" s="33"/>
      <c r="Z320" s="33"/>
      <c r="AA320" s="33"/>
      <c r="AB320" s="33"/>
      <c r="AC320" s="33"/>
      <c r="AD320" s="33"/>
      <c r="AE320" s="33"/>
      <c r="AR320" s="210" t="s">
        <v>231</v>
      </c>
      <c r="AT320" s="210" t="s">
        <v>263</v>
      </c>
      <c r="AU320" s="210" t="s">
        <v>88</v>
      </c>
      <c r="AY320" s="16" t="s">
        <v>181</v>
      </c>
      <c r="BE320" s="211">
        <f>IF(N320="základní",J320,0)</f>
        <v>0</v>
      </c>
      <c r="BF320" s="211">
        <f>IF(N320="snížená",J320,0)</f>
        <v>0</v>
      </c>
      <c r="BG320" s="211">
        <f>IF(N320="zákl. přenesená",J320,0)</f>
        <v>0</v>
      </c>
      <c r="BH320" s="211">
        <f>IF(N320="sníž. přenesená",J320,0)</f>
        <v>0</v>
      </c>
      <c r="BI320" s="211">
        <f>IF(N320="nulová",J320,0)</f>
        <v>0</v>
      </c>
      <c r="BJ320" s="16" t="s">
        <v>84</v>
      </c>
      <c r="BK320" s="211">
        <f>ROUND(I320*H320,2)</f>
        <v>0</v>
      </c>
      <c r="BL320" s="16" t="s">
        <v>188</v>
      </c>
      <c r="BM320" s="210" t="s">
        <v>485</v>
      </c>
    </row>
    <row r="321" spans="1:65" s="2" customFormat="1" ht="11.25">
      <c r="A321" s="33"/>
      <c r="B321" s="34"/>
      <c r="C321" s="35"/>
      <c r="D321" s="212" t="s">
        <v>190</v>
      </c>
      <c r="E321" s="35"/>
      <c r="F321" s="213" t="s">
        <v>484</v>
      </c>
      <c r="G321" s="35"/>
      <c r="H321" s="35"/>
      <c r="I321" s="110"/>
      <c r="J321" s="35"/>
      <c r="K321" s="35"/>
      <c r="L321" s="38"/>
      <c r="M321" s="214"/>
      <c r="N321" s="215"/>
      <c r="O321" s="70"/>
      <c r="P321" s="70"/>
      <c r="Q321" s="70"/>
      <c r="R321" s="70"/>
      <c r="S321" s="70"/>
      <c r="T321" s="71"/>
      <c r="U321" s="33"/>
      <c r="V321" s="33"/>
      <c r="W321" s="33"/>
      <c r="X321" s="33"/>
      <c r="Y321" s="33"/>
      <c r="Z321" s="33"/>
      <c r="AA321" s="33"/>
      <c r="AB321" s="33"/>
      <c r="AC321" s="33"/>
      <c r="AD321" s="33"/>
      <c r="AE321" s="33"/>
      <c r="AT321" s="16" t="s">
        <v>190</v>
      </c>
      <c r="AU321" s="16" t="s">
        <v>88</v>
      </c>
    </row>
    <row r="322" spans="1:65" s="13" customFormat="1" ht="22.5">
      <c r="B322" s="217"/>
      <c r="C322" s="218"/>
      <c r="D322" s="212" t="s">
        <v>206</v>
      </c>
      <c r="E322" s="219" t="s">
        <v>100</v>
      </c>
      <c r="F322" s="220" t="s">
        <v>486</v>
      </c>
      <c r="G322" s="218"/>
      <c r="H322" s="221">
        <v>125.44199999999999</v>
      </c>
      <c r="I322" s="222"/>
      <c r="J322" s="218"/>
      <c r="K322" s="218"/>
      <c r="L322" s="223"/>
      <c r="M322" s="224"/>
      <c r="N322" s="225"/>
      <c r="O322" s="225"/>
      <c r="P322" s="225"/>
      <c r="Q322" s="225"/>
      <c r="R322" s="225"/>
      <c r="S322" s="225"/>
      <c r="T322" s="226"/>
      <c r="AT322" s="227" t="s">
        <v>206</v>
      </c>
      <c r="AU322" s="227" t="s">
        <v>88</v>
      </c>
      <c r="AV322" s="13" t="s">
        <v>88</v>
      </c>
      <c r="AW322" s="13" t="s">
        <v>34</v>
      </c>
      <c r="AX322" s="13" t="s">
        <v>84</v>
      </c>
      <c r="AY322" s="227" t="s">
        <v>181</v>
      </c>
    </row>
    <row r="323" spans="1:65" s="2" customFormat="1" ht="16.5" customHeight="1">
      <c r="A323" s="33"/>
      <c r="B323" s="34"/>
      <c r="C323" s="239" t="s">
        <v>487</v>
      </c>
      <c r="D323" s="239" t="s">
        <v>263</v>
      </c>
      <c r="E323" s="240" t="s">
        <v>488</v>
      </c>
      <c r="F323" s="241" t="s">
        <v>489</v>
      </c>
      <c r="G323" s="242" t="s">
        <v>225</v>
      </c>
      <c r="H323" s="243">
        <v>74.134</v>
      </c>
      <c r="I323" s="244"/>
      <c r="J323" s="245">
        <f>ROUND(I323*H323,2)</f>
        <v>0</v>
      </c>
      <c r="K323" s="241" t="s">
        <v>187</v>
      </c>
      <c r="L323" s="246"/>
      <c r="M323" s="247" t="s">
        <v>1</v>
      </c>
      <c r="N323" s="248" t="s">
        <v>44</v>
      </c>
      <c r="O323" s="70"/>
      <c r="P323" s="208">
        <f>O323*H323</f>
        <v>0</v>
      </c>
      <c r="Q323" s="208">
        <v>0.08</v>
      </c>
      <c r="R323" s="208">
        <f>Q323*H323</f>
        <v>5.93072</v>
      </c>
      <c r="S323" s="208">
        <v>0</v>
      </c>
      <c r="T323" s="209">
        <f>S323*H323</f>
        <v>0</v>
      </c>
      <c r="U323" s="33"/>
      <c r="V323" s="33"/>
      <c r="W323" s="33"/>
      <c r="X323" s="33"/>
      <c r="Y323" s="33"/>
      <c r="Z323" s="33"/>
      <c r="AA323" s="33"/>
      <c r="AB323" s="33"/>
      <c r="AC323" s="33"/>
      <c r="AD323" s="33"/>
      <c r="AE323" s="33"/>
      <c r="AR323" s="210" t="s">
        <v>231</v>
      </c>
      <c r="AT323" s="210" t="s">
        <v>263</v>
      </c>
      <c r="AU323" s="210" t="s">
        <v>88</v>
      </c>
      <c r="AY323" s="16" t="s">
        <v>181</v>
      </c>
      <c r="BE323" s="211">
        <f>IF(N323="základní",J323,0)</f>
        <v>0</v>
      </c>
      <c r="BF323" s="211">
        <f>IF(N323="snížená",J323,0)</f>
        <v>0</v>
      </c>
      <c r="BG323" s="211">
        <f>IF(N323="zákl. přenesená",J323,0)</f>
        <v>0</v>
      </c>
      <c r="BH323" s="211">
        <f>IF(N323="sníž. přenesená",J323,0)</f>
        <v>0</v>
      </c>
      <c r="BI323" s="211">
        <f>IF(N323="nulová",J323,0)</f>
        <v>0</v>
      </c>
      <c r="BJ323" s="16" t="s">
        <v>84</v>
      </c>
      <c r="BK323" s="211">
        <f>ROUND(I323*H323,2)</f>
        <v>0</v>
      </c>
      <c r="BL323" s="16" t="s">
        <v>188</v>
      </c>
      <c r="BM323" s="210" t="s">
        <v>490</v>
      </c>
    </row>
    <row r="324" spans="1:65" s="2" customFormat="1" ht="11.25">
      <c r="A324" s="33"/>
      <c r="B324" s="34"/>
      <c r="C324" s="35"/>
      <c r="D324" s="212" t="s">
        <v>190</v>
      </c>
      <c r="E324" s="35"/>
      <c r="F324" s="213" t="s">
        <v>489</v>
      </c>
      <c r="G324" s="35"/>
      <c r="H324" s="35"/>
      <c r="I324" s="110"/>
      <c r="J324" s="35"/>
      <c r="K324" s="35"/>
      <c r="L324" s="38"/>
      <c r="M324" s="214"/>
      <c r="N324" s="215"/>
      <c r="O324" s="70"/>
      <c r="P324" s="70"/>
      <c r="Q324" s="70"/>
      <c r="R324" s="70"/>
      <c r="S324" s="70"/>
      <c r="T324" s="71"/>
      <c r="U324" s="33"/>
      <c r="V324" s="33"/>
      <c r="W324" s="33"/>
      <c r="X324" s="33"/>
      <c r="Y324" s="33"/>
      <c r="Z324" s="33"/>
      <c r="AA324" s="33"/>
      <c r="AB324" s="33"/>
      <c r="AC324" s="33"/>
      <c r="AD324" s="33"/>
      <c r="AE324" s="33"/>
      <c r="AT324" s="16" t="s">
        <v>190</v>
      </c>
      <c r="AU324" s="16" t="s">
        <v>88</v>
      </c>
    </row>
    <row r="325" spans="1:65" s="13" customFormat="1" ht="11.25">
      <c r="B325" s="217"/>
      <c r="C325" s="218"/>
      <c r="D325" s="212" t="s">
        <v>206</v>
      </c>
      <c r="E325" s="219" t="s">
        <v>102</v>
      </c>
      <c r="F325" s="220" t="s">
        <v>491</v>
      </c>
      <c r="G325" s="218"/>
      <c r="H325" s="221">
        <v>74.134</v>
      </c>
      <c r="I325" s="222"/>
      <c r="J325" s="218"/>
      <c r="K325" s="218"/>
      <c r="L325" s="223"/>
      <c r="M325" s="224"/>
      <c r="N325" s="225"/>
      <c r="O325" s="225"/>
      <c r="P325" s="225"/>
      <c r="Q325" s="225"/>
      <c r="R325" s="225"/>
      <c r="S325" s="225"/>
      <c r="T325" s="226"/>
      <c r="AT325" s="227" t="s">
        <v>206</v>
      </c>
      <c r="AU325" s="227" t="s">
        <v>88</v>
      </c>
      <c r="AV325" s="13" t="s">
        <v>88</v>
      </c>
      <c r="AW325" s="13" t="s">
        <v>34</v>
      </c>
      <c r="AX325" s="13" t="s">
        <v>84</v>
      </c>
      <c r="AY325" s="227" t="s">
        <v>181</v>
      </c>
    </row>
    <row r="326" spans="1:65" s="2" customFormat="1" ht="21.75" customHeight="1">
      <c r="A326" s="33"/>
      <c r="B326" s="34"/>
      <c r="C326" s="199" t="s">
        <v>492</v>
      </c>
      <c r="D326" s="199" t="s">
        <v>183</v>
      </c>
      <c r="E326" s="200" t="s">
        <v>493</v>
      </c>
      <c r="F326" s="201" t="s">
        <v>494</v>
      </c>
      <c r="G326" s="202" t="s">
        <v>225</v>
      </c>
      <c r="H326" s="203">
        <v>262.7</v>
      </c>
      <c r="I326" s="204"/>
      <c r="J326" s="205">
        <f>ROUND(I326*H326,2)</f>
        <v>0</v>
      </c>
      <c r="K326" s="201" t="s">
        <v>187</v>
      </c>
      <c r="L326" s="38"/>
      <c r="M326" s="206" t="s">
        <v>1</v>
      </c>
      <c r="N326" s="207" t="s">
        <v>44</v>
      </c>
      <c r="O326" s="70"/>
      <c r="P326" s="208">
        <f>O326*H326</f>
        <v>0</v>
      </c>
      <c r="Q326" s="208">
        <v>0.1295</v>
      </c>
      <c r="R326" s="208">
        <f>Q326*H326</f>
        <v>34.019649999999999</v>
      </c>
      <c r="S326" s="208">
        <v>0</v>
      </c>
      <c r="T326" s="209">
        <f>S326*H326</f>
        <v>0</v>
      </c>
      <c r="U326" s="33"/>
      <c r="V326" s="33"/>
      <c r="W326" s="33"/>
      <c r="X326" s="33"/>
      <c r="Y326" s="33"/>
      <c r="Z326" s="33"/>
      <c r="AA326" s="33"/>
      <c r="AB326" s="33"/>
      <c r="AC326" s="33"/>
      <c r="AD326" s="33"/>
      <c r="AE326" s="33"/>
      <c r="AR326" s="210" t="s">
        <v>188</v>
      </c>
      <c r="AT326" s="210" t="s">
        <v>183</v>
      </c>
      <c r="AU326" s="210" t="s">
        <v>88</v>
      </c>
      <c r="AY326" s="16" t="s">
        <v>181</v>
      </c>
      <c r="BE326" s="211">
        <f>IF(N326="základní",J326,0)</f>
        <v>0</v>
      </c>
      <c r="BF326" s="211">
        <f>IF(N326="snížená",J326,0)</f>
        <v>0</v>
      </c>
      <c r="BG326" s="211">
        <f>IF(N326="zákl. přenesená",J326,0)</f>
        <v>0</v>
      </c>
      <c r="BH326" s="211">
        <f>IF(N326="sníž. přenesená",J326,0)</f>
        <v>0</v>
      </c>
      <c r="BI326" s="211">
        <f>IF(N326="nulová",J326,0)</f>
        <v>0</v>
      </c>
      <c r="BJ326" s="16" t="s">
        <v>84</v>
      </c>
      <c r="BK326" s="211">
        <f>ROUND(I326*H326,2)</f>
        <v>0</v>
      </c>
      <c r="BL326" s="16" t="s">
        <v>188</v>
      </c>
      <c r="BM326" s="210" t="s">
        <v>495</v>
      </c>
    </row>
    <row r="327" spans="1:65" s="2" customFormat="1" ht="29.25">
      <c r="A327" s="33"/>
      <c r="B327" s="34"/>
      <c r="C327" s="35"/>
      <c r="D327" s="212" t="s">
        <v>190</v>
      </c>
      <c r="E327" s="35"/>
      <c r="F327" s="213" t="s">
        <v>496</v>
      </c>
      <c r="G327" s="35"/>
      <c r="H327" s="35"/>
      <c r="I327" s="110"/>
      <c r="J327" s="35"/>
      <c r="K327" s="35"/>
      <c r="L327" s="38"/>
      <c r="M327" s="214"/>
      <c r="N327" s="215"/>
      <c r="O327" s="70"/>
      <c r="P327" s="70"/>
      <c r="Q327" s="70"/>
      <c r="R327" s="70"/>
      <c r="S327" s="70"/>
      <c r="T327" s="71"/>
      <c r="U327" s="33"/>
      <c r="V327" s="33"/>
      <c r="W327" s="33"/>
      <c r="X327" s="33"/>
      <c r="Y327" s="33"/>
      <c r="Z327" s="33"/>
      <c r="AA327" s="33"/>
      <c r="AB327" s="33"/>
      <c r="AC327" s="33"/>
      <c r="AD327" s="33"/>
      <c r="AE327" s="33"/>
      <c r="AT327" s="16" t="s">
        <v>190</v>
      </c>
      <c r="AU327" s="16" t="s">
        <v>88</v>
      </c>
    </row>
    <row r="328" spans="1:65" s="2" customFormat="1" ht="97.5">
      <c r="A328" s="33"/>
      <c r="B328" s="34"/>
      <c r="C328" s="35"/>
      <c r="D328" s="212" t="s">
        <v>192</v>
      </c>
      <c r="E328" s="35"/>
      <c r="F328" s="216" t="s">
        <v>497</v>
      </c>
      <c r="G328" s="35"/>
      <c r="H328" s="35"/>
      <c r="I328" s="110"/>
      <c r="J328" s="35"/>
      <c r="K328" s="35"/>
      <c r="L328" s="38"/>
      <c r="M328" s="214"/>
      <c r="N328" s="215"/>
      <c r="O328" s="70"/>
      <c r="P328" s="70"/>
      <c r="Q328" s="70"/>
      <c r="R328" s="70"/>
      <c r="S328" s="70"/>
      <c r="T328" s="71"/>
      <c r="U328" s="33"/>
      <c r="V328" s="33"/>
      <c r="W328" s="33"/>
      <c r="X328" s="33"/>
      <c r="Y328" s="33"/>
      <c r="Z328" s="33"/>
      <c r="AA328" s="33"/>
      <c r="AB328" s="33"/>
      <c r="AC328" s="33"/>
      <c r="AD328" s="33"/>
      <c r="AE328" s="33"/>
      <c r="AT328" s="16" t="s">
        <v>192</v>
      </c>
      <c r="AU328" s="16" t="s">
        <v>88</v>
      </c>
    </row>
    <row r="329" spans="1:65" s="13" customFormat="1" ht="11.25">
      <c r="B329" s="217"/>
      <c r="C329" s="218"/>
      <c r="D329" s="212" t="s">
        <v>206</v>
      </c>
      <c r="E329" s="219" t="s">
        <v>104</v>
      </c>
      <c r="F329" s="220" t="s">
        <v>498</v>
      </c>
      <c r="G329" s="218"/>
      <c r="H329" s="221">
        <v>262.7</v>
      </c>
      <c r="I329" s="222"/>
      <c r="J329" s="218"/>
      <c r="K329" s="218"/>
      <c r="L329" s="223"/>
      <c r="M329" s="224"/>
      <c r="N329" s="225"/>
      <c r="O329" s="225"/>
      <c r="P329" s="225"/>
      <c r="Q329" s="225"/>
      <c r="R329" s="225"/>
      <c r="S329" s="225"/>
      <c r="T329" s="226"/>
      <c r="AT329" s="227" t="s">
        <v>206</v>
      </c>
      <c r="AU329" s="227" t="s">
        <v>88</v>
      </c>
      <c r="AV329" s="13" t="s">
        <v>88</v>
      </c>
      <c r="AW329" s="13" t="s">
        <v>34</v>
      </c>
      <c r="AX329" s="13" t="s">
        <v>84</v>
      </c>
      <c r="AY329" s="227" t="s">
        <v>181</v>
      </c>
    </row>
    <row r="330" spans="1:65" s="2" customFormat="1" ht="16.5" customHeight="1">
      <c r="A330" s="33"/>
      <c r="B330" s="34"/>
      <c r="C330" s="239" t="s">
        <v>499</v>
      </c>
      <c r="D330" s="239" t="s">
        <v>263</v>
      </c>
      <c r="E330" s="240" t="s">
        <v>500</v>
      </c>
      <c r="F330" s="241" t="s">
        <v>501</v>
      </c>
      <c r="G330" s="242" t="s">
        <v>225</v>
      </c>
      <c r="H330" s="243">
        <v>265.327</v>
      </c>
      <c r="I330" s="244"/>
      <c r="J330" s="245">
        <f>ROUND(I330*H330,2)</f>
        <v>0</v>
      </c>
      <c r="K330" s="241" t="s">
        <v>187</v>
      </c>
      <c r="L330" s="246"/>
      <c r="M330" s="247" t="s">
        <v>1</v>
      </c>
      <c r="N330" s="248" t="s">
        <v>44</v>
      </c>
      <c r="O330" s="70"/>
      <c r="P330" s="208">
        <f>O330*H330</f>
        <v>0</v>
      </c>
      <c r="Q330" s="208">
        <v>5.6120000000000003E-2</v>
      </c>
      <c r="R330" s="208">
        <f>Q330*H330</f>
        <v>14.890151240000002</v>
      </c>
      <c r="S330" s="208">
        <v>0</v>
      </c>
      <c r="T330" s="209">
        <f>S330*H330</f>
        <v>0</v>
      </c>
      <c r="U330" s="33"/>
      <c r="V330" s="33"/>
      <c r="W330" s="33"/>
      <c r="X330" s="33"/>
      <c r="Y330" s="33"/>
      <c r="Z330" s="33"/>
      <c r="AA330" s="33"/>
      <c r="AB330" s="33"/>
      <c r="AC330" s="33"/>
      <c r="AD330" s="33"/>
      <c r="AE330" s="33"/>
      <c r="AR330" s="210" t="s">
        <v>231</v>
      </c>
      <c r="AT330" s="210" t="s">
        <v>263</v>
      </c>
      <c r="AU330" s="210" t="s">
        <v>88</v>
      </c>
      <c r="AY330" s="16" t="s">
        <v>181</v>
      </c>
      <c r="BE330" s="211">
        <f>IF(N330="základní",J330,0)</f>
        <v>0</v>
      </c>
      <c r="BF330" s="211">
        <f>IF(N330="snížená",J330,0)</f>
        <v>0</v>
      </c>
      <c r="BG330" s="211">
        <f>IF(N330="zákl. přenesená",J330,0)</f>
        <v>0</v>
      </c>
      <c r="BH330" s="211">
        <f>IF(N330="sníž. přenesená",J330,0)</f>
        <v>0</v>
      </c>
      <c r="BI330" s="211">
        <f>IF(N330="nulová",J330,0)</f>
        <v>0</v>
      </c>
      <c r="BJ330" s="16" t="s">
        <v>84</v>
      </c>
      <c r="BK330" s="211">
        <f>ROUND(I330*H330,2)</f>
        <v>0</v>
      </c>
      <c r="BL330" s="16" t="s">
        <v>188</v>
      </c>
      <c r="BM330" s="210" t="s">
        <v>502</v>
      </c>
    </row>
    <row r="331" spans="1:65" s="2" customFormat="1" ht="11.25">
      <c r="A331" s="33"/>
      <c r="B331" s="34"/>
      <c r="C331" s="35"/>
      <c r="D331" s="212" t="s">
        <v>190</v>
      </c>
      <c r="E331" s="35"/>
      <c r="F331" s="213" t="s">
        <v>501</v>
      </c>
      <c r="G331" s="35"/>
      <c r="H331" s="35"/>
      <c r="I331" s="110"/>
      <c r="J331" s="35"/>
      <c r="K331" s="35"/>
      <c r="L331" s="38"/>
      <c r="M331" s="214"/>
      <c r="N331" s="215"/>
      <c r="O331" s="70"/>
      <c r="P331" s="70"/>
      <c r="Q331" s="70"/>
      <c r="R331" s="70"/>
      <c r="S331" s="70"/>
      <c r="T331" s="71"/>
      <c r="U331" s="33"/>
      <c r="V331" s="33"/>
      <c r="W331" s="33"/>
      <c r="X331" s="33"/>
      <c r="Y331" s="33"/>
      <c r="Z331" s="33"/>
      <c r="AA331" s="33"/>
      <c r="AB331" s="33"/>
      <c r="AC331" s="33"/>
      <c r="AD331" s="33"/>
      <c r="AE331" s="33"/>
      <c r="AT331" s="16" t="s">
        <v>190</v>
      </c>
      <c r="AU331" s="16" t="s">
        <v>88</v>
      </c>
    </row>
    <row r="332" spans="1:65" s="13" customFormat="1" ht="11.25">
      <c r="B332" s="217"/>
      <c r="C332" s="218"/>
      <c r="D332" s="212" t="s">
        <v>206</v>
      </c>
      <c r="E332" s="219" t="s">
        <v>1</v>
      </c>
      <c r="F332" s="220" t="s">
        <v>503</v>
      </c>
      <c r="G332" s="218"/>
      <c r="H332" s="221">
        <v>265.327</v>
      </c>
      <c r="I332" s="222"/>
      <c r="J332" s="218"/>
      <c r="K332" s="218"/>
      <c r="L332" s="223"/>
      <c r="M332" s="224"/>
      <c r="N332" s="225"/>
      <c r="O332" s="225"/>
      <c r="P332" s="225"/>
      <c r="Q332" s="225"/>
      <c r="R332" s="225"/>
      <c r="S332" s="225"/>
      <c r="T332" s="226"/>
      <c r="AT332" s="227" t="s">
        <v>206</v>
      </c>
      <c r="AU332" s="227" t="s">
        <v>88</v>
      </c>
      <c r="AV332" s="13" t="s">
        <v>88</v>
      </c>
      <c r="AW332" s="13" t="s">
        <v>34</v>
      </c>
      <c r="AX332" s="13" t="s">
        <v>84</v>
      </c>
      <c r="AY332" s="227" t="s">
        <v>181</v>
      </c>
    </row>
    <row r="333" spans="1:65" s="2" customFormat="1" ht="21.75" customHeight="1">
      <c r="A333" s="33"/>
      <c r="B333" s="34"/>
      <c r="C333" s="199" t="s">
        <v>504</v>
      </c>
      <c r="D333" s="199" t="s">
        <v>183</v>
      </c>
      <c r="E333" s="200" t="s">
        <v>505</v>
      </c>
      <c r="F333" s="201" t="s">
        <v>506</v>
      </c>
      <c r="G333" s="202" t="s">
        <v>225</v>
      </c>
      <c r="H333" s="203">
        <v>241</v>
      </c>
      <c r="I333" s="204"/>
      <c r="J333" s="205">
        <f>ROUND(I333*H333,2)</f>
        <v>0</v>
      </c>
      <c r="K333" s="201" t="s">
        <v>187</v>
      </c>
      <c r="L333" s="38"/>
      <c r="M333" s="206" t="s">
        <v>1</v>
      </c>
      <c r="N333" s="207" t="s">
        <v>44</v>
      </c>
      <c r="O333" s="70"/>
      <c r="P333" s="208">
        <f>O333*H333</f>
        <v>0</v>
      </c>
      <c r="Q333" s="208">
        <v>0</v>
      </c>
      <c r="R333" s="208">
        <f>Q333*H333</f>
        <v>0</v>
      </c>
      <c r="S333" s="208">
        <v>0</v>
      </c>
      <c r="T333" s="209">
        <f>S333*H333</f>
        <v>0</v>
      </c>
      <c r="U333" s="33"/>
      <c r="V333" s="33"/>
      <c r="W333" s="33"/>
      <c r="X333" s="33"/>
      <c r="Y333" s="33"/>
      <c r="Z333" s="33"/>
      <c r="AA333" s="33"/>
      <c r="AB333" s="33"/>
      <c r="AC333" s="33"/>
      <c r="AD333" s="33"/>
      <c r="AE333" s="33"/>
      <c r="AR333" s="210" t="s">
        <v>188</v>
      </c>
      <c r="AT333" s="210" t="s">
        <v>183</v>
      </c>
      <c r="AU333" s="210" t="s">
        <v>88</v>
      </c>
      <c r="AY333" s="16" t="s">
        <v>181</v>
      </c>
      <c r="BE333" s="211">
        <f>IF(N333="základní",J333,0)</f>
        <v>0</v>
      </c>
      <c r="BF333" s="211">
        <f>IF(N333="snížená",J333,0)</f>
        <v>0</v>
      </c>
      <c r="BG333" s="211">
        <f>IF(N333="zákl. přenesená",J333,0)</f>
        <v>0</v>
      </c>
      <c r="BH333" s="211">
        <f>IF(N333="sníž. přenesená",J333,0)</f>
        <v>0</v>
      </c>
      <c r="BI333" s="211">
        <f>IF(N333="nulová",J333,0)</f>
        <v>0</v>
      </c>
      <c r="BJ333" s="16" t="s">
        <v>84</v>
      </c>
      <c r="BK333" s="211">
        <f>ROUND(I333*H333,2)</f>
        <v>0</v>
      </c>
      <c r="BL333" s="16" t="s">
        <v>188</v>
      </c>
      <c r="BM333" s="210" t="s">
        <v>507</v>
      </c>
    </row>
    <row r="334" spans="1:65" s="2" customFormat="1" ht="19.5">
      <c r="A334" s="33"/>
      <c r="B334" s="34"/>
      <c r="C334" s="35"/>
      <c r="D334" s="212" t="s">
        <v>190</v>
      </c>
      <c r="E334" s="35"/>
      <c r="F334" s="213" t="s">
        <v>508</v>
      </c>
      <c r="G334" s="35"/>
      <c r="H334" s="35"/>
      <c r="I334" s="110"/>
      <c r="J334" s="35"/>
      <c r="K334" s="35"/>
      <c r="L334" s="38"/>
      <c r="M334" s="214"/>
      <c r="N334" s="215"/>
      <c r="O334" s="70"/>
      <c r="P334" s="70"/>
      <c r="Q334" s="70"/>
      <c r="R334" s="70"/>
      <c r="S334" s="70"/>
      <c r="T334" s="71"/>
      <c r="U334" s="33"/>
      <c r="V334" s="33"/>
      <c r="W334" s="33"/>
      <c r="X334" s="33"/>
      <c r="Y334" s="33"/>
      <c r="Z334" s="33"/>
      <c r="AA334" s="33"/>
      <c r="AB334" s="33"/>
      <c r="AC334" s="33"/>
      <c r="AD334" s="33"/>
      <c r="AE334" s="33"/>
      <c r="AT334" s="16" t="s">
        <v>190</v>
      </c>
      <c r="AU334" s="16" t="s">
        <v>88</v>
      </c>
    </row>
    <row r="335" spans="1:65" s="2" customFormat="1" ht="19.5">
      <c r="A335" s="33"/>
      <c r="B335" s="34"/>
      <c r="C335" s="35"/>
      <c r="D335" s="212" t="s">
        <v>192</v>
      </c>
      <c r="E335" s="35"/>
      <c r="F335" s="216" t="s">
        <v>509</v>
      </c>
      <c r="G335" s="35"/>
      <c r="H335" s="35"/>
      <c r="I335" s="110"/>
      <c r="J335" s="35"/>
      <c r="K335" s="35"/>
      <c r="L335" s="38"/>
      <c r="M335" s="214"/>
      <c r="N335" s="215"/>
      <c r="O335" s="70"/>
      <c r="P335" s="70"/>
      <c r="Q335" s="70"/>
      <c r="R335" s="70"/>
      <c r="S335" s="70"/>
      <c r="T335" s="71"/>
      <c r="U335" s="33"/>
      <c r="V335" s="33"/>
      <c r="W335" s="33"/>
      <c r="X335" s="33"/>
      <c r="Y335" s="33"/>
      <c r="Z335" s="33"/>
      <c r="AA335" s="33"/>
      <c r="AB335" s="33"/>
      <c r="AC335" s="33"/>
      <c r="AD335" s="33"/>
      <c r="AE335" s="33"/>
      <c r="AT335" s="16" t="s">
        <v>192</v>
      </c>
      <c r="AU335" s="16" t="s">
        <v>88</v>
      </c>
    </row>
    <row r="336" spans="1:65" s="13" customFormat="1" ht="11.25">
      <c r="B336" s="217"/>
      <c r="C336" s="218"/>
      <c r="D336" s="212" t="s">
        <v>206</v>
      </c>
      <c r="E336" s="219" t="s">
        <v>1</v>
      </c>
      <c r="F336" s="220" t="s">
        <v>86</v>
      </c>
      <c r="G336" s="218"/>
      <c r="H336" s="221">
        <v>241</v>
      </c>
      <c r="I336" s="222"/>
      <c r="J336" s="218"/>
      <c r="K336" s="218"/>
      <c r="L336" s="223"/>
      <c r="M336" s="224"/>
      <c r="N336" s="225"/>
      <c r="O336" s="225"/>
      <c r="P336" s="225"/>
      <c r="Q336" s="225"/>
      <c r="R336" s="225"/>
      <c r="S336" s="225"/>
      <c r="T336" s="226"/>
      <c r="AT336" s="227" t="s">
        <v>206</v>
      </c>
      <c r="AU336" s="227" t="s">
        <v>88</v>
      </c>
      <c r="AV336" s="13" t="s">
        <v>88</v>
      </c>
      <c r="AW336" s="13" t="s">
        <v>34</v>
      </c>
      <c r="AX336" s="13" t="s">
        <v>84</v>
      </c>
      <c r="AY336" s="227" t="s">
        <v>181</v>
      </c>
    </row>
    <row r="337" spans="1:65" s="2" customFormat="1" ht="21.75" customHeight="1">
      <c r="A337" s="33"/>
      <c r="B337" s="34"/>
      <c r="C337" s="199" t="s">
        <v>510</v>
      </c>
      <c r="D337" s="199" t="s">
        <v>183</v>
      </c>
      <c r="E337" s="200" t="s">
        <v>511</v>
      </c>
      <c r="F337" s="201" t="s">
        <v>512</v>
      </c>
      <c r="G337" s="202" t="s">
        <v>225</v>
      </c>
      <c r="H337" s="203">
        <v>241</v>
      </c>
      <c r="I337" s="204"/>
      <c r="J337" s="205">
        <f>ROUND(I337*H337,2)</f>
        <v>0</v>
      </c>
      <c r="K337" s="201" t="s">
        <v>187</v>
      </c>
      <c r="L337" s="38"/>
      <c r="M337" s="206" t="s">
        <v>1</v>
      </c>
      <c r="N337" s="207" t="s">
        <v>44</v>
      </c>
      <c r="O337" s="70"/>
      <c r="P337" s="208">
        <f>O337*H337</f>
        <v>0</v>
      </c>
      <c r="Q337" s="208">
        <v>5.0000000000000002E-5</v>
      </c>
      <c r="R337" s="208">
        <f>Q337*H337</f>
        <v>1.205E-2</v>
      </c>
      <c r="S337" s="208">
        <v>0</v>
      </c>
      <c r="T337" s="209">
        <f>S337*H337</f>
        <v>0</v>
      </c>
      <c r="U337" s="33"/>
      <c r="V337" s="33"/>
      <c r="W337" s="33"/>
      <c r="X337" s="33"/>
      <c r="Y337" s="33"/>
      <c r="Z337" s="33"/>
      <c r="AA337" s="33"/>
      <c r="AB337" s="33"/>
      <c r="AC337" s="33"/>
      <c r="AD337" s="33"/>
      <c r="AE337" s="33"/>
      <c r="AR337" s="210" t="s">
        <v>188</v>
      </c>
      <c r="AT337" s="210" t="s">
        <v>183</v>
      </c>
      <c r="AU337" s="210" t="s">
        <v>88</v>
      </c>
      <c r="AY337" s="16" t="s">
        <v>181</v>
      </c>
      <c r="BE337" s="211">
        <f>IF(N337="základní",J337,0)</f>
        <v>0</v>
      </c>
      <c r="BF337" s="211">
        <f>IF(N337="snížená",J337,0)</f>
        <v>0</v>
      </c>
      <c r="BG337" s="211">
        <f>IF(N337="zákl. přenesená",J337,0)</f>
        <v>0</v>
      </c>
      <c r="BH337" s="211">
        <f>IF(N337="sníž. přenesená",J337,0)</f>
        <v>0</v>
      </c>
      <c r="BI337" s="211">
        <f>IF(N337="nulová",J337,0)</f>
        <v>0</v>
      </c>
      <c r="BJ337" s="16" t="s">
        <v>84</v>
      </c>
      <c r="BK337" s="211">
        <f>ROUND(I337*H337,2)</f>
        <v>0</v>
      </c>
      <c r="BL337" s="16" t="s">
        <v>188</v>
      </c>
      <c r="BM337" s="210" t="s">
        <v>513</v>
      </c>
    </row>
    <row r="338" spans="1:65" s="2" customFormat="1" ht="29.25">
      <c r="A338" s="33"/>
      <c r="B338" s="34"/>
      <c r="C338" s="35"/>
      <c r="D338" s="212" t="s">
        <v>190</v>
      </c>
      <c r="E338" s="35"/>
      <c r="F338" s="213" t="s">
        <v>514</v>
      </c>
      <c r="G338" s="35"/>
      <c r="H338" s="35"/>
      <c r="I338" s="110"/>
      <c r="J338" s="35"/>
      <c r="K338" s="35"/>
      <c r="L338" s="38"/>
      <c r="M338" s="214"/>
      <c r="N338" s="215"/>
      <c r="O338" s="70"/>
      <c r="P338" s="70"/>
      <c r="Q338" s="70"/>
      <c r="R338" s="70"/>
      <c r="S338" s="70"/>
      <c r="T338" s="71"/>
      <c r="U338" s="33"/>
      <c r="V338" s="33"/>
      <c r="W338" s="33"/>
      <c r="X338" s="33"/>
      <c r="Y338" s="33"/>
      <c r="Z338" s="33"/>
      <c r="AA338" s="33"/>
      <c r="AB338" s="33"/>
      <c r="AC338" s="33"/>
      <c r="AD338" s="33"/>
      <c r="AE338" s="33"/>
      <c r="AT338" s="16" t="s">
        <v>190</v>
      </c>
      <c r="AU338" s="16" t="s">
        <v>88</v>
      </c>
    </row>
    <row r="339" spans="1:65" s="2" customFormat="1" ht="39">
      <c r="A339" s="33"/>
      <c r="B339" s="34"/>
      <c r="C339" s="35"/>
      <c r="D339" s="212" t="s">
        <v>192</v>
      </c>
      <c r="E339" s="35"/>
      <c r="F339" s="216" t="s">
        <v>515</v>
      </c>
      <c r="G339" s="35"/>
      <c r="H339" s="35"/>
      <c r="I339" s="110"/>
      <c r="J339" s="35"/>
      <c r="K339" s="35"/>
      <c r="L339" s="38"/>
      <c r="M339" s="214"/>
      <c r="N339" s="215"/>
      <c r="O339" s="70"/>
      <c r="P339" s="70"/>
      <c r="Q339" s="70"/>
      <c r="R339" s="70"/>
      <c r="S339" s="70"/>
      <c r="T339" s="71"/>
      <c r="U339" s="33"/>
      <c r="V339" s="33"/>
      <c r="W339" s="33"/>
      <c r="X339" s="33"/>
      <c r="Y339" s="33"/>
      <c r="Z339" s="33"/>
      <c r="AA339" s="33"/>
      <c r="AB339" s="33"/>
      <c r="AC339" s="33"/>
      <c r="AD339" s="33"/>
      <c r="AE339" s="33"/>
      <c r="AT339" s="16" t="s">
        <v>192</v>
      </c>
      <c r="AU339" s="16" t="s">
        <v>88</v>
      </c>
    </row>
    <row r="340" spans="1:65" s="13" customFormat="1" ht="11.25">
      <c r="B340" s="217"/>
      <c r="C340" s="218"/>
      <c r="D340" s="212" t="s">
        <v>206</v>
      </c>
      <c r="E340" s="219" t="s">
        <v>1</v>
      </c>
      <c r="F340" s="220" t="s">
        <v>86</v>
      </c>
      <c r="G340" s="218"/>
      <c r="H340" s="221">
        <v>241</v>
      </c>
      <c r="I340" s="222"/>
      <c r="J340" s="218"/>
      <c r="K340" s="218"/>
      <c r="L340" s="223"/>
      <c r="M340" s="224"/>
      <c r="N340" s="225"/>
      <c r="O340" s="225"/>
      <c r="P340" s="225"/>
      <c r="Q340" s="225"/>
      <c r="R340" s="225"/>
      <c r="S340" s="225"/>
      <c r="T340" s="226"/>
      <c r="AT340" s="227" t="s">
        <v>206</v>
      </c>
      <c r="AU340" s="227" t="s">
        <v>88</v>
      </c>
      <c r="AV340" s="13" t="s">
        <v>88</v>
      </c>
      <c r="AW340" s="13" t="s">
        <v>34</v>
      </c>
      <c r="AX340" s="13" t="s">
        <v>84</v>
      </c>
      <c r="AY340" s="227" t="s">
        <v>181</v>
      </c>
    </row>
    <row r="341" spans="1:65" s="2" customFormat="1" ht="16.5" customHeight="1">
      <c r="A341" s="33"/>
      <c r="B341" s="34"/>
      <c r="C341" s="199" t="s">
        <v>516</v>
      </c>
      <c r="D341" s="199" t="s">
        <v>183</v>
      </c>
      <c r="E341" s="200" t="s">
        <v>517</v>
      </c>
      <c r="F341" s="201" t="s">
        <v>518</v>
      </c>
      <c r="G341" s="202" t="s">
        <v>225</v>
      </c>
      <c r="H341" s="203">
        <v>241</v>
      </c>
      <c r="I341" s="204"/>
      <c r="J341" s="205">
        <f>ROUND(I341*H341,2)</f>
        <v>0</v>
      </c>
      <c r="K341" s="201" t="s">
        <v>187</v>
      </c>
      <c r="L341" s="38"/>
      <c r="M341" s="206" t="s">
        <v>1</v>
      </c>
      <c r="N341" s="207" t="s">
        <v>44</v>
      </c>
      <c r="O341" s="70"/>
      <c r="P341" s="208">
        <f>O341*H341</f>
        <v>0</v>
      </c>
      <c r="Q341" s="208">
        <v>0</v>
      </c>
      <c r="R341" s="208">
        <f>Q341*H341</f>
        <v>0</v>
      </c>
      <c r="S341" s="208">
        <v>0</v>
      </c>
      <c r="T341" s="209">
        <f>S341*H341</f>
        <v>0</v>
      </c>
      <c r="U341" s="33"/>
      <c r="V341" s="33"/>
      <c r="W341" s="33"/>
      <c r="X341" s="33"/>
      <c r="Y341" s="33"/>
      <c r="Z341" s="33"/>
      <c r="AA341" s="33"/>
      <c r="AB341" s="33"/>
      <c r="AC341" s="33"/>
      <c r="AD341" s="33"/>
      <c r="AE341" s="33"/>
      <c r="AR341" s="210" t="s">
        <v>188</v>
      </c>
      <c r="AT341" s="210" t="s">
        <v>183</v>
      </c>
      <c r="AU341" s="210" t="s">
        <v>88</v>
      </c>
      <c r="AY341" s="16" t="s">
        <v>181</v>
      </c>
      <c r="BE341" s="211">
        <f>IF(N341="základní",J341,0)</f>
        <v>0</v>
      </c>
      <c r="BF341" s="211">
        <f>IF(N341="snížená",J341,0)</f>
        <v>0</v>
      </c>
      <c r="BG341" s="211">
        <f>IF(N341="zákl. přenesená",J341,0)</f>
        <v>0</v>
      </c>
      <c r="BH341" s="211">
        <f>IF(N341="sníž. přenesená",J341,0)</f>
        <v>0</v>
      </c>
      <c r="BI341" s="211">
        <f>IF(N341="nulová",J341,0)</f>
        <v>0</v>
      </c>
      <c r="BJ341" s="16" t="s">
        <v>84</v>
      </c>
      <c r="BK341" s="211">
        <f>ROUND(I341*H341,2)</f>
        <v>0</v>
      </c>
      <c r="BL341" s="16" t="s">
        <v>188</v>
      </c>
      <c r="BM341" s="210" t="s">
        <v>519</v>
      </c>
    </row>
    <row r="342" spans="1:65" s="2" customFormat="1" ht="19.5">
      <c r="A342" s="33"/>
      <c r="B342" s="34"/>
      <c r="C342" s="35"/>
      <c r="D342" s="212" t="s">
        <v>190</v>
      </c>
      <c r="E342" s="35"/>
      <c r="F342" s="213" t="s">
        <v>520</v>
      </c>
      <c r="G342" s="35"/>
      <c r="H342" s="35"/>
      <c r="I342" s="110"/>
      <c r="J342" s="35"/>
      <c r="K342" s="35"/>
      <c r="L342" s="38"/>
      <c r="M342" s="214"/>
      <c r="N342" s="215"/>
      <c r="O342" s="70"/>
      <c r="P342" s="70"/>
      <c r="Q342" s="70"/>
      <c r="R342" s="70"/>
      <c r="S342" s="70"/>
      <c r="T342" s="71"/>
      <c r="U342" s="33"/>
      <c r="V342" s="33"/>
      <c r="W342" s="33"/>
      <c r="X342" s="33"/>
      <c r="Y342" s="33"/>
      <c r="Z342" s="33"/>
      <c r="AA342" s="33"/>
      <c r="AB342" s="33"/>
      <c r="AC342" s="33"/>
      <c r="AD342" s="33"/>
      <c r="AE342" s="33"/>
      <c r="AT342" s="16" t="s">
        <v>190</v>
      </c>
      <c r="AU342" s="16" t="s">
        <v>88</v>
      </c>
    </row>
    <row r="343" spans="1:65" s="2" customFormat="1" ht="19.5">
      <c r="A343" s="33"/>
      <c r="B343" s="34"/>
      <c r="C343" s="35"/>
      <c r="D343" s="212" t="s">
        <v>192</v>
      </c>
      <c r="E343" s="35"/>
      <c r="F343" s="216" t="s">
        <v>521</v>
      </c>
      <c r="G343" s="35"/>
      <c r="H343" s="35"/>
      <c r="I343" s="110"/>
      <c r="J343" s="35"/>
      <c r="K343" s="35"/>
      <c r="L343" s="38"/>
      <c r="M343" s="214"/>
      <c r="N343" s="215"/>
      <c r="O343" s="70"/>
      <c r="P343" s="70"/>
      <c r="Q343" s="70"/>
      <c r="R343" s="70"/>
      <c r="S343" s="70"/>
      <c r="T343" s="71"/>
      <c r="U343" s="33"/>
      <c r="V343" s="33"/>
      <c r="W343" s="33"/>
      <c r="X343" s="33"/>
      <c r="Y343" s="33"/>
      <c r="Z343" s="33"/>
      <c r="AA343" s="33"/>
      <c r="AB343" s="33"/>
      <c r="AC343" s="33"/>
      <c r="AD343" s="33"/>
      <c r="AE343" s="33"/>
      <c r="AT343" s="16" t="s">
        <v>192</v>
      </c>
      <c r="AU343" s="16" t="s">
        <v>88</v>
      </c>
    </row>
    <row r="344" spans="1:65" s="13" customFormat="1" ht="11.25">
      <c r="B344" s="217"/>
      <c r="C344" s="218"/>
      <c r="D344" s="212" t="s">
        <v>206</v>
      </c>
      <c r="E344" s="219" t="s">
        <v>86</v>
      </c>
      <c r="F344" s="220" t="s">
        <v>87</v>
      </c>
      <c r="G344" s="218"/>
      <c r="H344" s="221">
        <v>241</v>
      </c>
      <c r="I344" s="222"/>
      <c r="J344" s="218"/>
      <c r="K344" s="218"/>
      <c r="L344" s="223"/>
      <c r="M344" s="224"/>
      <c r="N344" s="225"/>
      <c r="O344" s="225"/>
      <c r="P344" s="225"/>
      <c r="Q344" s="225"/>
      <c r="R344" s="225"/>
      <c r="S344" s="225"/>
      <c r="T344" s="226"/>
      <c r="AT344" s="227" t="s">
        <v>206</v>
      </c>
      <c r="AU344" s="227" t="s">
        <v>88</v>
      </c>
      <c r="AV344" s="13" t="s">
        <v>88</v>
      </c>
      <c r="AW344" s="13" t="s">
        <v>34</v>
      </c>
      <c r="AX344" s="13" t="s">
        <v>84</v>
      </c>
      <c r="AY344" s="227" t="s">
        <v>181</v>
      </c>
    </row>
    <row r="345" spans="1:65" s="2" customFormat="1" ht="16.5" customHeight="1">
      <c r="A345" s="33"/>
      <c r="B345" s="34"/>
      <c r="C345" s="199" t="s">
        <v>522</v>
      </c>
      <c r="D345" s="199" t="s">
        <v>183</v>
      </c>
      <c r="E345" s="200" t="s">
        <v>523</v>
      </c>
      <c r="F345" s="201" t="s">
        <v>524</v>
      </c>
      <c r="G345" s="202" t="s">
        <v>225</v>
      </c>
      <c r="H345" s="203">
        <v>4</v>
      </c>
      <c r="I345" s="204"/>
      <c r="J345" s="205">
        <f>ROUND(I345*H345,2)</f>
        <v>0</v>
      </c>
      <c r="K345" s="201" t="s">
        <v>187</v>
      </c>
      <c r="L345" s="38"/>
      <c r="M345" s="206" t="s">
        <v>1</v>
      </c>
      <c r="N345" s="207" t="s">
        <v>44</v>
      </c>
      <c r="O345" s="70"/>
      <c r="P345" s="208">
        <f>O345*H345</f>
        <v>0</v>
      </c>
      <c r="Q345" s="208">
        <v>0</v>
      </c>
      <c r="R345" s="208">
        <f>Q345*H345</f>
        <v>0</v>
      </c>
      <c r="S345" s="208">
        <v>0</v>
      </c>
      <c r="T345" s="209">
        <f>S345*H345</f>
        <v>0</v>
      </c>
      <c r="U345" s="33"/>
      <c r="V345" s="33"/>
      <c r="W345" s="33"/>
      <c r="X345" s="33"/>
      <c r="Y345" s="33"/>
      <c r="Z345" s="33"/>
      <c r="AA345" s="33"/>
      <c r="AB345" s="33"/>
      <c r="AC345" s="33"/>
      <c r="AD345" s="33"/>
      <c r="AE345" s="33"/>
      <c r="AR345" s="210" t="s">
        <v>188</v>
      </c>
      <c r="AT345" s="210" t="s">
        <v>183</v>
      </c>
      <c r="AU345" s="210" t="s">
        <v>88</v>
      </c>
      <c r="AY345" s="16" t="s">
        <v>181</v>
      </c>
      <c r="BE345" s="211">
        <f>IF(N345="základní",J345,0)</f>
        <v>0</v>
      </c>
      <c r="BF345" s="211">
        <f>IF(N345="snížená",J345,0)</f>
        <v>0</v>
      </c>
      <c r="BG345" s="211">
        <f>IF(N345="zákl. přenesená",J345,0)</f>
        <v>0</v>
      </c>
      <c r="BH345" s="211">
        <f>IF(N345="sníž. přenesená",J345,0)</f>
        <v>0</v>
      </c>
      <c r="BI345" s="211">
        <f>IF(N345="nulová",J345,0)</f>
        <v>0</v>
      </c>
      <c r="BJ345" s="16" t="s">
        <v>84</v>
      </c>
      <c r="BK345" s="211">
        <f>ROUND(I345*H345,2)</f>
        <v>0</v>
      </c>
      <c r="BL345" s="16" t="s">
        <v>188</v>
      </c>
      <c r="BM345" s="210" t="s">
        <v>525</v>
      </c>
    </row>
    <row r="346" spans="1:65" s="2" customFormat="1" ht="39">
      <c r="A346" s="33"/>
      <c r="B346" s="34"/>
      <c r="C346" s="35"/>
      <c r="D346" s="212" t="s">
        <v>190</v>
      </c>
      <c r="E346" s="35"/>
      <c r="F346" s="213" t="s">
        <v>526</v>
      </c>
      <c r="G346" s="35"/>
      <c r="H346" s="35"/>
      <c r="I346" s="110"/>
      <c r="J346" s="35"/>
      <c r="K346" s="35"/>
      <c r="L346" s="38"/>
      <c r="M346" s="214"/>
      <c r="N346" s="215"/>
      <c r="O346" s="70"/>
      <c r="P346" s="70"/>
      <c r="Q346" s="70"/>
      <c r="R346" s="70"/>
      <c r="S346" s="70"/>
      <c r="T346" s="71"/>
      <c r="U346" s="33"/>
      <c r="V346" s="33"/>
      <c r="W346" s="33"/>
      <c r="X346" s="33"/>
      <c r="Y346" s="33"/>
      <c r="Z346" s="33"/>
      <c r="AA346" s="33"/>
      <c r="AB346" s="33"/>
      <c r="AC346" s="33"/>
      <c r="AD346" s="33"/>
      <c r="AE346" s="33"/>
      <c r="AT346" s="16" t="s">
        <v>190</v>
      </c>
      <c r="AU346" s="16" t="s">
        <v>88</v>
      </c>
    </row>
    <row r="347" spans="1:65" s="2" customFormat="1" ht="58.5">
      <c r="A347" s="33"/>
      <c r="B347" s="34"/>
      <c r="C347" s="35"/>
      <c r="D347" s="212" t="s">
        <v>192</v>
      </c>
      <c r="E347" s="35"/>
      <c r="F347" s="216" t="s">
        <v>527</v>
      </c>
      <c r="G347" s="35"/>
      <c r="H347" s="35"/>
      <c r="I347" s="110"/>
      <c r="J347" s="35"/>
      <c r="K347" s="35"/>
      <c r="L347" s="38"/>
      <c r="M347" s="214"/>
      <c r="N347" s="215"/>
      <c r="O347" s="70"/>
      <c r="P347" s="70"/>
      <c r="Q347" s="70"/>
      <c r="R347" s="70"/>
      <c r="S347" s="70"/>
      <c r="T347" s="71"/>
      <c r="U347" s="33"/>
      <c r="V347" s="33"/>
      <c r="W347" s="33"/>
      <c r="X347" s="33"/>
      <c r="Y347" s="33"/>
      <c r="Z347" s="33"/>
      <c r="AA347" s="33"/>
      <c r="AB347" s="33"/>
      <c r="AC347" s="33"/>
      <c r="AD347" s="33"/>
      <c r="AE347" s="33"/>
      <c r="AT347" s="16" t="s">
        <v>192</v>
      </c>
      <c r="AU347" s="16" t="s">
        <v>88</v>
      </c>
    </row>
    <row r="348" spans="1:65" s="12" customFormat="1" ht="22.9" customHeight="1">
      <c r="B348" s="183"/>
      <c r="C348" s="184"/>
      <c r="D348" s="185" t="s">
        <v>78</v>
      </c>
      <c r="E348" s="197" t="s">
        <v>528</v>
      </c>
      <c r="F348" s="197" t="s">
        <v>529</v>
      </c>
      <c r="G348" s="184"/>
      <c r="H348" s="184"/>
      <c r="I348" s="187"/>
      <c r="J348" s="198">
        <f>BK348</f>
        <v>0</v>
      </c>
      <c r="K348" s="184"/>
      <c r="L348" s="189"/>
      <c r="M348" s="190"/>
      <c r="N348" s="191"/>
      <c r="O348" s="191"/>
      <c r="P348" s="192">
        <f>SUM(P349:P368)</f>
        <v>0</v>
      </c>
      <c r="Q348" s="191"/>
      <c r="R348" s="192">
        <f>SUM(R349:R368)</f>
        <v>0</v>
      </c>
      <c r="S348" s="191"/>
      <c r="T348" s="193">
        <f>SUM(T349:T368)</f>
        <v>0</v>
      </c>
      <c r="AR348" s="194" t="s">
        <v>84</v>
      </c>
      <c r="AT348" s="195" t="s">
        <v>78</v>
      </c>
      <c r="AU348" s="195" t="s">
        <v>84</v>
      </c>
      <c r="AY348" s="194" t="s">
        <v>181</v>
      </c>
      <c r="BK348" s="196">
        <f>SUM(BK349:BK368)</f>
        <v>0</v>
      </c>
    </row>
    <row r="349" spans="1:65" s="2" customFormat="1" ht="16.5" customHeight="1">
      <c r="A349" s="33"/>
      <c r="B349" s="34"/>
      <c r="C349" s="199" t="s">
        <v>530</v>
      </c>
      <c r="D349" s="199" t="s">
        <v>183</v>
      </c>
      <c r="E349" s="200" t="s">
        <v>531</v>
      </c>
      <c r="F349" s="201" t="s">
        <v>532</v>
      </c>
      <c r="G349" s="202" t="s">
        <v>266</v>
      </c>
      <c r="H349" s="203">
        <v>478.49299999999999</v>
      </c>
      <c r="I349" s="204"/>
      <c r="J349" s="205">
        <f>ROUND(I349*H349,2)</f>
        <v>0</v>
      </c>
      <c r="K349" s="201" t="s">
        <v>187</v>
      </c>
      <c r="L349" s="38"/>
      <c r="M349" s="206" t="s">
        <v>1</v>
      </c>
      <c r="N349" s="207" t="s">
        <v>44</v>
      </c>
      <c r="O349" s="70"/>
      <c r="P349" s="208">
        <f>O349*H349</f>
        <v>0</v>
      </c>
      <c r="Q349" s="208">
        <v>0</v>
      </c>
      <c r="R349" s="208">
        <f>Q349*H349</f>
        <v>0</v>
      </c>
      <c r="S349" s="208">
        <v>0</v>
      </c>
      <c r="T349" s="209">
        <f>S349*H349</f>
        <v>0</v>
      </c>
      <c r="U349" s="33"/>
      <c r="V349" s="33"/>
      <c r="W349" s="33"/>
      <c r="X349" s="33"/>
      <c r="Y349" s="33"/>
      <c r="Z349" s="33"/>
      <c r="AA349" s="33"/>
      <c r="AB349" s="33"/>
      <c r="AC349" s="33"/>
      <c r="AD349" s="33"/>
      <c r="AE349" s="33"/>
      <c r="AR349" s="210" t="s">
        <v>188</v>
      </c>
      <c r="AT349" s="210" t="s">
        <v>183</v>
      </c>
      <c r="AU349" s="210" t="s">
        <v>88</v>
      </c>
      <c r="AY349" s="16" t="s">
        <v>181</v>
      </c>
      <c r="BE349" s="211">
        <f>IF(N349="základní",J349,0)</f>
        <v>0</v>
      </c>
      <c r="BF349" s="211">
        <f>IF(N349="snížená",J349,0)</f>
        <v>0</v>
      </c>
      <c r="BG349" s="211">
        <f>IF(N349="zákl. přenesená",J349,0)</f>
        <v>0</v>
      </c>
      <c r="BH349" s="211">
        <f>IF(N349="sníž. přenesená",J349,0)</f>
        <v>0</v>
      </c>
      <c r="BI349" s="211">
        <f>IF(N349="nulová",J349,0)</f>
        <v>0</v>
      </c>
      <c r="BJ349" s="16" t="s">
        <v>84</v>
      </c>
      <c r="BK349" s="211">
        <f>ROUND(I349*H349,2)</f>
        <v>0</v>
      </c>
      <c r="BL349" s="16" t="s">
        <v>188</v>
      </c>
      <c r="BM349" s="210" t="s">
        <v>533</v>
      </c>
    </row>
    <row r="350" spans="1:65" s="2" customFormat="1" ht="19.5">
      <c r="A350" s="33"/>
      <c r="B350" s="34"/>
      <c r="C350" s="35"/>
      <c r="D350" s="212" t="s">
        <v>190</v>
      </c>
      <c r="E350" s="35"/>
      <c r="F350" s="213" t="s">
        <v>534</v>
      </c>
      <c r="G350" s="35"/>
      <c r="H350" s="35"/>
      <c r="I350" s="110"/>
      <c r="J350" s="35"/>
      <c r="K350" s="35"/>
      <c r="L350" s="38"/>
      <c r="M350" s="214"/>
      <c r="N350" s="215"/>
      <c r="O350" s="70"/>
      <c r="P350" s="70"/>
      <c r="Q350" s="70"/>
      <c r="R350" s="70"/>
      <c r="S350" s="70"/>
      <c r="T350" s="71"/>
      <c r="U350" s="33"/>
      <c r="V350" s="33"/>
      <c r="W350" s="33"/>
      <c r="X350" s="33"/>
      <c r="Y350" s="33"/>
      <c r="Z350" s="33"/>
      <c r="AA350" s="33"/>
      <c r="AB350" s="33"/>
      <c r="AC350" s="33"/>
      <c r="AD350" s="33"/>
      <c r="AE350" s="33"/>
      <c r="AT350" s="16" t="s">
        <v>190</v>
      </c>
      <c r="AU350" s="16" t="s">
        <v>88</v>
      </c>
    </row>
    <row r="351" spans="1:65" s="2" customFormat="1" ht="97.5">
      <c r="A351" s="33"/>
      <c r="B351" s="34"/>
      <c r="C351" s="35"/>
      <c r="D351" s="212" t="s">
        <v>192</v>
      </c>
      <c r="E351" s="35"/>
      <c r="F351" s="216" t="s">
        <v>535</v>
      </c>
      <c r="G351" s="35"/>
      <c r="H351" s="35"/>
      <c r="I351" s="110"/>
      <c r="J351" s="35"/>
      <c r="K351" s="35"/>
      <c r="L351" s="38"/>
      <c r="M351" s="214"/>
      <c r="N351" s="215"/>
      <c r="O351" s="70"/>
      <c r="P351" s="70"/>
      <c r="Q351" s="70"/>
      <c r="R351" s="70"/>
      <c r="S351" s="70"/>
      <c r="T351" s="71"/>
      <c r="U351" s="33"/>
      <c r="V351" s="33"/>
      <c r="W351" s="33"/>
      <c r="X351" s="33"/>
      <c r="Y351" s="33"/>
      <c r="Z351" s="33"/>
      <c r="AA351" s="33"/>
      <c r="AB351" s="33"/>
      <c r="AC351" s="33"/>
      <c r="AD351" s="33"/>
      <c r="AE351" s="33"/>
      <c r="AT351" s="16" t="s">
        <v>192</v>
      </c>
      <c r="AU351" s="16" t="s">
        <v>88</v>
      </c>
    </row>
    <row r="352" spans="1:65" s="2" customFormat="1" ht="21.75" customHeight="1">
      <c r="A352" s="33"/>
      <c r="B352" s="34"/>
      <c r="C352" s="199" t="s">
        <v>536</v>
      </c>
      <c r="D352" s="199" t="s">
        <v>183</v>
      </c>
      <c r="E352" s="200" t="s">
        <v>537</v>
      </c>
      <c r="F352" s="201" t="s">
        <v>538</v>
      </c>
      <c r="G352" s="202" t="s">
        <v>266</v>
      </c>
      <c r="H352" s="203">
        <v>6027.5360000000001</v>
      </c>
      <c r="I352" s="204"/>
      <c r="J352" s="205">
        <f>ROUND(I352*H352,2)</f>
        <v>0</v>
      </c>
      <c r="K352" s="201" t="s">
        <v>187</v>
      </c>
      <c r="L352" s="38"/>
      <c r="M352" s="206" t="s">
        <v>1</v>
      </c>
      <c r="N352" s="207" t="s">
        <v>44</v>
      </c>
      <c r="O352" s="70"/>
      <c r="P352" s="208">
        <f>O352*H352</f>
        <v>0</v>
      </c>
      <c r="Q352" s="208">
        <v>0</v>
      </c>
      <c r="R352" s="208">
        <f>Q352*H352</f>
        <v>0</v>
      </c>
      <c r="S352" s="208">
        <v>0</v>
      </c>
      <c r="T352" s="209">
        <f>S352*H352</f>
        <v>0</v>
      </c>
      <c r="U352" s="33"/>
      <c r="V352" s="33"/>
      <c r="W352" s="33"/>
      <c r="X352" s="33"/>
      <c r="Y352" s="33"/>
      <c r="Z352" s="33"/>
      <c r="AA352" s="33"/>
      <c r="AB352" s="33"/>
      <c r="AC352" s="33"/>
      <c r="AD352" s="33"/>
      <c r="AE352" s="33"/>
      <c r="AR352" s="210" t="s">
        <v>188</v>
      </c>
      <c r="AT352" s="210" t="s">
        <v>183</v>
      </c>
      <c r="AU352" s="210" t="s">
        <v>88</v>
      </c>
      <c r="AY352" s="16" t="s">
        <v>181</v>
      </c>
      <c r="BE352" s="211">
        <f>IF(N352="základní",J352,0)</f>
        <v>0</v>
      </c>
      <c r="BF352" s="211">
        <f>IF(N352="snížená",J352,0)</f>
        <v>0</v>
      </c>
      <c r="BG352" s="211">
        <f>IF(N352="zákl. přenesená",J352,0)</f>
        <v>0</v>
      </c>
      <c r="BH352" s="211">
        <f>IF(N352="sníž. přenesená",J352,0)</f>
        <v>0</v>
      </c>
      <c r="BI352" s="211">
        <f>IF(N352="nulová",J352,0)</f>
        <v>0</v>
      </c>
      <c r="BJ352" s="16" t="s">
        <v>84</v>
      </c>
      <c r="BK352" s="211">
        <f>ROUND(I352*H352,2)</f>
        <v>0</v>
      </c>
      <c r="BL352" s="16" t="s">
        <v>188</v>
      </c>
      <c r="BM352" s="210" t="s">
        <v>539</v>
      </c>
    </row>
    <row r="353" spans="1:65" s="2" customFormat="1" ht="29.25">
      <c r="A353" s="33"/>
      <c r="B353" s="34"/>
      <c r="C353" s="35"/>
      <c r="D353" s="212" t="s">
        <v>190</v>
      </c>
      <c r="E353" s="35"/>
      <c r="F353" s="213" t="s">
        <v>540</v>
      </c>
      <c r="G353" s="35"/>
      <c r="H353" s="35"/>
      <c r="I353" s="110"/>
      <c r="J353" s="35"/>
      <c r="K353" s="35"/>
      <c r="L353" s="38"/>
      <c r="M353" s="214"/>
      <c r="N353" s="215"/>
      <c r="O353" s="70"/>
      <c r="P353" s="70"/>
      <c r="Q353" s="70"/>
      <c r="R353" s="70"/>
      <c r="S353" s="70"/>
      <c r="T353" s="71"/>
      <c r="U353" s="33"/>
      <c r="V353" s="33"/>
      <c r="W353" s="33"/>
      <c r="X353" s="33"/>
      <c r="Y353" s="33"/>
      <c r="Z353" s="33"/>
      <c r="AA353" s="33"/>
      <c r="AB353" s="33"/>
      <c r="AC353" s="33"/>
      <c r="AD353" s="33"/>
      <c r="AE353" s="33"/>
      <c r="AT353" s="16" t="s">
        <v>190</v>
      </c>
      <c r="AU353" s="16" t="s">
        <v>88</v>
      </c>
    </row>
    <row r="354" spans="1:65" s="2" customFormat="1" ht="97.5">
      <c r="A354" s="33"/>
      <c r="B354" s="34"/>
      <c r="C354" s="35"/>
      <c r="D354" s="212" t="s">
        <v>192</v>
      </c>
      <c r="E354" s="35"/>
      <c r="F354" s="216" t="s">
        <v>535</v>
      </c>
      <c r="G354" s="35"/>
      <c r="H354" s="35"/>
      <c r="I354" s="110"/>
      <c r="J354" s="35"/>
      <c r="K354" s="35"/>
      <c r="L354" s="38"/>
      <c r="M354" s="214"/>
      <c r="N354" s="215"/>
      <c r="O354" s="70"/>
      <c r="P354" s="70"/>
      <c r="Q354" s="70"/>
      <c r="R354" s="70"/>
      <c r="S354" s="70"/>
      <c r="T354" s="71"/>
      <c r="U354" s="33"/>
      <c r="V354" s="33"/>
      <c r="W354" s="33"/>
      <c r="X354" s="33"/>
      <c r="Y354" s="33"/>
      <c r="Z354" s="33"/>
      <c r="AA354" s="33"/>
      <c r="AB354" s="33"/>
      <c r="AC354" s="33"/>
      <c r="AD354" s="33"/>
      <c r="AE354" s="33"/>
      <c r="AT354" s="16" t="s">
        <v>192</v>
      </c>
      <c r="AU354" s="16" t="s">
        <v>88</v>
      </c>
    </row>
    <row r="355" spans="1:65" s="13" customFormat="1" ht="11.25">
      <c r="B355" s="217"/>
      <c r="C355" s="218"/>
      <c r="D355" s="212" t="s">
        <v>206</v>
      </c>
      <c r="E355" s="219" t="s">
        <v>1</v>
      </c>
      <c r="F355" s="220" t="s">
        <v>541</v>
      </c>
      <c r="G355" s="218"/>
      <c r="H355" s="221">
        <v>2390.165</v>
      </c>
      <c r="I355" s="222"/>
      <c r="J355" s="218"/>
      <c r="K355" s="218"/>
      <c r="L355" s="223"/>
      <c r="M355" s="224"/>
      <c r="N355" s="225"/>
      <c r="O355" s="225"/>
      <c r="P355" s="225"/>
      <c r="Q355" s="225"/>
      <c r="R355" s="225"/>
      <c r="S355" s="225"/>
      <c r="T355" s="226"/>
      <c r="AT355" s="227" t="s">
        <v>206</v>
      </c>
      <c r="AU355" s="227" t="s">
        <v>88</v>
      </c>
      <c r="AV355" s="13" t="s">
        <v>88</v>
      </c>
      <c r="AW355" s="13" t="s">
        <v>34</v>
      </c>
      <c r="AX355" s="13" t="s">
        <v>79</v>
      </c>
      <c r="AY355" s="227" t="s">
        <v>181</v>
      </c>
    </row>
    <row r="356" spans="1:65" s="13" customFormat="1" ht="11.25">
      <c r="B356" s="217"/>
      <c r="C356" s="218"/>
      <c r="D356" s="212" t="s">
        <v>206</v>
      </c>
      <c r="E356" s="219" t="s">
        <v>1</v>
      </c>
      <c r="F356" s="220" t="s">
        <v>542</v>
      </c>
      <c r="G356" s="218"/>
      <c r="H356" s="221">
        <v>3637.3710000000001</v>
      </c>
      <c r="I356" s="222"/>
      <c r="J356" s="218"/>
      <c r="K356" s="218"/>
      <c r="L356" s="223"/>
      <c r="M356" s="224"/>
      <c r="N356" s="225"/>
      <c r="O356" s="225"/>
      <c r="P356" s="225"/>
      <c r="Q356" s="225"/>
      <c r="R356" s="225"/>
      <c r="S356" s="225"/>
      <c r="T356" s="226"/>
      <c r="AT356" s="227" t="s">
        <v>206</v>
      </c>
      <c r="AU356" s="227" t="s">
        <v>88</v>
      </c>
      <c r="AV356" s="13" t="s">
        <v>88</v>
      </c>
      <c r="AW356" s="13" t="s">
        <v>34</v>
      </c>
      <c r="AX356" s="13" t="s">
        <v>79</v>
      </c>
      <c r="AY356" s="227" t="s">
        <v>181</v>
      </c>
    </row>
    <row r="357" spans="1:65" s="14" customFormat="1" ht="11.25">
      <c r="B357" s="228"/>
      <c r="C357" s="229"/>
      <c r="D357" s="212" t="s">
        <v>206</v>
      </c>
      <c r="E357" s="230" t="s">
        <v>1</v>
      </c>
      <c r="F357" s="231" t="s">
        <v>230</v>
      </c>
      <c r="G357" s="229"/>
      <c r="H357" s="232">
        <v>6027.5360000000001</v>
      </c>
      <c r="I357" s="233"/>
      <c r="J357" s="229"/>
      <c r="K357" s="229"/>
      <c r="L357" s="234"/>
      <c r="M357" s="235"/>
      <c r="N357" s="236"/>
      <c r="O357" s="236"/>
      <c r="P357" s="236"/>
      <c r="Q357" s="236"/>
      <c r="R357" s="236"/>
      <c r="S357" s="236"/>
      <c r="T357" s="237"/>
      <c r="AT357" s="238" t="s">
        <v>206</v>
      </c>
      <c r="AU357" s="238" t="s">
        <v>88</v>
      </c>
      <c r="AV357" s="14" t="s">
        <v>188</v>
      </c>
      <c r="AW357" s="14" t="s">
        <v>34</v>
      </c>
      <c r="AX357" s="14" t="s">
        <v>84</v>
      </c>
      <c r="AY357" s="238" t="s">
        <v>181</v>
      </c>
    </row>
    <row r="358" spans="1:65" s="2" customFormat="1" ht="21.75" customHeight="1">
      <c r="A358" s="33"/>
      <c r="B358" s="34"/>
      <c r="C358" s="239" t="s">
        <v>543</v>
      </c>
      <c r="D358" s="239" t="s">
        <v>263</v>
      </c>
      <c r="E358" s="240" t="s">
        <v>544</v>
      </c>
      <c r="F358" s="241" t="s">
        <v>545</v>
      </c>
      <c r="G358" s="242" t="s">
        <v>266</v>
      </c>
      <c r="H358" s="243">
        <v>264.07</v>
      </c>
      <c r="I358" s="244"/>
      <c r="J358" s="245">
        <f>ROUND(I358*H358,2)</f>
        <v>0</v>
      </c>
      <c r="K358" s="241" t="s">
        <v>187</v>
      </c>
      <c r="L358" s="246"/>
      <c r="M358" s="247" t="s">
        <v>1</v>
      </c>
      <c r="N358" s="248" t="s">
        <v>44</v>
      </c>
      <c r="O358" s="70"/>
      <c r="P358" s="208">
        <f>O358*H358</f>
        <v>0</v>
      </c>
      <c r="Q358" s="208">
        <v>0</v>
      </c>
      <c r="R358" s="208">
        <f>Q358*H358</f>
        <v>0</v>
      </c>
      <c r="S358" s="208">
        <v>0</v>
      </c>
      <c r="T358" s="209">
        <f>S358*H358</f>
        <v>0</v>
      </c>
      <c r="U358" s="33"/>
      <c r="V358" s="33"/>
      <c r="W358" s="33"/>
      <c r="X358" s="33"/>
      <c r="Y358" s="33"/>
      <c r="Z358" s="33"/>
      <c r="AA358" s="33"/>
      <c r="AB358" s="33"/>
      <c r="AC358" s="33"/>
      <c r="AD358" s="33"/>
      <c r="AE358" s="33"/>
      <c r="AR358" s="210" t="s">
        <v>231</v>
      </c>
      <c r="AT358" s="210" t="s">
        <v>263</v>
      </c>
      <c r="AU358" s="210" t="s">
        <v>88</v>
      </c>
      <c r="AY358" s="16" t="s">
        <v>181</v>
      </c>
      <c r="BE358" s="211">
        <f>IF(N358="základní",J358,0)</f>
        <v>0</v>
      </c>
      <c r="BF358" s="211">
        <f>IF(N358="snížená",J358,0)</f>
        <v>0</v>
      </c>
      <c r="BG358" s="211">
        <f>IF(N358="zákl. přenesená",J358,0)</f>
        <v>0</v>
      </c>
      <c r="BH358" s="211">
        <f>IF(N358="sníž. přenesená",J358,0)</f>
        <v>0</v>
      </c>
      <c r="BI358" s="211">
        <f>IF(N358="nulová",J358,0)</f>
        <v>0</v>
      </c>
      <c r="BJ358" s="16" t="s">
        <v>84</v>
      </c>
      <c r="BK358" s="211">
        <f>ROUND(I358*H358,2)</f>
        <v>0</v>
      </c>
      <c r="BL358" s="16" t="s">
        <v>188</v>
      </c>
      <c r="BM358" s="210" t="s">
        <v>546</v>
      </c>
    </row>
    <row r="359" spans="1:65" s="2" customFormat="1" ht="19.5">
      <c r="A359" s="33"/>
      <c r="B359" s="34"/>
      <c r="C359" s="35"/>
      <c r="D359" s="212" t="s">
        <v>190</v>
      </c>
      <c r="E359" s="35"/>
      <c r="F359" s="213" t="s">
        <v>545</v>
      </c>
      <c r="G359" s="35"/>
      <c r="H359" s="35"/>
      <c r="I359" s="110"/>
      <c r="J359" s="35"/>
      <c r="K359" s="35"/>
      <c r="L359" s="38"/>
      <c r="M359" s="214"/>
      <c r="N359" s="215"/>
      <c r="O359" s="70"/>
      <c r="P359" s="70"/>
      <c r="Q359" s="70"/>
      <c r="R359" s="70"/>
      <c r="S359" s="70"/>
      <c r="T359" s="71"/>
      <c r="U359" s="33"/>
      <c r="V359" s="33"/>
      <c r="W359" s="33"/>
      <c r="X359" s="33"/>
      <c r="Y359" s="33"/>
      <c r="Z359" s="33"/>
      <c r="AA359" s="33"/>
      <c r="AB359" s="33"/>
      <c r="AC359" s="33"/>
      <c r="AD359" s="33"/>
      <c r="AE359" s="33"/>
      <c r="AT359" s="16" t="s">
        <v>190</v>
      </c>
      <c r="AU359" s="16" t="s">
        <v>88</v>
      </c>
    </row>
    <row r="360" spans="1:65" s="13" customFormat="1" ht="11.25">
      <c r="B360" s="217"/>
      <c r="C360" s="218"/>
      <c r="D360" s="212" t="s">
        <v>206</v>
      </c>
      <c r="E360" s="219" t="s">
        <v>139</v>
      </c>
      <c r="F360" s="220" t="s">
        <v>547</v>
      </c>
      <c r="G360" s="218"/>
      <c r="H360" s="221">
        <v>264.07</v>
      </c>
      <c r="I360" s="222"/>
      <c r="J360" s="218"/>
      <c r="K360" s="218"/>
      <c r="L360" s="223"/>
      <c r="M360" s="224"/>
      <c r="N360" s="225"/>
      <c r="O360" s="225"/>
      <c r="P360" s="225"/>
      <c r="Q360" s="225"/>
      <c r="R360" s="225"/>
      <c r="S360" s="225"/>
      <c r="T360" s="226"/>
      <c r="AT360" s="227" t="s">
        <v>206</v>
      </c>
      <c r="AU360" s="227" t="s">
        <v>88</v>
      </c>
      <c r="AV360" s="13" t="s">
        <v>88</v>
      </c>
      <c r="AW360" s="13" t="s">
        <v>34</v>
      </c>
      <c r="AX360" s="13" t="s">
        <v>84</v>
      </c>
      <c r="AY360" s="227" t="s">
        <v>181</v>
      </c>
    </row>
    <row r="361" spans="1:65" s="2" customFormat="1" ht="33" customHeight="1">
      <c r="A361" s="33"/>
      <c r="B361" s="34"/>
      <c r="C361" s="199" t="s">
        <v>548</v>
      </c>
      <c r="D361" s="199" t="s">
        <v>183</v>
      </c>
      <c r="E361" s="200" t="s">
        <v>549</v>
      </c>
      <c r="F361" s="201" t="s">
        <v>550</v>
      </c>
      <c r="G361" s="202" t="s">
        <v>266</v>
      </c>
      <c r="H361" s="203">
        <v>21.111000000000001</v>
      </c>
      <c r="I361" s="204"/>
      <c r="J361" s="205">
        <f>ROUND(I361*H361,2)</f>
        <v>0</v>
      </c>
      <c r="K361" s="201" t="s">
        <v>1</v>
      </c>
      <c r="L361" s="38"/>
      <c r="M361" s="206" t="s">
        <v>1</v>
      </c>
      <c r="N361" s="207" t="s">
        <v>44</v>
      </c>
      <c r="O361" s="70"/>
      <c r="P361" s="208">
        <f>O361*H361</f>
        <v>0</v>
      </c>
      <c r="Q361" s="208">
        <v>0</v>
      </c>
      <c r="R361" s="208">
        <f>Q361*H361</f>
        <v>0</v>
      </c>
      <c r="S361" s="208">
        <v>0</v>
      </c>
      <c r="T361" s="209">
        <f>S361*H361</f>
        <v>0</v>
      </c>
      <c r="U361" s="33"/>
      <c r="V361" s="33"/>
      <c r="W361" s="33"/>
      <c r="X361" s="33"/>
      <c r="Y361" s="33"/>
      <c r="Z361" s="33"/>
      <c r="AA361" s="33"/>
      <c r="AB361" s="33"/>
      <c r="AC361" s="33"/>
      <c r="AD361" s="33"/>
      <c r="AE361" s="33"/>
      <c r="AR361" s="210" t="s">
        <v>188</v>
      </c>
      <c r="AT361" s="210" t="s">
        <v>183</v>
      </c>
      <c r="AU361" s="210" t="s">
        <v>88</v>
      </c>
      <c r="AY361" s="16" t="s">
        <v>181</v>
      </c>
      <c r="BE361" s="211">
        <f>IF(N361="základní",J361,0)</f>
        <v>0</v>
      </c>
      <c r="BF361" s="211">
        <f>IF(N361="snížená",J361,0)</f>
        <v>0</v>
      </c>
      <c r="BG361" s="211">
        <f>IF(N361="zákl. přenesená",J361,0)</f>
        <v>0</v>
      </c>
      <c r="BH361" s="211">
        <f>IF(N361="sníž. přenesená",J361,0)</f>
        <v>0</v>
      </c>
      <c r="BI361" s="211">
        <f>IF(N361="nulová",J361,0)</f>
        <v>0</v>
      </c>
      <c r="BJ361" s="16" t="s">
        <v>84</v>
      </c>
      <c r="BK361" s="211">
        <f>ROUND(I361*H361,2)</f>
        <v>0</v>
      </c>
      <c r="BL361" s="16" t="s">
        <v>188</v>
      </c>
      <c r="BM361" s="210" t="s">
        <v>551</v>
      </c>
    </row>
    <row r="362" spans="1:65" s="2" customFormat="1" ht="29.25">
      <c r="A362" s="33"/>
      <c r="B362" s="34"/>
      <c r="C362" s="35"/>
      <c r="D362" s="212" t="s">
        <v>190</v>
      </c>
      <c r="E362" s="35"/>
      <c r="F362" s="213" t="s">
        <v>552</v>
      </c>
      <c r="G362" s="35"/>
      <c r="H362" s="35"/>
      <c r="I362" s="110"/>
      <c r="J362" s="35"/>
      <c r="K362" s="35"/>
      <c r="L362" s="38"/>
      <c r="M362" s="214"/>
      <c r="N362" s="215"/>
      <c r="O362" s="70"/>
      <c r="P362" s="70"/>
      <c r="Q362" s="70"/>
      <c r="R362" s="70"/>
      <c r="S362" s="70"/>
      <c r="T362" s="71"/>
      <c r="U362" s="33"/>
      <c r="V362" s="33"/>
      <c r="W362" s="33"/>
      <c r="X362" s="33"/>
      <c r="Y362" s="33"/>
      <c r="Z362" s="33"/>
      <c r="AA362" s="33"/>
      <c r="AB362" s="33"/>
      <c r="AC362" s="33"/>
      <c r="AD362" s="33"/>
      <c r="AE362" s="33"/>
      <c r="AT362" s="16" t="s">
        <v>190</v>
      </c>
      <c r="AU362" s="16" t="s">
        <v>88</v>
      </c>
    </row>
    <row r="363" spans="1:65" s="2" customFormat="1" ht="78">
      <c r="A363" s="33"/>
      <c r="B363" s="34"/>
      <c r="C363" s="35"/>
      <c r="D363" s="212" t="s">
        <v>192</v>
      </c>
      <c r="E363" s="35"/>
      <c r="F363" s="216" t="s">
        <v>553</v>
      </c>
      <c r="G363" s="35"/>
      <c r="H363" s="35"/>
      <c r="I363" s="110"/>
      <c r="J363" s="35"/>
      <c r="K363" s="35"/>
      <c r="L363" s="38"/>
      <c r="M363" s="214"/>
      <c r="N363" s="215"/>
      <c r="O363" s="70"/>
      <c r="P363" s="70"/>
      <c r="Q363" s="70"/>
      <c r="R363" s="70"/>
      <c r="S363" s="70"/>
      <c r="T363" s="71"/>
      <c r="U363" s="33"/>
      <c r="V363" s="33"/>
      <c r="W363" s="33"/>
      <c r="X363" s="33"/>
      <c r="Y363" s="33"/>
      <c r="Z363" s="33"/>
      <c r="AA363" s="33"/>
      <c r="AB363" s="33"/>
      <c r="AC363" s="33"/>
      <c r="AD363" s="33"/>
      <c r="AE363" s="33"/>
      <c r="AT363" s="16" t="s">
        <v>192</v>
      </c>
      <c r="AU363" s="16" t="s">
        <v>88</v>
      </c>
    </row>
    <row r="364" spans="1:65" s="13" customFormat="1" ht="11.25">
      <c r="B364" s="217"/>
      <c r="C364" s="218"/>
      <c r="D364" s="212" t="s">
        <v>206</v>
      </c>
      <c r="E364" s="219" t="s">
        <v>141</v>
      </c>
      <c r="F364" s="220" t="s">
        <v>142</v>
      </c>
      <c r="G364" s="218"/>
      <c r="H364" s="221">
        <v>21.111000000000001</v>
      </c>
      <c r="I364" s="222"/>
      <c r="J364" s="218"/>
      <c r="K364" s="218"/>
      <c r="L364" s="223"/>
      <c r="M364" s="224"/>
      <c r="N364" s="225"/>
      <c r="O364" s="225"/>
      <c r="P364" s="225"/>
      <c r="Q364" s="225"/>
      <c r="R364" s="225"/>
      <c r="S364" s="225"/>
      <c r="T364" s="226"/>
      <c r="AT364" s="227" t="s">
        <v>206</v>
      </c>
      <c r="AU364" s="227" t="s">
        <v>88</v>
      </c>
      <c r="AV364" s="13" t="s">
        <v>88</v>
      </c>
      <c r="AW364" s="13" t="s">
        <v>34</v>
      </c>
      <c r="AX364" s="13" t="s">
        <v>84</v>
      </c>
      <c r="AY364" s="227" t="s">
        <v>181</v>
      </c>
    </row>
    <row r="365" spans="1:65" s="2" customFormat="1" ht="21.75" customHeight="1">
      <c r="A365" s="33"/>
      <c r="B365" s="34"/>
      <c r="C365" s="199" t="s">
        <v>554</v>
      </c>
      <c r="D365" s="199" t="s">
        <v>183</v>
      </c>
      <c r="E365" s="200" t="s">
        <v>555</v>
      </c>
      <c r="F365" s="201" t="s">
        <v>305</v>
      </c>
      <c r="G365" s="202" t="s">
        <v>266</v>
      </c>
      <c r="H365" s="203">
        <v>192.852</v>
      </c>
      <c r="I365" s="204"/>
      <c r="J365" s="205">
        <f>ROUND(I365*H365,2)</f>
        <v>0</v>
      </c>
      <c r="K365" s="201" t="s">
        <v>1</v>
      </c>
      <c r="L365" s="38"/>
      <c r="M365" s="206" t="s">
        <v>1</v>
      </c>
      <c r="N365" s="207" t="s">
        <v>44</v>
      </c>
      <c r="O365" s="70"/>
      <c r="P365" s="208">
        <f>O365*H365</f>
        <v>0</v>
      </c>
      <c r="Q365" s="208">
        <v>0</v>
      </c>
      <c r="R365" s="208">
        <f>Q365*H365</f>
        <v>0</v>
      </c>
      <c r="S365" s="208">
        <v>0</v>
      </c>
      <c r="T365" s="209">
        <f>S365*H365</f>
        <v>0</v>
      </c>
      <c r="U365" s="33"/>
      <c r="V365" s="33"/>
      <c r="W365" s="33"/>
      <c r="X365" s="33"/>
      <c r="Y365" s="33"/>
      <c r="Z365" s="33"/>
      <c r="AA365" s="33"/>
      <c r="AB365" s="33"/>
      <c r="AC365" s="33"/>
      <c r="AD365" s="33"/>
      <c r="AE365" s="33"/>
      <c r="AR365" s="210" t="s">
        <v>188</v>
      </c>
      <c r="AT365" s="210" t="s">
        <v>183</v>
      </c>
      <c r="AU365" s="210" t="s">
        <v>88</v>
      </c>
      <c r="AY365" s="16" t="s">
        <v>181</v>
      </c>
      <c r="BE365" s="211">
        <f>IF(N365="základní",J365,0)</f>
        <v>0</v>
      </c>
      <c r="BF365" s="211">
        <f>IF(N365="snížená",J365,0)</f>
        <v>0</v>
      </c>
      <c r="BG365" s="211">
        <f>IF(N365="zákl. přenesená",J365,0)</f>
        <v>0</v>
      </c>
      <c r="BH365" s="211">
        <f>IF(N365="sníž. přenesená",J365,0)</f>
        <v>0</v>
      </c>
      <c r="BI365" s="211">
        <f>IF(N365="nulová",J365,0)</f>
        <v>0</v>
      </c>
      <c r="BJ365" s="16" t="s">
        <v>84</v>
      </c>
      <c r="BK365" s="211">
        <f>ROUND(I365*H365,2)</f>
        <v>0</v>
      </c>
      <c r="BL365" s="16" t="s">
        <v>188</v>
      </c>
      <c r="BM365" s="210" t="s">
        <v>556</v>
      </c>
    </row>
    <row r="366" spans="1:65" s="2" customFormat="1" ht="29.25">
      <c r="A366" s="33"/>
      <c r="B366" s="34"/>
      <c r="C366" s="35"/>
      <c r="D366" s="212" t="s">
        <v>190</v>
      </c>
      <c r="E366" s="35"/>
      <c r="F366" s="213" t="s">
        <v>307</v>
      </c>
      <c r="G366" s="35"/>
      <c r="H366" s="35"/>
      <c r="I366" s="110"/>
      <c r="J366" s="35"/>
      <c r="K366" s="35"/>
      <c r="L366" s="38"/>
      <c r="M366" s="214"/>
      <c r="N366" s="215"/>
      <c r="O366" s="70"/>
      <c r="P366" s="70"/>
      <c r="Q366" s="70"/>
      <c r="R366" s="70"/>
      <c r="S366" s="70"/>
      <c r="T366" s="71"/>
      <c r="U366" s="33"/>
      <c r="V366" s="33"/>
      <c r="W366" s="33"/>
      <c r="X366" s="33"/>
      <c r="Y366" s="33"/>
      <c r="Z366" s="33"/>
      <c r="AA366" s="33"/>
      <c r="AB366" s="33"/>
      <c r="AC366" s="33"/>
      <c r="AD366" s="33"/>
      <c r="AE366" s="33"/>
      <c r="AT366" s="16" t="s">
        <v>190</v>
      </c>
      <c r="AU366" s="16" t="s">
        <v>88</v>
      </c>
    </row>
    <row r="367" spans="1:65" s="2" customFormat="1" ht="78">
      <c r="A367" s="33"/>
      <c r="B367" s="34"/>
      <c r="C367" s="35"/>
      <c r="D367" s="212" t="s">
        <v>192</v>
      </c>
      <c r="E367" s="35"/>
      <c r="F367" s="216" t="s">
        <v>553</v>
      </c>
      <c r="G367" s="35"/>
      <c r="H367" s="35"/>
      <c r="I367" s="110"/>
      <c r="J367" s="35"/>
      <c r="K367" s="35"/>
      <c r="L367" s="38"/>
      <c r="M367" s="214"/>
      <c r="N367" s="215"/>
      <c r="O367" s="70"/>
      <c r="P367" s="70"/>
      <c r="Q367" s="70"/>
      <c r="R367" s="70"/>
      <c r="S367" s="70"/>
      <c r="T367" s="71"/>
      <c r="U367" s="33"/>
      <c r="V367" s="33"/>
      <c r="W367" s="33"/>
      <c r="X367" s="33"/>
      <c r="Y367" s="33"/>
      <c r="Z367" s="33"/>
      <c r="AA367" s="33"/>
      <c r="AB367" s="33"/>
      <c r="AC367" s="33"/>
      <c r="AD367" s="33"/>
      <c r="AE367" s="33"/>
      <c r="AT367" s="16" t="s">
        <v>192</v>
      </c>
      <c r="AU367" s="16" t="s">
        <v>88</v>
      </c>
    </row>
    <row r="368" spans="1:65" s="13" customFormat="1" ht="11.25">
      <c r="B368" s="217"/>
      <c r="C368" s="218"/>
      <c r="D368" s="212" t="s">
        <v>206</v>
      </c>
      <c r="E368" s="219" t="s">
        <v>143</v>
      </c>
      <c r="F368" s="220" t="s">
        <v>557</v>
      </c>
      <c r="G368" s="218"/>
      <c r="H368" s="221">
        <v>192.852</v>
      </c>
      <c r="I368" s="222"/>
      <c r="J368" s="218"/>
      <c r="K368" s="218"/>
      <c r="L368" s="223"/>
      <c r="M368" s="224"/>
      <c r="N368" s="225"/>
      <c r="O368" s="225"/>
      <c r="P368" s="225"/>
      <c r="Q368" s="225"/>
      <c r="R368" s="225"/>
      <c r="S368" s="225"/>
      <c r="T368" s="226"/>
      <c r="AT368" s="227" t="s">
        <v>206</v>
      </c>
      <c r="AU368" s="227" t="s">
        <v>88</v>
      </c>
      <c r="AV368" s="13" t="s">
        <v>88</v>
      </c>
      <c r="AW368" s="13" t="s">
        <v>34</v>
      </c>
      <c r="AX368" s="13" t="s">
        <v>84</v>
      </c>
      <c r="AY368" s="227" t="s">
        <v>181</v>
      </c>
    </row>
    <row r="369" spans="1:65" s="12" customFormat="1" ht="22.9" customHeight="1">
      <c r="B369" s="183"/>
      <c r="C369" s="184"/>
      <c r="D369" s="185" t="s">
        <v>78</v>
      </c>
      <c r="E369" s="197" t="s">
        <v>558</v>
      </c>
      <c r="F369" s="197" t="s">
        <v>559</v>
      </c>
      <c r="G369" s="184"/>
      <c r="H369" s="184"/>
      <c r="I369" s="187"/>
      <c r="J369" s="198">
        <f>BK369</f>
        <v>0</v>
      </c>
      <c r="K369" s="184"/>
      <c r="L369" s="189"/>
      <c r="M369" s="190"/>
      <c r="N369" s="191"/>
      <c r="O369" s="191"/>
      <c r="P369" s="192">
        <f>SUM(P370:P371)</f>
        <v>0</v>
      </c>
      <c r="Q369" s="191"/>
      <c r="R369" s="192">
        <f>SUM(R370:R371)</f>
        <v>0</v>
      </c>
      <c r="S369" s="191"/>
      <c r="T369" s="193">
        <f>SUM(T370:T371)</f>
        <v>0</v>
      </c>
      <c r="AR369" s="194" t="s">
        <v>84</v>
      </c>
      <c r="AT369" s="195" t="s">
        <v>78</v>
      </c>
      <c r="AU369" s="195" t="s">
        <v>84</v>
      </c>
      <c r="AY369" s="194" t="s">
        <v>181</v>
      </c>
      <c r="BK369" s="196">
        <f>SUM(BK370:BK371)</f>
        <v>0</v>
      </c>
    </row>
    <row r="370" spans="1:65" s="2" customFormat="1" ht="21.75" customHeight="1">
      <c r="A370" s="33"/>
      <c r="B370" s="34"/>
      <c r="C370" s="199" t="s">
        <v>560</v>
      </c>
      <c r="D370" s="199" t="s">
        <v>183</v>
      </c>
      <c r="E370" s="200" t="s">
        <v>561</v>
      </c>
      <c r="F370" s="201" t="s">
        <v>562</v>
      </c>
      <c r="G370" s="202" t="s">
        <v>266</v>
      </c>
      <c r="H370" s="203">
        <v>245.625</v>
      </c>
      <c r="I370" s="204"/>
      <c r="J370" s="205">
        <f>ROUND(I370*H370,2)</f>
        <v>0</v>
      </c>
      <c r="K370" s="201" t="s">
        <v>187</v>
      </c>
      <c r="L370" s="38"/>
      <c r="M370" s="206" t="s">
        <v>1</v>
      </c>
      <c r="N370" s="207" t="s">
        <v>44</v>
      </c>
      <c r="O370" s="70"/>
      <c r="P370" s="208">
        <f>O370*H370</f>
        <v>0</v>
      </c>
      <c r="Q370" s="208">
        <v>0</v>
      </c>
      <c r="R370" s="208">
        <f>Q370*H370</f>
        <v>0</v>
      </c>
      <c r="S370" s="208">
        <v>0</v>
      </c>
      <c r="T370" s="209">
        <f>S370*H370</f>
        <v>0</v>
      </c>
      <c r="U370" s="33"/>
      <c r="V370" s="33"/>
      <c r="W370" s="33"/>
      <c r="X370" s="33"/>
      <c r="Y370" s="33"/>
      <c r="Z370" s="33"/>
      <c r="AA370" s="33"/>
      <c r="AB370" s="33"/>
      <c r="AC370" s="33"/>
      <c r="AD370" s="33"/>
      <c r="AE370" s="33"/>
      <c r="AR370" s="210" t="s">
        <v>188</v>
      </c>
      <c r="AT370" s="210" t="s">
        <v>183</v>
      </c>
      <c r="AU370" s="210" t="s">
        <v>88</v>
      </c>
      <c r="AY370" s="16" t="s">
        <v>181</v>
      </c>
      <c r="BE370" s="211">
        <f>IF(N370="základní",J370,0)</f>
        <v>0</v>
      </c>
      <c r="BF370" s="211">
        <f>IF(N370="snížená",J370,0)</f>
        <v>0</v>
      </c>
      <c r="BG370" s="211">
        <f>IF(N370="zákl. přenesená",J370,0)</f>
        <v>0</v>
      </c>
      <c r="BH370" s="211">
        <f>IF(N370="sníž. přenesená",J370,0)</f>
        <v>0</v>
      </c>
      <c r="BI370" s="211">
        <f>IF(N370="nulová",J370,0)</f>
        <v>0</v>
      </c>
      <c r="BJ370" s="16" t="s">
        <v>84</v>
      </c>
      <c r="BK370" s="211">
        <f>ROUND(I370*H370,2)</f>
        <v>0</v>
      </c>
      <c r="BL370" s="16" t="s">
        <v>188</v>
      </c>
      <c r="BM370" s="210" t="s">
        <v>563</v>
      </c>
    </row>
    <row r="371" spans="1:65" s="2" customFormat="1" ht="19.5">
      <c r="A371" s="33"/>
      <c r="B371" s="34"/>
      <c r="C371" s="35"/>
      <c r="D371" s="212" t="s">
        <v>190</v>
      </c>
      <c r="E371" s="35"/>
      <c r="F371" s="213" t="s">
        <v>564</v>
      </c>
      <c r="G371" s="35"/>
      <c r="H371" s="35"/>
      <c r="I371" s="110"/>
      <c r="J371" s="35"/>
      <c r="K371" s="35"/>
      <c r="L371" s="38"/>
      <c r="M371" s="214"/>
      <c r="N371" s="215"/>
      <c r="O371" s="70"/>
      <c r="P371" s="70"/>
      <c r="Q371" s="70"/>
      <c r="R371" s="70"/>
      <c r="S371" s="70"/>
      <c r="T371" s="71"/>
      <c r="U371" s="33"/>
      <c r="V371" s="33"/>
      <c r="W371" s="33"/>
      <c r="X371" s="33"/>
      <c r="Y371" s="33"/>
      <c r="Z371" s="33"/>
      <c r="AA371" s="33"/>
      <c r="AB371" s="33"/>
      <c r="AC371" s="33"/>
      <c r="AD371" s="33"/>
      <c r="AE371" s="33"/>
      <c r="AT371" s="16" t="s">
        <v>190</v>
      </c>
      <c r="AU371" s="16" t="s">
        <v>88</v>
      </c>
    </row>
    <row r="372" spans="1:65" s="12" customFormat="1" ht="25.9" customHeight="1">
      <c r="B372" s="183"/>
      <c r="C372" s="184"/>
      <c r="D372" s="185" t="s">
        <v>78</v>
      </c>
      <c r="E372" s="186" t="s">
        <v>565</v>
      </c>
      <c r="F372" s="186" t="s">
        <v>566</v>
      </c>
      <c r="G372" s="184"/>
      <c r="H372" s="184"/>
      <c r="I372" s="187"/>
      <c r="J372" s="188">
        <f>BK372</f>
        <v>0</v>
      </c>
      <c r="K372" s="184"/>
      <c r="L372" s="189"/>
      <c r="M372" s="190"/>
      <c r="N372" s="191"/>
      <c r="O372" s="191"/>
      <c r="P372" s="192">
        <f>P373</f>
        <v>0</v>
      </c>
      <c r="Q372" s="191"/>
      <c r="R372" s="192">
        <f>R373</f>
        <v>6.7964999999999996E-3</v>
      </c>
      <c r="S372" s="191"/>
      <c r="T372" s="193">
        <f>T373</f>
        <v>0</v>
      </c>
      <c r="AR372" s="194" t="s">
        <v>88</v>
      </c>
      <c r="AT372" s="195" t="s">
        <v>78</v>
      </c>
      <c r="AU372" s="195" t="s">
        <v>79</v>
      </c>
      <c r="AY372" s="194" t="s">
        <v>181</v>
      </c>
      <c r="BK372" s="196">
        <f>BK373</f>
        <v>0</v>
      </c>
    </row>
    <row r="373" spans="1:65" s="12" customFormat="1" ht="22.9" customHeight="1">
      <c r="B373" s="183"/>
      <c r="C373" s="184"/>
      <c r="D373" s="185" t="s">
        <v>78</v>
      </c>
      <c r="E373" s="197" t="s">
        <v>567</v>
      </c>
      <c r="F373" s="197" t="s">
        <v>568</v>
      </c>
      <c r="G373" s="184"/>
      <c r="H373" s="184"/>
      <c r="I373" s="187"/>
      <c r="J373" s="198">
        <f>BK373</f>
        <v>0</v>
      </c>
      <c r="K373" s="184"/>
      <c r="L373" s="189"/>
      <c r="M373" s="190"/>
      <c r="N373" s="191"/>
      <c r="O373" s="191"/>
      <c r="P373" s="192">
        <f>SUM(P374:P379)</f>
        <v>0</v>
      </c>
      <c r="Q373" s="191"/>
      <c r="R373" s="192">
        <f>SUM(R374:R379)</f>
        <v>6.7964999999999996E-3</v>
      </c>
      <c r="S373" s="191"/>
      <c r="T373" s="193">
        <f>SUM(T374:T379)</f>
        <v>0</v>
      </c>
      <c r="AR373" s="194" t="s">
        <v>88</v>
      </c>
      <c r="AT373" s="195" t="s">
        <v>78</v>
      </c>
      <c r="AU373" s="195" t="s">
        <v>84</v>
      </c>
      <c r="AY373" s="194" t="s">
        <v>181</v>
      </c>
      <c r="BK373" s="196">
        <f>SUM(BK374:BK379)</f>
        <v>0</v>
      </c>
    </row>
    <row r="374" spans="1:65" s="2" customFormat="1" ht="21.75" customHeight="1">
      <c r="A374" s="33"/>
      <c r="B374" s="34"/>
      <c r="C374" s="199" t="s">
        <v>569</v>
      </c>
      <c r="D374" s="199" t="s">
        <v>183</v>
      </c>
      <c r="E374" s="200" t="s">
        <v>570</v>
      </c>
      <c r="F374" s="201" t="s">
        <v>571</v>
      </c>
      <c r="G374" s="202" t="s">
        <v>186</v>
      </c>
      <c r="H374" s="203">
        <v>19.7</v>
      </c>
      <c r="I374" s="204"/>
      <c r="J374" s="205">
        <f>ROUND(I374*H374,2)</f>
        <v>0</v>
      </c>
      <c r="K374" s="201" t="s">
        <v>1</v>
      </c>
      <c r="L374" s="38"/>
      <c r="M374" s="206" t="s">
        <v>1</v>
      </c>
      <c r="N374" s="207" t="s">
        <v>44</v>
      </c>
      <c r="O374" s="70"/>
      <c r="P374" s="208">
        <f>O374*H374</f>
        <v>0</v>
      </c>
      <c r="Q374" s="208">
        <v>0</v>
      </c>
      <c r="R374" s="208">
        <f>Q374*H374</f>
        <v>0</v>
      </c>
      <c r="S374" s="208">
        <v>0</v>
      </c>
      <c r="T374" s="209">
        <f>S374*H374</f>
        <v>0</v>
      </c>
      <c r="U374" s="33"/>
      <c r="V374" s="33"/>
      <c r="W374" s="33"/>
      <c r="X374" s="33"/>
      <c r="Y374" s="33"/>
      <c r="Z374" s="33"/>
      <c r="AA374" s="33"/>
      <c r="AB374" s="33"/>
      <c r="AC374" s="33"/>
      <c r="AD374" s="33"/>
      <c r="AE374" s="33"/>
      <c r="AR374" s="210" t="s">
        <v>281</v>
      </c>
      <c r="AT374" s="210" t="s">
        <v>183</v>
      </c>
      <c r="AU374" s="210" t="s">
        <v>88</v>
      </c>
      <c r="AY374" s="16" t="s">
        <v>181</v>
      </c>
      <c r="BE374" s="211">
        <f>IF(N374="základní",J374,0)</f>
        <v>0</v>
      </c>
      <c r="BF374" s="211">
        <f>IF(N374="snížená",J374,0)</f>
        <v>0</v>
      </c>
      <c r="BG374" s="211">
        <f>IF(N374="zákl. přenesená",J374,0)</f>
        <v>0</v>
      </c>
      <c r="BH374" s="211">
        <f>IF(N374="sníž. přenesená",J374,0)</f>
        <v>0</v>
      </c>
      <c r="BI374" s="211">
        <f>IF(N374="nulová",J374,0)</f>
        <v>0</v>
      </c>
      <c r="BJ374" s="16" t="s">
        <v>84</v>
      </c>
      <c r="BK374" s="211">
        <f>ROUND(I374*H374,2)</f>
        <v>0</v>
      </c>
      <c r="BL374" s="16" t="s">
        <v>281</v>
      </c>
      <c r="BM374" s="210" t="s">
        <v>572</v>
      </c>
    </row>
    <row r="375" spans="1:65" s="2" customFormat="1" ht="19.5">
      <c r="A375" s="33"/>
      <c r="B375" s="34"/>
      <c r="C375" s="35"/>
      <c r="D375" s="212" t="s">
        <v>190</v>
      </c>
      <c r="E375" s="35"/>
      <c r="F375" s="213" t="s">
        <v>571</v>
      </c>
      <c r="G375" s="35"/>
      <c r="H375" s="35"/>
      <c r="I375" s="110"/>
      <c r="J375" s="35"/>
      <c r="K375" s="35"/>
      <c r="L375" s="38"/>
      <c r="M375" s="214"/>
      <c r="N375" s="215"/>
      <c r="O375" s="70"/>
      <c r="P375" s="70"/>
      <c r="Q375" s="70"/>
      <c r="R375" s="70"/>
      <c r="S375" s="70"/>
      <c r="T375" s="71"/>
      <c r="U375" s="33"/>
      <c r="V375" s="33"/>
      <c r="W375" s="33"/>
      <c r="X375" s="33"/>
      <c r="Y375" s="33"/>
      <c r="Z375" s="33"/>
      <c r="AA375" s="33"/>
      <c r="AB375" s="33"/>
      <c r="AC375" s="33"/>
      <c r="AD375" s="33"/>
      <c r="AE375" s="33"/>
      <c r="AT375" s="16" t="s">
        <v>190</v>
      </c>
      <c r="AU375" s="16" t="s">
        <v>88</v>
      </c>
    </row>
    <row r="376" spans="1:65" s="13" customFormat="1" ht="11.25">
      <c r="B376" s="217"/>
      <c r="C376" s="218"/>
      <c r="D376" s="212" t="s">
        <v>206</v>
      </c>
      <c r="E376" s="219" t="s">
        <v>89</v>
      </c>
      <c r="F376" s="220" t="s">
        <v>573</v>
      </c>
      <c r="G376" s="218"/>
      <c r="H376" s="221">
        <v>19.7</v>
      </c>
      <c r="I376" s="222"/>
      <c r="J376" s="218"/>
      <c r="K376" s="218"/>
      <c r="L376" s="223"/>
      <c r="M376" s="224"/>
      <c r="N376" s="225"/>
      <c r="O376" s="225"/>
      <c r="P376" s="225"/>
      <c r="Q376" s="225"/>
      <c r="R376" s="225"/>
      <c r="S376" s="225"/>
      <c r="T376" s="226"/>
      <c r="AT376" s="227" t="s">
        <v>206</v>
      </c>
      <c r="AU376" s="227" t="s">
        <v>88</v>
      </c>
      <c r="AV376" s="13" t="s">
        <v>88</v>
      </c>
      <c r="AW376" s="13" t="s">
        <v>34</v>
      </c>
      <c r="AX376" s="13" t="s">
        <v>84</v>
      </c>
      <c r="AY376" s="227" t="s">
        <v>181</v>
      </c>
    </row>
    <row r="377" spans="1:65" s="2" customFormat="1" ht="21.75" customHeight="1">
      <c r="A377" s="33"/>
      <c r="B377" s="34"/>
      <c r="C377" s="239" t="s">
        <v>574</v>
      </c>
      <c r="D377" s="239" t="s">
        <v>263</v>
      </c>
      <c r="E377" s="240" t="s">
        <v>575</v>
      </c>
      <c r="F377" s="241" t="s">
        <v>576</v>
      </c>
      <c r="G377" s="242" t="s">
        <v>186</v>
      </c>
      <c r="H377" s="243">
        <v>22.655000000000001</v>
      </c>
      <c r="I377" s="244"/>
      <c r="J377" s="245">
        <f>ROUND(I377*H377,2)</f>
        <v>0</v>
      </c>
      <c r="K377" s="241" t="s">
        <v>187</v>
      </c>
      <c r="L377" s="246"/>
      <c r="M377" s="247" t="s">
        <v>1</v>
      </c>
      <c r="N377" s="248" t="s">
        <v>44</v>
      </c>
      <c r="O377" s="70"/>
      <c r="P377" s="208">
        <f>O377*H377</f>
        <v>0</v>
      </c>
      <c r="Q377" s="208">
        <v>2.9999999999999997E-4</v>
      </c>
      <c r="R377" s="208">
        <f>Q377*H377</f>
        <v>6.7964999999999996E-3</v>
      </c>
      <c r="S377" s="208">
        <v>0</v>
      </c>
      <c r="T377" s="209">
        <f>S377*H377</f>
        <v>0</v>
      </c>
      <c r="U377" s="33"/>
      <c r="V377" s="33"/>
      <c r="W377" s="33"/>
      <c r="X377" s="33"/>
      <c r="Y377" s="33"/>
      <c r="Z377" s="33"/>
      <c r="AA377" s="33"/>
      <c r="AB377" s="33"/>
      <c r="AC377" s="33"/>
      <c r="AD377" s="33"/>
      <c r="AE377" s="33"/>
      <c r="AR377" s="210" t="s">
        <v>380</v>
      </c>
      <c r="AT377" s="210" t="s">
        <v>263</v>
      </c>
      <c r="AU377" s="210" t="s">
        <v>88</v>
      </c>
      <c r="AY377" s="16" t="s">
        <v>181</v>
      </c>
      <c r="BE377" s="211">
        <f>IF(N377="základní",J377,0)</f>
        <v>0</v>
      </c>
      <c r="BF377" s="211">
        <f>IF(N377="snížená",J377,0)</f>
        <v>0</v>
      </c>
      <c r="BG377" s="211">
        <f>IF(N377="zákl. přenesená",J377,0)</f>
        <v>0</v>
      </c>
      <c r="BH377" s="211">
        <f>IF(N377="sníž. přenesená",J377,0)</f>
        <v>0</v>
      </c>
      <c r="BI377" s="211">
        <f>IF(N377="nulová",J377,0)</f>
        <v>0</v>
      </c>
      <c r="BJ377" s="16" t="s">
        <v>84</v>
      </c>
      <c r="BK377" s="211">
        <f>ROUND(I377*H377,2)</f>
        <v>0</v>
      </c>
      <c r="BL377" s="16" t="s">
        <v>281</v>
      </c>
      <c r="BM377" s="210" t="s">
        <v>577</v>
      </c>
    </row>
    <row r="378" spans="1:65" s="2" customFormat="1" ht="11.25">
      <c r="A378" s="33"/>
      <c r="B378" s="34"/>
      <c r="C378" s="35"/>
      <c r="D378" s="212" t="s">
        <v>190</v>
      </c>
      <c r="E378" s="35"/>
      <c r="F378" s="213" t="s">
        <v>576</v>
      </c>
      <c r="G378" s="35"/>
      <c r="H378" s="35"/>
      <c r="I378" s="110"/>
      <c r="J378" s="35"/>
      <c r="K378" s="35"/>
      <c r="L378" s="38"/>
      <c r="M378" s="214"/>
      <c r="N378" s="215"/>
      <c r="O378" s="70"/>
      <c r="P378" s="70"/>
      <c r="Q378" s="70"/>
      <c r="R378" s="70"/>
      <c r="S378" s="70"/>
      <c r="T378" s="71"/>
      <c r="U378" s="33"/>
      <c r="V378" s="33"/>
      <c r="W378" s="33"/>
      <c r="X378" s="33"/>
      <c r="Y378" s="33"/>
      <c r="Z378" s="33"/>
      <c r="AA378" s="33"/>
      <c r="AB378" s="33"/>
      <c r="AC378" s="33"/>
      <c r="AD378" s="33"/>
      <c r="AE378" s="33"/>
      <c r="AT378" s="16" t="s">
        <v>190</v>
      </c>
      <c r="AU378" s="16" t="s">
        <v>88</v>
      </c>
    </row>
    <row r="379" spans="1:65" s="13" customFormat="1" ht="11.25">
      <c r="B379" s="217"/>
      <c r="C379" s="218"/>
      <c r="D379" s="212" t="s">
        <v>206</v>
      </c>
      <c r="E379" s="219" t="s">
        <v>1</v>
      </c>
      <c r="F379" s="220" t="s">
        <v>578</v>
      </c>
      <c r="G379" s="218"/>
      <c r="H379" s="221">
        <v>22.655000000000001</v>
      </c>
      <c r="I379" s="222"/>
      <c r="J379" s="218"/>
      <c r="K379" s="218"/>
      <c r="L379" s="223"/>
      <c r="M379" s="224"/>
      <c r="N379" s="225"/>
      <c r="O379" s="225"/>
      <c r="P379" s="225"/>
      <c r="Q379" s="225"/>
      <c r="R379" s="225"/>
      <c r="S379" s="225"/>
      <c r="T379" s="226"/>
      <c r="AT379" s="227" t="s">
        <v>206</v>
      </c>
      <c r="AU379" s="227" t="s">
        <v>88</v>
      </c>
      <c r="AV379" s="13" t="s">
        <v>88</v>
      </c>
      <c r="AW379" s="13" t="s">
        <v>34</v>
      </c>
      <c r="AX379" s="13" t="s">
        <v>84</v>
      </c>
      <c r="AY379" s="227" t="s">
        <v>181</v>
      </c>
    </row>
    <row r="380" spans="1:65" s="12" customFormat="1" ht="25.9" customHeight="1">
      <c r="B380" s="183"/>
      <c r="C380" s="184"/>
      <c r="D380" s="185" t="s">
        <v>78</v>
      </c>
      <c r="E380" s="186" t="s">
        <v>579</v>
      </c>
      <c r="F380" s="186" t="s">
        <v>580</v>
      </c>
      <c r="G380" s="184"/>
      <c r="H380" s="184"/>
      <c r="I380" s="187"/>
      <c r="J380" s="188">
        <f>BK380</f>
        <v>0</v>
      </c>
      <c r="K380" s="184"/>
      <c r="L380" s="189"/>
      <c r="M380" s="190"/>
      <c r="N380" s="191"/>
      <c r="O380" s="191"/>
      <c r="P380" s="192">
        <f>P381+SUM(P382:P385)+P396+P409+P412</f>
        <v>0</v>
      </c>
      <c r="Q380" s="191"/>
      <c r="R380" s="192">
        <f>R381+SUM(R382:R385)+R396+R409+R412</f>
        <v>0</v>
      </c>
      <c r="S380" s="191"/>
      <c r="T380" s="193">
        <f>T381+SUM(T382:T385)+T396+T409+T412</f>
        <v>0</v>
      </c>
      <c r="AR380" s="194" t="s">
        <v>212</v>
      </c>
      <c r="AT380" s="195" t="s">
        <v>78</v>
      </c>
      <c r="AU380" s="195" t="s">
        <v>79</v>
      </c>
      <c r="AY380" s="194" t="s">
        <v>181</v>
      </c>
      <c r="BK380" s="196">
        <f>BK381+SUM(BK382:BK385)+BK396+BK409+BK412</f>
        <v>0</v>
      </c>
    </row>
    <row r="381" spans="1:65" s="2" customFormat="1" ht="21.75" customHeight="1">
      <c r="A381" s="33"/>
      <c r="B381" s="34"/>
      <c r="C381" s="199" t="s">
        <v>581</v>
      </c>
      <c r="D381" s="199" t="s">
        <v>183</v>
      </c>
      <c r="E381" s="200" t="s">
        <v>582</v>
      </c>
      <c r="F381" s="201" t="s">
        <v>583</v>
      </c>
      <c r="G381" s="202" t="s">
        <v>584</v>
      </c>
      <c r="H381" s="203">
        <v>1</v>
      </c>
      <c r="I381" s="204"/>
      <c r="J381" s="205">
        <f>ROUND(I381*H381,2)</f>
        <v>0</v>
      </c>
      <c r="K381" s="201" t="s">
        <v>1</v>
      </c>
      <c r="L381" s="38"/>
      <c r="M381" s="206" t="s">
        <v>1</v>
      </c>
      <c r="N381" s="207" t="s">
        <v>44</v>
      </c>
      <c r="O381" s="70"/>
      <c r="P381" s="208">
        <f>O381*H381</f>
        <v>0</v>
      </c>
      <c r="Q381" s="208">
        <v>0</v>
      </c>
      <c r="R381" s="208">
        <f>Q381*H381</f>
        <v>0</v>
      </c>
      <c r="S381" s="208">
        <v>0</v>
      </c>
      <c r="T381" s="209">
        <f>S381*H381</f>
        <v>0</v>
      </c>
      <c r="U381" s="33"/>
      <c r="V381" s="33"/>
      <c r="W381" s="33"/>
      <c r="X381" s="33"/>
      <c r="Y381" s="33"/>
      <c r="Z381" s="33"/>
      <c r="AA381" s="33"/>
      <c r="AB381" s="33"/>
      <c r="AC381" s="33"/>
      <c r="AD381" s="33"/>
      <c r="AE381" s="33"/>
      <c r="AR381" s="210" t="s">
        <v>585</v>
      </c>
      <c r="AT381" s="210" t="s">
        <v>183</v>
      </c>
      <c r="AU381" s="210" t="s">
        <v>84</v>
      </c>
      <c r="AY381" s="16" t="s">
        <v>181</v>
      </c>
      <c r="BE381" s="211">
        <f>IF(N381="základní",J381,0)</f>
        <v>0</v>
      </c>
      <c r="BF381" s="211">
        <f>IF(N381="snížená",J381,0)</f>
        <v>0</v>
      </c>
      <c r="BG381" s="211">
        <f>IF(N381="zákl. přenesená",J381,0)</f>
        <v>0</v>
      </c>
      <c r="BH381" s="211">
        <f>IF(N381="sníž. přenesená",J381,0)</f>
        <v>0</v>
      </c>
      <c r="BI381" s="211">
        <f>IF(N381="nulová",J381,0)</f>
        <v>0</v>
      </c>
      <c r="BJ381" s="16" t="s">
        <v>84</v>
      </c>
      <c r="BK381" s="211">
        <f>ROUND(I381*H381,2)</f>
        <v>0</v>
      </c>
      <c r="BL381" s="16" t="s">
        <v>585</v>
      </c>
      <c r="BM381" s="210" t="s">
        <v>586</v>
      </c>
    </row>
    <row r="382" spans="1:65" s="2" customFormat="1" ht="29.25">
      <c r="A382" s="33"/>
      <c r="B382" s="34"/>
      <c r="C382" s="35"/>
      <c r="D382" s="212" t="s">
        <v>190</v>
      </c>
      <c r="E382" s="35"/>
      <c r="F382" s="213" t="s">
        <v>587</v>
      </c>
      <c r="G382" s="35"/>
      <c r="H382" s="35"/>
      <c r="I382" s="110"/>
      <c r="J382" s="35"/>
      <c r="K382" s="35"/>
      <c r="L382" s="38"/>
      <c r="M382" s="214"/>
      <c r="N382" s="215"/>
      <c r="O382" s="70"/>
      <c r="P382" s="70"/>
      <c r="Q382" s="70"/>
      <c r="R382" s="70"/>
      <c r="S382" s="70"/>
      <c r="T382" s="71"/>
      <c r="U382" s="33"/>
      <c r="V382" s="33"/>
      <c r="W382" s="33"/>
      <c r="X382" s="33"/>
      <c r="Y382" s="33"/>
      <c r="Z382" s="33"/>
      <c r="AA382" s="33"/>
      <c r="AB382" s="33"/>
      <c r="AC382" s="33"/>
      <c r="AD382" s="33"/>
      <c r="AE382" s="33"/>
      <c r="AT382" s="16" t="s">
        <v>190</v>
      </c>
      <c r="AU382" s="16" t="s">
        <v>84</v>
      </c>
    </row>
    <row r="383" spans="1:65" s="2" customFormat="1" ht="21.75" customHeight="1">
      <c r="A383" s="33"/>
      <c r="B383" s="34"/>
      <c r="C383" s="199" t="s">
        <v>588</v>
      </c>
      <c r="D383" s="199" t="s">
        <v>183</v>
      </c>
      <c r="E383" s="200" t="s">
        <v>589</v>
      </c>
      <c r="F383" s="201" t="s">
        <v>590</v>
      </c>
      <c r="G383" s="202" t="s">
        <v>591</v>
      </c>
      <c r="H383" s="203">
        <v>1</v>
      </c>
      <c r="I383" s="204"/>
      <c r="J383" s="205">
        <f>ROUND(I383*H383,2)</f>
        <v>0</v>
      </c>
      <c r="K383" s="201" t="s">
        <v>1</v>
      </c>
      <c r="L383" s="38"/>
      <c r="M383" s="206" t="s">
        <v>1</v>
      </c>
      <c r="N383" s="207" t="s">
        <v>44</v>
      </c>
      <c r="O383" s="70"/>
      <c r="P383" s="208">
        <f>O383*H383</f>
        <v>0</v>
      </c>
      <c r="Q383" s="208">
        <v>0</v>
      </c>
      <c r="R383" s="208">
        <f>Q383*H383</f>
        <v>0</v>
      </c>
      <c r="S383" s="208">
        <v>0</v>
      </c>
      <c r="T383" s="209">
        <f>S383*H383</f>
        <v>0</v>
      </c>
      <c r="U383" s="33"/>
      <c r="V383" s="33"/>
      <c r="W383" s="33"/>
      <c r="X383" s="33"/>
      <c r="Y383" s="33"/>
      <c r="Z383" s="33"/>
      <c r="AA383" s="33"/>
      <c r="AB383" s="33"/>
      <c r="AC383" s="33"/>
      <c r="AD383" s="33"/>
      <c r="AE383" s="33"/>
      <c r="AR383" s="210" t="s">
        <v>585</v>
      </c>
      <c r="AT383" s="210" t="s">
        <v>183</v>
      </c>
      <c r="AU383" s="210" t="s">
        <v>84</v>
      </c>
      <c r="AY383" s="16" t="s">
        <v>181</v>
      </c>
      <c r="BE383" s="211">
        <f>IF(N383="základní",J383,0)</f>
        <v>0</v>
      </c>
      <c r="BF383" s="211">
        <f>IF(N383="snížená",J383,0)</f>
        <v>0</v>
      </c>
      <c r="BG383" s="211">
        <f>IF(N383="zákl. přenesená",J383,0)</f>
        <v>0</v>
      </c>
      <c r="BH383" s="211">
        <f>IF(N383="sníž. přenesená",J383,0)</f>
        <v>0</v>
      </c>
      <c r="BI383" s="211">
        <f>IF(N383="nulová",J383,0)</f>
        <v>0</v>
      </c>
      <c r="BJ383" s="16" t="s">
        <v>84</v>
      </c>
      <c r="BK383" s="211">
        <f>ROUND(I383*H383,2)</f>
        <v>0</v>
      </c>
      <c r="BL383" s="16" t="s">
        <v>585</v>
      </c>
      <c r="BM383" s="210" t="s">
        <v>592</v>
      </c>
    </row>
    <row r="384" spans="1:65" s="2" customFormat="1" ht="11.25">
      <c r="A384" s="33"/>
      <c r="B384" s="34"/>
      <c r="C384" s="35"/>
      <c r="D384" s="212" t="s">
        <v>190</v>
      </c>
      <c r="E384" s="35"/>
      <c r="F384" s="213" t="s">
        <v>590</v>
      </c>
      <c r="G384" s="35"/>
      <c r="H384" s="35"/>
      <c r="I384" s="110"/>
      <c r="J384" s="35"/>
      <c r="K384" s="35"/>
      <c r="L384" s="38"/>
      <c r="M384" s="214"/>
      <c r="N384" s="215"/>
      <c r="O384" s="70"/>
      <c r="P384" s="70"/>
      <c r="Q384" s="70"/>
      <c r="R384" s="70"/>
      <c r="S384" s="70"/>
      <c r="T384" s="71"/>
      <c r="U384" s="33"/>
      <c r="V384" s="33"/>
      <c r="W384" s="33"/>
      <c r="X384" s="33"/>
      <c r="Y384" s="33"/>
      <c r="Z384" s="33"/>
      <c r="AA384" s="33"/>
      <c r="AB384" s="33"/>
      <c r="AC384" s="33"/>
      <c r="AD384" s="33"/>
      <c r="AE384" s="33"/>
      <c r="AT384" s="16" t="s">
        <v>190</v>
      </c>
      <c r="AU384" s="16" t="s">
        <v>84</v>
      </c>
    </row>
    <row r="385" spans="1:65" s="12" customFormat="1" ht="22.9" customHeight="1">
      <c r="B385" s="183"/>
      <c r="C385" s="184"/>
      <c r="D385" s="185" t="s">
        <v>78</v>
      </c>
      <c r="E385" s="197" t="s">
        <v>593</v>
      </c>
      <c r="F385" s="197" t="s">
        <v>594</v>
      </c>
      <c r="G385" s="184"/>
      <c r="H385" s="184"/>
      <c r="I385" s="187"/>
      <c r="J385" s="198">
        <f>BK385</f>
        <v>0</v>
      </c>
      <c r="K385" s="184"/>
      <c r="L385" s="189"/>
      <c r="M385" s="190"/>
      <c r="N385" s="191"/>
      <c r="O385" s="191"/>
      <c r="P385" s="192">
        <f>SUM(P386:P395)</f>
        <v>0</v>
      </c>
      <c r="Q385" s="191"/>
      <c r="R385" s="192">
        <f>SUM(R386:R395)</f>
        <v>0</v>
      </c>
      <c r="S385" s="191"/>
      <c r="T385" s="193">
        <f>SUM(T386:T395)</f>
        <v>0</v>
      </c>
      <c r="AR385" s="194" t="s">
        <v>212</v>
      </c>
      <c r="AT385" s="195" t="s">
        <v>78</v>
      </c>
      <c r="AU385" s="195" t="s">
        <v>84</v>
      </c>
      <c r="AY385" s="194" t="s">
        <v>181</v>
      </c>
      <c r="BK385" s="196">
        <f>SUM(BK386:BK395)</f>
        <v>0</v>
      </c>
    </row>
    <row r="386" spans="1:65" s="2" customFormat="1" ht="16.5" customHeight="1">
      <c r="A386" s="33"/>
      <c r="B386" s="34"/>
      <c r="C386" s="199" t="s">
        <v>595</v>
      </c>
      <c r="D386" s="199" t="s">
        <v>183</v>
      </c>
      <c r="E386" s="200" t="s">
        <v>596</v>
      </c>
      <c r="F386" s="201" t="s">
        <v>597</v>
      </c>
      <c r="G386" s="202" t="s">
        <v>598</v>
      </c>
      <c r="H386" s="203">
        <v>1</v>
      </c>
      <c r="I386" s="204"/>
      <c r="J386" s="205">
        <f>ROUND(I386*H386,2)</f>
        <v>0</v>
      </c>
      <c r="K386" s="201" t="s">
        <v>187</v>
      </c>
      <c r="L386" s="38"/>
      <c r="M386" s="206" t="s">
        <v>1</v>
      </c>
      <c r="N386" s="207" t="s">
        <v>44</v>
      </c>
      <c r="O386" s="70"/>
      <c r="P386" s="208">
        <f>O386*H386</f>
        <v>0</v>
      </c>
      <c r="Q386" s="208">
        <v>0</v>
      </c>
      <c r="R386" s="208">
        <f>Q386*H386</f>
        <v>0</v>
      </c>
      <c r="S386" s="208">
        <v>0</v>
      </c>
      <c r="T386" s="209">
        <f>S386*H386</f>
        <v>0</v>
      </c>
      <c r="U386" s="33"/>
      <c r="V386" s="33"/>
      <c r="W386" s="33"/>
      <c r="X386" s="33"/>
      <c r="Y386" s="33"/>
      <c r="Z386" s="33"/>
      <c r="AA386" s="33"/>
      <c r="AB386" s="33"/>
      <c r="AC386" s="33"/>
      <c r="AD386" s="33"/>
      <c r="AE386" s="33"/>
      <c r="AR386" s="210" t="s">
        <v>585</v>
      </c>
      <c r="AT386" s="210" t="s">
        <v>183</v>
      </c>
      <c r="AU386" s="210" t="s">
        <v>88</v>
      </c>
      <c r="AY386" s="16" t="s">
        <v>181</v>
      </c>
      <c r="BE386" s="211">
        <f>IF(N386="základní",J386,0)</f>
        <v>0</v>
      </c>
      <c r="BF386" s="211">
        <f>IF(N386="snížená",J386,0)</f>
        <v>0</v>
      </c>
      <c r="BG386" s="211">
        <f>IF(N386="zákl. přenesená",J386,0)</f>
        <v>0</v>
      </c>
      <c r="BH386" s="211">
        <f>IF(N386="sníž. přenesená",J386,0)</f>
        <v>0</v>
      </c>
      <c r="BI386" s="211">
        <f>IF(N386="nulová",J386,0)</f>
        <v>0</v>
      </c>
      <c r="BJ386" s="16" t="s">
        <v>84</v>
      </c>
      <c r="BK386" s="211">
        <f>ROUND(I386*H386,2)</f>
        <v>0</v>
      </c>
      <c r="BL386" s="16" t="s">
        <v>585</v>
      </c>
      <c r="BM386" s="210" t="s">
        <v>599</v>
      </c>
    </row>
    <row r="387" spans="1:65" s="2" customFormat="1" ht="11.25">
      <c r="A387" s="33"/>
      <c r="B387" s="34"/>
      <c r="C387" s="35"/>
      <c r="D387" s="212" t="s">
        <v>190</v>
      </c>
      <c r="E387" s="35"/>
      <c r="F387" s="213" t="s">
        <v>597</v>
      </c>
      <c r="G387" s="35"/>
      <c r="H387" s="35"/>
      <c r="I387" s="110"/>
      <c r="J387" s="35"/>
      <c r="K387" s="35"/>
      <c r="L387" s="38"/>
      <c r="M387" s="214"/>
      <c r="N387" s="215"/>
      <c r="O387" s="70"/>
      <c r="P387" s="70"/>
      <c r="Q387" s="70"/>
      <c r="R387" s="70"/>
      <c r="S387" s="70"/>
      <c r="T387" s="71"/>
      <c r="U387" s="33"/>
      <c r="V387" s="33"/>
      <c r="W387" s="33"/>
      <c r="X387" s="33"/>
      <c r="Y387" s="33"/>
      <c r="Z387" s="33"/>
      <c r="AA387" s="33"/>
      <c r="AB387" s="33"/>
      <c r="AC387" s="33"/>
      <c r="AD387" s="33"/>
      <c r="AE387" s="33"/>
      <c r="AT387" s="16" t="s">
        <v>190</v>
      </c>
      <c r="AU387" s="16" t="s">
        <v>88</v>
      </c>
    </row>
    <row r="388" spans="1:65" s="2" customFormat="1" ht="16.5" customHeight="1">
      <c r="A388" s="33"/>
      <c r="B388" s="34"/>
      <c r="C388" s="199" t="s">
        <v>600</v>
      </c>
      <c r="D388" s="199" t="s">
        <v>183</v>
      </c>
      <c r="E388" s="200" t="s">
        <v>601</v>
      </c>
      <c r="F388" s="201" t="s">
        <v>602</v>
      </c>
      <c r="G388" s="202" t="s">
        <v>598</v>
      </c>
      <c r="H388" s="203">
        <v>1</v>
      </c>
      <c r="I388" s="204"/>
      <c r="J388" s="205">
        <f>ROUND(I388*H388,2)</f>
        <v>0</v>
      </c>
      <c r="K388" s="201" t="s">
        <v>187</v>
      </c>
      <c r="L388" s="38"/>
      <c r="M388" s="206" t="s">
        <v>1</v>
      </c>
      <c r="N388" s="207" t="s">
        <v>44</v>
      </c>
      <c r="O388" s="70"/>
      <c r="P388" s="208">
        <f>O388*H388</f>
        <v>0</v>
      </c>
      <c r="Q388" s="208">
        <v>0</v>
      </c>
      <c r="R388" s="208">
        <f>Q388*H388</f>
        <v>0</v>
      </c>
      <c r="S388" s="208">
        <v>0</v>
      </c>
      <c r="T388" s="209">
        <f>S388*H388</f>
        <v>0</v>
      </c>
      <c r="U388" s="33"/>
      <c r="V388" s="33"/>
      <c r="W388" s="33"/>
      <c r="X388" s="33"/>
      <c r="Y388" s="33"/>
      <c r="Z388" s="33"/>
      <c r="AA388" s="33"/>
      <c r="AB388" s="33"/>
      <c r="AC388" s="33"/>
      <c r="AD388" s="33"/>
      <c r="AE388" s="33"/>
      <c r="AR388" s="210" t="s">
        <v>585</v>
      </c>
      <c r="AT388" s="210" t="s">
        <v>183</v>
      </c>
      <c r="AU388" s="210" t="s">
        <v>88</v>
      </c>
      <c r="AY388" s="16" t="s">
        <v>181</v>
      </c>
      <c r="BE388" s="211">
        <f>IF(N388="základní",J388,0)</f>
        <v>0</v>
      </c>
      <c r="BF388" s="211">
        <f>IF(N388="snížená",J388,0)</f>
        <v>0</v>
      </c>
      <c r="BG388" s="211">
        <f>IF(N388="zákl. přenesená",J388,0)</f>
        <v>0</v>
      </c>
      <c r="BH388" s="211">
        <f>IF(N388="sníž. přenesená",J388,0)</f>
        <v>0</v>
      </c>
      <c r="BI388" s="211">
        <f>IF(N388="nulová",J388,0)</f>
        <v>0</v>
      </c>
      <c r="BJ388" s="16" t="s">
        <v>84</v>
      </c>
      <c r="BK388" s="211">
        <f>ROUND(I388*H388,2)</f>
        <v>0</v>
      </c>
      <c r="BL388" s="16" t="s">
        <v>585</v>
      </c>
      <c r="BM388" s="210" t="s">
        <v>603</v>
      </c>
    </row>
    <row r="389" spans="1:65" s="2" customFormat="1" ht="11.25">
      <c r="A389" s="33"/>
      <c r="B389" s="34"/>
      <c r="C389" s="35"/>
      <c r="D389" s="212" t="s">
        <v>190</v>
      </c>
      <c r="E389" s="35"/>
      <c r="F389" s="213" t="s">
        <v>602</v>
      </c>
      <c r="G389" s="35"/>
      <c r="H389" s="35"/>
      <c r="I389" s="110"/>
      <c r="J389" s="35"/>
      <c r="K389" s="35"/>
      <c r="L389" s="38"/>
      <c r="M389" s="214"/>
      <c r="N389" s="215"/>
      <c r="O389" s="70"/>
      <c r="P389" s="70"/>
      <c r="Q389" s="70"/>
      <c r="R389" s="70"/>
      <c r="S389" s="70"/>
      <c r="T389" s="71"/>
      <c r="U389" s="33"/>
      <c r="V389" s="33"/>
      <c r="W389" s="33"/>
      <c r="X389" s="33"/>
      <c r="Y389" s="33"/>
      <c r="Z389" s="33"/>
      <c r="AA389" s="33"/>
      <c r="AB389" s="33"/>
      <c r="AC389" s="33"/>
      <c r="AD389" s="33"/>
      <c r="AE389" s="33"/>
      <c r="AT389" s="16" t="s">
        <v>190</v>
      </c>
      <c r="AU389" s="16" t="s">
        <v>88</v>
      </c>
    </row>
    <row r="390" spans="1:65" s="2" customFormat="1" ht="16.5" customHeight="1">
      <c r="A390" s="33"/>
      <c r="B390" s="34"/>
      <c r="C390" s="199" t="s">
        <v>604</v>
      </c>
      <c r="D390" s="199" t="s">
        <v>183</v>
      </c>
      <c r="E390" s="200" t="s">
        <v>605</v>
      </c>
      <c r="F390" s="201" t="s">
        <v>606</v>
      </c>
      <c r="G390" s="202" t="s">
        <v>598</v>
      </c>
      <c r="H390" s="203">
        <v>1</v>
      </c>
      <c r="I390" s="204"/>
      <c r="J390" s="205">
        <f>ROUND(I390*H390,2)</f>
        <v>0</v>
      </c>
      <c r="K390" s="201" t="s">
        <v>187</v>
      </c>
      <c r="L390" s="38"/>
      <c r="M390" s="206" t="s">
        <v>1</v>
      </c>
      <c r="N390" s="207" t="s">
        <v>44</v>
      </c>
      <c r="O390" s="70"/>
      <c r="P390" s="208">
        <f>O390*H390</f>
        <v>0</v>
      </c>
      <c r="Q390" s="208">
        <v>0</v>
      </c>
      <c r="R390" s="208">
        <f>Q390*H390</f>
        <v>0</v>
      </c>
      <c r="S390" s="208">
        <v>0</v>
      </c>
      <c r="T390" s="209">
        <f>S390*H390</f>
        <v>0</v>
      </c>
      <c r="U390" s="33"/>
      <c r="V390" s="33"/>
      <c r="W390" s="33"/>
      <c r="X390" s="33"/>
      <c r="Y390" s="33"/>
      <c r="Z390" s="33"/>
      <c r="AA390" s="33"/>
      <c r="AB390" s="33"/>
      <c r="AC390" s="33"/>
      <c r="AD390" s="33"/>
      <c r="AE390" s="33"/>
      <c r="AR390" s="210" t="s">
        <v>585</v>
      </c>
      <c r="AT390" s="210" t="s">
        <v>183</v>
      </c>
      <c r="AU390" s="210" t="s">
        <v>88</v>
      </c>
      <c r="AY390" s="16" t="s">
        <v>181</v>
      </c>
      <c r="BE390" s="211">
        <f>IF(N390="základní",J390,0)</f>
        <v>0</v>
      </c>
      <c r="BF390" s="211">
        <f>IF(N390="snížená",J390,0)</f>
        <v>0</v>
      </c>
      <c r="BG390" s="211">
        <f>IF(N390="zákl. přenesená",J390,0)</f>
        <v>0</v>
      </c>
      <c r="BH390" s="211">
        <f>IF(N390="sníž. přenesená",J390,0)</f>
        <v>0</v>
      </c>
      <c r="BI390" s="211">
        <f>IF(N390="nulová",J390,0)</f>
        <v>0</v>
      </c>
      <c r="BJ390" s="16" t="s">
        <v>84</v>
      </c>
      <c r="BK390" s="211">
        <f>ROUND(I390*H390,2)</f>
        <v>0</v>
      </c>
      <c r="BL390" s="16" t="s">
        <v>585</v>
      </c>
      <c r="BM390" s="210" t="s">
        <v>607</v>
      </c>
    </row>
    <row r="391" spans="1:65" s="2" customFormat="1" ht="11.25">
      <c r="A391" s="33"/>
      <c r="B391" s="34"/>
      <c r="C391" s="35"/>
      <c r="D391" s="212" t="s">
        <v>190</v>
      </c>
      <c r="E391" s="35"/>
      <c r="F391" s="213" t="s">
        <v>606</v>
      </c>
      <c r="G391" s="35"/>
      <c r="H391" s="35"/>
      <c r="I391" s="110"/>
      <c r="J391" s="35"/>
      <c r="K391" s="35"/>
      <c r="L391" s="38"/>
      <c r="M391" s="214"/>
      <c r="N391" s="215"/>
      <c r="O391" s="70"/>
      <c r="P391" s="70"/>
      <c r="Q391" s="70"/>
      <c r="R391" s="70"/>
      <c r="S391" s="70"/>
      <c r="T391" s="71"/>
      <c r="U391" s="33"/>
      <c r="V391" s="33"/>
      <c r="W391" s="33"/>
      <c r="X391" s="33"/>
      <c r="Y391" s="33"/>
      <c r="Z391" s="33"/>
      <c r="AA391" s="33"/>
      <c r="AB391" s="33"/>
      <c r="AC391" s="33"/>
      <c r="AD391" s="33"/>
      <c r="AE391" s="33"/>
      <c r="AT391" s="16" t="s">
        <v>190</v>
      </c>
      <c r="AU391" s="16" t="s">
        <v>88</v>
      </c>
    </row>
    <row r="392" spans="1:65" s="2" customFormat="1" ht="21.75" customHeight="1">
      <c r="A392" s="33"/>
      <c r="B392" s="34"/>
      <c r="C392" s="199" t="s">
        <v>608</v>
      </c>
      <c r="D392" s="199" t="s">
        <v>183</v>
      </c>
      <c r="E392" s="200" t="s">
        <v>609</v>
      </c>
      <c r="F392" s="201" t="s">
        <v>610</v>
      </c>
      <c r="G392" s="202" t="s">
        <v>584</v>
      </c>
      <c r="H392" s="203">
        <v>1</v>
      </c>
      <c r="I392" s="204"/>
      <c r="J392" s="205">
        <f>ROUND(I392*H392,2)</f>
        <v>0</v>
      </c>
      <c r="K392" s="201" t="s">
        <v>1</v>
      </c>
      <c r="L392" s="38"/>
      <c r="M392" s="206" t="s">
        <v>1</v>
      </c>
      <c r="N392" s="207" t="s">
        <v>44</v>
      </c>
      <c r="O392" s="70"/>
      <c r="P392" s="208">
        <f>O392*H392</f>
        <v>0</v>
      </c>
      <c r="Q392" s="208">
        <v>0</v>
      </c>
      <c r="R392" s="208">
        <f>Q392*H392</f>
        <v>0</v>
      </c>
      <c r="S392" s="208">
        <v>0</v>
      </c>
      <c r="T392" s="209">
        <f>S392*H392</f>
        <v>0</v>
      </c>
      <c r="U392" s="33"/>
      <c r="V392" s="33"/>
      <c r="W392" s="33"/>
      <c r="X392" s="33"/>
      <c r="Y392" s="33"/>
      <c r="Z392" s="33"/>
      <c r="AA392" s="33"/>
      <c r="AB392" s="33"/>
      <c r="AC392" s="33"/>
      <c r="AD392" s="33"/>
      <c r="AE392" s="33"/>
      <c r="AR392" s="210" t="s">
        <v>585</v>
      </c>
      <c r="AT392" s="210" t="s">
        <v>183</v>
      </c>
      <c r="AU392" s="210" t="s">
        <v>88</v>
      </c>
      <c r="AY392" s="16" t="s">
        <v>181</v>
      </c>
      <c r="BE392" s="211">
        <f>IF(N392="základní",J392,0)</f>
        <v>0</v>
      </c>
      <c r="BF392" s="211">
        <f>IF(N392="snížená",J392,0)</f>
        <v>0</v>
      </c>
      <c r="BG392" s="211">
        <f>IF(N392="zákl. přenesená",J392,0)</f>
        <v>0</v>
      </c>
      <c r="BH392" s="211">
        <f>IF(N392="sníž. přenesená",J392,0)</f>
        <v>0</v>
      </c>
      <c r="BI392" s="211">
        <f>IF(N392="nulová",J392,0)</f>
        <v>0</v>
      </c>
      <c r="BJ392" s="16" t="s">
        <v>84</v>
      </c>
      <c r="BK392" s="211">
        <f>ROUND(I392*H392,2)</f>
        <v>0</v>
      </c>
      <c r="BL392" s="16" t="s">
        <v>585</v>
      </c>
      <c r="BM392" s="210" t="s">
        <v>611</v>
      </c>
    </row>
    <row r="393" spans="1:65" s="2" customFormat="1" ht="29.25">
      <c r="A393" s="33"/>
      <c r="B393" s="34"/>
      <c r="C393" s="35"/>
      <c r="D393" s="212" t="s">
        <v>190</v>
      </c>
      <c r="E393" s="35"/>
      <c r="F393" s="213" t="s">
        <v>612</v>
      </c>
      <c r="G393" s="35"/>
      <c r="H393" s="35"/>
      <c r="I393" s="110"/>
      <c r="J393" s="35"/>
      <c r="K393" s="35"/>
      <c r="L393" s="38"/>
      <c r="M393" s="214"/>
      <c r="N393" s="215"/>
      <c r="O393" s="70"/>
      <c r="P393" s="70"/>
      <c r="Q393" s="70"/>
      <c r="R393" s="70"/>
      <c r="S393" s="70"/>
      <c r="T393" s="71"/>
      <c r="U393" s="33"/>
      <c r="V393" s="33"/>
      <c r="W393" s="33"/>
      <c r="X393" s="33"/>
      <c r="Y393" s="33"/>
      <c r="Z393" s="33"/>
      <c r="AA393" s="33"/>
      <c r="AB393" s="33"/>
      <c r="AC393" s="33"/>
      <c r="AD393" s="33"/>
      <c r="AE393" s="33"/>
      <c r="AT393" s="16" t="s">
        <v>190</v>
      </c>
      <c r="AU393" s="16" t="s">
        <v>88</v>
      </c>
    </row>
    <row r="394" spans="1:65" s="2" customFormat="1" ht="16.5" customHeight="1">
      <c r="A394" s="33"/>
      <c r="B394" s="34"/>
      <c r="C394" s="199" t="s">
        <v>93</v>
      </c>
      <c r="D394" s="199" t="s">
        <v>183</v>
      </c>
      <c r="E394" s="200" t="s">
        <v>613</v>
      </c>
      <c r="F394" s="201" t="s">
        <v>614</v>
      </c>
      <c r="G394" s="202" t="s">
        <v>598</v>
      </c>
      <c r="H394" s="203">
        <v>1</v>
      </c>
      <c r="I394" s="204"/>
      <c r="J394" s="205">
        <f>ROUND(I394*H394,2)</f>
        <v>0</v>
      </c>
      <c r="K394" s="201" t="s">
        <v>187</v>
      </c>
      <c r="L394" s="38"/>
      <c r="M394" s="206" t="s">
        <v>1</v>
      </c>
      <c r="N394" s="207" t="s">
        <v>44</v>
      </c>
      <c r="O394" s="70"/>
      <c r="P394" s="208">
        <f>O394*H394</f>
        <v>0</v>
      </c>
      <c r="Q394" s="208">
        <v>0</v>
      </c>
      <c r="R394" s="208">
        <f>Q394*H394</f>
        <v>0</v>
      </c>
      <c r="S394" s="208">
        <v>0</v>
      </c>
      <c r="T394" s="209">
        <f>S394*H394</f>
        <v>0</v>
      </c>
      <c r="U394" s="33"/>
      <c r="V394" s="33"/>
      <c r="W394" s="33"/>
      <c r="X394" s="33"/>
      <c r="Y394" s="33"/>
      <c r="Z394" s="33"/>
      <c r="AA394" s="33"/>
      <c r="AB394" s="33"/>
      <c r="AC394" s="33"/>
      <c r="AD394" s="33"/>
      <c r="AE394" s="33"/>
      <c r="AR394" s="210" t="s">
        <v>585</v>
      </c>
      <c r="AT394" s="210" t="s">
        <v>183</v>
      </c>
      <c r="AU394" s="210" t="s">
        <v>88</v>
      </c>
      <c r="AY394" s="16" t="s">
        <v>181</v>
      </c>
      <c r="BE394" s="211">
        <f>IF(N394="základní",J394,0)</f>
        <v>0</v>
      </c>
      <c r="BF394" s="211">
        <f>IF(N394="snížená",J394,0)</f>
        <v>0</v>
      </c>
      <c r="BG394" s="211">
        <f>IF(N394="zákl. přenesená",J394,0)</f>
        <v>0</v>
      </c>
      <c r="BH394" s="211">
        <f>IF(N394="sníž. přenesená",J394,0)</f>
        <v>0</v>
      </c>
      <c r="BI394" s="211">
        <f>IF(N394="nulová",J394,0)</f>
        <v>0</v>
      </c>
      <c r="BJ394" s="16" t="s">
        <v>84</v>
      </c>
      <c r="BK394" s="211">
        <f>ROUND(I394*H394,2)</f>
        <v>0</v>
      </c>
      <c r="BL394" s="16" t="s">
        <v>585</v>
      </c>
      <c r="BM394" s="210" t="s">
        <v>615</v>
      </c>
    </row>
    <row r="395" spans="1:65" s="2" customFormat="1" ht="11.25">
      <c r="A395" s="33"/>
      <c r="B395" s="34"/>
      <c r="C395" s="35"/>
      <c r="D395" s="212" t="s">
        <v>190</v>
      </c>
      <c r="E395" s="35"/>
      <c r="F395" s="213" t="s">
        <v>614</v>
      </c>
      <c r="G395" s="35"/>
      <c r="H395" s="35"/>
      <c r="I395" s="110"/>
      <c r="J395" s="35"/>
      <c r="K395" s="35"/>
      <c r="L395" s="38"/>
      <c r="M395" s="214"/>
      <c r="N395" s="215"/>
      <c r="O395" s="70"/>
      <c r="P395" s="70"/>
      <c r="Q395" s="70"/>
      <c r="R395" s="70"/>
      <c r="S395" s="70"/>
      <c r="T395" s="71"/>
      <c r="U395" s="33"/>
      <c r="V395" s="33"/>
      <c r="W395" s="33"/>
      <c r="X395" s="33"/>
      <c r="Y395" s="33"/>
      <c r="Z395" s="33"/>
      <c r="AA395" s="33"/>
      <c r="AB395" s="33"/>
      <c r="AC395" s="33"/>
      <c r="AD395" s="33"/>
      <c r="AE395" s="33"/>
      <c r="AT395" s="16" t="s">
        <v>190</v>
      </c>
      <c r="AU395" s="16" t="s">
        <v>88</v>
      </c>
    </row>
    <row r="396" spans="1:65" s="12" customFormat="1" ht="22.9" customHeight="1">
      <c r="B396" s="183"/>
      <c r="C396" s="184"/>
      <c r="D396" s="185" t="s">
        <v>78</v>
      </c>
      <c r="E396" s="197" t="s">
        <v>616</v>
      </c>
      <c r="F396" s="197" t="s">
        <v>617</v>
      </c>
      <c r="G396" s="184"/>
      <c r="H396" s="184"/>
      <c r="I396" s="187"/>
      <c r="J396" s="198">
        <f>BK396</f>
        <v>0</v>
      </c>
      <c r="K396" s="184"/>
      <c r="L396" s="189"/>
      <c r="M396" s="190"/>
      <c r="N396" s="191"/>
      <c r="O396" s="191"/>
      <c r="P396" s="192">
        <f>SUM(P397:P408)</f>
        <v>0</v>
      </c>
      <c r="Q396" s="191"/>
      <c r="R396" s="192">
        <f>SUM(R397:R408)</f>
        <v>0</v>
      </c>
      <c r="S396" s="191"/>
      <c r="T396" s="193">
        <f>SUM(T397:T408)</f>
        <v>0</v>
      </c>
      <c r="AR396" s="194" t="s">
        <v>212</v>
      </c>
      <c r="AT396" s="195" t="s">
        <v>78</v>
      </c>
      <c r="AU396" s="195" t="s">
        <v>84</v>
      </c>
      <c r="AY396" s="194" t="s">
        <v>181</v>
      </c>
      <c r="BK396" s="196">
        <f>SUM(BK397:BK408)</f>
        <v>0</v>
      </c>
    </row>
    <row r="397" spans="1:65" s="2" customFormat="1" ht="16.5" customHeight="1">
      <c r="A397" s="33"/>
      <c r="B397" s="34"/>
      <c r="C397" s="199" t="s">
        <v>618</v>
      </c>
      <c r="D397" s="199" t="s">
        <v>183</v>
      </c>
      <c r="E397" s="200" t="s">
        <v>619</v>
      </c>
      <c r="F397" s="201" t="s">
        <v>617</v>
      </c>
      <c r="G397" s="202" t="s">
        <v>598</v>
      </c>
      <c r="H397" s="203">
        <v>1</v>
      </c>
      <c r="I397" s="204"/>
      <c r="J397" s="205">
        <f>ROUND(I397*H397,2)</f>
        <v>0</v>
      </c>
      <c r="K397" s="201" t="s">
        <v>187</v>
      </c>
      <c r="L397" s="38"/>
      <c r="M397" s="206" t="s">
        <v>1</v>
      </c>
      <c r="N397" s="207" t="s">
        <v>44</v>
      </c>
      <c r="O397" s="70"/>
      <c r="P397" s="208">
        <f>O397*H397</f>
        <v>0</v>
      </c>
      <c r="Q397" s="208">
        <v>0</v>
      </c>
      <c r="R397" s="208">
        <f>Q397*H397</f>
        <v>0</v>
      </c>
      <c r="S397" s="208">
        <v>0</v>
      </c>
      <c r="T397" s="209">
        <f>S397*H397</f>
        <v>0</v>
      </c>
      <c r="U397" s="33"/>
      <c r="V397" s="33"/>
      <c r="W397" s="33"/>
      <c r="X397" s="33"/>
      <c r="Y397" s="33"/>
      <c r="Z397" s="33"/>
      <c r="AA397" s="33"/>
      <c r="AB397" s="33"/>
      <c r="AC397" s="33"/>
      <c r="AD397" s="33"/>
      <c r="AE397" s="33"/>
      <c r="AR397" s="210" t="s">
        <v>585</v>
      </c>
      <c r="AT397" s="210" t="s">
        <v>183</v>
      </c>
      <c r="AU397" s="210" t="s">
        <v>88</v>
      </c>
      <c r="AY397" s="16" t="s">
        <v>181</v>
      </c>
      <c r="BE397" s="211">
        <f>IF(N397="základní",J397,0)</f>
        <v>0</v>
      </c>
      <c r="BF397" s="211">
        <f>IF(N397="snížená",J397,0)</f>
        <v>0</v>
      </c>
      <c r="BG397" s="211">
        <f>IF(N397="zákl. přenesená",J397,0)</f>
        <v>0</v>
      </c>
      <c r="BH397" s="211">
        <f>IF(N397="sníž. přenesená",J397,0)</f>
        <v>0</v>
      </c>
      <c r="BI397" s="211">
        <f>IF(N397="nulová",J397,0)</f>
        <v>0</v>
      </c>
      <c r="BJ397" s="16" t="s">
        <v>84</v>
      </c>
      <c r="BK397" s="211">
        <f>ROUND(I397*H397,2)</f>
        <v>0</v>
      </c>
      <c r="BL397" s="16" t="s">
        <v>585</v>
      </c>
      <c r="BM397" s="210" t="s">
        <v>620</v>
      </c>
    </row>
    <row r="398" spans="1:65" s="2" customFormat="1" ht="11.25">
      <c r="A398" s="33"/>
      <c r="B398" s="34"/>
      <c r="C398" s="35"/>
      <c r="D398" s="212" t="s">
        <v>190</v>
      </c>
      <c r="E398" s="35"/>
      <c r="F398" s="213" t="s">
        <v>617</v>
      </c>
      <c r="G398" s="35"/>
      <c r="H398" s="35"/>
      <c r="I398" s="110"/>
      <c r="J398" s="35"/>
      <c r="K398" s="35"/>
      <c r="L398" s="38"/>
      <c r="M398" s="214"/>
      <c r="N398" s="215"/>
      <c r="O398" s="70"/>
      <c r="P398" s="70"/>
      <c r="Q398" s="70"/>
      <c r="R398" s="70"/>
      <c r="S398" s="70"/>
      <c r="T398" s="71"/>
      <c r="U398" s="33"/>
      <c r="V398" s="33"/>
      <c r="W398" s="33"/>
      <c r="X398" s="33"/>
      <c r="Y398" s="33"/>
      <c r="Z398" s="33"/>
      <c r="AA398" s="33"/>
      <c r="AB398" s="33"/>
      <c r="AC398" s="33"/>
      <c r="AD398" s="33"/>
      <c r="AE398" s="33"/>
      <c r="AT398" s="16" t="s">
        <v>190</v>
      </c>
      <c r="AU398" s="16" t="s">
        <v>88</v>
      </c>
    </row>
    <row r="399" spans="1:65" s="2" customFormat="1" ht="16.5" customHeight="1">
      <c r="A399" s="33"/>
      <c r="B399" s="34"/>
      <c r="C399" s="199" t="s">
        <v>621</v>
      </c>
      <c r="D399" s="199" t="s">
        <v>183</v>
      </c>
      <c r="E399" s="200" t="s">
        <v>622</v>
      </c>
      <c r="F399" s="201" t="s">
        <v>623</v>
      </c>
      <c r="G399" s="202" t="s">
        <v>598</v>
      </c>
      <c r="H399" s="203">
        <v>1</v>
      </c>
      <c r="I399" s="204"/>
      <c r="J399" s="205">
        <f>ROUND(I399*H399,2)</f>
        <v>0</v>
      </c>
      <c r="K399" s="201" t="s">
        <v>187</v>
      </c>
      <c r="L399" s="38"/>
      <c r="M399" s="206" t="s">
        <v>1</v>
      </c>
      <c r="N399" s="207" t="s">
        <v>44</v>
      </c>
      <c r="O399" s="70"/>
      <c r="P399" s="208">
        <f>O399*H399</f>
        <v>0</v>
      </c>
      <c r="Q399" s="208">
        <v>0</v>
      </c>
      <c r="R399" s="208">
        <f>Q399*H399</f>
        <v>0</v>
      </c>
      <c r="S399" s="208">
        <v>0</v>
      </c>
      <c r="T399" s="209">
        <f>S399*H399</f>
        <v>0</v>
      </c>
      <c r="U399" s="33"/>
      <c r="V399" s="33"/>
      <c r="W399" s="33"/>
      <c r="X399" s="33"/>
      <c r="Y399" s="33"/>
      <c r="Z399" s="33"/>
      <c r="AA399" s="33"/>
      <c r="AB399" s="33"/>
      <c r="AC399" s="33"/>
      <c r="AD399" s="33"/>
      <c r="AE399" s="33"/>
      <c r="AR399" s="210" t="s">
        <v>585</v>
      </c>
      <c r="AT399" s="210" t="s">
        <v>183</v>
      </c>
      <c r="AU399" s="210" t="s">
        <v>88</v>
      </c>
      <c r="AY399" s="16" t="s">
        <v>181</v>
      </c>
      <c r="BE399" s="211">
        <f>IF(N399="základní",J399,0)</f>
        <v>0</v>
      </c>
      <c r="BF399" s="211">
        <f>IF(N399="snížená",J399,0)</f>
        <v>0</v>
      </c>
      <c r="BG399" s="211">
        <f>IF(N399="zákl. přenesená",J399,0)</f>
        <v>0</v>
      </c>
      <c r="BH399" s="211">
        <f>IF(N399="sníž. přenesená",J399,0)</f>
        <v>0</v>
      </c>
      <c r="BI399" s="211">
        <f>IF(N399="nulová",J399,0)</f>
        <v>0</v>
      </c>
      <c r="BJ399" s="16" t="s">
        <v>84</v>
      </c>
      <c r="BK399" s="211">
        <f>ROUND(I399*H399,2)</f>
        <v>0</v>
      </c>
      <c r="BL399" s="16" t="s">
        <v>585</v>
      </c>
      <c r="BM399" s="210" t="s">
        <v>624</v>
      </c>
    </row>
    <row r="400" spans="1:65" s="2" customFormat="1" ht="11.25">
      <c r="A400" s="33"/>
      <c r="B400" s="34"/>
      <c r="C400" s="35"/>
      <c r="D400" s="212" t="s">
        <v>190</v>
      </c>
      <c r="E400" s="35"/>
      <c r="F400" s="213" t="s">
        <v>623</v>
      </c>
      <c r="G400" s="35"/>
      <c r="H400" s="35"/>
      <c r="I400" s="110"/>
      <c r="J400" s="35"/>
      <c r="K400" s="35"/>
      <c r="L400" s="38"/>
      <c r="M400" s="214"/>
      <c r="N400" s="215"/>
      <c r="O400" s="70"/>
      <c r="P400" s="70"/>
      <c r="Q400" s="70"/>
      <c r="R400" s="70"/>
      <c r="S400" s="70"/>
      <c r="T400" s="71"/>
      <c r="U400" s="33"/>
      <c r="V400" s="33"/>
      <c r="W400" s="33"/>
      <c r="X400" s="33"/>
      <c r="Y400" s="33"/>
      <c r="Z400" s="33"/>
      <c r="AA400" s="33"/>
      <c r="AB400" s="33"/>
      <c r="AC400" s="33"/>
      <c r="AD400" s="33"/>
      <c r="AE400" s="33"/>
      <c r="AT400" s="16" t="s">
        <v>190</v>
      </c>
      <c r="AU400" s="16" t="s">
        <v>88</v>
      </c>
    </row>
    <row r="401" spans="1:65" s="2" customFormat="1" ht="21.75" customHeight="1">
      <c r="A401" s="33"/>
      <c r="B401" s="34"/>
      <c r="C401" s="199" t="s">
        <v>625</v>
      </c>
      <c r="D401" s="199" t="s">
        <v>183</v>
      </c>
      <c r="E401" s="200" t="s">
        <v>626</v>
      </c>
      <c r="F401" s="201" t="s">
        <v>627</v>
      </c>
      <c r="G401" s="202" t="s">
        <v>598</v>
      </c>
      <c r="H401" s="203">
        <v>24</v>
      </c>
      <c r="I401" s="204"/>
      <c r="J401" s="205">
        <f>ROUND(I401*H401,2)</f>
        <v>0</v>
      </c>
      <c r="K401" s="201" t="s">
        <v>187</v>
      </c>
      <c r="L401" s="38"/>
      <c r="M401" s="206" t="s">
        <v>1</v>
      </c>
      <c r="N401" s="207" t="s">
        <v>44</v>
      </c>
      <c r="O401" s="70"/>
      <c r="P401" s="208">
        <f>O401*H401</f>
        <v>0</v>
      </c>
      <c r="Q401" s="208">
        <v>0</v>
      </c>
      <c r="R401" s="208">
        <f>Q401*H401</f>
        <v>0</v>
      </c>
      <c r="S401" s="208">
        <v>0</v>
      </c>
      <c r="T401" s="209">
        <f>S401*H401</f>
        <v>0</v>
      </c>
      <c r="U401" s="33"/>
      <c r="V401" s="33"/>
      <c r="W401" s="33"/>
      <c r="X401" s="33"/>
      <c r="Y401" s="33"/>
      <c r="Z401" s="33"/>
      <c r="AA401" s="33"/>
      <c r="AB401" s="33"/>
      <c r="AC401" s="33"/>
      <c r="AD401" s="33"/>
      <c r="AE401" s="33"/>
      <c r="AR401" s="210" t="s">
        <v>585</v>
      </c>
      <c r="AT401" s="210" t="s">
        <v>183</v>
      </c>
      <c r="AU401" s="210" t="s">
        <v>88</v>
      </c>
      <c r="AY401" s="16" t="s">
        <v>181</v>
      </c>
      <c r="BE401" s="211">
        <f>IF(N401="základní",J401,0)</f>
        <v>0</v>
      </c>
      <c r="BF401" s="211">
        <f>IF(N401="snížená",J401,0)</f>
        <v>0</v>
      </c>
      <c r="BG401" s="211">
        <f>IF(N401="zákl. přenesená",J401,0)</f>
        <v>0</v>
      </c>
      <c r="BH401" s="211">
        <f>IF(N401="sníž. přenesená",J401,0)</f>
        <v>0</v>
      </c>
      <c r="BI401" s="211">
        <f>IF(N401="nulová",J401,0)</f>
        <v>0</v>
      </c>
      <c r="BJ401" s="16" t="s">
        <v>84</v>
      </c>
      <c r="BK401" s="211">
        <f>ROUND(I401*H401,2)</f>
        <v>0</v>
      </c>
      <c r="BL401" s="16" t="s">
        <v>585</v>
      </c>
      <c r="BM401" s="210" t="s">
        <v>628</v>
      </c>
    </row>
    <row r="402" spans="1:65" s="2" customFormat="1" ht="11.25">
      <c r="A402" s="33"/>
      <c r="B402" s="34"/>
      <c r="C402" s="35"/>
      <c r="D402" s="212" t="s">
        <v>190</v>
      </c>
      <c r="E402" s="35"/>
      <c r="F402" s="213" t="s">
        <v>627</v>
      </c>
      <c r="G402" s="35"/>
      <c r="H402" s="35"/>
      <c r="I402" s="110"/>
      <c r="J402" s="35"/>
      <c r="K402" s="35"/>
      <c r="L402" s="38"/>
      <c r="M402" s="214"/>
      <c r="N402" s="215"/>
      <c r="O402" s="70"/>
      <c r="P402" s="70"/>
      <c r="Q402" s="70"/>
      <c r="R402" s="70"/>
      <c r="S402" s="70"/>
      <c r="T402" s="71"/>
      <c r="U402" s="33"/>
      <c r="V402" s="33"/>
      <c r="W402" s="33"/>
      <c r="X402" s="33"/>
      <c r="Y402" s="33"/>
      <c r="Z402" s="33"/>
      <c r="AA402" s="33"/>
      <c r="AB402" s="33"/>
      <c r="AC402" s="33"/>
      <c r="AD402" s="33"/>
      <c r="AE402" s="33"/>
      <c r="AT402" s="16" t="s">
        <v>190</v>
      </c>
      <c r="AU402" s="16" t="s">
        <v>88</v>
      </c>
    </row>
    <row r="403" spans="1:65" s="2" customFormat="1" ht="21.75" customHeight="1">
      <c r="A403" s="33"/>
      <c r="B403" s="34"/>
      <c r="C403" s="199" t="s">
        <v>629</v>
      </c>
      <c r="D403" s="199" t="s">
        <v>183</v>
      </c>
      <c r="E403" s="200" t="s">
        <v>630</v>
      </c>
      <c r="F403" s="201" t="s">
        <v>631</v>
      </c>
      <c r="G403" s="202" t="s">
        <v>632</v>
      </c>
      <c r="H403" s="203">
        <v>24</v>
      </c>
      <c r="I403" s="204"/>
      <c r="J403" s="205">
        <f>ROUND(I403*H403,2)</f>
        <v>0</v>
      </c>
      <c r="K403" s="201" t="s">
        <v>1</v>
      </c>
      <c r="L403" s="38"/>
      <c r="M403" s="206" t="s">
        <v>1</v>
      </c>
      <c r="N403" s="207" t="s">
        <v>44</v>
      </c>
      <c r="O403" s="70"/>
      <c r="P403" s="208">
        <f>O403*H403</f>
        <v>0</v>
      </c>
      <c r="Q403" s="208">
        <v>0</v>
      </c>
      <c r="R403" s="208">
        <f>Q403*H403</f>
        <v>0</v>
      </c>
      <c r="S403" s="208">
        <v>0</v>
      </c>
      <c r="T403" s="209">
        <f>S403*H403</f>
        <v>0</v>
      </c>
      <c r="U403" s="33"/>
      <c r="V403" s="33"/>
      <c r="W403" s="33"/>
      <c r="X403" s="33"/>
      <c r="Y403" s="33"/>
      <c r="Z403" s="33"/>
      <c r="AA403" s="33"/>
      <c r="AB403" s="33"/>
      <c r="AC403" s="33"/>
      <c r="AD403" s="33"/>
      <c r="AE403" s="33"/>
      <c r="AR403" s="210" t="s">
        <v>585</v>
      </c>
      <c r="AT403" s="210" t="s">
        <v>183</v>
      </c>
      <c r="AU403" s="210" t="s">
        <v>88</v>
      </c>
      <c r="AY403" s="16" t="s">
        <v>181</v>
      </c>
      <c r="BE403" s="211">
        <f>IF(N403="základní",J403,0)</f>
        <v>0</v>
      </c>
      <c r="BF403" s="211">
        <f>IF(N403="snížená",J403,0)</f>
        <v>0</v>
      </c>
      <c r="BG403" s="211">
        <f>IF(N403="zákl. přenesená",J403,0)</f>
        <v>0</v>
      </c>
      <c r="BH403" s="211">
        <f>IF(N403="sníž. přenesená",J403,0)</f>
        <v>0</v>
      </c>
      <c r="BI403" s="211">
        <f>IF(N403="nulová",J403,0)</f>
        <v>0</v>
      </c>
      <c r="BJ403" s="16" t="s">
        <v>84</v>
      </c>
      <c r="BK403" s="211">
        <f>ROUND(I403*H403,2)</f>
        <v>0</v>
      </c>
      <c r="BL403" s="16" t="s">
        <v>585</v>
      </c>
      <c r="BM403" s="210" t="s">
        <v>633</v>
      </c>
    </row>
    <row r="404" spans="1:65" s="2" customFormat="1" ht="19.5">
      <c r="A404" s="33"/>
      <c r="B404" s="34"/>
      <c r="C404" s="35"/>
      <c r="D404" s="212" t="s">
        <v>190</v>
      </c>
      <c r="E404" s="35"/>
      <c r="F404" s="213" t="s">
        <v>634</v>
      </c>
      <c r="G404" s="35"/>
      <c r="H404" s="35"/>
      <c r="I404" s="110"/>
      <c r="J404" s="35"/>
      <c r="K404" s="35"/>
      <c r="L404" s="38"/>
      <c r="M404" s="214"/>
      <c r="N404" s="215"/>
      <c r="O404" s="70"/>
      <c r="P404" s="70"/>
      <c r="Q404" s="70"/>
      <c r="R404" s="70"/>
      <c r="S404" s="70"/>
      <c r="T404" s="71"/>
      <c r="U404" s="33"/>
      <c r="V404" s="33"/>
      <c r="W404" s="33"/>
      <c r="X404" s="33"/>
      <c r="Y404" s="33"/>
      <c r="Z404" s="33"/>
      <c r="AA404" s="33"/>
      <c r="AB404" s="33"/>
      <c r="AC404" s="33"/>
      <c r="AD404" s="33"/>
      <c r="AE404" s="33"/>
      <c r="AT404" s="16" t="s">
        <v>190</v>
      </c>
      <c r="AU404" s="16" t="s">
        <v>88</v>
      </c>
    </row>
    <row r="405" spans="1:65" s="2" customFormat="1" ht="16.5" customHeight="1">
      <c r="A405" s="33"/>
      <c r="B405" s="34"/>
      <c r="C405" s="199" t="s">
        <v>635</v>
      </c>
      <c r="D405" s="199" t="s">
        <v>183</v>
      </c>
      <c r="E405" s="200" t="s">
        <v>636</v>
      </c>
      <c r="F405" s="201" t="s">
        <v>637</v>
      </c>
      <c r="G405" s="202" t="s">
        <v>598</v>
      </c>
      <c r="H405" s="203">
        <v>2</v>
      </c>
      <c r="I405" s="204"/>
      <c r="J405" s="205">
        <f>ROUND(I405*H405,2)</f>
        <v>0</v>
      </c>
      <c r="K405" s="201" t="s">
        <v>187</v>
      </c>
      <c r="L405" s="38"/>
      <c r="M405" s="206" t="s">
        <v>1</v>
      </c>
      <c r="N405" s="207" t="s">
        <v>44</v>
      </c>
      <c r="O405" s="70"/>
      <c r="P405" s="208">
        <f>O405*H405</f>
        <v>0</v>
      </c>
      <c r="Q405" s="208">
        <v>0</v>
      </c>
      <c r="R405" s="208">
        <f>Q405*H405</f>
        <v>0</v>
      </c>
      <c r="S405" s="208">
        <v>0</v>
      </c>
      <c r="T405" s="209">
        <f>S405*H405</f>
        <v>0</v>
      </c>
      <c r="U405" s="33"/>
      <c r="V405" s="33"/>
      <c r="W405" s="33"/>
      <c r="X405" s="33"/>
      <c r="Y405" s="33"/>
      <c r="Z405" s="33"/>
      <c r="AA405" s="33"/>
      <c r="AB405" s="33"/>
      <c r="AC405" s="33"/>
      <c r="AD405" s="33"/>
      <c r="AE405" s="33"/>
      <c r="AR405" s="210" t="s">
        <v>585</v>
      </c>
      <c r="AT405" s="210" t="s">
        <v>183</v>
      </c>
      <c r="AU405" s="210" t="s">
        <v>88</v>
      </c>
      <c r="AY405" s="16" t="s">
        <v>181</v>
      </c>
      <c r="BE405" s="211">
        <f>IF(N405="základní",J405,0)</f>
        <v>0</v>
      </c>
      <c r="BF405" s="211">
        <f>IF(N405="snížená",J405,0)</f>
        <v>0</v>
      </c>
      <c r="BG405" s="211">
        <f>IF(N405="zákl. přenesená",J405,0)</f>
        <v>0</v>
      </c>
      <c r="BH405" s="211">
        <f>IF(N405="sníž. přenesená",J405,0)</f>
        <v>0</v>
      </c>
      <c r="BI405" s="211">
        <f>IF(N405="nulová",J405,0)</f>
        <v>0</v>
      </c>
      <c r="BJ405" s="16" t="s">
        <v>84</v>
      </c>
      <c r="BK405" s="211">
        <f>ROUND(I405*H405,2)</f>
        <v>0</v>
      </c>
      <c r="BL405" s="16" t="s">
        <v>585</v>
      </c>
      <c r="BM405" s="210" t="s">
        <v>638</v>
      </c>
    </row>
    <row r="406" spans="1:65" s="2" customFormat="1" ht="11.25">
      <c r="A406" s="33"/>
      <c r="B406" s="34"/>
      <c r="C406" s="35"/>
      <c r="D406" s="212" t="s">
        <v>190</v>
      </c>
      <c r="E406" s="35"/>
      <c r="F406" s="213" t="s">
        <v>637</v>
      </c>
      <c r="G406" s="35"/>
      <c r="H406" s="35"/>
      <c r="I406" s="110"/>
      <c r="J406" s="35"/>
      <c r="K406" s="35"/>
      <c r="L406" s="38"/>
      <c r="M406" s="214"/>
      <c r="N406" s="215"/>
      <c r="O406" s="70"/>
      <c r="P406" s="70"/>
      <c r="Q406" s="70"/>
      <c r="R406" s="70"/>
      <c r="S406" s="70"/>
      <c r="T406" s="71"/>
      <c r="U406" s="33"/>
      <c r="V406" s="33"/>
      <c r="W406" s="33"/>
      <c r="X406" s="33"/>
      <c r="Y406" s="33"/>
      <c r="Z406" s="33"/>
      <c r="AA406" s="33"/>
      <c r="AB406" s="33"/>
      <c r="AC406" s="33"/>
      <c r="AD406" s="33"/>
      <c r="AE406" s="33"/>
      <c r="AT406" s="16" t="s">
        <v>190</v>
      </c>
      <c r="AU406" s="16" t="s">
        <v>88</v>
      </c>
    </row>
    <row r="407" spans="1:65" s="2" customFormat="1" ht="16.5" customHeight="1">
      <c r="A407" s="33"/>
      <c r="B407" s="34"/>
      <c r="C407" s="199" t="s">
        <v>639</v>
      </c>
      <c r="D407" s="199" t="s">
        <v>183</v>
      </c>
      <c r="E407" s="200" t="s">
        <v>640</v>
      </c>
      <c r="F407" s="201" t="s">
        <v>641</v>
      </c>
      <c r="G407" s="202" t="s">
        <v>598</v>
      </c>
      <c r="H407" s="203">
        <v>1</v>
      </c>
      <c r="I407" s="204"/>
      <c r="J407" s="205">
        <f>ROUND(I407*H407,2)</f>
        <v>0</v>
      </c>
      <c r="K407" s="201" t="s">
        <v>187</v>
      </c>
      <c r="L407" s="38"/>
      <c r="M407" s="206" t="s">
        <v>1</v>
      </c>
      <c r="N407" s="207" t="s">
        <v>44</v>
      </c>
      <c r="O407" s="70"/>
      <c r="P407" s="208">
        <f>O407*H407</f>
        <v>0</v>
      </c>
      <c r="Q407" s="208">
        <v>0</v>
      </c>
      <c r="R407" s="208">
        <f>Q407*H407</f>
        <v>0</v>
      </c>
      <c r="S407" s="208">
        <v>0</v>
      </c>
      <c r="T407" s="209">
        <f>S407*H407</f>
        <v>0</v>
      </c>
      <c r="U407" s="33"/>
      <c r="V407" s="33"/>
      <c r="W407" s="33"/>
      <c r="X407" s="33"/>
      <c r="Y407" s="33"/>
      <c r="Z407" s="33"/>
      <c r="AA407" s="33"/>
      <c r="AB407" s="33"/>
      <c r="AC407" s="33"/>
      <c r="AD407" s="33"/>
      <c r="AE407" s="33"/>
      <c r="AR407" s="210" t="s">
        <v>585</v>
      </c>
      <c r="AT407" s="210" t="s">
        <v>183</v>
      </c>
      <c r="AU407" s="210" t="s">
        <v>88</v>
      </c>
      <c r="AY407" s="16" t="s">
        <v>181</v>
      </c>
      <c r="BE407" s="211">
        <f>IF(N407="základní",J407,0)</f>
        <v>0</v>
      </c>
      <c r="BF407" s="211">
        <f>IF(N407="snížená",J407,0)</f>
        <v>0</v>
      </c>
      <c r="BG407" s="211">
        <f>IF(N407="zákl. přenesená",J407,0)</f>
        <v>0</v>
      </c>
      <c r="BH407" s="211">
        <f>IF(N407="sníž. přenesená",J407,0)</f>
        <v>0</v>
      </c>
      <c r="BI407" s="211">
        <f>IF(N407="nulová",J407,0)</f>
        <v>0</v>
      </c>
      <c r="BJ407" s="16" t="s">
        <v>84</v>
      </c>
      <c r="BK407" s="211">
        <f>ROUND(I407*H407,2)</f>
        <v>0</v>
      </c>
      <c r="BL407" s="16" t="s">
        <v>585</v>
      </c>
      <c r="BM407" s="210" t="s">
        <v>642</v>
      </c>
    </row>
    <row r="408" spans="1:65" s="2" customFormat="1" ht="11.25">
      <c r="A408" s="33"/>
      <c r="B408" s="34"/>
      <c r="C408" s="35"/>
      <c r="D408" s="212" t="s">
        <v>190</v>
      </c>
      <c r="E408" s="35"/>
      <c r="F408" s="213" t="s">
        <v>641</v>
      </c>
      <c r="G408" s="35"/>
      <c r="H408" s="35"/>
      <c r="I408" s="110"/>
      <c r="J408" s="35"/>
      <c r="K408" s="35"/>
      <c r="L408" s="38"/>
      <c r="M408" s="214"/>
      <c r="N408" s="215"/>
      <c r="O408" s="70"/>
      <c r="P408" s="70"/>
      <c r="Q408" s="70"/>
      <c r="R408" s="70"/>
      <c r="S408" s="70"/>
      <c r="T408" s="71"/>
      <c r="U408" s="33"/>
      <c r="V408" s="33"/>
      <c r="W408" s="33"/>
      <c r="X408" s="33"/>
      <c r="Y408" s="33"/>
      <c r="Z408" s="33"/>
      <c r="AA408" s="33"/>
      <c r="AB408" s="33"/>
      <c r="AC408" s="33"/>
      <c r="AD408" s="33"/>
      <c r="AE408" s="33"/>
      <c r="AT408" s="16" t="s">
        <v>190</v>
      </c>
      <c r="AU408" s="16" t="s">
        <v>88</v>
      </c>
    </row>
    <row r="409" spans="1:65" s="12" customFormat="1" ht="22.9" customHeight="1">
      <c r="B409" s="183"/>
      <c r="C409" s="184"/>
      <c r="D409" s="185" t="s">
        <v>78</v>
      </c>
      <c r="E409" s="197" t="s">
        <v>643</v>
      </c>
      <c r="F409" s="197" t="s">
        <v>644</v>
      </c>
      <c r="G409" s="184"/>
      <c r="H409" s="184"/>
      <c r="I409" s="187"/>
      <c r="J409" s="198">
        <f>BK409</f>
        <v>0</v>
      </c>
      <c r="K409" s="184"/>
      <c r="L409" s="189"/>
      <c r="M409" s="190"/>
      <c r="N409" s="191"/>
      <c r="O409" s="191"/>
      <c r="P409" s="192">
        <f>SUM(P410:P411)</f>
        <v>0</v>
      </c>
      <c r="Q409" s="191"/>
      <c r="R409" s="192">
        <f>SUM(R410:R411)</f>
        <v>0</v>
      </c>
      <c r="S409" s="191"/>
      <c r="T409" s="193">
        <f>SUM(T410:T411)</f>
        <v>0</v>
      </c>
      <c r="AR409" s="194" t="s">
        <v>212</v>
      </c>
      <c r="AT409" s="195" t="s">
        <v>78</v>
      </c>
      <c r="AU409" s="195" t="s">
        <v>84</v>
      </c>
      <c r="AY409" s="194" t="s">
        <v>181</v>
      </c>
      <c r="BK409" s="196">
        <f>SUM(BK410:BK411)</f>
        <v>0</v>
      </c>
    </row>
    <row r="410" spans="1:65" s="2" customFormat="1" ht="16.5" customHeight="1">
      <c r="A410" s="33"/>
      <c r="B410" s="34"/>
      <c r="C410" s="199" t="s">
        <v>645</v>
      </c>
      <c r="D410" s="199" t="s">
        <v>183</v>
      </c>
      <c r="E410" s="200" t="s">
        <v>646</v>
      </c>
      <c r="F410" s="201" t="s">
        <v>647</v>
      </c>
      <c r="G410" s="202" t="s">
        <v>648</v>
      </c>
      <c r="H410" s="203">
        <v>2</v>
      </c>
      <c r="I410" s="204"/>
      <c r="J410" s="205">
        <f>ROUND(I410*H410,2)</f>
        <v>0</v>
      </c>
      <c r="K410" s="201" t="s">
        <v>1</v>
      </c>
      <c r="L410" s="38"/>
      <c r="M410" s="206" t="s">
        <v>1</v>
      </c>
      <c r="N410" s="207" t="s">
        <v>44</v>
      </c>
      <c r="O410" s="70"/>
      <c r="P410" s="208">
        <f>O410*H410</f>
        <v>0</v>
      </c>
      <c r="Q410" s="208">
        <v>0</v>
      </c>
      <c r="R410" s="208">
        <f>Q410*H410</f>
        <v>0</v>
      </c>
      <c r="S410" s="208">
        <v>0</v>
      </c>
      <c r="T410" s="209">
        <f>S410*H410</f>
        <v>0</v>
      </c>
      <c r="U410" s="33"/>
      <c r="V410" s="33"/>
      <c r="W410" s="33"/>
      <c r="X410" s="33"/>
      <c r="Y410" s="33"/>
      <c r="Z410" s="33"/>
      <c r="AA410" s="33"/>
      <c r="AB410" s="33"/>
      <c r="AC410" s="33"/>
      <c r="AD410" s="33"/>
      <c r="AE410" s="33"/>
      <c r="AR410" s="210" t="s">
        <v>585</v>
      </c>
      <c r="AT410" s="210" t="s">
        <v>183</v>
      </c>
      <c r="AU410" s="210" t="s">
        <v>88</v>
      </c>
      <c r="AY410" s="16" t="s">
        <v>181</v>
      </c>
      <c r="BE410" s="211">
        <f>IF(N410="základní",J410,0)</f>
        <v>0</v>
      </c>
      <c r="BF410" s="211">
        <f>IF(N410="snížená",J410,0)</f>
        <v>0</v>
      </c>
      <c r="BG410" s="211">
        <f>IF(N410="zákl. přenesená",J410,0)</f>
        <v>0</v>
      </c>
      <c r="BH410" s="211">
        <f>IF(N410="sníž. přenesená",J410,0)</f>
        <v>0</v>
      </c>
      <c r="BI410" s="211">
        <f>IF(N410="nulová",J410,0)</f>
        <v>0</v>
      </c>
      <c r="BJ410" s="16" t="s">
        <v>84</v>
      </c>
      <c r="BK410" s="211">
        <f>ROUND(I410*H410,2)</f>
        <v>0</v>
      </c>
      <c r="BL410" s="16" t="s">
        <v>585</v>
      </c>
      <c r="BM410" s="210" t="s">
        <v>649</v>
      </c>
    </row>
    <row r="411" spans="1:65" s="2" customFormat="1" ht="19.5">
      <c r="A411" s="33"/>
      <c r="B411" s="34"/>
      <c r="C411" s="35"/>
      <c r="D411" s="212" t="s">
        <v>190</v>
      </c>
      <c r="E411" s="35"/>
      <c r="F411" s="213" t="s">
        <v>650</v>
      </c>
      <c r="G411" s="35"/>
      <c r="H411" s="35"/>
      <c r="I411" s="110"/>
      <c r="J411" s="35"/>
      <c r="K411" s="35"/>
      <c r="L411" s="38"/>
      <c r="M411" s="214"/>
      <c r="N411" s="215"/>
      <c r="O411" s="70"/>
      <c r="P411" s="70"/>
      <c r="Q411" s="70"/>
      <c r="R411" s="70"/>
      <c r="S411" s="70"/>
      <c r="T411" s="71"/>
      <c r="U411" s="33"/>
      <c r="V411" s="33"/>
      <c r="W411" s="33"/>
      <c r="X411" s="33"/>
      <c r="Y411" s="33"/>
      <c r="Z411" s="33"/>
      <c r="AA411" s="33"/>
      <c r="AB411" s="33"/>
      <c r="AC411" s="33"/>
      <c r="AD411" s="33"/>
      <c r="AE411" s="33"/>
      <c r="AT411" s="16" t="s">
        <v>190</v>
      </c>
      <c r="AU411" s="16" t="s">
        <v>88</v>
      </c>
    </row>
    <row r="412" spans="1:65" s="12" customFormat="1" ht="22.9" customHeight="1">
      <c r="B412" s="183"/>
      <c r="C412" s="184"/>
      <c r="D412" s="185" t="s">
        <v>78</v>
      </c>
      <c r="E412" s="197" t="s">
        <v>651</v>
      </c>
      <c r="F412" s="197" t="s">
        <v>652</v>
      </c>
      <c r="G412" s="184"/>
      <c r="H412" s="184"/>
      <c r="I412" s="187"/>
      <c r="J412" s="198">
        <f>BK412</f>
        <v>0</v>
      </c>
      <c r="K412" s="184"/>
      <c r="L412" s="189"/>
      <c r="M412" s="190"/>
      <c r="N412" s="191"/>
      <c r="O412" s="191"/>
      <c r="P412" s="192">
        <f>SUM(P413:P414)</f>
        <v>0</v>
      </c>
      <c r="Q412" s="191"/>
      <c r="R412" s="192">
        <f>SUM(R413:R414)</f>
        <v>0</v>
      </c>
      <c r="S412" s="191"/>
      <c r="T412" s="193">
        <f>SUM(T413:T414)</f>
        <v>0</v>
      </c>
      <c r="AR412" s="194" t="s">
        <v>212</v>
      </c>
      <c r="AT412" s="195" t="s">
        <v>78</v>
      </c>
      <c r="AU412" s="195" t="s">
        <v>84</v>
      </c>
      <c r="AY412" s="194" t="s">
        <v>181</v>
      </c>
      <c r="BK412" s="196">
        <f>SUM(BK413:BK414)</f>
        <v>0</v>
      </c>
    </row>
    <row r="413" spans="1:65" s="2" customFormat="1" ht="21.75" customHeight="1">
      <c r="A413" s="33"/>
      <c r="B413" s="34"/>
      <c r="C413" s="199" t="s">
        <v>653</v>
      </c>
      <c r="D413" s="199" t="s">
        <v>183</v>
      </c>
      <c r="E413" s="200" t="s">
        <v>654</v>
      </c>
      <c r="F413" s="201" t="s">
        <v>655</v>
      </c>
      <c r="G413" s="202" t="s">
        <v>648</v>
      </c>
      <c r="H413" s="203">
        <v>4</v>
      </c>
      <c r="I413" s="204"/>
      <c r="J413" s="205">
        <f>ROUND(I413*H413,2)</f>
        <v>0</v>
      </c>
      <c r="K413" s="201" t="s">
        <v>1</v>
      </c>
      <c r="L413" s="38"/>
      <c r="M413" s="206" t="s">
        <v>1</v>
      </c>
      <c r="N413" s="207" t="s">
        <v>44</v>
      </c>
      <c r="O413" s="70"/>
      <c r="P413" s="208">
        <f>O413*H413</f>
        <v>0</v>
      </c>
      <c r="Q413" s="208">
        <v>0</v>
      </c>
      <c r="R413" s="208">
        <f>Q413*H413</f>
        <v>0</v>
      </c>
      <c r="S413" s="208">
        <v>0</v>
      </c>
      <c r="T413" s="209">
        <f>S413*H413</f>
        <v>0</v>
      </c>
      <c r="U413" s="33"/>
      <c r="V413" s="33"/>
      <c r="W413" s="33"/>
      <c r="X413" s="33"/>
      <c r="Y413" s="33"/>
      <c r="Z413" s="33"/>
      <c r="AA413" s="33"/>
      <c r="AB413" s="33"/>
      <c r="AC413" s="33"/>
      <c r="AD413" s="33"/>
      <c r="AE413" s="33"/>
      <c r="AR413" s="210" t="s">
        <v>585</v>
      </c>
      <c r="AT413" s="210" t="s">
        <v>183</v>
      </c>
      <c r="AU413" s="210" t="s">
        <v>88</v>
      </c>
      <c r="AY413" s="16" t="s">
        <v>181</v>
      </c>
      <c r="BE413" s="211">
        <f>IF(N413="základní",J413,0)</f>
        <v>0</v>
      </c>
      <c r="BF413" s="211">
        <f>IF(N413="snížená",J413,0)</f>
        <v>0</v>
      </c>
      <c r="BG413" s="211">
        <f>IF(N413="zákl. přenesená",J413,0)</f>
        <v>0</v>
      </c>
      <c r="BH413" s="211">
        <f>IF(N413="sníž. přenesená",J413,0)</f>
        <v>0</v>
      </c>
      <c r="BI413" s="211">
        <f>IF(N413="nulová",J413,0)</f>
        <v>0</v>
      </c>
      <c r="BJ413" s="16" t="s">
        <v>84</v>
      </c>
      <c r="BK413" s="211">
        <f>ROUND(I413*H413,2)</f>
        <v>0</v>
      </c>
      <c r="BL413" s="16" t="s">
        <v>585</v>
      </c>
      <c r="BM413" s="210" t="s">
        <v>656</v>
      </c>
    </row>
    <row r="414" spans="1:65" s="2" customFormat="1" ht="19.5">
      <c r="A414" s="33"/>
      <c r="B414" s="34"/>
      <c r="C414" s="35"/>
      <c r="D414" s="212" t="s">
        <v>190</v>
      </c>
      <c r="E414" s="35"/>
      <c r="F414" s="213" t="s">
        <v>657</v>
      </c>
      <c r="G414" s="35"/>
      <c r="H414" s="35"/>
      <c r="I414" s="110"/>
      <c r="J414" s="35"/>
      <c r="K414" s="35"/>
      <c r="L414" s="38"/>
      <c r="M414" s="249"/>
      <c r="N414" s="250"/>
      <c r="O414" s="251"/>
      <c r="P414" s="251"/>
      <c r="Q414" s="251"/>
      <c r="R414" s="251"/>
      <c r="S414" s="251"/>
      <c r="T414" s="252"/>
      <c r="U414" s="33"/>
      <c r="V414" s="33"/>
      <c r="W414" s="33"/>
      <c r="X414" s="33"/>
      <c r="Y414" s="33"/>
      <c r="Z414" s="33"/>
      <c r="AA414" s="33"/>
      <c r="AB414" s="33"/>
      <c r="AC414" s="33"/>
      <c r="AD414" s="33"/>
      <c r="AE414" s="33"/>
      <c r="AT414" s="16" t="s">
        <v>190</v>
      </c>
      <c r="AU414" s="16" t="s">
        <v>88</v>
      </c>
    </row>
    <row r="415" spans="1:65" s="2" customFormat="1" ht="6.95" customHeight="1">
      <c r="A415" s="33"/>
      <c r="B415" s="53"/>
      <c r="C415" s="54"/>
      <c r="D415" s="54"/>
      <c r="E415" s="54"/>
      <c r="F415" s="54"/>
      <c r="G415" s="54"/>
      <c r="H415" s="54"/>
      <c r="I415" s="148"/>
      <c r="J415" s="54"/>
      <c r="K415" s="54"/>
      <c r="L415" s="38"/>
      <c r="M415" s="33"/>
      <c r="O415" s="33"/>
      <c r="P415" s="33"/>
      <c r="Q415" s="33"/>
      <c r="R415" s="33"/>
      <c r="S415" s="33"/>
      <c r="T415" s="33"/>
      <c r="U415" s="33"/>
      <c r="V415" s="33"/>
      <c r="W415" s="33"/>
      <c r="X415" s="33"/>
      <c r="Y415" s="33"/>
      <c r="Z415" s="33"/>
      <c r="AA415" s="33"/>
      <c r="AB415" s="33"/>
      <c r="AC415" s="33"/>
      <c r="AD415" s="33"/>
      <c r="AE415" s="33"/>
    </row>
  </sheetData>
  <sheetProtection algorithmName="SHA-512" hashValue="4JN8hb8Vofl5yqXHw4rih79+06OJ3MPF50kMMf5Z3YNtynmMdwGVbD0jyiEyVezazMF4m8E+RzTklbJfVXhY0A==" saltValue="v17hAygnsHZ1RwFYzH0GrTJgOPmefB2TGXJK78L3foQeQim6O6+wtIb1KsweFPSX6XoBvBw33lsro5qruXraoQ==" spinCount="100000" sheet="1" objects="1" scenarios="1" formatColumns="0" formatRows="0" autoFilter="0"/>
  <autoFilter ref="C125:K414"/>
  <mergeCells count="6">
    <mergeCell ref="L2:V2"/>
    <mergeCell ref="E7:H7"/>
    <mergeCell ref="E16:H16"/>
    <mergeCell ref="E25:H25"/>
    <mergeCell ref="E85:H85"/>
    <mergeCell ref="E118:H118"/>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6"/>
  <sheetViews>
    <sheetView showGridLines="0" workbookViewId="0"/>
  </sheetViews>
  <sheetFormatPr defaultRowHeight="12.7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4"/>
      <c r="C3" s="105"/>
      <c r="D3" s="105"/>
      <c r="E3" s="105"/>
      <c r="F3" s="105"/>
      <c r="G3" s="105"/>
      <c r="H3" s="19"/>
    </row>
    <row r="4" spans="1:8" s="1" customFormat="1" ht="24.95" customHeight="1">
      <c r="B4" s="19"/>
      <c r="C4" s="107" t="s">
        <v>658</v>
      </c>
      <c r="H4" s="19"/>
    </row>
    <row r="5" spans="1:8" s="1" customFormat="1" ht="12" customHeight="1">
      <c r="B5" s="19"/>
      <c r="C5" s="253" t="s">
        <v>13</v>
      </c>
      <c r="D5" s="312" t="s">
        <v>14</v>
      </c>
      <c r="E5" s="307"/>
      <c r="F5" s="307"/>
      <c r="H5" s="19"/>
    </row>
    <row r="6" spans="1:8" s="1" customFormat="1" ht="36.950000000000003" customHeight="1">
      <c r="B6" s="19"/>
      <c r="C6" s="254" t="s">
        <v>16</v>
      </c>
      <c r="D6" s="314" t="s">
        <v>17</v>
      </c>
      <c r="E6" s="307"/>
      <c r="F6" s="307"/>
      <c r="H6" s="19"/>
    </row>
    <row r="7" spans="1:8" s="1" customFormat="1" ht="16.5" customHeight="1">
      <c r="B7" s="19"/>
      <c r="C7" s="109" t="s">
        <v>24</v>
      </c>
      <c r="D7" s="113" t="str">
        <f>'Rekapitulace stavby'!AN8</f>
        <v>28. 2. 2020</v>
      </c>
      <c r="H7" s="19"/>
    </row>
    <row r="8" spans="1:8" s="2" customFormat="1" ht="10.9" customHeight="1">
      <c r="A8" s="33"/>
      <c r="B8" s="38"/>
      <c r="C8" s="33"/>
      <c r="D8" s="33"/>
      <c r="E8" s="33"/>
      <c r="F8" s="33"/>
      <c r="G8" s="33"/>
      <c r="H8" s="38"/>
    </row>
    <row r="9" spans="1:8" s="11" customFormat="1" ht="29.25" customHeight="1">
      <c r="A9" s="171"/>
      <c r="B9" s="255"/>
      <c r="C9" s="256" t="s">
        <v>60</v>
      </c>
      <c r="D9" s="257" t="s">
        <v>61</v>
      </c>
      <c r="E9" s="257" t="s">
        <v>168</v>
      </c>
      <c r="F9" s="258" t="s">
        <v>659</v>
      </c>
      <c r="G9" s="171"/>
      <c r="H9" s="255"/>
    </row>
    <row r="10" spans="1:8" s="2" customFormat="1" ht="26.45" customHeight="1">
      <c r="A10" s="33"/>
      <c r="B10" s="38"/>
      <c r="C10" s="259" t="s">
        <v>14</v>
      </c>
      <c r="D10" s="259" t="s">
        <v>17</v>
      </c>
      <c r="E10" s="33"/>
      <c r="F10" s="33"/>
      <c r="G10" s="33"/>
      <c r="H10" s="38"/>
    </row>
    <row r="11" spans="1:8" s="2" customFormat="1" ht="16.899999999999999" customHeight="1">
      <c r="A11" s="33"/>
      <c r="B11" s="38"/>
      <c r="C11" s="260" t="s">
        <v>130</v>
      </c>
      <c r="D11" s="261" t="s">
        <v>1</v>
      </c>
      <c r="E11" s="262" t="s">
        <v>1</v>
      </c>
      <c r="F11" s="263">
        <v>95.96</v>
      </c>
      <c r="G11" s="33"/>
      <c r="H11" s="38"/>
    </row>
    <row r="12" spans="1:8" s="2" customFormat="1" ht="16.899999999999999" customHeight="1">
      <c r="A12" s="33"/>
      <c r="B12" s="38"/>
      <c r="C12" s="264" t="s">
        <v>130</v>
      </c>
      <c r="D12" s="264" t="s">
        <v>109</v>
      </c>
      <c r="E12" s="16" t="s">
        <v>1</v>
      </c>
      <c r="F12" s="265">
        <v>95.96</v>
      </c>
      <c r="G12" s="33"/>
      <c r="H12" s="38"/>
    </row>
    <row r="13" spans="1:8" s="2" customFormat="1" ht="16.899999999999999" customHeight="1">
      <c r="A13" s="33"/>
      <c r="B13" s="38"/>
      <c r="C13" s="266" t="s">
        <v>660</v>
      </c>
      <c r="D13" s="33"/>
      <c r="E13" s="33"/>
      <c r="F13" s="33"/>
      <c r="G13" s="33"/>
      <c r="H13" s="38"/>
    </row>
    <row r="14" spans="1:8" s="2" customFormat="1" ht="16.899999999999999" customHeight="1">
      <c r="A14" s="33"/>
      <c r="B14" s="38"/>
      <c r="C14" s="264" t="s">
        <v>350</v>
      </c>
      <c r="D14" s="264" t="s">
        <v>351</v>
      </c>
      <c r="E14" s="16" t="s">
        <v>186</v>
      </c>
      <c r="F14" s="265">
        <v>837.21</v>
      </c>
      <c r="G14" s="33"/>
      <c r="H14" s="38"/>
    </row>
    <row r="15" spans="1:8" s="2" customFormat="1" ht="16.899999999999999" customHeight="1">
      <c r="A15" s="33"/>
      <c r="B15" s="38"/>
      <c r="C15" s="264" t="s">
        <v>399</v>
      </c>
      <c r="D15" s="264" t="s">
        <v>400</v>
      </c>
      <c r="E15" s="16" t="s">
        <v>186</v>
      </c>
      <c r="F15" s="265">
        <v>95.96</v>
      </c>
      <c r="G15" s="33"/>
      <c r="H15" s="38"/>
    </row>
    <row r="16" spans="1:8" s="2" customFormat="1" ht="16.899999999999999" customHeight="1">
      <c r="A16" s="33"/>
      <c r="B16" s="38"/>
      <c r="C16" s="264" t="s">
        <v>404</v>
      </c>
      <c r="D16" s="264" t="s">
        <v>405</v>
      </c>
      <c r="E16" s="16" t="s">
        <v>186</v>
      </c>
      <c r="F16" s="265">
        <v>95.96</v>
      </c>
      <c r="G16" s="33"/>
      <c r="H16" s="38"/>
    </row>
    <row r="17" spans="1:8" s="2" customFormat="1" ht="16.899999999999999" customHeight="1">
      <c r="A17" s="33"/>
      <c r="B17" s="38"/>
      <c r="C17" s="264" t="s">
        <v>410</v>
      </c>
      <c r="D17" s="264" t="s">
        <v>411</v>
      </c>
      <c r="E17" s="16" t="s">
        <v>186</v>
      </c>
      <c r="F17" s="265">
        <v>95.96</v>
      </c>
      <c r="G17" s="33"/>
      <c r="H17" s="38"/>
    </row>
    <row r="18" spans="1:8" s="2" customFormat="1" ht="16.899999999999999" customHeight="1">
      <c r="A18" s="33"/>
      <c r="B18" s="38"/>
      <c r="C18" s="264" t="s">
        <v>416</v>
      </c>
      <c r="D18" s="264" t="s">
        <v>417</v>
      </c>
      <c r="E18" s="16" t="s">
        <v>186</v>
      </c>
      <c r="F18" s="265">
        <v>95.96</v>
      </c>
      <c r="G18" s="33"/>
      <c r="H18" s="38"/>
    </row>
    <row r="19" spans="1:8" s="2" customFormat="1" ht="16.899999999999999" customHeight="1">
      <c r="A19" s="33"/>
      <c r="B19" s="38"/>
      <c r="C19" s="264" t="s">
        <v>422</v>
      </c>
      <c r="D19" s="264" t="s">
        <v>423</v>
      </c>
      <c r="E19" s="16" t="s">
        <v>186</v>
      </c>
      <c r="F19" s="265">
        <v>95.96</v>
      </c>
      <c r="G19" s="33"/>
      <c r="H19" s="38"/>
    </row>
    <row r="20" spans="1:8" s="2" customFormat="1" ht="22.5">
      <c r="A20" s="33"/>
      <c r="B20" s="38"/>
      <c r="C20" s="264" t="s">
        <v>427</v>
      </c>
      <c r="D20" s="264" t="s">
        <v>428</v>
      </c>
      <c r="E20" s="16" t="s">
        <v>186</v>
      </c>
      <c r="F20" s="265">
        <v>95.96</v>
      </c>
      <c r="G20" s="33"/>
      <c r="H20" s="38"/>
    </row>
    <row r="21" spans="1:8" s="2" customFormat="1" ht="16.899999999999999" customHeight="1">
      <c r="A21" s="33"/>
      <c r="B21" s="38"/>
      <c r="C21" s="260" t="s">
        <v>89</v>
      </c>
      <c r="D21" s="261" t="s">
        <v>1</v>
      </c>
      <c r="E21" s="262" t="s">
        <v>1</v>
      </c>
      <c r="F21" s="263">
        <v>19.7</v>
      </c>
      <c r="G21" s="33"/>
      <c r="H21" s="38"/>
    </row>
    <row r="22" spans="1:8" s="2" customFormat="1" ht="16.899999999999999" customHeight="1">
      <c r="A22" s="33"/>
      <c r="B22" s="38"/>
      <c r="C22" s="264" t="s">
        <v>89</v>
      </c>
      <c r="D22" s="264" t="s">
        <v>573</v>
      </c>
      <c r="E22" s="16" t="s">
        <v>1</v>
      </c>
      <c r="F22" s="265">
        <v>19.7</v>
      </c>
      <c r="G22" s="33"/>
      <c r="H22" s="38"/>
    </row>
    <row r="23" spans="1:8" s="2" customFormat="1" ht="16.899999999999999" customHeight="1">
      <c r="A23" s="33"/>
      <c r="B23" s="38"/>
      <c r="C23" s="266" t="s">
        <v>660</v>
      </c>
      <c r="D23" s="33"/>
      <c r="E23" s="33"/>
      <c r="F23" s="33"/>
      <c r="G23" s="33"/>
      <c r="H23" s="38"/>
    </row>
    <row r="24" spans="1:8" s="2" customFormat="1" ht="22.5">
      <c r="A24" s="33"/>
      <c r="B24" s="38"/>
      <c r="C24" s="264" t="s">
        <v>570</v>
      </c>
      <c r="D24" s="264" t="s">
        <v>571</v>
      </c>
      <c r="E24" s="16" t="s">
        <v>186</v>
      </c>
      <c r="F24" s="265">
        <v>19.7</v>
      </c>
      <c r="G24" s="33"/>
      <c r="H24" s="38"/>
    </row>
    <row r="25" spans="1:8" s="2" customFormat="1" ht="16.899999999999999" customHeight="1">
      <c r="A25" s="33"/>
      <c r="B25" s="38"/>
      <c r="C25" s="264" t="s">
        <v>575</v>
      </c>
      <c r="D25" s="264" t="s">
        <v>576</v>
      </c>
      <c r="E25" s="16" t="s">
        <v>186</v>
      </c>
      <c r="F25" s="265">
        <v>22.655000000000001</v>
      </c>
      <c r="G25" s="33"/>
      <c r="H25" s="38"/>
    </row>
    <row r="26" spans="1:8" s="2" customFormat="1" ht="16.899999999999999" customHeight="1">
      <c r="A26" s="33"/>
      <c r="B26" s="38"/>
      <c r="C26" s="260" t="s">
        <v>116</v>
      </c>
      <c r="D26" s="261" t="s">
        <v>1</v>
      </c>
      <c r="E26" s="262" t="s">
        <v>1</v>
      </c>
      <c r="F26" s="263">
        <v>103.9</v>
      </c>
      <c r="G26" s="33"/>
      <c r="H26" s="38"/>
    </row>
    <row r="27" spans="1:8" s="2" customFormat="1" ht="16.899999999999999" customHeight="1">
      <c r="A27" s="33"/>
      <c r="B27" s="38"/>
      <c r="C27" s="264" t="s">
        <v>116</v>
      </c>
      <c r="D27" s="264" t="s">
        <v>342</v>
      </c>
      <c r="E27" s="16" t="s">
        <v>1</v>
      </c>
      <c r="F27" s="265">
        <v>103.9</v>
      </c>
      <c r="G27" s="33"/>
      <c r="H27" s="38"/>
    </row>
    <row r="28" spans="1:8" s="2" customFormat="1" ht="16.899999999999999" customHeight="1">
      <c r="A28" s="33"/>
      <c r="B28" s="38"/>
      <c r="C28" s="266" t="s">
        <v>660</v>
      </c>
      <c r="D28" s="33"/>
      <c r="E28" s="33"/>
      <c r="F28" s="33"/>
      <c r="G28" s="33"/>
      <c r="H28" s="38"/>
    </row>
    <row r="29" spans="1:8" s="2" customFormat="1" ht="16.899999999999999" customHeight="1">
      <c r="A29" s="33"/>
      <c r="B29" s="38"/>
      <c r="C29" s="264" t="s">
        <v>337</v>
      </c>
      <c r="D29" s="264" t="s">
        <v>338</v>
      </c>
      <c r="E29" s="16" t="s">
        <v>186</v>
      </c>
      <c r="F29" s="265">
        <v>103.9</v>
      </c>
      <c r="G29" s="33"/>
      <c r="H29" s="38"/>
    </row>
    <row r="30" spans="1:8" s="2" customFormat="1" ht="16.899999999999999" customHeight="1">
      <c r="A30" s="33"/>
      <c r="B30" s="38"/>
      <c r="C30" s="264" t="s">
        <v>257</v>
      </c>
      <c r="D30" s="264" t="s">
        <v>258</v>
      </c>
      <c r="E30" s="16" t="s">
        <v>251</v>
      </c>
      <c r="F30" s="265">
        <v>10.39</v>
      </c>
      <c r="G30" s="33"/>
      <c r="H30" s="38"/>
    </row>
    <row r="31" spans="1:8" s="2" customFormat="1" ht="16.899999999999999" customHeight="1">
      <c r="A31" s="33"/>
      <c r="B31" s="38"/>
      <c r="C31" s="264" t="s">
        <v>324</v>
      </c>
      <c r="D31" s="264" t="s">
        <v>325</v>
      </c>
      <c r="E31" s="16" t="s">
        <v>251</v>
      </c>
      <c r="F31" s="265">
        <v>20.78</v>
      </c>
      <c r="G31" s="33"/>
      <c r="H31" s="38"/>
    </row>
    <row r="32" spans="1:8" s="2" customFormat="1" ht="16.899999999999999" customHeight="1">
      <c r="A32" s="33"/>
      <c r="B32" s="38"/>
      <c r="C32" s="264" t="s">
        <v>331</v>
      </c>
      <c r="D32" s="264" t="s">
        <v>332</v>
      </c>
      <c r="E32" s="16" t="s">
        <v>186</v>
      </c>
      <c r="F32" s="265">
        <v>103.9</v>
      </c>
      <c r="G32" s="33"/>
      <c r="H32" s="38"/>
    </row>
    <row r="33" spans="1:8" s="2" customFormat="1" ht="16.899999999999999" customHeight="1">
      <c r="A33" s="33"/>
      <c r="B33" s="38"/>
      <c r="C33" s="264" t="s">
        <v>358</v>
      </c>
      <c r="D33" s="264" t="s">
        <v>359</v>
      </c>
      <c r="E33" s="16" t="s">
        <v>186</v>
      </c>
      <c r="F33" s="265">
        <v>103.9</v>
      </c>
      <c r="G33" s="33"/>
      <c r="H33" s="38"/>
    </row>
    <row r="34" spans="1:8" s="2" customFormat="1" ht="16.899999999999999" customHeight="1">
      <c r="A34" s="33"/>
      <c r="B34" s="38"/>
      <c r="C34" s="264" t="s">
        <v>344</v>
      </c>
      <c r="D34" s="264" t="s">
        <v>345</v>
      </c>
      <c r="E34" s="16" t="s">
        <v>346</v>
      </c>
      <c r="F34" s="265">
        <v>5.1950000000000003</v>
      </c>
      <c r="G34" s="33"/>
      <c r="H34" s="38"/>
    </row>
    <row r="35" spans="1:8" s="2" customFormat="1" ht="16.899999999999999" customHeight="1">
      <c r="A35" s="33"/>
      <c r="B35" s="38"/>
      <c r="C35" s="260" t="s">
        <v>124</v>
      </c>
      <c r="D35" s="261" t="s">
        <v>1</v>
      </c>
      <c r="E35" s="262" t="s">
        <v>1</v>
      </c>
      <c r="F35" s="263">
        <v>3.2</v>
      </c>
      <c r="G35" s="33"/>
      <c r="H35" s="38"/>
    </row>
    <row r="36" spans="1:8" s="2" customFormat="1" ht="16.899999999999999" customHeight="1">
      <c r="A36" s="33"/>
      <c r="B36" s="38"/>
      <c r="C36" s="264" t="s">
        <v>124</v>
      </c>
      <c r="D36" s="264" t="s">
        <v>125</v>
      </c>
      <c r="E36" s="16" t="s">
        <v>1</v>
      </c>
      <c r="F36" s="265">
        <v>3.2</v>
      </c>
      <c r="G36" s="33"/>
      <c r="H36" s="38"/>
    </row>
    <row r="37" spans="1:8" s="2" customFormat="1" ht="16.899999999999999" customHeight="1">
      <c r="A37" s="33"/>
      <c r="B37" s="38"/>
      <c r="C37" s="266" t="s">
        <v>660</v>
      </c>
      <c r="D37" s="33"/>
      <c r="E37" s="33"/>
      <c r="F37" s="33"/>
      <c r="G37" s="33"/>
      <c r="H37" s="38"/>
    </row>
    <row r="38" spans="1:8" s="2" customFormat="1" ht="16.899999999999999" customHeight="1">
      <c r="A38" s="33"/>
      <c r="B38" s="38"/>
      <c r="C38" s="264" t="s">
        <v>375</v>
      </c>
      <c r="D38" s="264" t="s">
        <v>376</v>
      </c>
      <c r="E38" s="16" t="s">
        <v>186</v>
      </c>
      <c r="F38" s="265">
        <v>3.2</v>
      </c>
      <c r="G38" s="33"/>
      <c r="H38" s="38"/>
    </row>
    <row r="39" spans="1:8" s="2" customFormat="1" ht="16.899999999999999" customHeight="1">
      <c r="A39" s="33"/>
      <c r="B39" s="38"/>
      <c r="C39" s="264" t="s">
        <v>381</v>
      </c>
      <c r="D39" s="264" t="s">
        <v>382</v>
      </c>
      <c r="E39" s="16" t="s">
        <v>266</v>
      </c>
      <c r="F39" s="265">
        <v>1.28</v>
      </c>
      <c r="G39" s="33"/>
      <c r="H39" s="38"/>
    </row>
    <row r="40" spans="1:8" s="2" customFormat="1" ht="16.899999999999999" customHeight="1">
      <c r="A40" s="33"/>
      <c r="B40" s="38"/>
      <c r="C40" s="260" t="s">
        <v>114</v>
      </c>
      <c r="D40" s="261" t="s">
        <v>1</v>
      </c>
      <c r="E40" s="262" t="s">
        <v>1</v>
      </c>
      <c r="F40" s="263">
        <v>32.838000000000001</v>
      </c>
      <c r="G40" s="33"/>
      <c r="H40" s="38"/>
    </row>
    <row r="41" spans="1:8" s="2" customFormat="1" ht="16.899999999999999" customHeight="1">
      <c r="A41" s="33"/>
      <c r="B41" s="38"/>
      <c r="C41" s="264" t="s">
        <v>114</v>
      </c>
      <c r="D41" s="264" t="s">
        <v>315</v>
      </c>
      <c r="E41" s="16" t="s">
        <v>1</v>
      </c>
      <c r="F41" s="265">
        <v>32.838000000000001</v>
      </c>
      <c r="G41" s="33"/>
      <c r="H41" s="38"/>
    </row>
    <row r="42" spans="1:8" s="2" customFormat="1" ht="16.899999999999999" customHeight="1">
      <c r="A42" s="33"/>
      <c r="B42" s="38"/>
      <c r="C42" s="266" t="s">
        <v>660</v>
      </c>
      <c r="D42" s="33"/>
      <c r="E42" s="33"/>
      <c r="F42" s="33"/>
      <c r="G42" s="33"/>
      <c r="H42" s="38"/>
    </row>
    <row r="43" spans="1:8" s="2" customFormat="1" ht="16.899999999999999" customHeight="1">
      <c r="A43" s="33"/>
      <c r="B43" s="38"/>
      <c r="C43" s="264" t="s">
        <v>310</v>
      </c>
      <c r="D43" s="264" t="s">
        <v>311</v>
      </c>
      <c r="E43" s="16" t="s">
        <v>251</v>
      </c>
      <c r="F43" s="265">
        <v>32.838000000000001</v>
      </c>
      <c r="G43" s="33"/>
      <c r="H43" s="38"/>
    </row>
    <row r="44" spans="1:8" s="2" customFormat="1" ht="22.5">
      <c r="A44" s="33"/>
      <c r="B44" s="38"/>
      <c r="C44" s="264" t="s">
        <v>275</v>
      </c>
      <c r="D44" s="264" t="s">
        <v>276</v>
      </c>
      <c r="E44" s="16" t="s">
        <v>251</v>
      </c>
      <c r="F44" s="265">
        <v>65.676000000000002</v>
      </c>
      <c r="G44" s="33"/>
      <c r="H44" s="38"/>
    </row>
    <row r="45" spans="1:8" s="2" customFormat="1" ht="16.899999999999999" customHeight="1">
      <c r="A45" s="33"/>
      <c r="B45" s="38"/>
      <c r="C45" s="264" t="s">
        <v>298</v>
      </c>
      <c r="D45" s="264" t="s">
        <v>299</v>
      </c>
      <c r="E45" s="16" t="s">
        <v>251</v>
      </c>
      <c r="F45" s="265">
        <v>32.838000000000001</v>
      </c>
      <c r="G45" s="33"/>
      <c r="H45" s="38"/>
    </row>
    <row r="46" spans="1:8" s="2" customFormat="1" ht="16.899999999999999" customHeight="1">
      <c r="A46" s="33"/>
      <c r="B46" s="38"/>
      <c r="C46" s="264" t="s">
        <v>317</v>
      </c>
      <c r="D46" s="264" t="s">
        <v>318</v>
      </c>
      <c r="E46" s="16" t="s">
        <v>251</v>
      </c>
      <c r="F46" s="265">
        <v>178.648</v>
      </c>
      <c r="G46" s="33"/>
      <c r="H46" s="38"/>
    </row>
    <row r="47" spans="1:8" s="2" customFormat="1" ht="16.899999999999999" customHeight="1">
      <c r="A47" s="33"/>
      <c r="B47" s="38"/>
      <c r="C47" s="260" t="s">
        <v>104</v>
      </c>
      <c r="D47" s="261" t="s">
        <v>1</v>
      </c>
      <c r="E47" s="262" t="s">
        <v>1</v>
      </c>
      <c r="F47" s="263">
        <v>262.7</v>
      </c>
      <c r="G47" s="33"/>
      <c r="H47" s="38"/>
    </row>
    <row r="48" spans="1:8" s="2" customFormat="1" ht="16.899999999999999" customHeight="1">
      <c r="A48" s="33"/>
      <c r="B48" s="38"/>
      <c r="C48" s="264" t="s">
        <v>104</v>
      </c>
      <c r="D48" s="264" t="s">
        <v>498</v>
      </c>
      <c r="E48" s="16" t="s">
        <v>1</v>
      </c>
      <c r="F48" s="265">
        <v>262.7</v>
      </c>
      <c r="G48" s="33"/>
      <c r="H48" s="38"/>
    </row>
    <row r="49" spans="1:8" s="2" customFormat="1" ht="16.899999999999999" customHeight="1">
      <c r="A49" s="33"/>
      <c r="B49" s="38"/>
      <c r="C49" s="266" t="s">
        <v>660</v>
      </c>
      <c r="D49" s="33"/>
      <c r="E49" s="33"/>
      <c r="F49" s="33"/>
      <c r="G49" s="33"/>
      <c r="H49" s="38"/>
    </row>
    <row r="50" spans="1:8" s="2" customFormat="1" ht="22.5">
      <c r="A50" s="33"/>
      <c r="B50" s="38"/>
      <c r="C50" s="264" t="s">
        <v>493</v>
      </c>
      <c r="D50" s="264" t="s">
        <v>494</v>
      </c>
      <c r="E50" s="16" t="s">
        <v>225</v>
      </c>
      <c r="F50" s="265">
        <v>262.7</v>
      </c>
      <c r="G50" s="33"/>
      <c r="H50" s="38"/>
    </row>
    <row r="51" spans="1:8" s="2" customFormat="1" ht="22.5">
      <c r="A51" s="33"/>
      <c r="B51" s="38"/>
      <c r="C51" s="264" t="s">
        <v>269</v>
      </c>
      <c r="D51" s="264" t="s">
        <v>270</v>
      </c>
      <c r="E51" s="16" t="s">
        <v>251</v>
      </c>
      <c r="F51" s="265">
        <v>126.575</v>
      </c>
      <c r="G51" s="33"/>
      <c r="H51" s="38"/>
    </row>
    <row r="52" spans="1:8" s="2" customFormat="1" ht="16.899999999999999" customHeight="1">
      <c r="A52" s="33"/>
      <c r="B52" s="38"/>
      <c r="C52" s="264" t="s">
        <v>310</v>
      </c>
      <c r="D52" s="264" t="s">
        <v>311</v>
      </c>
      <c r="E52" s="16" t="s">
        <v>251</v>
      </c>
      <c r="F52" s="265">
        <v>32.838000000000001</v>
      </c>
      <c r="G52" s="33"/>
      <c r="H52" s="38"/>
    </row>
    <row r="53" spans="1:8" s="2" customFormat="1" ht="16.899999999999999" customHeight="1">
      <c r="A53" s="33"/>
      <c r="B53" s="38"/>
      <c r="C53" s="264" t="s">
        <v>350</v>
      </c>
      <c r="D53" s="264" t="s">
        <v>351</v>
      </c>
      <c r="E53" s="16" t="s">
        <v>186</v>
      </c>
      <c r="F53" s="265">
        <v>837.21</v>
      </c>
      <c r="G53" s="33"/>
      <c r="H53" s="38"/>
    </row>
    <row r="54" spans="1:8" s="2" customFormat="1" ht="16.899999999999999" customHeight="1">
      <c r="A54" s="33"/>
      <c r="B54" s="38"/>
      <c r="C54" s="264" t="s">
        <v>386</v>
      </c>
      <c r="D54" s="264" t="s">
        <v>387</v>
      </c>
      <c r="E54" s="16" t="s">
        <v>186</v>
      </c>
      <c r="F54" s="265">
        <v>619.45000000000005</v>
      </c>
      <c r="G54" s="33"/>
      <c r="H54" s="38"/>
    </row>
    <row r="55" spans="1:8" s="2" customFormat="1" ht="16.899999999999999" customHeight="1">
      <c r="A55" s="33"/>
      <c r="B55" s="38"/>
      <c r="C55" s="264" t="s">
        <v>500</v>
      </c>
      <c r="D55" s="264" t="s">
        <v>501</v>
      </c>
      <c r="E55" s="16" t="s">
        <v>225</v>
      </c>
      <c r="F55" s="265">
        <v>265.327</v>
      </c>
      <c r="G55" s="33"/>
      <c r="H55" s="38"/>
    </row>
    <row r="56" spans="1:8" s="2" customFormat="1" ht="16.899999999999999" customHeight="1">
      <c r="A56" s="33"/>
      <c r="B56" s="38"/>
      <c r="C56" s="260" t="s">
        <v>96</v>
      </c>
      <c r="D56" s="261" t="s">
        <v>1</v>
      </c>
      <c r="E56" s="262" t="s">
        <v>1</v>
      </c>
      <c r="F56" s="263">
        <v>243.6</v>
      </c>
      <c r="G56" s="33"/>
      <c r="H56" s="38"/>
    </row>
    <row r="57" spans="1:8" s="2" customFormat="1" ht="16.899999999999999" customHeight="1">
      <c r="A57" s="33"/>
      <c r="B57" s="38"/>
      <c r="C57" s="264" t="s">
        <v>96</v>
      </c>
      <c r="D57" s="264" t="s">
        <v>477</v>
      </c>
      <c r="E57" s="16" t="s">
        <v>1</v>
      </c>
      <c r="F57" s="265">
        <v>243.6</v>
      </c>
      <c r="G57" s="33"/>
      <c r="H57" s="38"/>
    </row>
    <row r="58" spans="1:8" s="2" customFormat="1" ht="16.899999999999999" customHeight="1">
      <c r="A58" s="33"/>
      <c r="B58" s="38"/>
      <c r="C58" s="266" t="s">
        <v>660</v>
      </c>
      <c r="D58" s="33"/>
      <c r="E58" s="33"/>
      <c r="F58" s="33"/>
      <c r="G58" s="33"/>
      <c r="H58" s="38"/>
    </row>
    <row r="59" spans="1:8" s="2" customFormat="1" ht="16.899999999999999" customHeight="1">
      <c r="A59" s="33"/>
      <c r="B59" s="38"/>
      <c r="C59" s="264" t="s">
        <v>472</v>
      </c>
      <c r="D59" s="264" t="s">
        <v>473</v>
      </c>
      <c r="E59" s="16" t="s">
        <v>225</v>
      </c>
      <c r="F59" s="265">
        <v>243.6</v>
      </c>
      <c r="G59" s="33"/>
      <c r="H59" s="38"/>
    </row>
    <row r="60" spans="1:8" s="2" customFormat="1" ht="22.5">
      <c r="A60" s="33"/>
      <c r="B60" s="38"/>
      <c r="C60" s="264" t="s">
        <v>269</v>
      </c>
      <c r="D60" s="264" t="s">
        <v>270</v>
      </c>
      <c r="E60" s="16" t="s">
        <v>251</v>
      </c>
      <c r="F60" s="265">
        <v>126.575</v>
      </c>
      <c r="G60" s="33"/>
      <c r="H60" s="38"/>
    </row>
    <row r="61" spans="1:8" s="2" customFormat="1" ht="16.899999999999999" customHeight="1">
      <c r="A61" s="33"/>
      <c r="B61" s="38"/>
      <c r="C61" s="264" t="s">
        <v>350</v>
      </c>
      <c r="D61" s="264" t="s">
        <v>351</v>
      </c>
      <c r="E61" s="16" t="s">
        <v>186</v>
      </c>
      <c r="F61" s="265">
        <v>837.21</v>
      </c>
      <c r="G61" s="33"/>
      <c r="H61" s="38"/>
    </row>
    <row r="62" spans="1:8" s="2" customFormat="1" ht="16.899999999999999" customHeight="1">
      <c r="A62" s="33"/>
      <c r="B62" s="38"/>
      <c r="C62" s="264" t="s">
        <v>393</v>
      </c>
      <c r="D62" s="264" t="s">
        <v>394</v>
      </c>
      <c r="E62" s="16" t="s">
        <v>186</v>
      </c>
      <c r="F62" s="265">
        <v>609.9</v>
      </c>
      <c r="G62" s="33"/>
      <c r="H62" s="38"/>
    </row>
    <row r="63" spans="1:8" s="2" customFormat="1" ht="16.899999999999999" customHeight="1">
      <c r="A63" s="33"/>
      <c r="B63" s="38"/>
      <c r="C63" s="264" t="s">
        <v>488</v>
      </c>
      <c r="D63" s="264" t="s">
        <v>489</v>
      </c>
      <c r="E63" s="16" t="s">
        <v>225</v>
      </c>
      <c r="F63" s="265">
        <v>74.134</v>
      </c>
      <c r="G63" s="33"/>
      <c r="H63" s="38"/>
    </row>
    <row r="64" spans="1:8" s="2" customFormat="1" ht="16.899999999999999" customHeight="1">
      <c r="A64" s="33"/>
      <c r="B64" s="38"/>
      <c r="C64" s="260" t="s">
        <v>100</v>
      </c>
      <c r="D64" s="261" t="s">
        <v>1</v>
      </c>
      <c r="E64" s="262" t="s">
        <v>1</v>
      </c>
      <c r="F64" s="263">
        <v>125.44199999999999</v>
      </c>
      <c r="G64" s="33"/>
      <c r="H64" s="38"/>
    </row>
    <row r="65" spans="1:8" s="2" customFormat="1" ht="16.899999999999999" customHeight="1">
      <c r="A65" s="33"/>
      <c r="B65" s="38"/>
      <c r="C65" s="264" t="s">
        <v>100</v>
      </c>
      <c r="D65" s="264" t="s">
        <v>486</v>
      </c>
      <c r="E65" s="16" t="s">
        <v>1</v>
      </c>
      <c r="F65" s="265">
        <v>125.44199999999999</v>
      </c>
      <c r="G65" s="33"/>
      <c r="H65" s="38"/>
    </row>
    <row r="66" spans="1:8" s="2" customFormat="1" ht="16.899999999999999" customHeight="1">
      <c r="A66" s="33"/>
      <c r="B66" s="38"/>
      <c r="C66" s="266" t="s">
        <v>660</v>
      </c>
      <c r="D66" s="33"/>
      <c r="E66" s="33"/>
      <c r="F66" s="33"/>
      <c r="G66" s="33"/>
      <c r="H66" s="38"/>
    </row>
    <row r="67" spans="1:8" s="2" customFormat="1" ht="16.899999999999999" customHeight="1">
      <c r="A67" s="33"/>
      <c r="B67" s="38"/>
      <c r="C67" s="264" t="s">
        <v>483</v>
      </c>
      <c r="D67" s="264" t="s">
        <v>484</v>
      </c>
      <c r="E67" s="16" t="s">
        <v>225</v>
      </c>
      <c r="F67" s="265">
        <v>125.44199999999999</v>
      </c>
      <c r="G67" s="33"/>
      <c r="H67" s="38"/>
    </row>
    <row r="68" spans="1:8" s="2" customFormat="1" ht="16.899999999999999" customHeight="1">
      <c r="A68" s="33"/>
      <c r="B68" s="38"/>
      <c r="C68" s="264" t="s">
        <v>488</v>
      </c>
      <c r="D68" s="264" t="s">
        <v>489</v>
      </c>
      <c r="E68" s="16" t="s">
        <v>225</v>
      </c>
      <c r="F68" s="265">
        <v>74.134</v>
      </c>
      <c r="G68" s="33"/>
      <c r="H68" s="38"/>
    </row>
    <row r="69" spans="1:8" s="2" customFormat="1" ht="16.899999999999999" customHeight="1">
      <c r="A69" s="33"/>
      <c r="B69" s="38"/>
      <c r="C69" s="260" t="s">
        <v>98</v>
      </c>
      <c r="D69" s="261" t="s">
        <v>1</v>
      </c>
      <c r="E69" s="262" t="s">
        <v>1</v>
      </c>
      <c r="F69" s="263">
        <v>46.46</v>
      </c>
      <c r="G69" s="33"/>
      <c r="H69" s="38"/>
    </row>
    <row r="70" spans="1:8" s="2" customFormat="1" ht="16.899999999999999" customHeight="1">
      <c r="A70" s="33"/>
      <c r="B70" s="38"/>
      <c r="C70" s="264" t="s">
        <v>98</v>
      </c>
      <c r="D70" s="264" t="s">
        <v>481</v>
      </c>
      <c r="E70" s="16" t="s">
        <v>1</v>
      </c>
      <c r="F70" s="265">
        <v>46.46</v>
      </c>
      <c r="G70" s="33"/>
      <c r="H70" s="38"/>
    </row>
    <row r="71" spans="1:8" s="2" customFormat="1" ht="16.899999999999999" customHeight="1">
      <c r="A71" s="33"/>
      <c r="B71" s="38"/>
      <c r="C71" s="266" t="s">
        <v>660</v>
      </c>
      <c r="D71" s="33"/>
      <c r="E71" s="33"/>
      <c r="F71" s="33"/>
      <c r="G71" s="33"/>
      <c r="H71" s="38"/>
    </row>
    <row r="72" spans="1:8" s="2" customFormat="1" ht="16.899999999999999" customHeight="1">
      <c r="A72" s="33"/>
      <c r="B72" s="38"/>
      <c r="C72" s="264" t="s">
        <v>478</v>
      </c>
      <c r="D72" s="264" t="s">
        <v>479</v>
      </c>
      <c r="E72" s="16" t="s">
        <v>225</v>
      </c>
      <c r="F72" s="265">
        <v>46.46</v>
      </c>
      <c r="G72" s="33"/>
      <c r="H72" s="38"/>
    </row>
    <row r="73" spans="1:8" s="2" customFormat="1" ht="16.899999999999999" customHeight="1">
      <c r="A73" s="33"/>
      <c r="B73" s="38"/>
      <c r="C73" s="264" t="s">
        <v>488</v>
      </c>
      <c r="D73" s="264" t="s">
        <v>489</v>
      </c>
      <c r="E73" s="16" t="s">
        <v>225</v>
      </c>
      <c r="F73" s="265">
        <v>74.134</v>
      </c>
      <c r="G73" s="33"/>
      <c r="H73" s="38"/>
    </row>
    <row r="74" spans="1:8" s="2" customFormat="1" ht="16.899999999999999" customHeight="1">
      <c r="A74" s="33"/>
      <c r="B74" s="38"/>
      <c r="C74" s="260" t="s">
        <v>102</v>
      </c>
      <c r="D74" s="261" t="s">
        <v>1</v>
      </c>
      <c r="E74" s="262" t="s">
        <v>1</v>
      </c>
      <c r="F74" s="263">
        <v>74.134</v>
      </c>
      <c r="G74" s="33"/>
      <c r="H74" s="38"/>
    </row>
    <row r="75" spans="1:8" s="2" customFormat="1" ht="16.899999999999999" customHeight="1">
      <c r="A75" s="33"/>
      <c r="B75" s="38"/>
      <c r="C75" s="264" t="s">
        <v>102</v>
      </c>
      <c r="D75" s="264" t="s">
        <v>491</v>
      </c>
      <c r="E75" s="16" t="s">
        <v>1</v>
      </c>
      <c r="F75" s="265">
        <v>74.134</v>
      </c>
      <c r="G75" s="33"/>
      <c r="H75" s="38"/>
    </row>
    <row r="76" spans="1:8" s="2" customFormat="1" ht="16.899999999999999" customHeight="1">
      <c r="A76" s="33"/>
      <c r="B76" s="38"/>
      <c r="C76" s="260" t="s">
        <v>110</v>
      </c>
      <c r="D76" s="261" t="s">
        <v>1</v>
      </c>
      <c r="E76" s="262" t="s">
        <v>1</v>
      </c>
      <c r="F76" s="263">
        <v>84.911000000000001</v>
      </c>
      <c r="G76" s="33"/>
      <c r="H76" s="38"/>
    </row>
    <row r="77" spans="1:8" s="2" customFormat="1" ht="16.899999999999999" customHeight="1">
      <c r="A77" s="33"/>
      <c r="B77" s="38"/>
      <c r="C77" s="264" t="s">
        <v>110</v>
      </c>
      <c r="D77" s="264" t="s">
        <v>255</v>
      </c>
      <c r="E77" s="16" t="s">
        <v>1</v>
      </c>
      <c r="F77" s="265">
        <v>84.911000000000001</v>
      </c>
      <c r="G77" s="33"/>
      <c r="H77" s="38"/>
    </row>
    <row r="78" spans="1:8" s="2" customFormat="1" ht="16.899999999999999" customHeight="1">
      <c r="A78" s="33"/>
      <c r="B78" s="38"/>
      <c r="C78" s="266" t="s">
        <v>660</v>
      </c>
      <c r="D78" s="33"/>
      <c r="E78" s="33"/>
      <c r="F78" s="33"/>
      <c r="G78" s="33"/>
      <c r="H78" s="38"/>
    </row>
    <row r="79" spans="1:8" s="2" customFormat="1" ht="22.5">
      <c r="A79" s="33"/>
      <c r="B79" s="38"/>
      <c r="C79" s="264" t="s">
        <v>249</v>
      </c>
      <c r="D79" s="264" t="s">
        <v>250</v>
      </c>
      <c r="E79" s="16" t="s">
        <v>251</v>
      </c>
      <c r="F79" s="265">
        <v>84.911000000000001</v>
      </c>
      <c r="G79" s="33"/>
      <c r="H79" s="38"/>
    </row>
    <row r="80" spans="1:8" s="2" customFormat="1" ht="16.899999999999999" customHeight="1">
      <c r="A80" s="33"/>
      <c r="B80" s="38"/>
      <c r="C80" s="264" t="s">
        <v>317</v>
      </c>
      <c r="D80" s="264" t="s">
        <v>318</v>
      </c>
      <c r="E80" s="16" t="s">
        <v>251</v>
      </c>
      <c r="F80" s="265">
        <v>178.648</v>
      </c>
      <c r="G80" s="33"/>
      <c r="H80" s="38"/>
    </row>
    <row r="81" spans="1:8" s="2" customFormat="1" ht="16.899999999999999" customHeight="1">
      <c r="A81" s="33"/>
      <c r="B81" s="38"/>
      <c r="C81" s="260" t="s">
        <v>92</v>
      </c>
      <c r="D81" s="261" t="s">
        <v>1</v>
      </c>
      <c r="E81" s="262" t="s">
        <v>1</v>
      </c>
      <c r="F81" s="263">
        <v>72</v>
      </c>
      <c r="G81" s="33"/>
      <c r="H81" s="38"/>
    </row>
    <row r="82" spans="1:8" s="2" customFormat="1" ht="16.899999999999999" customHeight="1">
      <c r="A82" s="33"/>
      <c r="B82" s="38"/>
      <c r="C82" s="264" t="s">
        <v>92</v>
      </c>
      <c r="D82" s="264" t="s">
        <v>229</v>
      </c>
      <c r="E82" s="16" t="s">
        <v>1</v>
      </c>
      <c r="F82" s="265">
        <v>72</v>
      </c>
      <c r="G82" s="33"/>
      <c r="H82" s="38"/>
    </row>
    <row r="83" spans="1:8" s="2" customFormat="1" ht="16.899999999999999" customHeight="1">
      <c r="A83" s="33"/>
      <c r="B83" s="38"/>
      <c r="C83" s="260" t="s">
        <v>94</v>
      </c>
      <c r="D83" s="261" t="s">
        <v>1</v>
      </c>
      <c r="E83" s="262" t="s">
        <v>1</v>
      </c>
      <c r="F83" s="263">
        <v>239.6</v>
      </c>
      <c r="G83" s="33"/>
      <c r="H83" s="38"/>
    </row>
    <row r="84" spans="1:8" s="2" customFormat="1" ht="16.899999999999999" customHeight="1">
      <c r="A84" s="33"/>
      <c r="B84" s="38"/>
      <c r="C84" s="264" t="s">
        <v>94</v>
      </c>
      <c r="D84" s="264" t="s">
        <v>95</v>
      </c>
      <c r="E84" s="16" t="s">
        <v>1</v>
      </c>
      <c r="F84" s="265">
        <v>239.6</v>
      </c>
      <c r="G84" s="33"/>
      <c r="H84" s="38"/>
    </row>
    <row r="85" spans="1:8" s="2" customFormat="1" ht="16.899999999999999" customHeight="1">
      <c r="A85" s="33"/>
      <c r="B85" s="38"/>
      <c r="C85" s="260" t="s">
        <v>106</v>
      </c>
      <c r="D85" s="261" t="s">
        <v>1</v>
      </c>
      <c r="E85" s="262" t="s">
        <v>1</v>
      </c>
      <c r="F85" s="263">
        <v>502.1</v>
      </c>
      <c r="G85" s="33"/>
      <c r="H85" s="38"/>
    </row>
    <row r="86" spans="1:8" s="2" customFormat="1" ht="16.899999999999999" customHeight="1">
      <c r="A86" s="33"/>
      <c r="B86" s="38"/>
      <c r="C86" s="264" t="s">
        <v>106</v>
      </c>
      <c r="D86" s="264" t="s">
        <v>107</v>
      </c>
      <c r="E86" s="16" t="s">
        <v>1</v>
      </c>
      <c r="F86" s="265">
        <v>502.1</v>
      </c>
      <c r="G86" s="33"/>
      <c r="H86" s="38"/>
    </row>
    <row r="87" spans="1:8" s="2" customFormat="1" ht="16.899999999999999" customHeight="1">
      <c r="A87" s="33"/>
      <c r="B87" s="38"/>
      <c r="C87" s="266" t="s">
        <v>660</v>
      </c>
      <c r="D87" s="33"/>
      <c r="E87" s="33"/>
      <c r="F87" s="33"/>
      <c r="G87" s="33"/>
      <c r="H87" s="38"/>
    </row>
    <row r="88" spans="1:8" s="2" customFormat="1" ht="22.5">
      <c r="A88" s="33"/>
      <c r="B88" s="38"/>
      <c r="C88" s="264" t="s">
        <v>201</v>
      </c>
      <c r="D88" s="264" t="s">
        <v>202</v>
      </c>
      <c r="E88" s="16" t="s">
        <v>186</v>
      </c>
      <c r="F88" s="265">
        <v>502.1</v>
      </c>
      <c r="G88" s="33"/>
      <c r="H88" s="38"/>
    </row>
    <row r="89" spans="1:8" s="2" customFormat="1" ht="16.899999999999999" customHeight="1">
      <c r="A89" s="33"/>
      <c r="B89" s="38"/>
      <c r="C89" s="264" t="s">
        <v>218</v>
      </c>
      <c r="D89" s="264" t="s">
        <v>219</v>
      </c>
      <c r="E89" s="16" t="s">
        <v>186</v>
      </c>
      <c r="F89" s="265">
        <v>502.1</v>
      </c>
      <c r="G89" s="33"/>
      <c r="H89" s="38"/>
    </row>
    <row r="90" spans="1:8" s="2" customFormat="1" ht="22.5">
      <c r="A90" s="33"/>
      <c r="B90" s="38"/>
      <c r="C90" s="264" t="s">
        <v>249</v>
      </c>
      <c r="D90" s="264" t="s">
        <v>250</v>
      </c>
      <c r="E90" s="16" t="s">
        <v>251</v>
      </c>
      <c r="F90" s="265">
        <v>84.911000000000001</v>
      </c>
      <c r="G90" s="33"/>
      <c r="H90" s="38"/>
    </row>
    <row r="91" spans="1:8" s="2" customFormat="1" ht="16.899999999999999" customHeight="1">
      <c r="A91" s="33"/>
      <c r="B91" s="38"/>
      <c r="C91" s="260" t="s">
        <v>108</v>
      </c>
      <c r="D91" s="261" t="s">
        <v>1</v>
      </c>
      <c r="E91" s="262" t="s">
        <v>1</v>
      </c>
      <c r="F91" s="263">
        <v>95.96</v>
      </c>
      <c r="G91" s="33"/>
      <c r="H91" s="38"/>
    </row>
    <row r="92" spans="1:8" s="2" customFormat="1" ht="16.899999999999999" customHeight="1">
      <c r="A92" s="33"/>
      <c r="B92" s="38"/>
      <c r="C92" s="264" t="s">
        <v>108</v>
      </c>
      <c r="D92" s="264" t="s">
        <v>109</v>
      </c>
      <c r="E92" s="16" t="s">
        <v>1</v>
      </c>
      <c r="F92" s="265">
        <v>95.96</v>
      </c>
      <c r="G92" s="33"/>
      <c r="H92" s="38"/>
    </row>
    <row r="93" spans="1:8" s="2" customFormat="1" ht="16.899999999999999" customHeight="1">
      <c r="A93" s="33"/>
      <c r="B93" s="38"/>
      <c r="C93" s="266" t="s">
        <v>660</v>
      </c>
      <c r="D93" s="33"/>
      <c r="E93" s="33"/>
      <c r="F93" s="33"/>
      <c r="G93" s="33"/>
      <c r="H93" s="38"/>
    </row>
    <row r="94" spans="1:8" s="2" customFormat="1" ht="16.899999999999999" customHeight="1">
      <c r="A94" s="33"/>
      <c r="B94" s="38"/>
      <c r="C94" s="264" t="s">
        <v>213</v>
      </c>
      <c r="D94" s="264" t="s">
        <v>214</v>
      </c>
      <c r="E94" s="16" t="s">
        <v>186</v>
      </c>
      <c r="F94" s="265">
        <v>95.96</v>
      </c>
      <c r="G94" s="33"/>
      <c r="H94" s="38"/>
    </row>
    <row r="95" spans="1:8" s="2" customFormat="1" ht="16.899999999999999" customHeight="1">
      <c r="A95" s="33"/>
      <c r="B95" s="38"/>
      <c r="C95" s="264" t="s">
        <v>207</v>
      </c>
      <c r="D95" s="264" t="s">
        <v>208</v>
      </c>
      <c r="E95" s="16" t="s">
        <v>186</v>
      </c>
      <c r="F95" s="265">
        <v>95.96</v>
      </c>
      <c r="G95" s="33"/>
      <c r="H95" s="38"/>
    </row>
    <row r="96" spans="1:8" s="2" customFormat="1" ht="22.5">
      <c r="A96" s="33"/>
      <c r="B96" s="38"/>
      <c r="C96" s="264" t="s">
        <v>249</v>
      </c>
      <c r="D96" s="264" t="s">
        <v>250</v>
      </c>
      <c r="E96" s="16" t="s">
        <v>251</v>
      </c>
      <c r="F96" s="265">
        <v>84.911000000000001</v>
      </c>
      <c r="G96" s="33"/>
      <c r="H96" s="38"/>
    </row>
    <row r="97" spans="1:8" s="2" customFormat="1" ht="16.899999999999999" customHeight="1">
      <c r="A97" s="33"/>
      <c r="B97" s="38"/>
      <c r="C97" s="260" t="s">
        <v>120</v>
      </c>
      <c r="D97" s="261" t="s">
        <v>1</v>
      </c>
      <c r="E97" s="262" t="s">
        <v>1</v>
      </c>
      <c r="F97" s="263">
        <v>10.39</v>
      </c>
      <c r="G97" s="33"/>
      <c r="H97" s="38"/>
    </row>
    <row r="98" spans="1:8" s="2" customFormat="1" ht="16.899999999999999" customHeight="1">
      <c r="A98" s="33"/>
      <c r="B98" s="38"/>
      <c r="C98" s="264" t="s">
        <v>120</v>
      </c>
      <c r="D98" s="264" t="s">
        <v>261</v>
      </c>
      <c r="E98" s="16" t="s">
        <v>1</v>
      </c>
      <c r="F98" s="265">
        <v>10.39</v>
      </c>
      <c r="G98" s="33"/>
      <c r="H98" s="38"/>
    </row>
    <row r="99" spans="1:8" s="2" customFormat="1" ht="16.899999999999999" customHeight="1">
      <c r="A99" s="33"/>
      <c r="B99" s="38"/>
      <c r="C99" s="266" t="s">
        <v>660</v>
      </c>
      <c r="D99" s="33"/>
      <c r="E99" s="33"/>
      <c r="F99" s="33"/>
      <c r="G99" s="33"/>
      <c r="H99" s="38"/>
    </row>
    <row r="100" spans="1:8" s="2" customFormat="1" ht="16.899999999999999" customHeight="1">
      <c r="A100" s="33"/>
      <c r="B100" s="38"/>
      <c r="C100" s="264" t="s">
        <v>257</v>
      </c>
      <c r="D100" s="264" t="s">
        <v>258</v>
      </c>
      <c r="E100" s="16" t="s">
        <v>251</v>
      </c>
      <c r="F100" s="265">
        <v>10.39</v>
      </c>
      <c r="G100" s="33"/>
      <c r="H100" s="38"/>
    </row>
    <row r="101" spans="1:8" s="2" customFormat="1" ht="22.5">
      <c r="A101" s="33"/>
      <c r="B101" s="38"/>
      <c r="C101" s="264" t="s">
        <v>282</v>
      </c>
      <c r="D101" s="264" t="s">
        <v>283</v>
      </c>
      <c r="E101" s="16" t="s">
        <v>251</v>
      </c>
      <c r="F101" s="265">
        <v>10.39</v>
      </c>
      <c r="G101" s="33"/>
      <c r="H101" s="38"/>
    </row>
    <row r="102" spans="1:8" s="2" customFormat="1" ht="16.899999999999999" customHeight="1">
      <c r="A102" s="33"/>
      <c r="B102" s="38"/>
      <c r="C102" s="260" t="s">
        <v>145</v>
      </c>
      <c r="D102" s="261" t="s">
        <v>1</v>
      </c>
      <c r="E102" s="262" t="s">
        <v>1</v>
      </c>
      <c r="F102" s="263">
        <v>17.663</v>
      </c>
      <c r="G102" s="33"/>
      <c r="H102" s="38"/>
    </row>
    <row r="103" spans="1:8" s="2" customFormat="1" ht="16.899999999999999" customHeight="1">
      <c r="A103" s="33"/>
      <c r="B103" s="38"/>
      <c r="C103" s="264" t="s">
        <v>145</v>
      </c>
      <c r="D103" s="264" t="s">
        <v>661</v>
      </c>
      <c r="E103" s="16" t="s">
        <v>1</v>
      </c>
      <c r="F103" s="265">
        <v>17.663</v>
      </c>
      <c r="G103" s="33"/>
      <c r="H103" s="38"/>
    </row>
    <row r="104" spans="1:8" s="2" customFormat="1" ht="16.899999999999999" customHeight="1">
      <c r="A104" s="33"/>
      <c r="B104" s="38"/>
      <c r="C104" s="266" t="s">
        <v>660</v>
      </c>
      <c r="D104" s="33"/>
      <c r="E104" s="33"/>
      <c r="F104" s="33"/>
      <c r="G104" s="33"/>
      <c r="H104" s="38"/>
    </row>
    <row r="105" spans="1:8" s="2" customFormat="1" ht="16.899999999999999" customHeight="1">
      <c r="A105" s="33"/>
      <c r="B105" s="38"/>
      <c r="C105" s="264" t="s">
        <v>264</v>
      </c>
      <c r="D105" s="264" t="s">
        <v>265</v>
      </c>
      <c r="E105" s="16" t="s">
        <v>266</v>
      </c>
      <c r="F105" s="265">
        <v>17.663</v>
      </c>
      <c r="G105" s="33"/>
      <c r="H105" s="38"/>
    </row>
    <row r="106" spans="1:8" s="2" customFormat="1" ht="16.899999999999999" customHeight="1">
      <c r="A106" s="33"/>
      <c r="B106" s="38"/>
      <c r="C106" s="260" t="s">
        <v>137</v>
      </c>
      <c r="D106" s="261" t="s">
        <v>1</v>
      </c>
      <c r="E106" s="262" t="s">
        <v>1</v>
      </c>
      <c r="F106" s="263">
        <v>837.21</v>
      </c>
      <c r="G106" s="33"/>
      <c r="H106" s="38"/>
    </row>
    <row r="107" spans="1:8" s="2" customFormat="1" ht="16.899999999999999" customHeight="1">
      <c r="A107" s="33"/>
      <c r="B107" s="38"/>
      <c r="C107" s="264" t="s">
        <v>1</v>
      </c>
      <c r="D107" s="264" t="s">
        <v>355</v>
      </c>
      <c r="E107" s="16" t="s">
        <v>1</v>
      </c>
      <c r="F107" s="265">
        <v>253.15</v>
      </c>
      <c r="G107" s="33"/>
      <c r="H107" s="38"/>
    </row>
    <row r="108" spans="1:8" s="2" customFormat="1" ht="16.899999999999999" customHeight="1">
      <c r="A108" s="33"/>
      <c r="B108" s="38"/>
      <c r="C108" s="264" t="s">
        <v>135</v>
      </c>
      <c r="D108" s="264" t="s">
        <v>136</v>
      </c>
      <c r="E108" s="16" t="s">
        <v>1</v>
      </c>
      <c r="F108" s="265">
        <v>426.3</v>
      </c>
      <c r="G108" s="33"/>
      <c r="H108" s="38"/>
    </row>
    <row r="109" spans="1:8" s="2" customFormat="1" ht="16.899999999999999" customHeight="1">
      <c r="A109" s="33"/>
      <c r="B109" s="38"/>
      <c r="C109" s="264" t="s">
        <v>131</v>
      </c>
      <c r="D109" s="264" t="s">
        <v>356</v>
      </c>
      <c r="E109" s="16" t="s">
        <v>1</v>
      </c>
      <c r="F109" s="265">
        <v>12.8</v>
      </c>
      <c r="G109" s="33"/>
      <c r="H109" s="38"/>
    </row>
    <row r="110" spans="1:8" s="2" customFormat="1" ht="16.899999999999999" customHeight="1">
      <c r="A110" s="33"/>
      <c r="B110" s="38"/>
      <c r="C110" s="264" t="s">
        <v>133</v>
      </c>
      <c r="D110" s="264" t="s">
        <v>134</v>
      </c>
      <c r="E110" s="16" t="s">
        <v>1</v>
      </c>
      <c r="F110" s="265">
        <v>49</v>
      </c>
      <c r="G110" s="33"/>
      <c r="H110" s="38"/>
    </row>
    <row r="111" spans="1:8" s="2" customFormat="1" ht="16.899999999999999" customHeight="1">
      <c r="A111" s="33"/>
      <c r="B111" s="38"/>
      <c r="C111" s="264" t="s">
        <v>130</v>
      </c>
      <c r="D111" s="264" t="s">
        <v>109</v>
      </c>
      <c r="E111" s="16" t="s">
        <v>1</v>
      </c>
      <c r="F111" s="265">
        <v>95.96</v>
      </c>
      <c r="G111" s="33"/>
      <c r="H111" s="38"/>
    </row>
    <row r="112" spans="1:8" s="2" customFormat="1" ht="16.899999999999999" customHeight="1">
      <c r="A112" s="33"/>
      <c r="B112" s="38"/>
      <c r="C112" s="264" t="s">
        <v>137</v>
      </c>
      <c r="D112" s="264" t="s">
        <v>230</v>
      </c>
      <c r="E112" s="16" t="s">
        <v>1</v>
      </c>
      <c r="F112" s="265">
        <v>837.21</v>
      </c>
      <c r="G112" s="33"/>
      <c r="H112" s="38"/>
    </row>
    <row r="113" spans="1:8" s="2" customFormat="1" ht="16.899999999999999" customHeight="1">
      <c r="A113" s="33"/>
      <c r="B113" s="38"/>
      <c r="C113" s="266" t="s">
        <v>660</v>
      </c>
      <c r="D113" s="33"/>
      <c r="E113" s="33"/>
      <c r="F113" s="33"/>
      <c r="G113" s="33"/>
      <c r="H113" s="38"/>
    </row>
    <row r="114" spans="1:8" s="2" customFormat="1" ht="16.899999999999999" customHeight="1">
      <c r="A114" s="33"/>
      <c r="B114" s="38"/>
      <c r="C114" s="264" t="s">
        <v>350</v>
      </c>
      <c r="D114" s="264" t="s">
        <v>351</v>
      </c>
      <c r="E114" s="16" t="s">
        <v>186</v>
      </c>
      <c r="F114" s="265">
        <v>837.21</v>
      </c>
      <c r="G114" s="33"/>
      <c r="H114" s="38"/>
    </row>
    <row r="115" spans="1:8" s="2" customFormat="1" ht="22.5">
      <c r="A115" s="33"/>
      <c r="B115" s="38"/>
      <c r="C115" s="264" t="s">
        <v>365</v>
      </c>
      <c r="D115" s="264" t="s">
        <v>366</v>
      </c>
      <c r="E115" s="16" t="s">
        <v>186</v>
      </c>
      <c r="F115" s="265">
        <v>837.21</v>
      </c>
      <c r="G115" s="33"/>
      <c r="H115" s="38"/>
    </row>
    <row r="116" spans="1:8" s="2" customFormat="1" ht="16.899999999999999" customHeight="1">
      <c r="A116" s="33"/>
      <c r="B116" s="38"/>
      <c r="C116" s="264" t="s">
        <v>371</v>
      </c>
      <c r="D116" s="264" t="s">
        <v>372</v>
      </c>
      <c r="E116" s="16" t="s">
        <v>266</v>
      </c>
      <c r="F116" s="265">
        <v>8.891</v>
      </c>
      <c r="G116" s="33"/>
      <c r="H116" s="38"/>
    </row>
    <row r="117" spans="1:8" s="2" customFormat="1" ht="16.899999999999999" customHeight="1">
      <c r="A117" s="33"/>
      <c r="B117" s="38"/>
      <c r="C117" s="260" t="s">
        <v>118</v>
      </c>
      <c r="D117" s="261" t="s">
        <v>1</v>
      </c>
      <c r="E117" s="262" t="s">
        <v>1</v>
      </c>
      <c r="F117" s="263">
        <v>20.78</v>
      </c>
      <c r="G117" s="33"/>
      <c r="H117" s="38"/>
    </row>
    <row r="118" spans="1:8" s="2" customFormat="1" ht="16.899999999999999" customHeight="1">
      <c r="A118" s="33"/>
      <c r="B118" s="38"/>
      <c r="C118" s="264" t="s">
        <v>118</v>
      </c>
      <c r="D118" s="264" t="s">
        <v>329</v>
      </c>
      <c r="E118" s="16" t="s">
        <v>1</v>
      </c>
      <c r="F118" s="265">
        <v>20.78</v>
      </c>
      <c r="G118" s="33"/>
      <c r="H118" s="38"/>
    </row>
    <row r="119" spans="1:8" s="2" customFormat="1" ht="16.899999999999999" customHeight="1">
      <c r="A119" s="33"/>
      <c r="B119" s="38"/>
      <c r="C119" s="260" t="s">
        <v>112</v>
      </c>
      <c r="D119" s="261" t="s">
        <v>1</v>
      </c>
      <c r="E119" s="262" t="s">
        <v>1</v>
      </c>
      <c r="F119" s="263">
        <v>126.575</v>
      </c>
      <c r="G119" s="33"/>
      <c r="H119" s="38"/>
    </row>
    <row r="120" spans="1:8" s="2" customFormat="1" ht="16.899999999999999" customHeight="1">
      <c r="A120" s="33"/>
      <c r="B120" s="38"/>
      <c r="C120" s="264" t="s">
        <v>112</v>
      </c>
      <c r="D120" s="264" t="s">
        <v>274</v>
      </c>
      <c r="E120" s="16" t="s">
        <v>1</v>
      </c>
      <c r="F120" s="265">
        <v>126.575</v>
      </c>
      <c r="G120" s="33"/>
      <c r="H120" s="38"/>
    </row>
    <row r="121" spans="1:8" s="2" customFormat="1" ht="16.899999999999999" customHeight="1">
      <c r="A121" s="33"/>
      <c r="B121" s="38"/>
      <c r="C121" s="266" t="s">
        <v>660</v>
      </c>
      <c r="D121" s="33"/>
      <c r="E121" s="33"/>
      <c r="F121" s="33"/>
      <c r="G121" s="33"/>
      <c r="H121" s="38"/>
    </row>
    <row r="122" spans="1:8" s="2" customFormat="1" ht="22.5">
      <c r="A122" s="33"/>
      <c r="B122" s="38"/>
      <c r="C122" s="264" t="s">
        <v>269</v>
      </c>
      <c r="D122" s="264" t="s">
        <v>270</v>
      </c>
      <c r="E122" s="16" t="s">
        <v>251</v>
      </c>
      <c r="F122" s="265">
        <v>126.575</v>
      </c>
      <c r="G122" s="33"/>
      <c r="H122" s="38"/>
    </row>
    <row r="123" spans="1:8" s="2" customFormat="1" ht="16.899999999999999" customHeight="1">
      <c r="A123" s="33"/>
      <c r="B123" s="38"/>
      <c r="C123" s="264" t="s">
        <v>317</v>
      </c>
      <c r="D123" s="264" t="s">
        <v>318</v>
      </c>
      <c r="E123" s="16" t="s">
        <v>251</v>
      </c>
      <c r="F123" s="265">
        <v>178.648</v>
      </c>
      <c r="G123" s="33"/>
      <c r="H123" s="38"/>
    </row>
    <row r="124" spans="1:8" s="2" customFormat="1" ht="16.899999999999999" customHeight="1">
      <c r="A124" s="33"/>
      <c r="B124" s="38"/>
      <c r="C124" s="260" t="s">
        <v>86</v>
      </c>
      <c r="D124" s="261" t="s">
        <v>1</v>
      </c>
      <c r="E124" s="262" t="s">
        <v>1</v>
      </c>
      <c r="F124" s="263">
        <v>241</v>
      </c>
      <c r="G124" s="33"/>
      <c r="H124" s="38"/>
    </row>
    <row r="125" spans="1:8" s="2" customFormat="1" ht="16.899999999999999" customHeight="1">
      <c r="A125" s="33"/>
      <c r="B125" s="38"/>
      <c r="C125" s="264" t="s">
        <v>86</v>
      </c>
      <c r="D125" s="264" t="s">
        <v>87</v>
      </c>
      <c r="E125" s="16" t="s">
        <v>1</v>
      </c>
      <c r="F125" s="265">
        <v>241</v>
      </c>
      <c r="G125" s="33"/>
      <c r="H125" s="38"/>
    </row>
    <row r="126" spans="1:8" s="2" customFormat="1" ht="16.899999999999999" customHeight="1">
      <c r="A126" s="33"/>
      <c r="B126" s="38"/>
      <c r="C126" s="266" t="s">
        <v>660</v>
      </c>
      <c r="D126" s="33"/>
      <c r="E126" s="33"/>
      <c r="F126" s="33"/>
      <c r="G126" s="33"/>
      <c r="H126" s="38"/>
    </row>
    <row r="127" spans="1:8" s="2" customFormat="1" ht="16.899999999999999" customHeight="1">
      <c r="A127" s="33"/>
      <c r="B127" s="38"/>
      <c r="C127" s="264" t="s">
        <v>517</v>
      </c>
      <c r="D127" s="264" t="s">
        <v>518</v>
      </c>
      <c r="E127" s="16" t="s">
        <v>225</v>
      </c>
      <c r="F127" s="265">
        <v>241</v>
      </c>
      <c r="G127" s="33"/>
      <c r="H127" s="38"/>
    </row>
    <row r="128" spans="1:8" s="2" customFormat="1" ht="16.899999999999999" customHeight="1">
      <c r="A128" s="33"/>
      <c r="B128" s="38"/>
      <c r="C128" s="264" t="s">
        <v>505</v>
      </c>
      <c r="D128" s="264" t="s">
        <v>506</v>
      </c>
      <c r="E128" s="16" t="s">
        <v>225</v>
      </c>
      <c r="F128" s="265">
        <v>241</v>
      </c>
      <c r="G128" s="33"/>
      <c r="H128" s="38"/>
    </row>
    <row r="129" spans="1:8" s="2" customFormat="1" ht="16.899999999999999" customHeight="1">
      <c r="A129" s="33"/>
      <c r="B129" s="38"/>
      <c r="C129" s="264" t="s">
        <v>511</v>
      </c>
      <c r="D129" s="264" t="s">
        <v>512</v>
      </c>
      <c r="E129" s="16" t="s">
        <v>225</v>
      </c>
      <c r="F129" s="265">
        <v>241</v>
      </c>
      <c r="G129" s="33"/>
      <c r="H129" s="38"/>
    </row>
    <row r="130" spans="1:8" s="2" customFormat="1" ht="16.899999999999999" customHeight="1">
      <c r="A130" s="33"/>
      <c r="B130" s="38"/>
      <c r="C130" s="260" t="s">
        <v>139</v>
      </c>
      <c r="D130" s="261" t="s">
        <v>1</v>
      </c>
      <c r="E130" s="262" t="s">
        <v>1</v>
      </c>
      <c r="F130" s="263">
        <v>264.07</v>
      </c>
      <c r="G130" s="33"/>
      <c r="H130" s="38"/>
    </row>
    <row r="131" spans="1:8" s="2" customFormat="1" ht="16.899999999999999" customHeight="1">
      <c r="A131" s="33"/>
      <c r="B131" s="38"/>
      <c r="C131" s="264" t="s">
        <v>139</v>
      </c>
      <c r="D131" s="264" t="s">
        <v>547</v>
      </c>
      <c r="E131" s="16" t="s">
        <v>1</v>
      </c>
      <c r="F131" s="265">
        <v>264.07</v>
      </c>
      <c r="G131" s="33"/>
      <c r="H131" s="38"/>
    </row>
    <row r="132" spans="1:8" s="2" customFormat="1" ht="16.899999999999999" customHeight="1">
      <c r="A132" s="33"/>
      <c r="B132" s="38"/>
      <c r="C132" s="260" t="s">
        <v>143</v>
      </c>
      <c r="D132" s="261" t="s">
        <v>1</v>
      </c>
      <c r="E132" s="262" t="s">
        <v>1</v>
      </c>
      <c r="F132" s="263">
        <v>192.852</v>
      </c>
      <c r="G132" s="33"/>
      <c r="H132" s="38"/>
    </row>
    <row r="133" spans="1:8" s="2" customFormat="1" ht="16.899999999999999" customHeight="1">
      <c r="A133" s="33"/>
      <c r="B133" s="38"/>
      <c r="C133" s="264" t="s">
        <v>143</v>
      </c>
      <c r="D133" s="264" t="s">
        <v>557</v>
      </c>
      <c r="E133" s="16" t="s">
        <v>1</v>
      </c>
      <c r="F133" s="265">
        <v>192.852</v>
      </c>
      <c r="G133" s="33"/>
      <c r="H133" s="38"/>
    </row>
    <row r="134" spans="1:8" s="2" customFormat="1" ht="16.899999999999999" customHeight="1">
      <c r="A134" s="33"/>
      <c r="B134" s="38"/>
      <c r="C134" s="260" t="s">
        <v>122</v>
      </c>
      <c r="D134" s="261" t="s">
        <v>1</v>
      </c>
      <c r="E134" s="262" t="s">
        <v>1</v>
      </c>
      <c r="F134" s="263">
        <v>178.648</v>
      </c>
      <c r="G134" s="33"/>
      <c r="H134" s="38"/>
    </row>
    <row r="135" spans="1:8" s="2" customFormat="1" ht="16.899999999999999" customHeight="1">
      <c r="A135" s="33"/>
      <c r="B135" s="38"/>
      <c r="C135" s="264" t="s">
        <v>122</v>
      </c>
      <c r="D135" s="264" t="s">
        <v>322</v>
      </c>
      <c r="E135" s="16" t="s">
        <v>1</v>
      </c>
      <c r="F135" s="265">
        <v>178.648</v>
      </c>
      <c r="G135" s="33"/>
      <c r="H135" s="38"/>
    </row>
    <row r="136" spans="1:8" s="2" customFormat="1" ht="16.899999999999999" customHeight="1">
      <c r="A136" s="33"/>
      <c r="B136" s="38"/>
      <c r="C136" s="266" t="s">
        <v>660</v>
      </c>
      <c r="D136" s="33"/>
      <c r="E136" s="33"/>
      <c r="F136" s="33"/>
      <c r="G136" s="33"/>
      <c r="H136" s="38"/>
    </row>
    <row r="137" spans="1:8" s="2" customFormat="1" ht="16.899999999999999" customHeight="1">
      <c r="A137" s="33"/>
      <c r="B137" s="38"/>
      <c r="C137" s="264" t="s">
        <v>317</v>
      </c>
      <c r="D137" s="264" t="s">
        <v>318</v>
      </c>
      <c r="E137" s="16" t="s">
        <v>251</v>
      </c>
      <c r="F137" s="265">
        <v>178.648</v>
      </c>
      <c r="G137" s="33"/>
      <c r="H137" s="38"/>
    </row>
    <row r="138" spans="1:8" s="2" customFormat="1" ht="22.5">
      <c r="A138" s="33"/>
      <c r="B138" s="38"/>
      <c r="C138" s="264" t="s">
        <v>287</v>
      </c>
      <c r="D138" s="264" t="s">
        <v>288</v>
      </c>
      <c r="E138" s="16" t="s">
        <v>251</v>
      </c>
      <c r="F138" s="265">
        <v>178.648</v>
      </c>
      <c r="G138" s="33"/>
      <c r="H138" s="38"/>
    </row>
    <row r="139" spans="1:8" s="2" customFormat="1" ht="22.5">
      <c r="A139" s="33"/>
      <c r="B139" s="38"/>
      <c r="C139" s="264" t="s">
        <v>292</v>
      </c>
      <c r="D139" s="264" t="s">
        <v>293</v>
      </c>
      <c r="E139" s="16" t="s">
        <v>251</v>
      </c>
      <c r="F139" s="265">
        <v>2322.424</v>
      </c>
      <c r="G139" s="33"/>
      <c r="H139" s="38"/>
    </row>
    <row r="140" spans="1:8" s="2" customFormat="1" ht="22.5">
      <c r="A140" s="33"/>
      <c r="B140" s="38"/>
      <c r="C140" s="264" t="s">
        <v>304</v>
      </c>
      <c r="D140" s="264" t="s">
        <v>305</v>
      </c>
      <c r="E140" s="16" t="s">
        <v>266</v>
      </c>
      <c r="F140" s="265">
        <v>303.702</v>
      </c>
      <c r="G140" s="33"/>
      <c r="H140" s="38"/>
    </row>
    <row r="141" spans="1:8" s="2" customFormat="1" ht="16.899999999999999" customHeight="1">
      <c r="A141" s="33"/>
      <c r="B141" s="38"/>
      <c r="C141" s="260" t="s">
        <v>141</v>
      </c>
      <c r="D141" s="261" t="s">
        <v>1</v>
      </c>
      <c r="E141" s="262" t="s">
        <v>1</v>
      </c>
      <c r="F141" s="263">
        <v>21.111000000000001</v>
      </c>
      <c r="G141" s="33"/>
      <c r="H141" s="38"/>
    </row>
    <row r="142" spans="1:8" s="2" customFormat="1" ht="16.899999999999999" customHeight="1">
      <c r="A142" s="33"/>
      <c r="B142" s="38"/>
      <c r="C142" s="264" t="s">
        <v>141</v>
      </c>
      <c r="D142" s="264" t="s">
        <v>142</v>
      </c>
      <c r="E142" s="16" t="s">
        <v>1</v>
      </c>
      <c r="F142" s="265">
        <v>21.111000000000001</v>
      </c>
      <c r="G142" s="33"/>
      <c r="H142" s="38"/>
    </row>
    <row r="143" spans="1:8" s="2" customFormat="1" ht="16.899999999999999" customHeight="1">
      <c r="A143" s="33"/>
      <c r="B143" s="38"/>
      <c r="C143" s="260" t="s">
        <v>126</v>
      </c>
      <c r="D143" s="261" t="s">
        <v>1</v>
      </c>
      <c r="E143" s="262" t="s">
        <v>1</v>
      </c>
      <c r="F143" s="263">
        <v>619.45000000000005</v>
      </c>
      <c r="G143" s="33"/>
      <c r="H143" s="38"/>
    </row>
    <row r="144" spans="1:8" s="2" customFormat="1" ht="16.899999999999999" customHeight="1">
      <c r="A144" s="33"/>
      <c r="B144" s="38"/>
      <c r="C144" s="264" t="s">
        <v>1</v>
      </c>
      <c r="D144" s="264" t="s">
        <v>390</v>
      </c>
      <c r="E144" s="16" t="s">
        <v>1</v>
      </c>
      <c r="F144" s="265">
        <v>131.35</v>
      </c>
      <c r="G144" s="33"/>
      <c r="H144" s="38"/>
    </row>
    <row r="145" spans="1:8" s="2" customFormat="1" ht="16.899999999999999" customHeight="1">
      <c r="A145" s="33"/>
      <c r="B145" s="38"/>
      <c r="C145" s="264" t="s">
        <v>1</v>
      </c>
      <c r="D145" s="264" t="s">
        <v>391</v>
      </c>
      <c r="E145" s="16" t="s">
        <v>1</v>
      </c>
      <c r="F145" s="265">
        <v>488.1</v>
      </c>
      <c r="G145" s="33"/>
      <c r="H145" s="38"/>
    </row>
    <row r="146" spans="1:8" s="2" customFormat="1" ht="16.899999999999999" customHeight="1">
      <c r="A146" s="33"/>
      <c r="B146" s="38"/>
      <c r="C146" s="264" t="s">
        <v>126</v>
      </c>
      <c r="D146" s="264" t="s">
        <v>230</v>
      </c>
      <c r="E146" s="16" t="s">
        <v>1</v>
      </c>
      <c r="F146" s="265">
        <v>619.45000000000005</v>
      </c>
      <c r="G146" s="33"/>
      <c r="H146" s="38"/>
    </row>
    <row r="147" spans="1:8" s="2" customFormat="1" ht="16.899999999999999" customHeight="1">
      <c r="A147" s="33"/>
      <c r="B147" s="38"/>
      <c r="C147" s="260" t="s">
        <v>128</v>
      </c>
      <c r="D147" s="261" t="s">
        <v>1</v>
      </c>
      <c r="E147" s="262" t="s">
        <v>1</v>
      </c>
      <c r="F147" s="263">
        <v>609.9</v>
      </c>
      <c r="G147" s="33"/>
      <c r="H147" s="38"/>
    </row>
    <row r="148" spans="1:8" s="2" customFormat="1" ht="16.899999999999999" customHeight="1">
      <c r="A148" s="33"/>
      <c r="B148" s="38"/>
      <c r="C148" s="264" t="s">
        <v>1</v>
      </c>
      <c r="D148" s="264" t="s">
        <v>397</v>
      </c>
      <c r="E148" s="16" t="s">
        <v>1</v>
      </c>
      <c r="F148" s="265">
        <v>121.8</v>
      </c>
      <c r="G148" s="33"/>
      <c r="H148" s="38"/>
    </row>
    <row r="149" spans="1:8" s="2" customFormat="1" ht="16.899999999999999" customHeight="1">
      <c r="A149" s="33"/>
      <c r="B149" s="38"/>
      <c r="C149" s="264" t="s">
        <v>1</v>
      </c>
      <c r="D149" s="264" t="s">
        <v>391</v>
      </c>
      <c r="E149" s="16" t="s">
        <v>1</v>
      </c>
      <c r="F149" s="265">
        <v>488.1</v>
      </c>
      <c r="G149" s="33"/>
      <c r="H149" s="38"/>
    </row>
    <row r="150" spans="1:8" s="2" customFormat="1" ht="16.899999999999999" customHeight="1">
      <c r="A150" s="33"/>
      <c r="B150" s="38"/>
      <c r="C150" s="264" t="s">
        <v>128</v>
      </c>
      <c r="D150" s="264" t="s">
        <v>230</v>
      </c>
      <c r="E150" s="16" t="s">
        <v>1</v>
      </c>
      <c r="F150" s="265">
        <v>609.9</v>
      </c>
      <c r="G150" s="33"/>
      <c r="H150" s="38"/>
    </row>
    <row r="151" spans="1:8" s="2" customFormat="1" ht="16.899999999999999" customHeight="1">
      <c r="A151" s="33"/>
      <c r="B151" s="38"/>
      <c r="C151" s="260" t="s">
        <v>133</v>
      </c>
      <c r="D151" s="261" t="s">
        <v>1</v>
      </c>
      <c r="E151" s="262" t="s">
        <v>1</v>
      </c>
      <c r="F151" s="263">
        <v>49</v>
      </c>
      <c r="G151" s="33"/>
      <c r="H151" s="38"/>
    </row>
    <row r="152" spans="1:8" s="2" customFormat="1" ht="16.899999999999999" customHeight="1">
      <c r="A152" s="33"/>
      <c r="B152" s="38"/>
      <c r="C152" s="264" t="s">
        <v>133</v>
      </c>
      <c r="D152" s="264" t="s">
        <v>134</v>
      </c>
      <c r="E152" s="16" t="s">
        <v>1</v>
      </c>
      <c r="F152" s="265">
        <v>49</v>
      </c>
      <c r="G152" s="33"/>
      <c r="H152" s="38"/>
    </row>
    <row r="153" spans="1:8" s="2" customFormat="1" ht="16.899999999999999" customHeight="1">
      <c r="A153" s="33"/>
      <c r="B153" s="38"/>
      <c r="C153" s="266" t="s">
        <v>660</v>
      </c>
      <c r="D153" s="33"/>
      <c r="E153" s="33"/>
      <c r="F153" s="33"/>
      <c r="G153" s="33"/>
      <c r="H153" s="38"/>
    </row>
    <row r="154" spans="1:8" s="2" customFormat="1" ht="16.899999999999999" customHeight="1">
      <c r="A154" s="33"/>
      <c r="B154" s="38"/>
      <c r="C154" s="264" t="s">
        <v>350</v>
      </c>
      <c r="D154" s="264" t="s">
        <v>351</v>
      </c>
      <c r="E154" s="16" t="s">
        <v>186</v>
      </c>
      <c r="F154" s="265">
        <v>837.21</v>
      </c>
      <c r="G154" s="33"/>
      <c r="H154" s="38"/>
    </row>
    <row r="155" spans="1:8" s="2" customFormat="1" ht="16.899999999999999" customHeight="1">
      <c r="A155" s="33"/>
      <c r="B155" s="38"/>
      <c r="C155" s="264" t="s">
        <v>386</v>
      </c>
      <c r="D155" s="264" t="s">
        <v>387</v>
      </c>
      <c r="E155" s="16" t="s">
        <v>186</v>
      </c>
      <c r="F155" s="265">
        <v>619.45000000000005</v>
      </c>
      <c r="G155" s="33"/>
      <c r="H155" s="38"/>
    </row>
    <row r="156" spans="1:8" s="2" customFormat="1" ht="16.899999999999999" customHeight="1">
      <c r="A156" s="33"/>
      <c r="B156" s="38"/>
      <c r="C156" s="264" t="s">
        <v>393</v>
      </c>
      <c r="D156" s="264" t="s">
        <v>394</v>
      </c>
      <c r="E156" s="16" t="s">
        <v>186</v>
      </c>
      <c r="F156" s="265">
        <v>609.9</v>
      </c>
      <c r="G156" s="33"/>
      <c r="H156" s="38"/>
    </row>
    <row r="157" spans="1:8" s="2" customFormat="1" ht="16.899999999999999" customHeight="1">
      <c r="A157" s="33"/>
      <c r="B157" s="38"/>
      <c r="C157" s="264" t="s">
        <v>433</v>
      </c>
      <c r="D157" s="264" t="s">
        <v>434</v>
      </c>
      <c r="E157" s="16" t="s">
        <v>186</v>
      </c>
      <c r="F157" s="265">
        <v>488.1</v>
      </c>
      <c r="G157" s="33"/>
      <c r="H157" s="38"/>
    </row>
    <row r="158" spans="1:8" s="2" customFormat="1" ht="16.899999999999999" customHeight="1">
      <c r="A158" s="33"/>
      <c r="B158" s="38"/>
      <c r="C158" s="264" t="s">
        <v>444</v>
      </c>
      <c r="D158" s="264" t="s">
        <v>445</v>
      </c>
      <c r="E158" s="16" t="s">
        <v>186</v>
      </c>
      <c r="F158" s="265">
        <v>49.49</v>
      </c>
      <c r="G158" s="33"/>
      <c r="H158" s="38"/>
    </row>
    <row r="159" spans="1:8" s="2" customFormat="1" ht="16.899999999999999" customHeight="1">
      <c r="A159" s="33"/>
      <c r="B159" s="38"/>
      <c r="C159" s="260" t="s">
        <v>135</v>
      </c>
      <c r="D159" s="261" t="s">
        <v>1</v>
      </c>
      <c r="E159" s="262" t="s">
        <v>1</v>
      </c>
      <c r="F159" s="263">
        <v>426.3</v>
      </c>
      <c r="G159" s="33"/>
      <c r="H159" s="38"/>
    </row>
    <row r="160" spans="1:8" s="2" customFormat="1" ht="16.899999999999999" customHeight="1">
      <c r="A160" s="33"/>
      <c r="B160" s="38"/>
      <c r="C160" s="264" t="s">
        <v>135</v>
      </c>
      <c r="D160" s="264" t="s">
        <v>136</v>
      </c>
      <c r="E160" s="16" t="s">
        <v>1</v>
      </c>
      <c r="F160" s="265">
        <v>426.3</v>
      </c>
      <c r="G160" s="33"/>
      <c r="H160" s="38"/>
    </row>
    <row r="161" spans="1:8" s="2" customFormat="1" ht="16.899999999999999" customHeight="1">
      <c r="A161" s="33"/>
      <c r="B161" s="38"/>
      <c r="C161" s="266" t="s">
        <v>660</v>
      </c>
      <c r="D161" s="33"/>
      <c r="E161" s="33"/>
      <c r="F161" s="33"/>
      <c r="G161" s="33"/>
      <c r="H161" s="38"/>
    </row>
    <row r="162" spans="1:8" s="2" customFormat="1" ht="16.899999999999999" customHeight="1">
      <c r="A162" s="33"/>
      <c r="B162" s="38"/>
      <c r="C162" s="264" t="s">
        <v>350</v>
      </c>
      <c r="D162" s="264" t="s">
        <v>351</v>
      </c>
      <c r="E162" s="16" t="s">
        <v>186</v>
      </c>
      <c r="F162" s="265">
        <v>837.21</v>
      </c>
      <c r="G162" s="33"/>
      <c r="H162" s="38"/>
    </row>
    <row r="163" spans="1:8" s="2" customFormat="1" ht="16.899999999999999" customHeight="1">
      <c r="A163" s="33"/>
      <c r="B163" s="38"/>
      <c r="C163" s="264" t="s">
        <v>386</v>
      </c>
      <c r="D163" s="264" t="s">
        <v>387</v>
      </c>
      <c r="E163" s="16" t="s">
        <v>186</v>
      </c>
      <c r="F163" s="265">
        <v>619.45000000000005</v>
      </c>
      <c r="G163" s="33"/>
      <c r="H163" s="38"/>
    </row>
    <row r="164" spans="1:8" s="2" customFormat="1" ht="16.899999999999999" customHeight="1">
      <c r="A164" s="33"/>
      <c r="B164" s="38"/>
      <c r="C164" s="264" t="s">
        <v>393</v>
      </c>
      <c r="D164" s="264" t="s">
        <v>394</v>
      </c>
      <c r="E164" s="16" t="s">
        <v>186</v>
      </c>
      <c r="F164" s="265">
        <v>609.9</v>
      </c>
      <c r="G164" s="33"/>
      <c r="H164" s="38"/>
    </row>
    <row r="165" spans="1:8" s="2" customFormat="1" ht="16.899999999999999" customHeight="1">
      <c r="A165" s="33"/>
      <c r="B165" s="38"/>
      <c r="C165" s="264" t="s">
        <v>433</v>
      </c>
      <c r="D165" s="264" t="s">
        <v>434</v>
      </c>
      <c r="E165" s="16" t="s">
        <v>186</v>
      </c>
      <c r="F165" s="265">
        <v>488.1</v>
      </c>
      <c r="G165" s="33"/>
      <c r="H165" s="38"/>
    </row>
    <row r="166" spans="1:8" s="2" customFormat="1" ht="16.899999999999999" customHeight="1">
      <c r="A166" s="33"/>
      <c r="B166" s="38"/>
      <c r="C166" s="264" t="s">
        <v>439</v>
      </c>
      <c r="D166" s="264" t="s">
        <v>440</v>
      </c>
      <c r="E166" s="16" t="s">
        <v>186</v>
      </c>
      <c r="F166" s="265">
        <v>430.56299999999999</v>
      </c>
      <c r="G166" s="33"/>
      <c r="H166" s="38"/>
    </row>
    <row r="167" spans="1:8" s="2" customFormat="1" ht="16.899999999999999" customHeight="1">
      <c r="A167" s="33"/>
      <c r="B167" s="38"/>
      <c r="C167" s="260" t="s">
        <v>131</v>
      </c>
      <c r="D167" s="261" t="s">
        <v>1</v>
      </c>
      <c r="E167" s="262" t="s">
        <v>1</v>
      </c>
      <c r="F167" s="263">
        <v>12.8</v>
      </c>
      <c r="G167" s="33"/>
      <c r="H167" s="38"/>
    </row>
    <row r="168" spans="1:8" s="2" customFormat="1" ht="16.899999999999999" customHeight="1">
      <c r="A168" s="33"/>
      <c r="B168" s="38"/>
      <c r="C168" s="264" t="s">
        <v>131</v>
      </c>
      <c r="D168" s="264" t="s">
        <v>356</v>
      </c>
      <c r="E168" s="16" t="s">
        <v>1</v>
      </c>
      <c r="F168" s="265">
        <v>12.8</v>
      </c>
      <c r="G168" s="33"/>
      <c r="H168" s="38"/>
    </row>
    <row r="169" spans="1:8" s="2" customFormat="1" ht="16.899999999999999" customHeight="1">
      <c r="A169" s="33"/>
      <c r="B169" s="38"/>
      <c r="C169" s="266" t="s">
        <v>660</v>
      </c>
      <c r="D169" s="33"/>
      <c r="E169" s="33"/>
      <c r="F169" s="33"/>
      <c r="G169" s="33"/>
      <c r="H169" s="38"/>
    </row>
    <row r="170" spans="1:8" s="2" customFormat="1" ht="16.899999999999999" customHeight="1">
      <c r="A170" s="33"/>
      <c r="B170" s="38"/>
      <c r="C170" s="264" t="s">
        <v>350</v>
      </c>
      <c r="D170" s="264" t="s">
        <v>351</v>
      </c>
      <c r="E170" s="16" t="s">
        <v>186</v>
      </c>
      <c r="F170" s="265">
        <v>837.21</v>
      </c>
      <c r="G170" s="33"/>
      <c r="H170" s="38"/>
    </row>
    <row r="171" spans="1:8" s="2" customFormat="1" ht="16.899999999999999" customHeight="1">
      <c r="A171" s="33"/>
      <c r="B171" s="38"/>
      <c r="C171" s="264" t="s">
        <v>386</v>
      </c>
      <c r="D171" s="264" t="s">
        <v>387</v>
      </c>
      <c r="E171" s="16" t="s">
        <v>186</v>
      </c>
      <c r="F171" s="265">
        <v>619.45000000000005</v>
      </c>
      <c r="G171" s="33"/>
      <c r="H171" s="38"/>
    </row>
    <row r="172" spans="1:8" s="2" customFormat="1" ht="16.899999999999999" customHeight="1">
      <c r="A172" s="33"/>
      <c r="B172" s="38"/>
      <c r="C172" s="264" t="s">
        <v>393</v>
      </c>
      <c r="D172" s="264" t="s">
        <v>394</v>
      </c>
      <c r="E172" s="16" t="s">
        <v>186</v>
      </c>
      <c r="F172" s="265">
        <v>609.9</v>
      </c>
      <c r="G172" s="33"/>
      <c r="H172" s="38"/>
    </row>
    <row r="173" spans="1:8" s="2" customFormat="1" ht="16.899999999999999" customHeight="1">
      <c r="A173" s="33"/>
      <c r="B173" s="38"/>
      <c r="C173" s="264" t="s">
        <v>433</v>
      </c>
      <c r="D173" s="264" t="s">
        <v>434</v>
      </c>
      <c r="E173" s="16" t="s">
        <v>186</v>
      </c>
      <c r="F173" s="265">
        <v>488.1</v>
      </c>
      <c r="G173" s="33"/>
      <c r="H173" s="38"/>
    </row>
    <row r="174" spans="1:8" s="2" customFormat="1" ht="16.899999999999999" customHeight="1">
      <c r="A174" s="33"/>
      <c r="B174" s="38"/>
      <c r="C174" s="264" t="s">
        <v>449</v>
      </c>
      <c r="D174" s="264" t="s">
        <v>450</v>
      </c>
      <c r="E174" s="16" t="s">
        <v>186</v>
      </c>
      <c r="F174" s="265">
        <v>12.8</v>
      </c>
      <c r="G174" s="33"/>
      <c r="H174" s="38"/>
    </row>
    <row r="175" spans="1:8" s="2" customFormat="1" ht="7.35" customHeight="1">
      <c r="A175" s="33"/>
      <c r="B175" s="146"/>
      <c r="C175" s="147"/>
      <c r="D175" s="147"/>
      <c r="E175" s="147"/>
      <c r="F175" s="147"/>
      <c r="G175" s="147"/>
      <c r="H175" s="38"/>
    </row>
    <row r="176" spans="1:8" s="2" customFormat="1" ht="11.25">
      <c r="A176" s="33"/>
      <c r="B176" s="33"/>
      <c r="C176" s="33"/>
      <c r="D176" s="33"/>
      <c r="E176" s="33"/>
      <c r="F176" s="33"/>
      <c r="G176" s="33"/>
      <c r="H176" s="33"/>
    </row>
  </sheetData>
  <sheetProtection algorithmName="SHA-512" hashValue="kJqrVGLSa52ZWvp+REc0mZqf9Uu2+E1Bfu3t/7gUc0zT9psamNZwuhNWcsd4EyVrBQhvtWt6UunCEslEJkQnzg==" saltValue="YF08fWK6ISA+/SIkrUphgOzNMFkNCYSLvYzuFGLDKCRfqw6pvncmROxhXUsK2KN8/wGcv35AuIRX8wWbdBu2Dw=="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1090_06_UB_Marso_II - Uhe...</vt:lpstr>
      <vt:lpstr>Seznam figur</vt:lpstr>
      <vt:lpstr>'1090_06_UB_Marso_II - Uhe...'!Názvy_tisku</vt:lpstr>
      <vt:lpstr>'Rekapitulace stavby'!Názvy_tisku</vt:lpstr>
      <vt:lpstr>'Seznam figur'!Názvy_tisku</vt:lpstr>
      <vt:lpstr>'1090_06_UB_Marso_II - Uhe...'!Oblast_tisku</vt:lpstr>
      <vt:lpstr>'Rekapitulace stavby'!Oblast_tisku</vt:lpstr>
      <vt:lpstr>'Seznam figur'!Oblast_tisku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2021-01-28T10:25:58Z</cp:lastPrinted>
  <dcterms:created xsi:type="dcterms:W3CDTF">2020-03-04T10:02:20Z</dcterms:created>
  <dcterms:modified xsi:type="dcterms:W3CDTF">2021-01-28T10:27:37Z</dcterms:modified>
</cp:coreProperties>
</file>