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Bpe_DOMA\Vinohrady -oprava komunikace\"/>
    </mc:Choice>
  </mc:AlternateContent>
  <xr:revisionPtr revIDLastSave="0" documentId="8_{C4B4E83F-6D71-4B6E-9B11-FC1C634DE8D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2051_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2051_01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2051_01 Pol'!$A$1:$X$140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139" i="12"/>
  <c r="BA94" i="12"/>
  <c r="BA93" i="12"/>
  <c r="BA89" i="12"/>
  <c r="BA88" i="12"/>
  <c r="BA47" i="12"/>
  <c r="BA32" i="12"/>
  <c r="BA28" i="12"/>
  <c r="BA24" i="12"/>
  <c r="BA20" i="12"/>
  <c r="BA16" i="12"/>
  <c r="G8" i="12"/>
  <c r="G9" i="12"/>
  <c r="M9" i="12" s="1"/>
  <c r="I9" i="12"/>
  <c r="I8" i="12" s="1"/>
  <c r="K9" i="12"/>
  <c r="O9" i="12"/>
  <c r="O8" i="12" s="1"/>
  <c r="Q9" i="12"/>
  <c r="Q8" i="12" s="1"/>
  <c r="V9" i="12"/>
  <c r="G12" i="12"/>
  <c r="M12" i="12" s="1"/>
  <c r="I12" i="12"/>
  <c r="K12" i="12"/>
  <c r="O12" i="12"/>
  <c r="Q12" i="12"/>
  <c r="V12" i="12"/>
  <c r="G15" i="12"/>
  <c r="I15" i="12"/>
  <c r="K15" i="12"/>
  <c r="M15" i="12"/>
  <c r="O15" i="12"/>
  <c r="Q15" i="12"/>
  <c r="V15" i="12"/>
  <c r="G19" i="12"/>
  <c r="I19" i="12"/>
  <c r="K19" i="12"/>
  <c r="K8" i="12" s="1"/>
  <c r="M19" i="12"/>
  <c r="O19" i="12"/>
  <c r="Q19" i="12"/>
  <c r="V19" i="12"/>
  <c r="G23" i="12"/>
  <c r="I23" i="12"/>
  <c r="K23" i="12"/>
  <c r="M23" i="12"/>
  <c r="O23" i="12"/>
  <c r="Q23" i="12"/>
  <c r="V23" i="12"/>
  <c r="G27" i="12"/>
  <c r="M27" i="12" s="1"/>
  <c r="I27" i="12"/>
  <c r="K27" i="12"/>
  <c r="O27" i="12"/>
  <c r="Q27" i="12"/>
  <c r="V27" i="12"/>
  <c r="V8" i="12" s="1"/>
  <c r="G31" i="12"/>
  <c r="M31" i="12" s="1"/>
  <c r="I31" i="12"/>
  <c r="K31" i="12"/>
  <c r="O31" i="12"/>
  <c r="Q31" i="12"/>
  <c r="V31" i="12"/>
  <c r="G35" i="12"/>
  <c r="M35" i="12" s="1"/>
  <c r="I35" i="12"/>
  <c r="K35" i="12"/>
  <c r="O35" i="12"/>
  <c r="Q35" i="12"/>
  <c r="V35" i="12"/>
  <c r="G39" i="12"/>
  <c r="I39" i="12"/>
  <c r="K39" i="12"/>
  <c r="M39" i="12"/>
  <c r="O39" i="12"/>
  <c r="Q39" i="12"/>
  <c r="V39" i="12"/>
  <c r="G41" i="12"/>
  <c r="I41" i="12"/>
  <c r="K41" i="12"/>
  <c r="M41" i="12"/>
  <c r="O41" i="12"/>
  <c r="Q41" i="12"/>
  <c r="V41" i="12"/>
  <c r="G46" i="12"/>
  <c r="I46" i="12"/>
  <c r="K46" i="12"/>
  <c r="M46" i="12"/>
  <c r="O46" i="12"/>
  <c r="Q46" i="12"/>
  <c r="V46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8" i="12"/>
  <c r="I58" i="12"/>
  <c r="O58" i="12"/>
  <c r="V58" i="12"/>
  <c r="G59" i="12"/>
  <c r="I59" i="12"/>
  <c r="K59" i="12"/>
  <c r="K58" i="12" s="1"/>
  <c r="M59" i="12"/>
  <c r="M58" i="12" s="1"/>
  <c r="O59" i="12"/>
  <c r="Q59" i="12"/>
  <c r="Q58" i="12" s="1"/>
  <c r="V59" i="12"/>
  <c r="K63" i="12"/>
  <c r="G64" i="12"/>
  <c r="G63" i="12" s="1"/>
  <c r="I64" i="12"/>
  <c r="I63" i="12" s="1"/>
  <c r="K64" i="12"/>
  <c r="M64" i="12"/>
  <c r="O64" i="12"/>
  <c r="Q64" i="12"/>
  <c r="V64" i="12"/>
  <c r="V63" i="12" s="1"/>
  <c r="G69" i="12"/>
  <c r="M69" i="12" s="1"/>
  <c r="I69" i="12"/>
  <c r="K69" i="12"/>
  <c r="O69" i="12"/>
  <c r="Q69" i="12"/>
  <c r="Q63" i="12" s="1"/>
  <c r="V69" i="12"/>
  <c r="G72" i="12"/>
  <c r="I72" i="12"/>
  <c r="K72" i="12"/>
  <c r="M72" i="12"/>
  <c r="O72" i="12"/>
  <c r="Q72" i="12"/>
  <c r="V72" i="12"/>
  <c r="G75" i="12"/>
  <c r="M75" i="12" s="1"/>
  <c r="I75" i="12"/>
  <c r="K75" i="12"/>
  <c r="O75" i="12"/>
  <c r="O63" i="12" s="1"/>
  <c r="Q75" i="12"/>
  <c r="V75" i="12"/>
  <c r="G79" i="12"/>
  <c r="V79" i="12"/>
  <c r="G80" i="12"/>
  <c r="M80" i="12" s="1"/>
  <c r="I80" i="12"/>
  <c r="I79" i="12" s="1"/>
  <c r="K80" i="12"/>
  <c r="K79" i="12" s="1"/>
  <c r="O80" i="12"/>
  <c r="O79" i="12" s="1"/>
  <c r="Q80" i="12"/>
  <c r="Q79" i="12" s="1"/>
  <c r="V80" i="12"/>
  <c r="G83" i="12"/>
  <c r="I83" i="12"/>
  <c r="K83" i="12"/>
  <c r="M83" i="12"/>
  <c r="O83" i="12"/>
  <c r="Q83" i="12"/>
  <c r="V83" i="12"/>
  <c r="G85" i="12"/>
  <c r="I85" i="12"/>
  <c r="K85" i="12"/>
  <c r="M85" i="12"/>
  <c r="O85" i="12"/>
  <c r="Q85" i="12"/>
  <c r="V85" i="12"/>
  <c r="G87" i="12"/>
  <c r="M87" i="12" s="1"/>
  <c r="I87" i="12"/>
  <c r="K87" i="12"/>
  <c r="O87" i="12"/>
  <c r="Q87" i="12"/>
  <c r="V87" i="12"/>
  <c r="G92" i="12"/>
  <c r="M92" i="12" s="1"/>
  <c r="I92" i="12"/>
  <c r="K92" i="12"/>
  <c r="O92" i="12"/>
  <c r="Q92" i="12"/>
  <c r="V92" i="12"/>
  <c r="G97" i="12"/>
  <c r="V97" i="12"/>
  <c r="G98" i="12"/>
  <c r="I98" i="12"/>
  <c r="I97" i="12" s="1"/>
  <c r="K98" i="12"/>
  <c r="K97" i="12" s="1"/>
  <c r="M98" i="12"/>
  <c r="O98" i="12"/>
  <c r="O97" i="12" s="1"/>
  <c r="Q98" i="12"/>
  <c r="Q97" i="12" s="1"/>
  <c r="V98" i="12"/>
  <c r="G102" i="12"/>
  <c r="I102" i="12"/>
  <c r="K102" i="12"/>
  <c r="M102" i="12"/>
  <c r="O102" i="12"/>
  <c r="Q102" i="12"/>
  <c r="V102" i="12"/>
  <c r="G105" i="12"/>
  <c r="I105" i="12"/>
  <c r="K105" i="12"/>
  <c r="M105" i="12"/>
  <c r="M97" i="12" s="1"/>
  <c r="O105" i="12"/>
  <c r="Q105" i="12"/>
  <c r="V105" i="12"/>
  <c r="G109" i="12"/>
  <c r="M109" i="12" s="1"/>
  <c r="I109" i="12"/>
  <c r="K109" i="12"/>
  <c r="O109" i="12"/>
  <c r="Q109" i="12"/>
  <c r="V109" i="12"/>
  <c r="I113" i="12"/>
  <c r="Q113" i="12"/>
  <c r="G114" i="12"/>
  <c r="G113" i="12" s="1"/>
  <c r="I114" i="12"/>
  <c r="K114" i="12"/>
  <c r="K113" i="12" s="1"/>
  <c r="O114" i="12"/>
  <c r="O113" i="12" s="1"/>
  <c r="Q114" i="12"/>
  <c r="V114" i="12"/>
  <c r="V113" i="12" s="1"/>
  <c r="G119" i="12"/>
  <c r="M119" i="12"/>
  <c r="Q119" i="12"/>
  <c r="V119" i="12"/>
  <c r="G120" i="12"/>
  <c r="I120" i="12"/>
  <c r="I119" i="12" s="1"/>
  <c r="K120" i="12"/>
  <c r="K119" i="12" s="1"/>
  <c r="M120" i="12"/>
  <c r="O120" i="12"/>
  <c r="O119" i="12" s="1"/>
  <c r="Q120" i="12"/>
  <c r="V120" i="12"/>
  <c r="G124" i="12"/>
  <c r="M124" i="12" s="1"/>
  <c r="I124" i="12"/>
  <c r="K124" i="12"/>
  <c r="K123" i="12" s="1"/>
  <c r="O124" i="12"/>
  <c r="Q124" i="12"/>
  <c r="Q123" i="12" s="1"/>
  <c r="V124" i="12"/>
  <c r="V123" i="12" s="1"/>
  <c r="G127" i="12"/>
  <c r="M127" i="12" s="1"/>
  <c r="I127" i="12"/>
  <c r="I123" i="12" s="1"/>
  <c r="K127" i="12"/>
  <c r="O127" i="12"/>
  <c r="O123" i="12" s="1"/>
  <c r="Q127" i="12"/>
  <c r="V127" i="12"/>
  <c r="G129" i="12"/>
  <c r="M129" i="12" s="1"/>
  <c r="I129" i="12"/>
  <c r="K129" i="12"/>
  <c r="O129" i="12"/>
  <c r="Q129" i="12"/>
  <c r="V129" i="12"/>
  <c r="G131" i="12"/>
  <c r="I131" i="12"/>
  <c r="K131" i="12"/>
  <c r="M131" i="12"/>
  <c r="O131" i="12"/>
  <c r="Q131" i="12"/>
  <c r="V131" i="12"/>
  <c r="O133" i="12"/>
  <c r="G134" i="12"/>
  <c r="G133" i="12" s="1"/>
  <c r="I134" i="12"/>
  <c r="I133" i="12" s="1"/>
  <c r="K134" i="12"/>
  <c r="M134" i="12"/>
  <c r="O134" i="12"/>
  <c r="Q134" i="12"/>
  <c r="Q133" i="12" s="1"/>
  <c r="V134" i="12"/>
  <c r="V133" i="12" s="1"/>
  <c r="G136" i="12"/>
  <c r="M136" i="12" s="1"/>
  <c r="I136" i="12"/>
  <c r="K136" i="12"/>
  <c r="K133" i="12" s="1"/>
  <c r="O136" i="12"/>
  <c r="Q136" i="12"/>
  <c r="V136" i="12"/>
  <c r="AE139" i="12"/>
  <c r="AF139" i="12"/>
  <c r="I20" i="1"/>
  <c r="I19" i="1"/>
  <c r="I18" i="1"/>
  <c r="I17" i="1"/>
  <c r="F43" i="1"/>
  <c r="G23" i="1" s="1"/>
  <c r="G43" i="1"/>
  <c r="G25" i="1" s="1"/>
  <c r="A25" i="1" s="1"/>
  <c r="H43" i="1"/>
  <c r="H42" i="1"/>
  <c r="I42" i="1" s="1"/>
  <c r="H41" i="1"/>
  <c r="I41" i="1" s="1"/>
  <c r="H40" i="1"/>
  <c r="H39" i="1"/>
  <c r="I39" i="1" s="1"/>
  <c r="I43" i="1" s="1"/>
  <c r="I16" i="1" l="1"/>
  <c r="I21" i="1" s="1"/>
  <c r="I59" i="1"/>
  <c r="J58" i="1" s="1"/>
  <c r="G26" i="1"/>
  <c r="A26" i="1"/>
  <c r="A23" i="1"/>
  <c r="G28" i="1"/>
  <c r="M8" i="12"/>
  <c r="M123" i="12"/>
  <c r="M133" i="12"/>
  <c r="M79" i="12"/>
  <c r="M63" i="12"/>
  <c r="G123" i="12"/>
  <c r="M114" i="12"/>
  <c r="M113" i="12" s="1"/>
  <c r="J42" i="1"/>
  <c r="J39" i="1"/>
  <c r="J43" i="1" s="1"/>
  <c r="J41" i="1"/>
  <c r="J28" i="1"/>
  <c r="J26" i="1"/>
  <c r="G38" i="1"/>
  <c r="F38" i="1"/>
  <c r="J23" i="1"/>
  <c r="J24" i="1"/>
  <c r="J25" i="1"/>
  <c r="J27" i="1"/>
  <c r="E24" i="1"/>
  <c r="E26" i="1"/>
  <c r="J53" i="1" l="1"/>
  <c r="J55" i="1"/>
  <c r="J52" i="1"/>
  <c r="J54" i="1"/>
  <c r="J57" i="1"/>
  <c r="J56" i="1"/>
  <c r="J50" i="1"/>
  <c r="J51" i="1"/>
  <c r="A24" i="1"/>
  <c r="G24" i="1"/>
  <c r="A27" i="1" s="1"/>
  <c r="A29" i="1" s="1"/>
  <c r="G29" i="1" s="1"/>
  <c r="G27" i="1" s="1"/>
  <c r="J5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FD548F15-2796-4EB7-B744-27D56316AE8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54AD731-496D-4506-818C-412C30197CF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<sst xmlns="http://schemas.openxmlformats.org/spreadsheetml/2006/main" count="604" uniqueCount="263">
  <si>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</si>
  <si>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</si>
  <si>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</si>
  <si>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</si>
  <si>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</si>
  <si>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</si>
  <si>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</si>
  <si>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</si>
  <si>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</si>
  <si>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</si>
  <si>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</si>
  <si>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</si>
  <si>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</si>
  <si>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</si>
  <si>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</si>
  <si>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</si>
  <si>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</si>
  <si>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</si>
  <si>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</si>
  <si>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</si>
  <si>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</si>
  <si>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</si>
  <si>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</si>
  <si>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</si>
  <si>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</si>
  <si>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</si>
  <si>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</si>
  <si>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</si>
  <si>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</si>
  <si>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</si>
  <si>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</si>
  <si>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</si>
  <si>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</si>
  <si>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</si>
  <si>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</si>
  <si>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</si>
  <si>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</si>
  <si>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</si>
  <si>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</si>
  <si>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</si>
  <si>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</si>
  <si>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</si>
  <si>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</si>
  <si>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2051_01</t>
  </si>
  <si>
    <t>Zpevněné plochy</t>
  </si>
  <si>
    <t>01</t>
  </si>
  <si>
    <t>Komunikace v místě točny, ul. Vinohrady</t>
  </si>
  <si>
    <t>Objekt:</t>
  </si>
  <si>
    <t>Rozpočet:</t>
  </si>
  <si>
    <t>2020/51</t>
  </si>
  <si>
    <t>Oprava části komunikace - ul. Vinohrady</t>
  </si>
  <si>
    <t>Město Znojmo</t>
  </si>
  <si>
    <t>Obroková 1/12</t>
  </si>
  <si>
    <t>Znojmo</t>
  </si>
  <si>
    <t>66902</t>
  </si>
  <si>
    <t>00293881</t>
  </si>
  <si>
    <t>CZ00293881</t>
  </si>
  <si>
    <t>16.12.2020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</si>
  <si>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</si>
  <si>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</si>
  <si>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</si>
  <si>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</si>
  <si>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</si>
  <si>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</si>
  <si>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</si>
  <si>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</si>
  <si>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</si>
  <si>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</si>
  <si>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</si>
  <si>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</si>
  <si>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</si>
  <si>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</si>
  <si>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</si>
  <si>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</si>
  <si>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</si>
  <si>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</si>
  <si>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</si>
  <si>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</si>
  <si>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</si>
  <si>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</si>
  <si>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</si>
  <si>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</si>
  <si>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</si>
  <si>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</si>
  <si>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</si>
  <si>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</si>
  <si>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</si>
  <si>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</si>
  <si>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</si>
  <si>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</si>
  <si>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</si>
  <si>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</si>
  <si>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</si>
  <si>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</si>
  <si>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</si>
  <si>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</si>
  <si>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</si>
  <si>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</si>
  <si>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</si>
  <si>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</si>
  <si>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</si>
  <si>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</si>
  <si>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</si>
  <si>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</si>
  <si>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</si>
  <si>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</si>
  <si>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</si>
  <si>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</si>
  <si>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</si>
  <si>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</si>
  <si>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</si>
  <si>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113107330R00</t>
  </si>
  <si>
    <t>Odstranění podkladů nebo krytů z kameniva těženého, v ploše jednotlivě do 50 m2, tloušťka vrstvy 300 mm</t>
  </si>
  <si>
    <t>m2</t>
  </si>
  <si>
    <t>822-1</t>
  </si>
  <si>
    <t>RTS 20/ II</t>
  </si>
  <si>
    <t>Práce</t>
  </si>
  <si>
    <t>POL1_</t>
  </si>
  <si>
    <t>okolo přídlažby : (0,25+0,4)*(11,5+28+15)</t>
  </si>
  <si>
    <t>VV</t>
  </si>
  <si>
    <t>SPU</t>
  </si>
  <si>
    <t>113108310R00</t>
  </si>
  <si>
    <t>Odstranění podkladů nebo krytů živičných, v ploše jednotlivě do 50 m2, tloušťka vrstvy 100 mm</t>
  </si>
  <si>
    <t>POL1_1</t>
  </si>
  <si>
    <t>165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</si>
  <si>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</si>
  <si>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</si>
  <si>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</si>
  <si>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</si>
  <si>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SPI</t>
  </si>
  <si>
    <t>10</t>
  </si>
  <si>
    <t>132201210R00</t>
  </si>
  <si>
    <t xml:space="preserve">Hloubení rýh šířky přes 60 do 200 cm do 50 m3, v hornině 3, hloubení strojně </t>
  </si>
  <si>
    <t>m3</t>
  </si>
  <si>
    <t>800-1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</si>
  <si>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</si>
  <si>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pro kanalizaci : 0,8*1,7*4</t>
  </si>
  <si>
    <t>132201291R00</t>
  </si>
  <si>
    <t>Hloubení rýh šířky přes 60 do 200 cm do 100 m3, v hornině 3, příplatek za hloubení ve vodě</t>
  </si>
  <si>
    <t>Odkaz na mn. položky pořadí 4 : 5,44000</t>
  </si>
  <si>
    <t>133201101R00</t>
  </si>
  <si>
    <t>Hloubení šachet v hornině 3_x000D_
 do 100 m3</t>
  </si>
  <si>
    <t>POL1_0</t>
  </si>
  <si>
    <t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t>
  </si>
  <si>
    <t>1*1*1,75</t>
  </si>
  <si>
    <t>133201109R00</t>
  </si>
  <si>
    <t>Hloubení šachet v hornině 3_x000D_
 příplatek za lepivost horniny</t>
  </si>
  <si>
    <t>Odkaz na mn. položky pořadí 6 : 1,75000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</si>
  <si>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</si>
  <si>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</si>
  <si>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</si>
  <si>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5,44+1,75</t>
  </si>
  <si>
    <t>171201101R00</t>
  </si>
  <si>
    <t>Uložení sypaniny do násypů nezhutněných</t>
  </si>
  <si>
    <t>174101101R00</t>
  </si>
  <si>
    <t>Zásyp sypaninou se zhutněním jam, šachet, rýh nebo kolem objektů v těchto vykopávkách</t>
  </si>
  <si>
    <t>z jakékoliv horniny s uložením výkopku po vrstvách,</t>
  </si>
  <si>
    <t>obsypy, obeton. : -(0,72+1,2)</t>
  </si>
  <si>
    <t>175101201R00</t>
  </si>
  <si>
    <t>Obsyp objektů bez prohození sypaniny</t>
  </si>
  <si>
    <t>sypaninou z vhodných hornin tř. 1 - 4 nebo materiálem, uloženým ve vzdálenosti do 30 m od vnějšího kraje objektu, pro jakoukoliv míru zhutnění,</t>
  </si>
  <si>
    <t>obsyp vpusti : 1*1*1,75</t>
  </si>
  <si>
    <t>-0,5*0,5*1,6</t>
  </si>
  <si>
    <t>199000002R00</t>
  </si>
  <si>
    <t>Poplatky za skládku horniny 1- 4, skupina 17 05 04 z Katalogu odpadů</t>
  </si>
  <si>
    <t>583415004R</t>
  </si>
  <si>
    <t>kamenivo přírodní drcené frakce 8,0 až 16,0 mm; třída B</t>
  </si>
  <si>
    <t>t</t>
  </si>
  <si>
    <t>SPCM</t>
  </si>
  <si>
    <t>Specifikace</t>
  </si>
  <si>
    <t>POL3_</t>
  </si>
  <si>
    <t xml:space="preserve">zásyp rýhy kanalizace : </t>
  </si>
  <si>
    <t>Odkaz na mn. položky pořadí 10 : 3,52000*1,8</t>
  </si>
  <si>
    <t>obsyp vpusti : 1,35*1,8</t>
  </si>
  <si>
    <t>451572111RK1</t>
  </si>
  <si>
    <t>Lože pod potrubí, stoky a drobné objekty z kameniva drobného těženého 0÷4 mm</t>
  </si>
  <si>
    <t>827-1</t>
  </si>
  <si>
    <t>v otevřeném výkopu,</t>
  </si>
  <si>
    <t>kanalizace : 0,8*0,2*4,5</t>
  </si>
  <si>
    <t>566903111R00</t>
  </si>
  <si>
    <t>Vyspravení podkladu po překopech kamenivem hrubým drceným</t>
  </si>
  <si>
    <t>pro inženýrské sítě, se zhutněním</t>
  </si>
  <si>
    <t>v místě kanalizace : 0,8*0,5*5*1,8</t>
  </si>
  <si>
    <t>okolo přídlažby : (0,25+0,4)*(11,5+28+15)*1,8</t>
  </si>
  <si>
    <t>573231111R00</t>
  </si>
  <si>
    <t>Postřik živičný spojovací bez posypu kamenivem ze silniční emulze, v množství od 0,5 do 0,7 kg/m2</t>
  </si>
  <si>
    <t>577113124R00</t>
  </si>
  <si>
    <t>Beton asfaltový z modifikovaného asfaltu v pruhu šířky přes 3 m, ACO 16 S , tloušťky 50 mm, plochy přes 1000 m2</t>
  </si>
  <si>
    <t>577114114R00</t>
  </si>
  <si>
    <t>Beton asfaltový z modifikovaného asfaltu v pruhu šířky do 3 m, ACL 16 S , tloušťky 50 mm, plochy přes 1000 m2</t>
  </si>
  <si>
    <t>vyrovnávky - předpoklad : 165/5</t>
  </si>
  <si>
    <t>899623151R00</t>
  </si>
  <si>
    <t>Obetonování potrubí nebo zdiva stok betonem prostým třídy C 16/20</t>
  </si>
  <si>
    <t>z cementu portlandského nebo struskoportlandského, v otevřeném výkopu,</t>
  </si>
  <si>
    <t>8-100</t>
  </si>
  <si>
    <t>Úprava pokladního rámu poklopů</t>
  </si>
  <si>
    <t>kus</t>
  </si>
  <si>
    <t>Vlastní</t>
  </si>
  <si>
    <t>Indiv</t>
  </si>
  <si>
    <t>8-101R</t>
  </si>
  <si>
    <t>Výšková úprava vodovodní hydrant. soupravy</t>
  </si>
  <si>
    <t>hod</t>
  </si>
  <si>
    <t>831350013RAA</t>
  </si>
  <si>
    <t>Kanalizace z trub plastových D 200 mm, hloubka 2,0 m</t>
  </si>
  <si>
    <t>AP-HSV</t>
  </si>
  <si>
    <t>Agregovaná položka</t>
  </si>
  <si>
    <t>POL2_1</t>
  </si>
  <si>
    <t>hloubení rýh zapažených, šířky do 200 cm, hloubky 2 m, v hornině 3 (včetně příplatku za lepivost), pažení a rozepření rýh příložné (pro jakoukoliv mezerovitost) včetně přepažování rozepření a odstranění, s uložením materiálu do 3 m od okraje výkopu, svislé přemístění výkopku, s naložením přebytku po zásypu (0,08 - 2,22 m3/m rýhy) na dopravní prostředek, s odvozem do 6 km a uložením na skládku, lože pod potrubí z písku a štěrkopísku do 63 mm, dodávka a montáž potrubí z trub PVC hrdlových, obsyp potrubí kamenivem fr. 4-8 mm,  zhutnění, zásyp rýhy vytěženou zeminou, s uložením ve vrstvách, se zhutněním.</t>
  </si>
  <si>
    <t>V položce je zakalkulováno: hloubení rýh, pažení a rozepření rýh včetně přepažování, svislé přemístění, naložení přebytku po zásypu (0,598 m3/m rýhy) na dopravní prostředek, odvoz do 6 km a uložení na skládku, lože pod potrubí ze štěrkopísku, dodávka a montáž potrubí z trub PVC vnějšího průměru dle popisu,  zřízení kanalizační přípojky (1 kus/20 m potrubí), dodávka a montáž PVC tvarovek odbočných (1 kus/ 20 m potrubí), dodávka a montáž PVC tvarovek jednoosých (1 kus/ 20 m potrubí), obsyp potrubí pískem, zásyp rýhy sypaninou, se zhutněním.</t>
  </si>
  <si>
    <t>POP</t>
  </si>
  <si>
    <t>V položce není kalkulován poplatek za skládku zeminy.</t>
  </si>
  <si>
    <t>894411020RBF</t>
  </si>
  <si>
    <t>Šachty z betonových dílců vpusť uliční z dílců DN 450_x000D_
 s kalovým košem, hloubka 1,64 m, s výtokem DN 200, litinová mříž 500 x 500 mm 40 t</t>
  </si>
  <si>
    <t>kanalizační, obložením dna betonem C 25/30 z cementu portlandského nebo struskoportlandského, podkladní prstenec z prostého betonu C -/7,5 pod poklop do výšky 10 cm, dodávka a osazení poklopu litinového kruhového včetně rámu.</t>
  </si>
  <si>
    <t>Výška celé uliční vpusti je 1,6 m.</t>
  </si>
  <si>
    <t>917862111RT7</t>
  </si>
  <si>
    <t>Osazení silničního nebo chodníkového betonového obrubníku včetně dodávky obrubníku_x000D_
 stojatého, rozměru 1000/150/250 mm, s boční opěrou z betonu prostého, do lože z betonu prostého C 12/15</t>
  </si>
  <si>
    <t>S dodáním hmot pro lože tl. 80-100 mm.</t>
  </si>
  <si>
    <t>917932121RT2</t>
  </si>
  <si>
    <t>Osazení silniční přídlažby  z betonových dlaždic o rozměru 500x250 mm,  , lože z betonu C16/20, včetně dodávky přídlažby</t>
  </si>
  <si>
    <t>11,5+28+15</t>
  </si>
  <si>
    <t>919731112R00</t>
  </si>
  <si>
    <t>Zarovnání styčné plochy podkladu nebo krytu z betonu prostého, tloušťky do 150 mm</t>
  </si>
  <si>
    <t>podél vybourané části komunikace nebo zpevněné plochy</t>
  </si>
  <si>
    <t>styk nové a staré plochy : 8</t>
  </si>
  <si>
    <t>919735112R00</t>
  </si>
  <si>
    <t>Řezání stávajících krytů nebo podkladů živičných, hloubky přes 50 do 100 mm</t>
  </si>
  <si>
    <t>včetně spotřeby vody</t>
  </si>
  <si>
    <t>965081923R00</t>
  </si>
  <si>
    <t>Bourání podlah z betonových nebo čedičových dlaždic, tloušťky do 40 mm, plochy přes 1 m2</t>
  </si>
  <si>
    <t>801-3</t>
  </si>
  <si>
    <t>bez podkladního lože, s jakoukoliv výplní spár</t>
  </si>
  <si>
    <t xml:space="preserve">přídlažby : </t>
  </si>
  <si>
    <t>0,25*(11,5+28+15)</t>
  </si>
  <si>
    <t>998225111R00</t>
  </si>
  <si>
    <t>Přesun hmot komunikací a letišť, kryt živičný jakékoliv délky objektu</t>
  </si>
  <si>
    <t>Přesun hmot</t>
  </si>
  <si>
    <t>POL7_1</t>
  </si>
  <si>
    <t>vodorovně do 200 m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</si>
  <si>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</si>
  <si>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</si>
  <si>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</si>
  <si>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Přesun suti</t>
  </si>
  <si>
    <t>POL8_0</t>
  </si>
  <si>
    <t>bez naložení, s vyložením a hrubým urovnáním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</si>
  <si>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</si>
  <si>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</si>
  <si>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</si>
  <si>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</si>
  <si>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979990001R00</t>
  </si>
  <si>
    <t>Poplatek za skládku stavební suti, skupina 17 09 04 z Katalogu odpadů</t>
  </si>
  <si>
    <t>RTS 20/ I</t>
  </si>
  <si>
    <t>POL8_</t>
  </si>
  <si>
    <t>1-100</t>
  </si>
  <si>
    <t>Vytýčení inženýrských sítí</t>
  </si>
  <si>
    <t>005121 R</t>
  </si>
  <si>
    <t>Zařízení staveniště</t>
  </si>
  <si>
    <t>Soubor</t>
  </si>
  <si>
    <t>VRN</t>
  </si>
  <si>
    <t>POL99_2</t>
  </si>
  <si>
    <t>SUM</t>
  </si>
  <si>
    <t>V položce je zakalkulováno: zřízení uliční vpusti betonových dílců ze spodního dílu s odtokem DN 200 mm, středové a horní skruže, přechodového dílu, vyrovnávacího prstence a osazení vtokové mříže s kalovým košem.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</si>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</sst>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9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8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0" fontId="16" fillId="0" borderId="18" xfId="0" applyNumberFormat="1" applyFont="1" applyBorder="1" applyAlignment="1">
      <alignment horizontal="left" vertical="top" wrapText="1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E5fDf9VnQe0TnqKBH9S/V5TjxhwFPDidjCTTQImf1XAa3nCrWtLQBk28JRfJ7GHsTE00ALfnl3184EOUHxDoJg==" saltValue="MAjMfBXsjPCZHELKTd5UJ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1153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42</v>
      </c>
      <c r="D5" s="128" t="s">
        <v>51</v>
      </c>
      <c r="E5" s="91"/>
      <c r="F5" s="91"/>
      <c r="G5" s="91"/>
      <c r="H5" s="18" t="s">
        <v>40</v>
      </c>
      <c r="I5" s="130" t="s">
        <v>55</v>
      </c>
      <c r="J5" s="8"/>
    </row>
    <row r="6" spans="1:15" ht="15.75" customHeight="1" x14ac:dyDescent="0.2">
      <c r="A6" s="2"/>
      <c r="B6" s="28"/>
      <c r="C6" s="55"/>
      <c r="D6" s="110" t="s">
        <v>52</v>
      </c>
      <c r="E6" s="92"/>
      <c r="F6" s="92"/>
      <c r="G6" s="92"/>
      <c r="H6" s="18" t="s">
        <v>34</v>
      </c>
      <c r="I6" s="130" t="s">
        <v>56</v>
      </c>
      <c r="J6" s="8"/>
    </row>
    <row r="7" spans="1:15" ht="15.75" customHeight="1" x14ac:dyDescent="0.2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SUMIF(F50:F58,A16,I50:I58)+SUMIF(F50:F58,"PSU",I50:I58)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SUMIF(F50:F58,A17,I50:I58)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SUMIF(F50:F58,A18,I50:I58)</f>
        <v>0</v>
      </c>
      <c r="J18" s="85"/>
    </row>
    <row r="19" spans="1:10" ht="23.25" customHeight="1" x14ac:dyDescent="0.2">
      <c r="A19" s="198" t="s">
        <v>81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SUMIF(F50:F58,A19,I50:I58)</f>
        <v>0</v>
      </c>
      <c r="J19" s="85"/>
    </row>
    <row r="20" spans="1:10" ht="23.25" customHeight="1" x14ac:dyDescent="0.2">
      <c r="A20" s="198" t="s">
        <v>82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SUMIF(F50:F58,A20,I50:I58)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23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35</v>
      </c>
      <c r="C29" s="174"/>
      <c r="D29" s="174"/>
      <c r="E29" s="174"/>
      <c r="F29" s="175"/>
      <c r="G29" s="176">
        <f>IF(A29&gt;50, ROUNDUP(A27, 0), ROUNDDOWN(A27, 0))</f>
        <v>0</v>
      </c>
      <c r="H29" s="176"/>
      <c r="I29" s="176"/>
      <c r="J29" s="177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 t="s">
        <v>57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37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58</v>
      </c>
      <c r="C39" s="150"/>
      <c r="D39" s="150"/>
      <c r="E39" s="150"/>
      <c r="F39" s="151">
        <f>'01 2051_01 Pol'!AE139</f>
        <v>0</v>
      </c>
      <c r="G39" s="152">
        <f>'01 2051_01 Pol'!AF139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9">
        <v>2</v>
      </c>
      <c r="B40" s="155"/>
      <c r="C40" s="156" t="s">
        <v>59</v>
      </c>
      <c r="D40" s="156"/>
      <c r="E40" s="156"/>
      <c r="F40" s="157"/>
      <c r="G40" s="158"/>
      <c r="H40" s="158">
        <f>(F40*SazbaDPH1/100)+(G40*SazbaDPH2/100)</f>
        <v>0</v>
      </c>
      <c r="I40" s="158"/>
      <c r="J40" s="159"/>
    </row>
    <row r="41" spans="1:10" ht="25.5" hidden="1" customHeight="1" x14ac:dyDescent="0.2">
      <c r="A41" s="139">
        <v>2</v>
      </c>
      <c r="B41" s="155" t="s">
        <v>45</v>
      </c>
      <c r="C41" s="156" t="s">
        <v>46</v>
      </c>
      <c r="D41" s="156"/>
      <c r="E41" s="156"/>
      <c r="F41" s="157">
        <f>'01 2051_01 Pol'!AE139</f>
        <v>0</v>
      </c>
      <c r="G41" s="158">
        <f>'01 2051_01 Pol'!AF139</f>
        <v>0</v>
      </c>
      <c r="H41" s="158">
        <f>(F41*SazbaDPH1/100)+(G41*SazbaDPH2/100)</f>
        <v>0</v>
      </c>
      <c r="I41" s="158">
        <f>F41+G41+H41</f>
        <v>0</v>
      </c>
      <c r="J41" s="159" t="str">
        <f>IF(CenaCelkemVypocet=0,"",I41/CenaCelkemVypocet*100)</f>
        <v/>
      </c>
    </row>
    <row r="42" spans="1:10" ht="25.5" hidden="1" customHeight="1" x14ac:dyDescent="0.2">
      <c r="A42" s="139">
        <v>3</v>
      </c>
      <c r="B42" s="160" t="s">
        <v>43</v>
      </c>
      <c r="C42" s="150" t="s">
        <v>44</v>
      </c>
      <c r="D42" s="150"/>
      <c r="E42" s="150"/>
      <c r="F42" s="161">
        <f>'01 2051_01 Pol'!AE139</f>
        <v>0</v>
      </c>
      <c r="G42" s="153">
        <f>'01 2051_01 Pol'!AF139</f>
        <v>0</v>
      </c>
      <c r="H42" s="153">
        <f>(F42*SazbaDPH1/100)+(G42*SazbaDPH2/100)</f>
        <v>0</v>
      </c>
      <c r="I42" s="153">
        <f>F42+G42+H42</f>
        <v>0</v>
      </c>
      <c r="J42" s="154" t="str">
        <f>IF(CenaCelkemVypocet=0,"",I42/CenaCelkemVypocet*100)</f>
        <v/>
      </c>
    </row>
    <row r="43" spans="1:10" ht="25.5" hidden="1" customHeight="1" x14ac:dyDescent="0.2">
      <c r="A43" s="139"/>
      <c r="B43" s="162" t="s">
        <v>60</v>
      </c>
      <c r="C43" s="163"/>
      <c r="D43" s="163"/>
      <c r="E43" s="164"/>
      <c r="F43" s="165">
        <f>SUMIF(A39:A42,"=1",F39:F42)</f>
        <v>0</v>
      </c>
      <c r="G43" s="166">
        <f>SUMIF(A39:A42,"=1",G39:G42)</f>
        <v>0</v>
      </c>
      <c r="H43" s="166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7" spans="1:10" ht="15.75" x14ac:dyDescent="0.25">
      <c r="B47" s="178" t="s">
        <v>62</v>
      </c>
    </row>
    <row r="49" spans="1:10" ht="25.5" customHeight="1" x14ac:dyDescent="0.2">
      <c r="A49" s="180"/>
      <c r="B49" s="183" t="s">
        <v>17</v>
      </c>
      <c r="C49" s="183" t="s">
        <v>5</v>
      </c>
      <c r="D49" s="184"/>
      <c r="E49" s="184"/>
      <c r="F49" s="185" t="s">
        <v>63</v>
      </c>
      <c r="G49" s="185"/>
      <c r="H49" s="185"/>
      <c r="I49" s="185" t="s">
        <v>29</v>
      </c>
      <c r="J49" s="185" t="s">
        <v>0</v>
      </c>
    </row>
    <row r="50" spans="1:10" ht="36.75" customHeight="1" x14ac:dyDescent="0.2">
      <c r="A50" s="181"/>
      <c r="B50" s="186" t="s">
        <v>64</v>
      </c>
      <c r="C50" s="187" t="s">
        <v>65</v>
      </c>
      <c r="D50" s="188"/>
      <c r="E50" s="188"/>
      <c r="F50" s="194" t="s">
        <v>24</v>
      </c>
      <c r="G50" s="195"/>
      <c r="H50" s="195"/>
      <c r="I50" s="195">
        <f>'01 2051_01 Pol'!G8</f>
        <v>0</v>
      </c>
      <c r="J50" s="192" t="str">
        <f>IF(I59=0,"",I50/I59*100)</f>
        <v/>
      </c>
    </row>
    <row r="51" spans="1:10" ht="36.75" customHeight="1" x14ac:dyDescent="0.2">
      <c r="A51" s="181"/>
      <c r="B51" s="186" t="s">
        <v>66</v>
      </c>
      <c r="C51" s="187" t="s">
        <v>67</v>
      </c>
      <c r="D51" s="188"/>
      <c r="E51" s="188"/>
      <c r="F51" s="194" t="s">
        <v>24</v>
      </c>
      <c r="G51" s="195"/>
      <c r="H51" s="195"/>
      <c r="I51" s="195">
        <f>'01 2051_01 Pol'!G58</f>
        <v>0</v>
      </c>
      <c r="J51" s="192" t="str">
        <f>IF(I59=0,"",I51/I59*100)</f>
        <v/>
      </c>
    </row>
    <row r="52" spans="1:10" ht="36.75" customHeight="1" x14ac:dyDescent="0.2">
      <c r="A52" s="181"/>
      <c r="B52" s="186" t="s">
        <v>68</v>
      </c>
      <c r="C52" s="187" t="s">
        <v>69</v>
      </c>
      <c r="D52" s="188"/>
      <c r="E52" s="188"/>
      <c r="F52" s="194" t="s">
        <v>24</v>
      </c>
      <c r="G52" s="195"/>
      <c r="H52" s="195"/>
      <c r="I52" s="195">
        <f>'01 2051_01 Pol'!G63</f>
        <v>0</v>
      </c>
      <c r="J52" s="192" t="str">
        <f>IF(I59=0,"",I52/I59*100)</f>
        <v/>
      </c>
    </row>
    <row r="53" spans="1:10" ht="36.75" customHeight="1" x14ac:dyDescent="0.2">
      <c r="A53" s="181"/>
      <c r="B53" s="186" t="s">
        <v>70</v>
      </c>
      <c r="C53" s="187" t="s">
        <v>71</v>
      </c>
      <c r="D53" s="188"/>
      <c r="E53" s="188"/>
      <c r="F53" s="194" t="s">
        <v>24</v>
      </c>
      <c r="G53" s="195"/>
      <c r="H53" s="195"/>
      <c r="I53" s="195">
        <f>'01 2051_01 Pol'!G79</f>
        <v>0</v>
      </c>
      <c r="J53" s="192" t="str">
        <f>IF(I59=0,"",I53/I59*100)</f>
        <v/>
      </c>
    </row>
    <row r="54" spans="1:10" ht="36.75" customHeight="1" x14ac:dyDescent="0.2">
      <c r="A54" s="181"/>
      <c r="B54" s="186" t="s">
        <v>72</v>
      </c>
      <c r="C54" s="187" t="s">
        <v>73</v>
      </c>
      <c r="D54" s="188"/>
      <c r="E54" s="188"/>
      <c r="F54" s="194" t="s">
        <v>24</v>
      </c>
      <c r="G54" s="195"/>
      <c r="H54" s="195"/>
      <c r="I54" s="195">
        <f>'01 2051_01 Pol'!G97</f>
        <v>0</v>
      </c>
      <c r="J54" s="192" t="str">
        <f>IF(I59=0,"",I54/I59*100)</f>
        <v/>
      </c>
    </row>
    <row r="55" spans="1:10" ht="36.75" customHeight="1" x14ac:dyDescent="0.2">
      <c r="A55" s="181"/>
      <c r="B55" s="186" t="s">
        <v>74</v>
      </c>
      <c r="C55" s="187" t="s">
        <v>75</v>
      </c>
      <c r="D55" s="188"/>
      <c r="E55" s="188"/>
      <c r="F55" s="194" t="s">
        <v>24</v>
      </c>
      <c r="G55" s="195"/>
      <c r="H55" s="195"/>
      <c r="I55" s="195">
        <f>'01 2051_01 Pol'!G113</f>
        <v>0</v>
      </c>
      <c r="J55" s="192" t="str">
        <f>IF(I59=0,"",I55/I59*100)</f>
        <v/>
      </c>
    </row>
    <row r="56" spans="1:10" ht="36.75" customHeight="1" x14ac:dyDescent="0.2">
      <c r="A56" s="181"/>
      <c r="B56" s="186" t="s">
        <v>76</v>
      </c>
      <c r="C56" s="187" t="s">
        <v>77</v>
      </c>
      <c r="D56" s="188"/>
      <c r="E56" s="188"/>
      <c r="F56" s="194" t="s">
        <v>24</v>
      </c>
      <c r="G56" s="195"/>
      <c r="H56" s="195"/>
      <c r="I56" s="195">
        <f>'01 2051_01 Pol'!G119</f>
        <v>0</v>
      </c>
      <c r="J56" s="192" t="str">
        <f>IF(I59=0,"",I56/I59*100)</f>
        <v/>
      </c>
    </row>
    <row r="57" spans="1:10" ht="36.75" customHeight="1" x14ac:dyDescent="0.2">
      <c r="A57" s="181"/>
      <c r="B57" s="186" t="s">
        <v>78</v>
      </c>
      <c r="C57" s="187" t="s">
        <v>79</v>
      </c>
      <c r="D57" s="188"/>
      <c r="E57" s="188"/>
      <c r="F57" s="194" t="s">
        <v>80</v>
      </c>
      <c r="G57" s="195"/>
      <c r="H57" s="195"/>
      <c r="I57" s="195">
        <f>'01 2051_01 Pol'!G123</f>
        <v>0</v>
      </c>
      <c r="J57" s="192" t="str">
        <f>IF(I59=0,"",I57/I59*100)</f>
        <v/>
      </c>
    </row>
    <row r="58" spans="1:10" ht="36.75" customHeight="1" x14ac:dyDescent="0.2">
      <c r="A58" s="181"/>
      <c r="B58" s="186" t="s">
        <v>81</v>
      </c>
      <c r="C58" s="187" t="s">
        <v>27</v>
      </c>
      <c r="D58" s="188"/>
      <c r="E58" s="188"/>
      <c r="F58" s="194" t="s">
        <v>81</v>
      </c>
      <c r="G58" s="195"/>
      <c r="H58" s="195"/>
      <c r="I58" s="195">
        <f>'01 2051_01 Pol'!G133</f>
        <v>0</v>
      </c>
      <c r="J58" s="192" t="str">
        <f>IF(I59=0,"",I58/I59*100)</f>
        <v/>
      </c>
    </row>
    <row r="59" spans="1:10" ht="25.5" customHeight="1" x14ac:dyDescent="0.2">
      <c r="A59" s="182"/>
      <c r="B59" s="189" t="s">
        <v>1</v>
      </c>
      <c r="C59" s="190"/>
      <c r="D59" s="191"/>
      <c r="E59" s="191"/>
      <c r="F59" s="196"/>
      <c r="G59" s="197"/>
      <c r="H59" s="197"/>
      <c r="I59" s="197">
        <f>SUM(I50:I58)</f>
        <v>0</v>
      </c>
      <c r="J59" s="193">
        <f>SUM(J50:J58)</f>
        <v>0</v>
      </c>
    </row>
    <row r="60" spans="1:10" x14ac:dyDescent="0.2">
      <c r="F60" s="137"/>
      <c r="G60" s="137"/>
      <c r="H60" s="137"/>
      <c r="I60" s="137"/>
      <c r="J60" s="138"/>
    </row>
    <row r="61" spans="1:10" x14ac:dyDescent="0.2">
      <c r="F61" s="137"/>
      <c r="G61" s="137"/>
      <c r="H61" s="137"/>
      <c r="I61" s="137"/>
      <c r="J61" s="138"/>
    </row>
    <row r="62" spans="1:10" x14ac:dyDescent="0.2">
      <c r="F62" s="137"/>
      <c r="G62" s="137"/>
      <c r="H62" s="137"/>
      <c r="I62" s="137"/>
      <c r="J62" s="138"/>
    </row>
  </sheetData>
  <sheetProtection algorithmName="SHA-512" hashValue="cj7ThBAlqjYnsZ3VDLI/295/pqsy3h++emliJMmdcZaw3TG6ozmHJ8SYbNC3e7VZmCBgwV4PqDZkanDROQt7Lg==" saltValue="BxVaGsy2QO9MP3CS9IQrF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QVWFzAL+ILXuWuNWcWUdyE7qvb1zHVnmiXVl9i/QpohkIi7PvTD5tXXEISqqoO53+le7qYqlp/xTXVuvHa03gQ==" saltValue="cw4zttCyt4/kTomBFWuSq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EE149-D82B-4DF5-9B8B-6452C77E5C1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83</v>
      </c>
      <c r="B1" s="199"/>
      <c r="C1" s="199"/>
      <c r="D1" s="199"/>
      <c r="E1" s="199"/>
      <c r="F1" s="199"/>
      <c r="G1" s="199"/>
      <c r="AG1" t="s">
        <v>84</v>
      </c>
    </row>
    <row r="2" spans="1:60" ht="24.95" customHeight="1" x14ac:dyDescent="0.2">
      <c r="A2" s="200" t="s">
        <v>7</v>
      </c>
      <c r="B2" s="49" t="s">
        <v>49</v>
      </c>
      <c r="C2" s="203" t="s">
        <v>50</v>
      </c>
      <c r="D2" s="201"/>
      <c r="E2" s="201"/>
      <c r="F2" s="201"/>
      <c r="G2" s="202"/>
      <c r="AG2" t="s">
        <v>85</v>
      </c>
    </row>
    <row r="3" spans="1:60" ht="24.95" customHeight="1" x14ac:dyDescent="0.2">
      <c r="A3" s="200" t="s">
        <v>8</v>
      </c>
      <c r="B3" s="49" t="s">
        <v>45</v>
      </c>
      <c r="C3" s="203" t="s">
        <v>46</v>
      </c>
      <c r="D3" s="201"/>
      <c r="E3" s="201"/>
      <c r="F3" s="201"/>
      <c r="G3" s="202"/>
      <c r="AC3" s="179" t="s">
        <v>85</v>
      </c>
      <c r="AG3" t="s">
        <v>86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87</v>
      </c>
    </row>
    <row r="5" spans="1:60" x14ac:dyDescent="0.2">
      <c r="D5" s="10"/>
    </row>
    <row r="6" spans="1:60" ht="38.25" x14ac:dyDescent="0.2">
      <c r="A6" s="210" t="s">
        <v>88</v>
      </c>
      <c r="B6" s="212" t="s">
        <v>89</v>
      </c>
      <c r="C6" s="212" t="s">
        <v>90</v>
      </c>
      <c r="D6" s="211" t="s">
        <v>91</v>
      </c>
      <c r="E6" s="210" t="s">
        <v>92</v>
      </c>
      <c r="F6" s="209" t="s">
        <v>93</v>
      </c>
      <c r="G6" s="210" t="s">
        <v>29</v>
      </c>
      <c r="H6" s="213" t="s">
        <v>30</v>
      </c>
      <c r="I6" s="213" t="s">
        <v>94</v>
      </c>
      <c r="J6" s="213" t="s">
        <v>31</v>
      </c>
      <c r="K6" s="213" t="s">
        <v>95</v>
      </c>
      <c r="L6" s="213" t="s">
        <v>96</v>
      </c>
      <c r="M6" s="213" t="s">
        <v>97</v>
      </c>
      <c r="N6" s="213" t="s">
        <v>98</v>
      </c>
      <c r="O6" s="213" t="s">
        <v>99</v>
      </c>
      <c r="P6" s="213" t="s">
        <v>100</v>
      </c>
      <c r="Q6" s="213" t="s">
        <v>101</v>
      </c>
      <c r="R6" s="213" t="s">
        <v>102</v>
      </c>
      <c r="S6" s="213" t="s">
        <v>103</v>
      </c>
      <c r="T6" s="213" t="s">
        <v>104</v>
      </c>
      <c r="U6" s="213" t="s">
        <v>105</v>
      </c>
      <c r="V6" s="213" t="s">
        <v>106</v>
      </c>
      <c r="W6" s="213" t="s">
        <v>107</v>
      </c>
      <c r="X6" s="213" t="s">
        <v>108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7" t="s">
        <v>109</v>
      </c>
      <c r="B8" s="228" t="s">
        <v>64</v>
      </c>
      <c r="C8" s="246" t="s">
        <v>65</v>
      </c>
      <c r="D8" s="229"/>
      <c r="E8" s="230"/>
      <c r="F8" s="231"/>
      <c r="G8" s="231">
        <f>SUMIF(AG9:AG57,"&lt;&gt;NOR",G9:G57)</f>
        <v>0</v>
      </c>
      <c r="H8" s="231"/>
      <c r="I8" s="231">
        <f>SUM(I9:I57)</f>
        <v>0</v>
      </c>
      <c r="J8" s="231"/>
      <c r="K8" s="231">
        <f>SUM(K9:K57)</f>
        <v>0</v>
      </c>
      <c r="L8" s="231"/>
      <c r="M8" s="231">
        <f>SUM(M9:M57)</f>
        <v>0</v>
      </c>
      <c r="N8" s="231"/>
      <c r="O8" s="231">
        <f>SUM(O9:O57)</f>
        <v>8.77</v>
      </c>
      <c r="P8" s="231"/>
      <c r="Q8" s="231">
        <f>SUM(Q9:Q57)</f>
        <v>62.379999999999995</v>
      </c>
      <c r="R8" s="231"/>
      <c r="S8" s="231"/>
      <c r="T8" s="232"/>
      <c r="U8" s="226"/>
      <c r="V8" s="226">
        <f>SUM(V9:V57)</f>
        <v>100.34999999999998</v>
      </c>
      <c r="W8" s="226"/>
      <c r="X8" s="226"/>
      <c r="AG8" t="s">
        <v>110</v>
      </c>
    </row>
    <row r="9" spans="1:60" ht="22.5" outlineLevel="1" x14ac:dyDescent="0.2">
      <c r="A9" s="233">
        <v>1</v>
      </c>
      <c r="B9" s="234" t="s">
        <v>111</v>
      </c>
      <c r="C9" s="247" t="s">
        <v>112</v>
      </c>
      <c r="D9" s="235" t="s">
        <v>113</v>
      </c>
      <c r="E9" s="236">
        <v>35.424999999999997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8">
        <v>0</v>
      </c>
      <c r="O9" s="238">
        <f>ROUND(E9*N9,2)</f>
        <v>0</v>
      </c>
      <c r="P9" s="238">
        <v>0.66</v>
      </c>
      <c r="Q9" s="238">
        <f>ROUND(E9*P9,2)</f>
        <v>23.38</v>
      </c>
      <c r="R9" s="238" t="s">
        <v>114</v>
      </c>
      <c r="S9" s="238" t="s">
        <v>115</v>
      </c>
      <c r="T9" s="239" t="s">
        <v>115</v>
      </c>
      <c r="U9" s="223">
        <v>0.627</v>
      </c>
      <c r="V9" s="223">
        <f>ROUND(E9*U9,2)</f>
        <v>22.21</v>
      </c>
      <c r="W9" s="223"/>
      <c r="X9" s="223" t="s">
        <v>116</v>
      </c>
      <c r="Y9" s="214"/>
      <c r="Z9" s="214"/>
      <c r="AA9" s="214"/>
      <c r="AB9" s="214"/>
      <c r="AC9" s="214"/>
      <c r="AD9" s="214"/>
      <c r="AE9" s="214"/>
      <c r="AF9" s="214"/>
      <c r="AG9" s="214" t="s">
        <v>117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21"/>
      <c r="B10" s="222"/>
      <c r="C10" s="248" t="s">
        <v>118</v>
      </c>
      <c r="D10" s="224"/>
      <c r="E10" s="225">
        <v>35.424999999999997</v>
      </c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119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49"/>
      <c r="D11" s="240"/>
      <c r="E11" s="240"/>
      <c r="F11" s="240"/>
      <c r="G11" s="240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4"/>
      <c r="Z11" s="214"/>
      <c r="AA11" s="214"/>
      <c r="AB11" s="214"/>
      <c r="AC11" s="214"/>
      <c r="AD11" s="214"/>
      <c r="AE11" s="214"/>
      <c r="AF11" s="214"/>
      <c r="AG11" s="214" t="s">
        <v>120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22.5" outlineLevel="1" x14ac:dyDescent="0.2">
      <c r="A12" s="233">
        <v>2</v>
      </c>
      <c r="B12" s="234" t="s">
        <v>121</v>
      </c>
      <c r="C12" s="247" t="s">
        <v>122</v>
      </c>
      <c r="D12" s="235" t="s">
        <v>113</v>
      </c>
      <c r="E12" s="236">
        <v>165</v>
      </c>
      <c r="F12" s="237"/>
      <c r="G12" s="238">
        <f>ROUND(E12*F12,2)</f>
        <v>0</v>
      </c>
      <c r="H12" s="237"/>
      <c r="I12" s="238">
        <f>ROUND(E12*H12,2)</f>
        <v>0</v>
      </c>
      <c r="J12" s="237"/>
      <c r="K12" s="238">
        <f>ROUND(E12*J12,2)</f>
        <v>0</v>
      </c>
      <c r="L12" s="238">
        <v>21</v>
      </c>
      <c r="M12" s="238">
        <f>G12*(1+L12/100)</f>
        <v>0</v>
      </c>
      <c r="N12" s="238">
        <v>0</v>
      </c>
      <c r="O12" s="238">
        <f>ROUND(E12*N12,2)</f>
        <v>0</v>
      </c>
      <c r="P12" s="238">
        <v>0.22</v>
      </c>
      <c r="Q12" s="238">
        <f>ROUND(E12*P12,2)</f>
        <v>36.299999999999997</v>
      </c>
      <c r="R12" s="238" t="s">
        <v>114</v>
      </c>
      <c r="S12" s="238" t="s">
        <v>115</v>
      </c>
      <c r="T12" s="239" t="s">
        <v>115</v>
      </c>
      <c r="U12" s="223">
        <v>0.375</v>
      </c>
      <c r="V12" s="223">
        <f>ROUND(E12*U12,2)</f>
        <v>61.88</v>
      </c>
      <c r="W12" s="223"/>
      <c r="X12" s="223" t="s">
        <v>116</v>
      </c>
      <c r="Y12" s="214"/>
      <c r="Z12" s="214"/>
      <c r="AA12" s="214"/>
      <c r="AB12" s="214"/>
      <c r="AC12" s="214"/>
      <c r="AD12" s="214"/>
      <c r="AE12" s="214"/>
      <c r="AF12" s="214"/>
      <c r="AG12" s="214" t="s">
        <v>123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21"/>
      <c r="B13" s="222"/>
      <c r="C13" s="248" t="s">
        <v>124</v>
      </c>
      <c r="D13" s="224"/>
      <c r="E13" s="225">
        <v>165</v>
      </c>
      <c r="F13" s="223"/>
      <c r="G13" s="223"/>
      <c r="H13" s="223"/>
      <c r="I13" s="223"/>
      <c r="J13" s="223"/>
      <c r="K13" s="223"/>
      <c r="L13" s="223"/>
      <c r="M13" s="223"/>
      <c r="N13" s="223"/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14"/>
      <c r="Z13" s="214"/>
      <c r="AA13" s="214"/>
      <c r="AB13" s="214"/>
      <c r="AC13" s="214"/>
      <c r="AD13" s="214"/>
      <c r="AE13" s="214"/>
      <c r="AF13" s="214"/>
      <c r="AG13" s="214" t="s">
        <v>119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21"/>
      <c r="B14" s="222"/>
      <c r="C14" s="249"/>
      <c r="D14" s="240"/>
      <c r="E14" s="240"/>
      <c r="F14" s="240"/>
      <c r="G14" s="240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120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33">
        <v>3</v>
      </c>
      <c r="B15" s="234" t="s">
        <v>125</v>
      </c>
      <c r="C15" s="247" t="s">
        <v>126</v>
      </c>
      <c r="D15" s="235" t="s">
        <v>127</v>
      </c>
      <c r="E15" s="236">
        <v>10</v>
      </c>
      <c r="F15" s="237"/>
      <c r="G15" s="238">
        <f>ROUND(E15*F15,2)</f>
        <v>0</v>
      </c>
      <c r="H15" s="237"/>
      <c r="I15" s="238">
        <f>ROUND(E15*H15,2)</f>
        <v>0</v>
      </c>
      <c r="J15" s="237"/>
      <c r="K15" s="238">
        <f>ROUND(E15*J15,2)</f>
        <v>0</v>
      </c>
      <c r="L15" s="238">
        <v>21</v>
      </c>
      <c r="M15" s="238">
        <f>G15*(1+L15/100)</f>
        <v>0</v>
      </c>
      <c r="N15" s="238">
        <v>0</v>
      </c>
      <c r="O15" s="238">
        <f>ROUND(E15*N15,2)</f>
        <v>0</v>
      </c>
      <c r="P15" s="238">
        <v>0.27</v>
      </c>
      <c r="Q15" s="238">
        <f>ROUND(E15*P15,2)</f>
        <v>2.7</v>
      </c>
      <c r="R15" s="238" t="s">
        <v>114</v>
      </c>
      <c r="S15" s="238" t="s">
        <v>115</v>
      </c>
      <c r="T15" s="239" t="s">
        <v>115</v>
      </c>
      <c r="U15" s="223">
        <v>0.123</v>
      </c>
      <c r="V15" s="223">
        <f>ROUND(E15*U15,2)</f>
        <v>1.23</v>
      </c>
      <c r="W15" s="223"/>
      <c r="X15" s="223" t="s">
        <v>116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123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21"/>
      <c r="B16" s="222"/>
      <c r="C16" s="250" t="s">
        <v>128</v>
      </c>
      <c r="D16" s="242"/>
      <c r="E16" s="242"/>
      <c r="F16" s="242"/>
      <c r="G16" s="242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129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41" t="str">
        <f>C16</f>
        <v>s vybouráním lože, s přemístěním hmot na skládku na vzdálenost do 3 m nebo naložením na dopravní prostředek</v>
      </c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21"/>
      <c r="B17" s="222"/>
      <c r="C17" s="248" t="s">
        <v>130</v>
      </c>
      <c r="D17" s="224"/>
      <c r="E17" s="225">
        <v>10</v>
      </c>
      <c r="F17" s="223"/>
      <c r="G17" s="223"/>
      <c r="H17" s="223"/>
      <c r="I17" s="223"/>
      <c r="J17" s="223"/>
      <c r="K17" s="223"/>
      <c r="L17" s="223"/>
      <c r="M17" s="223"/>
      <c r="N17" s="223"/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14"/>
      <c r="Z17" s="214"/>
      <c r="AA17" s="214"/>
      <c r="AB17" s="214"/>
      <c r="AC17" s="214"/>
      <c r="AD17" s="214"/>
      <c r="AE17" s="214"/>
      <c r="AF17" s="214"/>
      <c r="AG17" s="214" t="s">
        <v>119</v>
      </c>
      <c r="AH17" s="214">
        <v>0</v>
      </c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21"/>
      <c r="B18" s="222"/>
      <c r="C18" s="249"/>
      <c r="D18" s="240"/>
      <c r="E18" s="240"/>
      <c r="F18" s="240"/>
      <c r="G18" s="240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14"/>
      <c r="Z18" s="214"/>
      <c r="AA18" s="214"/>
      <c r="AB18" s="214"/>
      <c r="AC18" s="214"/>
      <c r="AD18" s="214"/>
      <c r="AE18" s="214"/>
      <c r="AF18" s="214"/>
      <c r="AG18" s="214" t="s">
        <v>120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33">
        <v>4</v>
      </c>
      <c r="B19" s="234" t="s">
        <v>131</v>
      </c>
      <c r="C19" s="247" t="s">
        <v>132</v>
      </c>
      <c r="D19" s="235" t="s">
        <v>133</v>
      </c>
      <c r="E19" s="236">
        <v>5.44</v>
      </c>
      <c r="F19" s="237"/>
      <c r="G19" s="238">
        <f>ROUND(E19*F19,2)</f>
        <v>0</v>
      </c>
      <c r="H19" s="237"/>
      <c r="I19" s="238">
        <f>ROUND(E19*H19,2)</f>
        <v>0</v>
      </c>
      <c r="J19" s="237"/>
      <c r="K19" s="238">
        <f>ROUND(E19*J19,2)</f>
        <v>0</v>
      </c>
      <c r="L19" s="238">
        <v>21</v>
      </c>
      <c r="M19" s="238">
        <f>G19*(1+L19/100)</f>
        <v>0</v>
      </c>
      <c r="N19" s="238">
        <v>0</v>
      </c>
      <c r="O19" s="238">
        <f>ROUND(E19*N19,2)</f>
        <v>0</v>
      </c>
      <c r="P19" s="238">
        <v>0</v>
      </c>
      <c r="Q19" s="238">
        <f>ROUND(E19*P19,2)</f>
        <v>0</v>
      </c>
      <c r="R19" s="238" t="s">
        <v>134</v>
      </c>
      <c r="S19" s="238" t="s">
        <v>115</v>
      </c>
      <c r="T19" s="239" t="s">
        <v>115</v>
      </c>
      <c r="U19" s="223">
        <v>0.36499999999999999</v>
      </c>
      <c r="V19" s="223">
        <f>ROUND(E19*U19,2)</f>
        <v>1.99</v>
      </c>
      <c r="W19" s="223"/>
      <c r="X19" s="223" t="s">
        <v>116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117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ht="33.75" outlineLevel="1" x14ac:dyDescent="0.2">
      <c r="A20" s="221"/>
      <c r="B20" s="222"/>
      <c r="C20" s="250" t="s">
        <v>135</v>
      </c>
      <c r="D20" s="242"/>
      <c r="E20" s="242"/>
      <c r="F20" s="242"/>
      <c r="G20" s="242"/>
      <c r="H20" s="223"/>
      <c r="I20" s="223"/>
      <c r="J20" s="223"/>
      <c r="K20" s="223"/>
      <c r="L20" s="223"/>
      <c r="M20" s="223"/>
      <c r="N20" s="223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14"/>
      <c r="Z20" s="214"/>
      <c r="AA20" s="214"/>
      <c r="AB20" s="214"/>
      <c r="AC20" s="214"/>
      <c r="AD20" s="214"/>
      <c r="AE20" s="214"/>
      <c r="AF20" s="214"/>
      <c r="AG20" s="214" t="s">
        <v>129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41" t="str">
        <f>C20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21"/>
      <c r="B21" s="222"/>
      <c r="C21" s="248" t="s">
        <v>136</v>
      </c>
      <c r="D21" s="224"/>
      <c r="E21" s="225">
        <v>5.44</v>
      </c>
      <c r="F21" s="223"/>
      <c r="G21" s="22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4"/>
      <c r="Z21" s="214"/>
      <c r="AA21" s="214"/>
      <c r="AB21" s="214"/>
      <c r="AC21" s="214"/>
      <c r="AD21" s="214"/>
      <c r="AE21" s="214"/>
      <c r="AF21" s="214"/>
      <c r="AG21" s="214" t="s">
        <v>119</v>
      </c>
      <c r="AH21" s="214">
        <v>0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21"/>
      <c r="B22" s="222"/>
      <c r="C22" s="249"/>
      <c r="D22" s="240"/>
      <c r="E22" s="240"/>
      <c r="F22" s="240"/>
      <c r="G22" s="240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14"/>
      <c r="Z22" s="214"/>
      <c r="AA22" s="214"/>
      <c r="AB22" s="214"/>
      <c r="AC22" s="214"/>
      <c r="AD22" s="214"/>
      <c r="AE22" s="214"/>
      <c r="AF22" s="214"/>
      <c r="AG22" s="214" t="s">
        <v>120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33">
        <v>5</v>
      </c>
      <c r="B23" s="234" t="s">
        <v>137</v>
      </c>
      <c r="C23" s="247" t="s">
        <v>138</v>
      </c>
      <c r="D23" s="235" t="s">
        <v>133</v>
      </c>
      <c r="E23" s="236">
        <v>5.44</v>
      </c>
      <c r="F23" s="237"/>
      <c r="G23" s="238">
        <f>ROUND(E23*F23,2)</f>
        <v>0</v>
      </c>
      <c r="H23" s="237"/>
      <c r="I23" s="238">
        <f>ROUND(E23*H23,2)</f>
        <v>0</v>
      </c>
      <c r="J23" s="237"/>
      <c r="K23" s="238">
        <f>ROUND(E23*J23,2)</f>
        <v>0</v>
      </c>
      <c r="L23" s="238">
        <v>21</v>
      </c>
      <c r="M23" s="238">
        <f>G23*(1+L23/100)</f>
        <v>0</v>
      </c>
      <c r="N23" s="238">
        <v>0</v>
      </c>
      <c r="O23" s="238">
        <f>ROUND(E23*N23,2)</f>
        <v>0</v>
      </c>
      <c r="P23" s="238">
        <v>0</v>
      </c>
      <c r="Q23" s="238">
        <f>ROUND(E23*P23,2)</f>
        <v>0</v>
      </c>
      <c r="R23" s="238" t="s">
        <v>134</v>
      </c>
      <c r="S23" s="238" t="s">
        <v>115</v>
      </c>
      <c r="T23" s="239" t="s">
        <v>115</v>
      </c>
      <c r="U23" s="223">
        <v>0.54</v>
      </c>
      <c r="V23" s="223">
        <f>ROUND(E23*U23,2)</f>
        <v>2.94</v>
      </c>
      <c r="W23" s="223"/>
      <c r="X23" s="223" t="s">
        <v>116</v>
      </c>
      <c r="Y23" s="214"/>
      <c r="Z23" s="214"/>
      <c r="AA23" s="214"/>
      <c r="AB23" s="214"/>
      <c r="AC23" s="214"/>
      <c r="AD23" s="214"/>
      <c r="AE23" s="214"/>
      <c r="AF23" s="214"/>
      <c r="AG23" s="214" t="s">
        <v>117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33.75" outlineLevel="1" x14ac:dyDescent="0.2">
      <c r="A24" s="221"/>
      <c r="B24" s="222"/>
      <c r="C24" s="250" t="s">
        <v>135</v>
      </c>
      <c r="D24" s="242"/>
      <c r="E24" s="242"/>
      <c r="F24" s="242"/>
      <c r="G24" s="242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14"/>
      <c r="Z24" s="214"/>
      <c r="AA24" s="214"/>
      <c r="AB24" s="214"/>
      <c r="AC24" s="214"/>
      <c r="AD24" s="214"/>
      <c r="AE24" s="214"/>
      <c r="AF24" s="214"/>
      <c r="AG24" s="214" t="s">
        <v>129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41" t="str">
        <f>C24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1"/>
      <c r="B25" s="222"/>
      <c r="C25" s="248" t="s">
        <v>139</v>
      </c>
      <c r="D25" s="224"/>
      <c r="E25" s="225">
        <v>5.44</v>
      </c>
      <c r="F25" s="223"/>
      <c r="G25" s="22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119</v>
      </c>
      <c r="AH25" s="214">
        <v>5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1"/>
      <c r="B26" s="222"/>
      <c r="C26" s="249"/>
      <c r="D26" s="240"/>
      <c r="E26" s="240"/>
      <c r="F26" s="240"/>
      <c r="G26" s="240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23"/>
      <c r="Y26" s="214"/>
      <c r="Z26" s="214"/>
      <c r="AA26" s="214"/>
      <c r="AB26" s="214"/>
      <c r="AC26" s="214"/>
      <c r="AD26" s="214"/>
      <c r="AE26" s="214"/>
      <c r="AF26" s="214"/>
      <c r="AG26" s="214" t="s">
        <v>120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22.5" outlineLevel="1" x14ac:dyDescent="0.2">
      <c r="A27" s="233">
        <v>6</v>
      </c>
      <c r="B27" s="234" t="s">
        <v>140</v>
      </c>
      <c r="C27" s="247" t="s">
        <v>141</v>
      </c>
      <c r="D27" s="235" t="s">
        <v>133</v>
      </c>
      <c r="E27" s="236">
        <v>1.75</v>
      </c>
      <c r="F27" s="237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21</v>
      </c>
      <c r="M27" s="238">
        <f>G27*(1+L27/100)</f>
        <v>0</v>
      </c>
      <c r="N27" s="238">
        <v>0</v>
      </c>
      <c r="O27" s="238">
        <f>ROUND(E27*N27,2)</f>
        <v>0</v>
      </c>
      <c r="P27" s="238">
        <v>0</v>
      </c>
      <c r="Q27" s="238">
        <f>ROUND(E27*P27,2)</f>
        <v>0</v>
      </c>
      <c r="R27" s="238" t="s">
        <v>134</v>
      </c>
      <c r="S27" s="238" t="s">
        <v>115</v>
      </c>
      <c r="T27" s="239" t="s">
        <v>115</v>
      </c>
      <c r="U27" s="223">
        <v>3.1309999999999998</v>
      </c>
      <c r="V27" s="223">
        <f>ROUND(E27*U27,2)</f>
        <v>5.48</v>
      </c>
      <c r="W27" s="223"/>
      <c r="X27" s="223" t="s">
        <v>116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142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ht="33.75" outlineLevel="1" x14ac:dyDescent="0.2">
      <c r="A28" s="221"/>
      <c r="B28" s="222"/>
      <c r="C28" s="250" t="s">
        <v>143</v>
      </c>
      <c r="D28" s="242"/>
      <c r="E28" s="242"/>
      <c r="F28" s="242"/>
      <c r="G28" s="242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4"/>
      <c r="Z28" s="214"/>
      <c r="AA28" s="214"/>
      <c r="AB28" s="214"/>
      <c r="AC28" s="214"/>
      <c r="AD28" s="214"/>
      <c r="AE28" s="214"/>
      <c r="AF28" s="214"/>
      <c r="AG28" s="214" t="s">
        <v>129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41" t="str">
        <f>C28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21"/>
      <c r="B29" s="222"/>
      <c r="C29" s="248" t="s">
        <v>144</v>
      </c>
      <c r="D29" s="224"/>
      <c r="E29" s="225">
        <v>1.75</v>
      </c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Q29" s="223"/>
      <c r="R29" s="223"/>
      <c r="S29" s="223"/>
      <c r="T29" s="223"/>
      <c r="U29" s="223"/>
      <c r="V29" s="223"/>
      <c r="W29" s="223"/>
      <c r="X29" s="223"/>
      <c r="Y29" s="214"/>
      <c r="Z29" s="214"/>
      <c r="AA29" s="214"/>
      <c r="AB29" s="214"/>
      <c r="AC29" s="214"/>
      <c r="AD29" s="214"/>
      <c r="AE29" s="214"/>
      <c r="AF29" s="214"/>
      <c r="AG29" s="214" t="s">
        <v>119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21"/>
      <c r="B30" s="222"/>
      <c r="C30" s="249"/>
      <c r="D30" s="240"/>
      <c r="E30" s="240"/>
      <c r="F30" s="240"/>
      <c r="G30" s="240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14"/>
      <c r="Z30" s="214"/>
      <c r="AA30" s="214"/>
      <c r="AB30" s="214"/>
      <c r="AC30" s="214"/>
      <c r="AD30" s="214"/>
      <c r="AE30" s="214"/>
      <c r="AF30" s="214"/>
      <c r="AG30" s="214" t="s">
        <v>120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2.5" outlineLevel="1" x14ac:dyDescent="0.2">
      <c r="A31" s="233">
        <v>7</v>
      </c>
      <c r="B31" s="234" t="s">
        <v>145</v>
      </c>
      <c r="C31" s="247" t="s">
        <v>146</v>
      </c>
      <c r="D31" s="235" t="s">
        <v>133</v>
      </c>
      <c r="E31" s="236">
        <v>1.75</v>
      </c>
      <c r="F31" s="237"/>
      <c r="G31" s="238">
        <f>ROUND(E31*F31,2)</f>
        <v>0</v>
      </c>
      <c r="H31" s="237"/>
      <c r="I31" s="238">
        <f>ROUND(E31*H31,2)</f>
        <v>0</v>
      </c>
      <c r="J31" s="237"/>
      <c r="K31" s="238">
        <f>ROUND(E31*J31,2)</f>
        <v>0</v>
      </c>
      <c r="L31" s="238">
        <v>21</v>
      </c>
      <c r="M31" s="238">
        <f>G31*(1+L31/100)</f>
        <v>0</v>
      </c>
      <c r="N31" s="238">
        <v>0</v>
      </c>
      <c r="O31" s="238">
        <f>ROUND(E31*N31,2)</f>
        <v>0</v>
      </c>
      <c r="P31" s="238">
        <v>0</v>
      </c>
      <c r="Q31" s="238">
        <f>ROUND(E31*P31,2)</f>
        <v>0</v>
      </c>
      <c r="R31" s="238" t="s">
        <v>134</v>
      </c>
      <c r="S31" s="238" t="s">
        <v>115</v>
      </c>
      <c r="T31" s="239" t="s">
        <v>115</v>
      </c>
      <c r="U31" s="223">
        <v>0.47</v>
      </c>
      <c r="V31" s="223">
        <f>ROUND(E31*U31,2)</f>
        <v>0.82</v>
      </c>
      <c r="W31" s="223"/>
      <c r="X31" s="223" t="s">
        <v>116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117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ht="33.75" outlineLevel="1" x14ac:dyDescent="0.2">
      <c r="A32" s="221"/>
      <c r="B32" s="222"/>
      <c r="C32" s="250" t="s">
        <v>143</v>
      </c>
      <c r="D32" s="242"/>
      <c r="E32" s="242"/>
      <c r="F32" s="242"/>
      <c r="G32" s="242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4"/>
      <c r="Z32" s="214"/>
      <c r="AA32" s="214"/>
      <c r="AB32" s="214"/>
      <c r="AC32" s="214"/>
      <c r="AD32" s="214"/>
      <c r="AE32" s="214"/>
      <c r="AF32" s="214"/>
      <c r="AG32" s="214" t="s">
        <v>129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41" t="str">
        <f>C32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21"/>
      <c r="B33" s="222"/>
      <c r="C33" s="248" t="s">
        <v>147</v>
      </c>
      <c r="D33" s="224"/>
      <c r="E33" s="225">
        <v>1.75</v>
      </c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14"/>
      <c r="Z33" s="214"/>
      <c r="AA33" s="214"/>
      <c r="AB33" s="214"/>
      <c r="AC33" s="214"/>
      <c r="AD33" s="214"/>
      <c r="AE33" s="214"/>
      <c r="AF33" s="214"/>
      <c r="AG33" s="214" t="s">
        <v>119</v>
      </c>
      <c r="AH33" s="214">
        <v>5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21"/>
      <c r="B34" s="222"/>
      <c r="C34" s="249"/>
      <c r="D34" s="240"/>
      <c r="E34" s="240"/>
      <c r="F34" s="240"/>
      <c r="G34" s="240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14"/>
      <c r="Z34" s="214"/>
      <c r="AA34" s="214"/>
      <c r="AB34" s="214"/>
      <c r="AC34" s="214"/>
      <c r="AD34" s="214"/>
      <c r="AE34" s="214"/>
      <c r="AF34" s="214"/>
      <c r="AG34" s="214" t="s">
        <v>120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ht="22.5" outlineLevel="1" x14ac:dyDescent="0.2">
      <c r="A35" s="233">
        <v>8</v>
      </c>
      <c r="B35" s="234" t="s">
        <v>148</v>
      </c>
      <c r="C35" s="247" t="s">
        <v>149</v>
      </c>
      <c r="D35" s="235" t="s">
        <v>133</v>
      </c>
      <c r="E35" s="236">
        <v>7.19</v>
      </c>
      <c r="F35" s="237"/>
      <c r="G35" s="238">
        <f>ROUND(E35*F35,2)</f>
        <v>0</v>
      </c>
      <c r="H35" s="237"/>
      <c r="I35" s="238">
        <f>ROUND(E35*H35,2)</f>
        <v>0</v>
      </c>
      <c r="J35" s="237"/>
      <c r="K35" s="238">
        <f>ROUND(E35*J35,2)</f>
        <v>0</v>
      </c>
      <c r="L35" s="238">
        <v>21</v>
      </c>
      <c r="M35" s="238">
        <f>G35*(1+L35/100)</f>
        <v>0</v>
      </c>
      <c r="N35" s="238">
        <v>0</v>
      </c>
      <c r="O35" s="238">
        <f>ROUND(E35*N35,2)</f>
        <v>0</v>
      </c>
      <c r="P35" s="238">
        <v>0</v>
      </c>
      <c r="Q35" s="238">
        <f>ROUND(E35*P35,2)</f>
        <v>0</v>
      </c>
      <c r="R35" s="238" t="s">
        <v>134</v>
      </c>
      <c r="S35" s="238" t="s">
        <v>115</v>
      </c>
      <c r="T35" s="239" t="s">
        <v>115</v>
      </c>
      <c r="U35" s="223">
        <v>1.0999999999999999E-2</v>
      </c>
      <c r="V35" s="223">
        <f>ROUND(E35*U35,2)</f>
        <v>0.08</v>
      </c>
      <c r="W35" s="223"/>
      <c r="X35" s="223" t="s">
        <v>116</v>
      </c>
      <c r="Y35" s="214"/>
      <c r="Z35" s="214"/>
      <c r="AA35" s="214"/>
      <c r="AB35" s="214"/>
      <c r="AC35" s="214"/>
      <c r="AD35" s="214"/>
      <c r="AE35" s="214"/>
      <c r="AF35" s="214"/>
      <c r="AG35" s="214" t="s">
        <v>123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1"/>
      <c r="B36" s="222"/>
      <c r="C36" s="250" t="s">
        <v>150</v>
      </c>
      <c r="D36" s="242"/>
      <c r="E36" s="242"/>
      <c r="F36" s="242"/>
      <c r="G36" s="242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129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21"/>
      <c r="B37" s="222"/>
      <c r="C37" s="248" t="s">
        <v>151</v>
      </c>
      <c r="D37" s="224"/>
      <c r="E37" s="225">
        <v>7.19</v>
      </c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14"/>
      <c r="Z37" s="214"/>
      <c r="AA37" s="214"/>
      <c r="AB37" s="214"/>
      <c r="AC37" s="214"/>
      <c r="AD37" s="214"/>
      <c r="AE37" s="214"/>
      <c r="AF37" s="214"/>
      <c r="AG37" s="214" t="s">
        <v>119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21"/>
      <c r="B38" s="222"/>
      <c r="C38" s="249"/>
      <c r="D38" s="240"/>
      <c r="E38" s="240"/>
      <c r="F38" s="240"/>
      <c r="G38" s="240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14"/>
      <c r="Z38" s="214"/>
      <c r="AA38" s="214"/>
      <c r="AB38" s="214"/>
      <c r="AC38" s="214"/>
      <c r="AD38" s="214"/>
      <c r="AE38" s="214"/>
      <c r="AF38" s="214"/>
      <c r="AG38" s="214" t="s">
        <v>120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3">
        <v>9</v>
      </c>
      <c r="B39" s="234" t="s">
        <v>152</v>
      </c>
      <c r="C39" s="247" t="s">
        <v>153</v>
      </c>
      <c r="D39" s="235" t="s">
        <v>133</v>
      </c>
      <c r="E39" s="236">
        <v>1.75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21</v>
      </c>
      <c r="M39" s="238">
        <f>G39*(1+L39/100)</f>
        <v>0</v>
      </c>
      <c r="N39" s="238">
        <v>0</v>
      </c>
      <c r="O39" s="238">
        <f>ROUND(E39*N39,2)</f>
        <v>0</v>
      </c>
      <c r="P39" s="238">
        <v>0</v>
      </c>
      <c r="Q39" s="238">
        <f>ROUND(E39*P39,2)</f>
        <v>0</v>
      </c>
      <c r="R39" s="238" t="s">
        <v>134</v>
      </c>
      <c r="S39" s="238" t="s">
        <v>115</v>
      </c>
      <c r="T39" s="239" t="s">
        <v>115</v>
      </c>
      <c r="U39" s="223">
        <v>3.1E-2</v>
      </c>
      <c r="V39" s="223">
        <f>ROUND(E39*U39,2)</f>
        <v>0.05</v>
      </c>
      <c r="W39" s="223"/>
      <c r="X39" s="223" t="s">
        <v>116</v>
      </c>
      <c r="Y39" s="214"/>
      <c r="Z39" s="214"/>
      <c r="AA39" s="214"/>
      <c r="AB39" s="214"/>
      <c r="AC39" s="214"/>
      <c r="AD39" s="214"/>
      <c r="AE39" s="214"/>
      <c r="AF39" s="214"/>
      <c r="AG39" s="214" t="s">
        <v>123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21"/>
      <c r="B40" s="222"/>
      <c r="C40" s="251"/>
      <c r="D40" s="243"/>
      <c r="E40" s="243"/>
      <c r="F40" s="243"/>
      <c r="G40" s="24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14"/>
      <c r="Z40" s="214"/>
      <c r="AA40" s="214"/>
      <c r="AB40" s="214"/>
      <c r="AC40" s="214"/>
      <c r="AD40" s="214"/>
      <c r="AE40" s="214"/>
      <c r="AF40" s="214"/>
      <c r="AG40" s="214" t="s">
        <v>120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ht="22.5" outlineLevel="1" x14ac:dyDescent="0.2">
      <c r="A41" s="233">
        <v>10</v>
      </c>
      <c r="B41" s="234" t="s">
        <v>154</v>
      </c>
      <c r="C41" s="247" t="s">
        <v>155</v>
      </c>
      <c r="D41" s="235" t="s">
        <v>133</v>
      </c>
      <c r="E41" s="236">
        <v>3.52</v>
      </c>
      <c r="F41" s="237"/>
      <c r="G41" s="238">
        <f>ROUND(E41*F41,2)</f>
        <v>0</v>
      </c>
      <c r="H41" s="237"/>
      <c r="I41" s="238">
        <f>ROUND(E41*H41,2)</f>
        <v>0</v>
      </c>
      <c r="J41" s="237"/>
      <c r="K41" s="238">
        <f>ROUND(E41*J41,2)</f>
        <v>0</v>
      </c>
      <c r="L41" s="238">
        <v>21</v>
      </c>
      <c r="M41" s="238">
        <f>G41*(1+L41/100)</f>
        <v>0</v>
      </c>
      <c r="N41" s="238">
        <v>0</v>
      </c>
      <c r="O41" s="238">
        <f>ROUND(E41*N41,2)</f>
        <v>0</v>
      </c>
      <c r="P41" s="238">
        <v>0</v>
      </c>
      <c r="Q41" s="238">
        <f>ROUND(E41*P41,2)</f>
        <v>0</v>
      </c>
      <c r="R41" s="238" t="s">
        <v>134</v>
      </c>
      <c r="S41" s="238" t="s">
        <v>115</v>
      </c>
      <c r="T41" s="239" t="s">
        <v>115</v>
      </c>
      <c r="U41" s="223">
        <v>0.20200000000000001</v>
      </c>
      <c r="V41" s="223">
        <f>ROUND(E41*U41,2)</f>
        <v>0.71</v>
      </c>
      <c r="W41" s="223"/>
      <c r="X41" s="223" t="s">
        <v>116</v>
      </c>
      <c r="Y41" s="214"/>
      <c r="Z41" s="214"/>
      <c r="AA41" s="214"/>
      <c r="AB41" s="214"/>
      <c r="AC41" s="214"/>
      <c r="AD41" s="214"/>
      <c r="AE41" s="214"/>
      <c r="AF41" s="214"/>
      <c r="AG41" s="214" t="s">
        <v>117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21"/>
      <c r="B42" s="222"/>
      <c r="C42" s="250" t="s">
        <v>156</v>
      </c>
      <c r="D42" s="242"/>
      <c r="E42" s="242"/>
      <c r="F42" s="242"/>
      <c r="G42" s="242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14"/>
      <c r="Z42" s="214"/>
      <c r="AA42" s="214"/>
      <c r="AB42" s="214"/>
      <c r="AC42" s="214"/>
      <c r="AD42" s="214"/>
      <c r="AE42" s="214"/>
      <c r="AF42" s="214"/>
      <c r="AG42" s="214" t="s">
        <v>129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21"/>
      <c r="B43" s="222"/>
      <c r="C43" s="248" t="s">
        <v>136</v>
      </c>
      <c r="D43" s="224"/>
      <c r="E43" s="225">
        <v>5.44</v>
      </c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4"/>
      <c r="Z43" s="214"/>
      <c r="AA43" s="214"/>
      <c r="AB43" s="214"/>
      <c r="AC43" s="214"/>
      <c r="AD43" s="214"/>
      <c r="AE43" s="214"/>
      <c r="AF43" s="214"/>
      <c r="AG43" s="214" t="s">
        <v>119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21"/>
      <c r="B44" s="222"/>
      <c r="C44" s="248" t="s">
        <v>157</v>
      </c>
      <c r="D44" s="224"/>
      <c r="E44" s="225">
        <v>-1.92</v>
      </c>
      <c r="F44" s="223"/>
      <c r="G44" s="223"/>
      <c r="H44" s="223"/>
      <c r="I44" s="223"/>
      <c r="J44" s="223"/>
      <c r="K44" s="223"/>
      <c r="L44" s="223"/>
      <c r="M44" s="223"/>
      <c r="N44" s="223"/>
      <c r="O44" s="223"/>
      <c r="P44" s="223"/>
      <c r="Q44" s="223"/>
      <c r="R44" s="223"/>
      <c r="S44" s="223"/>
      <c r="T44" s="223"/>
      <c r="U44" s="223"/>
      <c r="V44" s="223"/>
      <c r="W44" s="223"/>
      <c r="X44" s="223"/>
      <c r="Y44" s="214"/>
      <c r="Z44" s="214"/>
      <c r="AA44" s="214"/>
      <c r="AB44" s="214"/>
      <c r="AC44" s="214"/>
      <c r="AD44" s="214"/>
      <c r="AE44" s="214"/>
      <c r="AF44" s="214"/>
      <c r="AG44" s="214" t="s">
        <v>119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21"/>
      <c r="B45" s="222"/>
      <c r="C45" s="249"/>
      <c r="D45" s="240"/>
      <c r="E45" s="240"/>
      <c r="F45" s="240"/>
      <c r="G45" s="240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14"/>
      <c r="Z45" s="214"/>
      <c r="AA45" s="214"/>
      <c r="AB45" s="214"/>
      <c r="AC45" s="214"/>
      <c r="AD45" s="214"/>
      <c r="AE45" s="214"/>
      <c r="AF45" s="214"/>
      <c r="AG45" s="214" t="s">
        <v>120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3">
        <v>11</v>
      </c>
      <c r="B46" s="234" t="s">
        <v>158</v>
      </c>
      <c r="C46" s="247" t="s">
        <v>159</v>
      </c>
      <c r="D46" s="235" t="s">
        <v>133</v>
      </c>
      <c r="E46" s="236">
        <v>1.35</v>
      </c>
      <c r="F46" s="237"/>
      <c r="G46" s="238">
        <f>ROUND(E46*F46,2)</f>
        <v>0</v>
      </c>
      <c r="H46" s="237"/>
      <c r="I46" s="238">
        <f>ROUND(E46*H46,2)</f>
        <v>0</v>
      </c>
      <c r="J46" s="237"/>
      <c r="K46" s="238">
        <f>ROUND(E46*J46,2)</f>
        <v>0</v>
      </c>
      <c r="L46" s="238">
        <v>21</v>
      </c>
      <c r="M46" s="238">
        <f>G46*(1+L46/100)</f>
        <v>0</v>
      </c>
      <c r="N46" s="238">
        <v>0</v>
      </c>
      <c r="O46" s="238">
        <f>ROUND(E46*N46,2)</f>
        <v>0</v>
      </c>
      <c r="P46" s="238">
        <v>0</v>
      </c>
      <c r="Q46" s="238">
        <f>ROUND(E46*P46,2)</f>
        <v>0</v>
      </c>
      <c r="R46" s="238" t="s">
        <v>134</v>
      </c>
      <c r="S46" s="238" t="s">
        <v>115</v>
      </c>
      <c r="T46" s="239" t="s">
        <v>115</v>
      </c>
      <c r="U46" s="223">
        <v>2.1949999999999998</v>
      </c>
      <c r="V46" s="223">
        <f>ROUND(E46*U46,2)</f>
        <v>2.96</v>
      </c>
      <c r="W46" s="223"/>
      <c r="X46" s="223" t="s">
        <v>116</v>
      </c>
      <c r="Y46" s="214"/>
      <c r="Z46" s="214"/>
      <c r="AA46" s="214"/>
      <c r="AB46" s="214"/>
      <c r="AC46" s="214"/>
      <c r="AD46" s="214"/>
      <c r="AE46" s="214"/>
      <c r="AF46" s="214"/>
      <c r="AG46" s="214" t="s">
        <v>117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ht="22.5" outlineLevel="1" x14ac:dyDescent="0.2">
      <c r="A47" s="221"/>
      <c r="B47" s="222"/>
      <c r="C47" s="250" t="s">
        <v>160</v>
      </c>
      <c r="D47" s="242"/>
      <c r="E47" s="242"/>
      <c r="F47" s="242"/>
      <c r="G47" s="242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14"/>
      <c r="Z47" s="214"/>
      <c r="AA47" s="214"/>
      <c r="AB47" s="214"/>
      <c r="AC47" s="214"/>
      <c r="AD47" s="214"/>
      <c r="AE47" s="214"/>
      <c r="AF47" s="214"/>
      <c r="AG47" s="214" t="s">
        <v>129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41" t="str">
        <f>C47</f>
        <v>sypaninou z vhodných hornin tř. 1 - 4 nebo materiálem, uloženým ve vzdálenosti do 30 m od vnějšího kraje objektu, pro jakoukoliv míru zhutnění,</v>
      </c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21"/>
      <c r="B48" s="222"/>
      <c r="C48" s="248" t="s">
        <v>161</v>
      </c>
      <c r="D48" s="224"/>
      <c r="E48" s="225">
        <v>1.75</v>
      </c>
      <c r="F48" s="223"/>
      <c r="G48" s="223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14"/>
      <c r="Z48" s="214"/>
      <c r="AA48" s="214"/>
      <c r="AB48" s="214"/>
      <c r="AC48" s="214"/>
      <c r="AD48" s="214"/>
      <c r="AE48" s="214"/>
      <c r="AF48" s="214"/>
      <c r="AG48" s="214" t="s">
        <v>119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21"/>
      <c r="B49" s="222"/>
      <c r="C49" s="248" t="s">
        <v>162</v>
      </c>
      <c r="D49" s="224"/>
      <c r="E49" s="225">
        <v>-0.4</v>
      </c>
      <c r="F49" s="223"/>
      <c r="G49" s="223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14"/>
      <c r="Z49" s="214"/>
      <c r="AA49" s="214"/>
      <c r="AB49" s="214"/>
      <c r="AC49" s="214"/>
      <c r="AD49" s="214"/>
      <c r="AE49" s="214"/>
      <c r="AF49" s="214"/>
      <c r="AG49" s="214" t="s">
        <v>119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21"/>
      <c r="B50" s="222"/>
      <c r="C50" s="249"/>
      <c r="D50" s="240"/>
      <c r="E50" s="240"/>
      <c r="F50" s="240"/>
      <c r="G50" s="240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14"/>
      <c r="Z50" s="214"/>
      <c r="AA50" s="214"/>
      <c r="AB50" s="214"/>
      <c r="AC50" s="214"/>
      <c r="AD50" s="214"/>
      <c r="AE50" s="214"/>
      <c r="AF50" s="214"/>
      <c r="AG50" s="214" t="s">
        <v>120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33">
        <v>12</v>
      </c>
      <c r="B51" s="234" t="s">
        <v>163</v>
      </c>
      <c r="C51" s="247" t="s">
        <v>164</v>
      </c>
      <c r="D51" s="235" t="s">
        <v>133</v>
      </c>
      <c r="E51" s="236">
        <v>1.75</v>
      </c>
      <c r="F51" s="237"/>
      <c r="G51" s="238">
        <f>ROUND(E51*F51,2)</f>
        <v>0</v>
      </c>
      <c r="H51" s="237"/>
      <c r="I51" s="238">
        <f>ROUND(E51*H51,2)</f>
        <v>0</v>
      </c>
      <c r="J51" s="237"/>
      <c r="K51" s="238">
        <f>ROUND(E51*J51,2)</f>
        <v>0</v>
      </c>
      <c r="L51" s="238">
        <v>21</v>
      </c>
      <c r="M51" s="238">
        <f>G51*(1+L51/100)</f>
        <v>0</v>
      </c>
      <c r="N51" s="238">
        <v>0</v>
      </c>
      <c r="O51" s="238">
        <f>ROUND(E51*N51,2)</f>
        <v>0</v>
      </c>
      <c r="P51" s="238">
        <v>0</v>
      </c>
      <c r="Q51" s="238">
        <f>ROUND(E51*P51,2)</f>
        <v>0</v>
      </c>
      <c r="R51" s="238" t="s">
        <v>134</v>
      </c>
      <c r="S51" s="238" t="s">
        <v>115</v>
      </c>
      <c r="T51" s="239" t="s">
        <v>115</v>
      </c>
      <c r="U51" s="223">
        <v>0</v>
      </c>
      <c r="V51" s="223">
        <f>ROUND(E51*U51,2)</f>
        <v>0</v>
      </c>
      <c r="W51" s="223"/>
      <c r="X51" s="223" t="s">
        <v>116</v>
      </c>
      <c r="Y51" s="214"/>
      <c r="Z51" s="214"/>
      <c r="AA51" s="214"/>
      <c r="AB51" s="214"/>
      <c r="AC51" s="214"/>
      <c r="AD51" s="214"/>
      <c r="AE51" s="214"/>
      <c r="AF51" s="214"/>
      <c r="AG51" s="214" t="s">
        <v>123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21"/>
      <c r="B52" s="222"/>
      <c r="C52" s="251"/>
      <c r="D52" s="243"/>
      <c r="E52" s="243"/>
      <c r="F52" s="243"/>
      <c r="G52" s="243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14"/>
      <c r="Z52" s="214"/>
      <c r="AA52" s="214"/>
      <c r="AB52" s="214"/>
      <c r="AC52" s="214"/>
      <c r="AD52" s="214"/>
      <c r="AE52" s="214"/>
      <c r="AF52" s="214"/>
      <c r="AG52" s="214" t="s">
        <v>120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33">
        <v>13</v>
      </c>
      <c r="B53" s="234" t="s">
        <v>165</v>
      </c>
      <c r="C53" s="247" t="s">
        <v>166</v>
      </c>
      <c r="D53" s="235" t="s">
        <v>167</v>
      </c>
      <c r="E53" s="236">
        <v>8.766</v>
      </c>
      <c r="F53" s="237"/>
      <c r="G53" s="238">
        <f>ROUND(E53*F53,2)</f>
        <v>0</v>
      </c>
      <c r="H53" s="237"/>
      <c r="I53" s="238">
        <f>ROUND(E53*H53,2)</f>
        <v>0</v>
      </c>
      <c r="J53" s="237"/>
      <c r="K53" s="238">
        <f>ROUND(E53*J53,2)</f>
        <v>0</v>
      </c>
      <c r="L53" s="238">
        <v>21</v>
      </c>
      <c r="M53" s="238">
        <f>G53*(1+L53/100)</f>
        <v>0</v>
      </c>
      <c r="N53" s="238">
        <v>1</v>
      </c>
      <c r="O53" s="238">
        <f>ROUND(E53*N53,2)</f>
        <v>8.77</v>
      </c>
      <c r="P53" s="238">
        <v>0</v>
      </c>
      <c r="Q53" s="238">
        <f>ROUND(E53*P53,2)</f>
        <v>0</v>
      </c>
      <c r="R53" s="238" t="s">
        <v>168</v>
      </c>
      <c r="S53" s="238" t="s">
        <v>115</v>
      </c>
      <c r="T53" s="239" t="s">
        <v>115</v>
      </c>
      <c r="U53" s="223">
        <v>0</v>
      </c>
      <c r="V53" s="223">
        <f>ROUND(E53*U53,2)</f>
        <v>0</v>
      </c>
      <c r="W53" s="223"/>
      <c r="X53" s="223" t="s">
        <v>169</v>
      </c>
      <c r="Y53" s="214"/>
      <c r="Z53" s="214"/>
      <c r="AA53" s="214"/>
      <c r="AB53" s="214"/>
      <c r="AC53" s="214"/>
      <c r="AD53" s="214"/>
      <c r="AE53" s="214"/>
      <c r="AF53" s="214"/>
      <c r="AG53" s="214" t="s">
        <v>170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21"/>
      <c r="B54" s="222"/>
      <c r="C54" s="248" t="s">
        <v>171</v>
      </c>
      <c r="D54" s="224"/>
      <c r="E54" s="225"/>
      <c r="F54" s="223"/>
      <c r="G54" s="22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23"/>
      <c r="Y54" s="214"/>
      <c r="Z54" s="214"/>
      <c r="AA54" s="214"/>
      <c r="AB54" s="214"/>
      <c r="AC54" s="214"/>
      <c r="AD54" s="214"/>
      <c r="AE54" s="214"/>
      <c r="AF54" s="214"/>
      <c r="AG54" s="214" t="s">
        <v>119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21"/>
      <c r="B55" s="222"/>
      <c r="C55" s="248" t="s">
        <v>172</v>
      </c>
      <c r="D55" s="224"/>
      <c r="E55" s="225">
        <v>6.3360000000000003</v>
      </c>
      <c r="F55" s="223"/>
      <c r="G55" s="223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14"/>
      <c r="Z55" s="214"/>
      <c r="AA55" s="214"/>
      <c r="AB55" s="214"/>
      <c r="AC55" s="214"/>
      <c r="AD55" s="214"/>
      <c r="AE55" s="214"/>
      <c r="AF55" s="214"/>
      <c r="AG55" s="214" t="s">
        <v>119</v>
      </c>
      <c r="AH55" s="214">
        <v>5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21"/>
      <c r="B56" s="222"/>
      <c r="C56" s="248" t="s">
        <v>173</v>
      </c>
      <c r="D56" s="224"/>
      <c r="E56" s="225">
        <v>2.4300000000000002</v>
      </c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14"/>
      <c r="Z56" s="214"/>
      <c r="AA56" s="214"/>
      <c r="AB56" s="214"/>
      <c r="AC56" s="214"/>
      <c r="AD56" s="214"/>
      <c r="AE56" s="214"/>
      <c r="AF56" s="214"/>
      <c r="AG56" s="214" t="s">
        <v>119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21"/>
      <c r="B57" s="222"/>
      <c r="C57" s="249"/>
      <c r="D57" s="240"/>
      <c r="E57" s="240"/>
      <c r="F57" s="240"/>
      <c r="G57" s="240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14"/>
      <c r="Z57" s="214"/>
      <c r="AA57" s="214"/>
      <c r="AB57" s="214"/>
      <c r="AC57" s="214"/>
      <c r="AD57" s="214"/>
      <c r="AE57" s="214"/>
      <c r="AF57" s="214"/>
      <c r="AG57" s="214" t="s">
        <v>120</v>
      </c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x14ac:dyDescent="0.2">
      <c r="A58" s="227" t="s">
        <v>109</v>
      </c>
      <c r="B58" s="228" t="s">
        <v>66</v>
      </c>
      <c r="C58" s="246" t="s">
        <v>67</v>
      </c>
      <c r="D58" s="229"/>
      <c r="E58" s="230"/>
      <c r="F58" s="231"/>
      <c r="G58" s="231">
        <f>SUMIF(AG59:AG62,"&lt;&gt;NOR",G59:G62)</f>
        <v>0</v>
      </c>
      <c r="H58" s="231"/>
      <c r="I58" s="231">
        <f>SUM(I59:I62)</f>
        <v>0</v>
      </c>
      <c r="J58" s="231"/>
      <c r="K58" s="231">
        <f>SUM(K59:K62)</f>
        <v>0</v>
      </c>
      <c r="L58" s="231"/>
      <c r="M58" s="231">
        <f>SUM(M59:M62)</f>
        <v>0</v>
      </c>
      <c r="N58" s="231"/>
      <c r="O58" s="231">
        <f>SUM(O59:O62)</f>
        <v>1.36</v>
      </c>
      <c r="P58" s="231"/>
      <c r="Q58" s="231">
        <f>SUM(Q59:Q62)</f>
        <v>0</v>
      </c>
      <c r="R58" s="231"/>
      <c r="S58" s="231"/>
      <c r="T58" s="232"/>
      <c r="U58" s="226"/>
      <c r="V58" s="226">
        <f>SUM(V59:V62)</f>
        <v>1.22</v>
      </c>
      <c r="W58" s="226"/>
      <c r="X58" s="226"/>
      <c r="AG58" t="s">
        <v>110</v>
      </c>
    </row>
    <row r="59" spans="1:60" outlineLevel="1" x14ac:dyDescent="0.2">
      <c r="A59" s="233">
        <v>14</v>
      </c>
      <c r="B59" s="234" t="s">
        <v>174</v>
      </c>
      <c r="C59" s="247" t="s">
        <v>175</v>
      </c>
      <c r="D59" s="235" t="s">
        <v>133</v>
      </c>
      <c r="E59" s="236">
        <v>0.72</v>
      </c>
      <c r="F59" s="237"/>
      <c r="G59" s="238">
        <f>ROUND(E59*F59,2)</f>
        <v>0</v>
      </c>
      <c r="H59" s="237"/>
      <c r="I59" s="238">
        <f>ROUND(E59*H59,2)</f>
        <v>0</v>
      </c>
      <c r="J59" s="237"/>
      <c r="K59" s="238">
        <f>ROUND(E59*J59,2)</f>
        <v>0</v>
      </c>
      <c r="L59" s="238">
        <v>21</v>
      </c>
      <c r="M59" s="238">
        <f>G59*(1+L59/100)</f>
        <v>0</v>
      </c>
      <c r="N59" s="238">
        <v>1.8907700000000001</v>
      </c>
      <c r="O59" s="238">
        <f>ROUND(E59*N59,2)</f>
        <v>1.36</v>
      </c>
      <c r="P59" s="238">
        <v>0</v>
      </c>
      <c r="Q59" s="238">
        <f>ROUND(E59*P59,2)</f>
        <v>0</v>
      </c>
      <c r="R59" s="238" t="s">
        <v>176</v>
      </c>
      <c r="S59" s="238" t="s">
        <v>115</v>
      </c>
      <c r="T59" s="239" t="s">
        <v>115</v>
      </c>
      <c r="U59" s="223">
        <v>1.6950000000000001</v>
      </c>
      <c r="V59" s="223">
        <f>ROUND(E59*U59,2)</f>
        <v>1.22</v>
      </c>
      <c r="W59" s="223"/>
      <c r="X59" s="223" t="s">
        <v>116</v>
      </c>
      <c r="Y59" s="214"/>
      <c r="Z59" s="214"/>
      <c r="AA59" s="214"/>
      <c r="AB59" s="214"/>
      <c r="AC59" s="214"/>
      <c r="AD59" s="214"/>
      <c r="AE59" s="214"/>
      <c r="AF59" s="214"/>
      <c r="AG59" s="214" t="s">
        <v>117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21"/>
      <c r="B60" s="222"/>
      <c r="C60" s="250" t="s">
        <v>177</v>
      </c>
      <c r="D60" s="242"/>
      <c r="E60" s="242"/>
      <c r="F60" s="242"/>
      <c r="G60" s="242"/>
      <c r="H60" s="223"/>
      <c r="I60" s="223"/>
      <c r="J60" s="223"/>
      <c r="K60" s="223"/>
      <c r="L60" s="223"/>
      <c r="M60" s="223"/>
      <c r="N60" s="223"/>
      <c r="O60" s="223"/>
      <c r="P60" s="223"/>
      <c r="Q60" s="223"/>
      <c r="R60" s="223"/>
      <c r="S60" s="223"/>
      <c r="T60" s="223"/>
      <c r="U60" s="223"/>
      <c r="V60" s="223"/>
      <c r="W60" s="223"/>
      <c r="X60" s="223"/>
      <c r="Y60" s="214"/>
      <c r="Z60" s="214"/>
      <c r="AA60" s="214"/>
      <c r="AB60" s="214"/>
      <c r="AC60" s="214"/>
      <c r="AD60" s="214"/>
      <c r="AE60" s="214"/>
      <c r="AF60" s="214"/>
      <c r="AG60" s="214" t="s">
        <v>129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21"/>
      <c r="B61" s="222"/>
      <c r="C61" s="248" t="s">
        <v>178</v>
      </c>
      <c r="D61" s="224"/>
      <c r="E61" s="225">
        <v>0.72</v>
      </c>
      <c r="F61" s="223"/>
      <c r="G61" s="223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23"/>
      <c r="Y61" s="214"/>
      <c r="Z61" s="214"/>
      <c r="AA61" s="214"/>
      <c r="AB61" s="214"/>
      <c r="AC61" s="214"/>
      <c r="AD61" s="214"/>
      <c r="AE61" s="214"/>
      <c r="AF61" s="214"/>
      <c r="AG61" s="214" t="s">
        <v>119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21"/>
      <c r="B62" s="222"/>
      <c r="C62" s="249"/>
      <c r="D62" s="240"/>
      <c r="E62" s="240"/>
      <c r="F62" s="240"/>
      <c r="G62" s="240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4"/>
      <c r="Z62" s="214"/>
      <c r="AA62" s="214"/>
      <c r="AB62" s="214"/>
      <c r="AC62" s="214"/>
      <c r="AD62" s="214"/>
      <c r="AE62" s="214"/>
      <c r="AF62" s="214"/>
      <c r="AG62" s="214" t="s">
        <v>120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x14ac:dyDescent="0.2">
      <c r="A63" s="227" t="s">
        <v>109</v>
      </c>
      <c r="B63" s="228" t="s">
        <v>68</v>
      </c>
      <c r="C63" s="246" t="s">
        <v>69</v>
      </c>
      <c r="D63" s="229"/>
      <c r="E63" s="230"/>
      <c r="F63" s="231"/>
      <c r="G63" s="231">
        <f>SUMIF(AG64:AG78,"&lt;&gt;NOR",G64:G78)</f>
        <v>0</v>
      </c>
      <c r="H63" s="231"/>
      <c r="I63" s="231">
        <f>SUM(I64:I78)</f>
        <v>0</v>
      </c>
      <c r="J63" s="231"/>
      <c r="K63" s="231">
        <f>SUM(K64:K78)</f>
        <v>0</v>
      </c>
      <c r="L63" s="231"/>
      <c r="M63" s="231">
        <f>SUM(M64:M78)</f>
        <v>0</v>
      </c>
      <c r="N63" s="231"/>
      <c r="O63" s="231">
        <f>SUM(O64:O78)</f>
        <v>121.28</v>
      </c>
      <c r="P63" s="231"/>
      <c r="Q63" s="231">
        <f>SUM(Q64:Q78)</f>
        <v>0</v>
      </c>
      <c r="R63" s="231"/>
      <c r="S63" s="231"/>
      <c r="T63" s="232"/>
      <c r="U63" s="226"/>
      <c r="V63" s="226">
        <f>SUM(V64:V78)</f>
        <v>28.869999999999997</v>
      </c>
      <c r="W63" s="226"/>
      <c r="X63" s="226"/>
      <c r="AG63" t="s">
        <v>110</v>
      </c>
    </row>
    <row r="64" spans="1:60" outlineLevel="1" x14ac:dyDescent="0.2">
      <c r="A64" s="233">
        <v>15</v>
      </c>
      <c r="B64" s="234" t="s">
        <v>179</v>
      </c>
      <c r="C64" s="247" t="s">
        <v>180</v>
      </c>
      <c r="D64" s="235" t="s">
        <v>167</v>
      </c>
      <c r="E64" s="236">
        <v>67.364999999999995</v>
      </c>
      <c r="F64" s="237"/>
      <c r="G64" s="238">
        <f>ROUND(E64*F64,2)</f>
        <v>0</v>
      </c>
      <c r="H64" s="237"/>
      <c r="I64" s="238">
        <f>ROUND(E64*H64,2)</f>
        <v>0</v>
      </c>
      <c r="J64" s="237"/>
      <c r="K64" s="238">
        <f>ROUND(E64*J64,2)</f>
        <v>0</v>
      </c>
      <c r="L64" s="238">
        <v>21</v>
      </c>
      <c r="M64" s="238">
        <f>G64*(1+L64/100)</f>
        <v>0</v>
      </c>
      <c r="N64" s="238">
        <v>1.1000000000000001</v>
      </c>
      <c r="O64" s="238">
        <f>ROUND(E64*N64,2)</f>
        <v>74.099999999999994</v>
      </c>
      <c r="P64" s="238">
        <v>0</v>
      </c>
      <c r="Q64" s="238">
        <f>ROUND(E64*P64,2)</f>
        <v>0</v>
      </c>
      <c r="R64" s="238" t="s">
        <v>114</v>
      </c>
      <c r="S64" s="238" t="s">
        <v>115</v>
      </c>
      <c r="T64" s="239" t="s">
        <v>115</v>
      </c>
      <c r="U64" s="223">
        <v>0.16300000000000001</v>
      </c>
      <c r="V64" s="223">
        <f>ROUND(E64*U64,2)</f>
        <v>10.98</v>
      </c>
      <c r="W64" s="223"/>
      <c r="X64" s="223" t="s">
        <v>116</v>
      </c>
      <c r="Y64" s="214"/>
      <c r="Z64" s="214"/>
      <c r="AA64" s="214"/>
      <c r="AB64" s="214"/>
      <c r="AC64" s="214"/>
      <c r="AD64" s="214"/>
      <c r="AE64" s="214"/>
      <c r="AF64" s="214"/>
      <c r="AG64" s="214" t="s">
        <v>117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1"/>
      <c r="B65" s="222"/>
      <c r="C65" s="250" t="s">
        <v>181</v>
      </c>
      <c r="D65" s="242"/>
      <c r="E65" s="242"/>
      <c r="F65" s="242"/>
      <c r="G65" s="242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4"/>
      <c r="Z65" s="214"/>
      <c r="AA65" s="214"/>
      <c r="AB65" s="214"/>
      <c r="AC65" s="214"/>
      <c r="AD65" s="214"/>
      <c r="AE65" s="214"/>
      <c r="AF65" s="214"/>
      <c r="AG65" s="214" t="s">
        <v>129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21"/>
      <c r="B66" s="222"/>
      <c r="C66" s="248" t="s">
        <v>182</v>
      </c>
      <c r="D66" s="224"/>
      <c r="E66" s="225">
        <v>3.6</v>
      </c>
      <c r="F66" s="223"/>
      <c r="G66" s="223"/>
      <c r="H66" s="223"/>
      <c r="I66" s="223"/>
      <c r="J66" s="223"/>
      <c r="K66" s="223"/>
      <c r="L66" s="223"/>
      <c r="M66" s="223"/>
      <c r="N66" s="223"/>
      <c r="O66" s="223"/>
      <c r="P66" s="223"/>
      <c r="Q66" s="223"/>
      <c r="R66" s="223"/>
      <c r="S66" s="223"/>
      <c r="T66" s="223"/>
      <c r="U66" s="223"/>
      <c r="V66" s="223"/>
      <c r="W66" s="223"/>
      <c r="X66" s="223"/>
      <c r="Y66" s="214"/>
      <c r="Z66" s="214"/>
      <c r="AA66" s="214"/>
      <c r="AB66" s="214"/>
      <c r="AC66" s="214"/>
      <c r="AD66" s="214"/>
      <c r="AE66" s="214"/>
      <c r="AF66" s="214"/>
      <c r="AG66" s="214" t="s">
        <v>119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21"/>
      <c r="B67" s="222"/>
      <c r="C67" s="248" t="s">
        <v>183</v>
      </c>
      <c r="D67" s="224"/>
      <c r="E67" s="225">
        <v>63.765000000000001</v>
      </c>
      <c r="F67" s="223"/>
      <c r="G67" s="223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  <c r="T67" s="223"/>
      <c r="U67" s="223"/>
      <c r="V67" s="223"/>
      <c r="W67" s="223"/>
      <c r="X67" s="223"/>
      <c r="Y67" s="214"/>
      <c r="Z67" s="214"/>
      <c r="AA67" s="214"/>
      <c r="AB67" s="214"/>
      <c r="AC67" s="214"/>
      <c r="AD67" s="214"/>
      <c r="AE67" s="214"/>
      <c r="AF67" s="214"/>
      <c r="AG67" s="214" t="s">
        <v>119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21"/>
      <c r="B68" s="222"/>
      <c r="C68" s="249"/>
      <c r="D68" s="240"/>
      <c r="E68" s="240"/>
      <c r="F68" s="240"/>
      <c r="G68" s="240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14"/>
      <c r="Z68" s="214"/>
      <c r="AA68" s="214"/>
      <c r="AB68" s="214"/>
      <c r="AC68" s="214"/>
      <c r="AD68" s="214"/>
      <c r="AE68" s="214"/>
      <c r="AF68" s="214"/>
      <c r="AG68" s="214" t="s">
        <v>120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ht="22.5" outlineLevel="1" x14ac:dyDescent="0.2">
      <c r="A69" s="233">
        <v>16</v>
      </c>
      <c r="B69" s="234" t="s">
        <v>184</v>
      </c>
      <c r="C69" s="247" t="s">
        <v>185</v>
      </c>
      <c r="D69" s="235" t="s">
        <v>113</v>
      </c>
      <c r="E69" s="236">
        <v>165</v>
      </c>
      <c r="F69" s="237"/>
      <c r="G69" s="238">
        <f>ROUND(E69*F69,2)</f>
        <v>0</v>
      </c>
      <c r="H69" s="237"/>
      <c r="I69" s="238">
        <f>ROUND(E69*H69,2)</f>
        <v>0</v>
      </c>
      <c r="J69" s="237"/>
      <c r="K69" s="238">
        <f>ROUND(E69*J69,2)</f>
        <v>0</v>
      </c>
      <c r="L69" s="238">
        <v>21</v>
      </c>
      <c r="M69" s="238">
        <f>G69*(1+L69/100)</f>
        <v>0</v>
      </c>
      <c r="N69" s="238">
        <v>7.1000000000000002E-4</v>
      </c>
      <c r="O69" s="238">
        <f>ROUND(E69*N69,2)</f>
        <v>0.12</v>
      </c>
      <c r="P69" s="238">
        <v>0</v>
      </c>
      <c r="Q69" s="238">
        <f>ROUND(E69*P69,2)</f>
        <v>0</v>
      </c>
      <c r="R69" s="238" t="s">
        <v>114</v>
      </c>
      <c r="S69" s="238" t="s">
        <v>115</v>
      </c>
      <c r="T69" s="239" t="s">
        <v>115</v>
      </c>
      <c r="U69" s="223">
        <v>2E-3</v>
      </c>
      <c r="V69" s="223">
        <f>ROUND(E69*U69,2)</f>
        <v>0.33</v>
      </c>
      <c r="W69" s="223"/>
      <c r="X69" s="223" t="s">
        <v>116</v>
      </c>
      <c r="Y69" s="214"/>
      <c r="Z69" s="214"/>
      <c r="AA69" s="214"/>
      <c r="AB69" s="214"/>
      <c r="AC69" s="214"/>
      <c r="AD69" s="214"/>
      <c r="AE69" s="214"/>
      <c r="AF69" s="214"/>
      <c r="AG69" s="214" t="s">
        <v>123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21"/>
      <c r="B70" s="222"/>
      <c r="C70" s="248" t="s">
        <v>124</v>
      </c>
      <c r="D70" s="224"/>
      <c r="E70" s="225">
        <v>165</v>
      </c>
      <c r="F70" s="223"/>
      <c r="G70" s="223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23"/>
      <c r="Y70" s="214"/>
      <c r="Z70" s="214"/>
      <c r="AA70" s="214"/>
      <c r="AB70" s="214"/>
      <c r="AC70" s="214"/>
      <c r="AD70" s="214"/>
      <c r="AE70" s="214"/>
      <c r="AF70" s="214"/>
      <c r="AG70" s="214" t="s">
        <v>119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21"/>
      <c r="B71" s="222"/>
      <c r="C71" s="249"/>
      <c r="D71" s="240"/>
      <c r="E71" s="240"/>
      <c r="F71" s="240"/>
      <c r="G71" s="240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223"/>
      <c r="W71" s="223"/>
      <c r="X71" s="223"/>
      <c r="Y71" s="214"/>
      <c r="Z71" s="214"/>
      <c r="AA71" s="214"/>
      <c r="AB71" s="214"/>
      <c r="AC71" s="214"/>
      <c r="AD71" s="214"/>
      <c r="AE71" s="214"/>
      <c r="AF71" s="214"/>
      <c r="AG71" s="214" t="s">
        <v>120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ht="22.5" outlineLevel="1" x14ac:dyDescent="0.2">
      <c r="A72" s="233">
        <v>17</v>
      </c>
      <c r="B72" s="234" t="s">
        <v>186</v>
      </c>
      <c r="C72" s="247" t="s">
        <v>187</v>
      </c>
      <c r="D72" s="235" t="s">
        <v>113</v>
      </c>
      <c r="E72" s="236">
        <v>165</v>
      </c>
      <c r="F72" s="237"/>
      <c r="G72" s="238">
        <f>ROUND(E72*F72,2)</f>
        <v>0</v>
      </c>
      <c r="H72" s="237"/>
      <c r="I72" s="238">
        <f>ROUND(E72*H72,2)</f>
        <v>0</v>
      </c>
      <c r="J72" s="237"/>
      <c r="K72" s="238">
        <f>ROUND(E72*J72,2)</f>
        <v>0</v>
      </c>
      <c r="L72" s="238">
        <v>21</v>
      </c>
      <c r="M72" s="238">
        <f>G72*(1+L72/100)</f>
        <v>0</v>
      </c>
      <c r="N72" s="238">
        <v>0.12966</v>
      </c>
      <c r="O72" s="238">
        <f>ROUND(E72*N72,2)</f>
        <v>21.39</v>
      </c>
      <c r="P72" s="238">
        <v>0</v>
      </c>
      <c r="Q72" s="238">
        <f>ROUND(E72*P72,2)</f>
        <v>0</v>
      </c>
      <c r="R72" s="238" t="s">
        <v>114</v>
      </c>
      <c r="S72" s="238" t="s">
        <v>115</v>
      </c>
      <c r="T72" s="239" t="s">
        <v>115</v>
      </c>
      <c r="U72" s="223">
        <v>0.02</v>
      </c>
      <c r="V72" s="223">
        <f>ROUND(E72*U72,2)</f>
        <v>3.3</v>
      </c>
      <c r="W72" s="223"/>
      <c r="X72" s="223" t="s">
        <v>116</v>
      </c>
      <c r="Y72" s="214"/>
      <c r="Z72" s="214"/>
      <c r="AA72" s="214"/>
      <c r="AB72" s="214"/>
      <c r="AC72" s="214"/>
      <c r="AD72" s="214"/>
      <c r="AE72" s="214"/>
      <c r="AF72" s="214"/>
      <c r="AG72" s="214" t="s">
        <v>123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21"/>
      <c r="B73" s="222"/>
      <c r="C73" s="248" t="s">
        <v>124</v>
      </c>
      <c r="D73" s="224"/>
      <c r="E73" s="225">
        <v>165</v>
      </c>
      <c r="F73" s="223"/>
      <c r="G73" s="223"/>
      <c r="H73" s="223"/>
      <c r="I73" s="223"/>
      <c r="J73" s="223"/>
      <c r="K73" s="223"/>
      <c r="L73" s="223"/>
      <c r="M73" s="223"/>
      <c r="N73" s="223"/>
      <c r="O73" s="223"/>
      <c r="P73" s="223"/>
      <c r="Q73" s="223"/>
      <c r="R73" s="223"/>
      <c r="S73" s="223"/>
      <c r="T73" s="223"/>
      <c r="U73" s="223"/>
      <c r="V73" s="223"/>
      <c r="W73" s="223"/>
      <c r="X73" s="223"/>
      <c r="Y73" s="214"/>
      <c r="Z73" s="214"/>
      <c r="AA73" s="214"/>
      <c r="AB73" s="214"/>
      <c r="AC73" s="214"/>
      <c r="AD73" s="214"/>
      <c r="AE73" s="214"/>
      <c r="AF73" s="214"/>
      <c r="AG73" s="214" t="s">
        <v>119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21"/>
      <c r="B74" s="222"/>
      <c r="C74" s="249"/>
      <c r="D74" s="240"/>
      <c r="E74" s="240"/>
      <c r="F74" s="240"/>
      <c r="G74" s="240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14"/>
      <c r="Z74" s="214"/>
      <c r="AA74" s="214"/>
      <c r="AB74" s="214"/>
      <c r="AC74" s="214"/>
      <c r="AD74" s="214"/>
      <c r="AE74" s="214"/>
      <c r="AF74" s="214"/>
      <c r="AG74" s="214" t="s">
        <v>120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ht="22.5" outlineLevel="1" x14ac:dyDescent="0.2">
      <c r="A75" s="233">
        <v>18</v>
      </c>
      <c r="B75" s="234" t="s">
        <v>188</v>
      </c>
      <c r="C75" s="247" t="s">
        <v>189</v>
      </c>
      <c r="D75" s="235" t="s">
        <v>113</v>
      </c>
      <c r="E75" s="236">
        <v>198</v>
      </c>
      <c r="F75" s="237"/>
      <c r="G75" s="238">
        <f>ROUND(E75*F75,2)</f>
        <v>0</v>
      </c>
      <c r="H75" s="237"/>
      <c r="I75" s="238">
        <f>ROUND(E75*H75,2)</f>
        <v>0</v>
      </c>
      <c r="J75" s="237"/>
      <c r="K75" s="238">
        <f>ROUND(E75*J75,2)</f>
        <v>0</v>
      </c>
      <c r="L75" s="238">
        <v>21</v>
      </c>
      <c r="M75" s="238">
        <f>G75*(1+L75/100)</f>
        <v>0</v>
      </c>
      <c r="N75" s="238">
        <v>0.12966</v>
      </c>
      <c r="O75" s="238">
        <f>ROUND(E75*N75,2)</f>
        <v>25.67</v>
      </c>
      <c r="P75" s="238">
        <v>0</v>
      </c>
      <c r="Q75" s="238">
        <f>ROUND(E75*P75,2)</f>
        <v>0</v>
      </c>
      <c r="R75" s="238" t="s">
        <v>114</v>
      </c>
      <c r="S75" s="238" t="s">
        <v>115</v>
      </c>
      <c r="T75" s="239" t="s">
        <v>115</v>
      </c>
      <c r="U75" s="223">
        <v>7.1999999999999995E-2</v>
      </c>
      <c r="V75" s="223">
        <f>ROUND(E75*U75,2)</f>
        <v>14.26</v>
      </c>
      <c r="W75" s="223"/>
      <c r="X75" s="223" t="s">
        <v>116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123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21"/>
      <c r="B76" s="222"/>
      <c r="C76" s="248" t="s">
        <v>124</v>
      </c>
      <c r="D76" s="224"/>
      <c r="E76" s="225">
        <v>165</v>
      </c>
      <c r="F76" s="223"/>
      <c r="G76" s="223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4"/>
      <c r="Z76" s="214"/>
      <c r="AA76" s="214"/>
      <c r="AB76" s="214"/>
      <c r="AC76" s="214"/>
      <c r="AD76" s="214"/>
      <c r="AE76" s="214"/>
      <c r="AF76" s="214"/>
      <c r="AG76" s="214" t="s">
        <v>119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21"/>
      <c r="B77" s="222"/>
      <c r="C77" s="248" t="s">
        <v>190</v>
      </c>
      <c r="D77" s="224"/>
      <c r="E77" s="225">
        <v>33</v>
      </c>
      <c r="F77" s="223"/>
      <c r="G77" s="223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14"/>
      <c r="Z77" s="214"/>
      <c r="AA77" s="214"/>
      <c r="AB77" s="214"/>
      <c r="AC77" s="214"/>
      <c r="AD77" s="214"/>
      <c r="AE77" s="214"/>
      <c r="AF77" s="214"/>
      <c r="AG77" s="214" t="s">
        <v>119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21"/>
      <c r="B78" s="222"/>
      <c r="C78" s="249"/>
      <c r="D78" s="240"/>
      <c r="E78" s="240"/>
      <c r="F78" s="240"/>
      <c r="G78" s="240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  <c r="Y78" s="214"/>
      <c r="Z78" s="214"/>
      <c r="AA78" s="214"/>
      <c r="AB78" s="214"/>
      <c r="AC78" s="214"/>
      <c r="AD78" s="214"/>
      <c r="AE78" s="214"/>
      <c r="AF78" s="214"/>
      <c r="AG78" s="214" t="s">
        <v>120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x14ac:dyDescent="0.2">
      <c r="A79" s="227" t="s">
        <v>109</v>
      </c>
      <c r="B79" s="228" t="s">
        <v>70</v>
      </c>
      <c r="C79" s="246" t="s">
        <v>71</v>
      </c>
      <c r="D79" s="229"/>
      <c r="E79" s="230"/>
      <c r="F79" s="231"/>
      <c r="G79" s="231">
        <f>SUMIF(AG80:AG96,"&lt;&gt;NOR",G80:G96)</f>
        <v>0</v>
      </c>
      <c r="H79" s="231"/>
      <c r="I79" s="231">
        <f>SUM(I80:I96)</f>
        <v>0</v>
      </c>
      <c r="J79" s="231"/>
      <c r="K79" s="231">
        <f>SUM(K80:K96)</f>
        <v>0</v>
      </c>
      <c r="L79" s="231"/>
      <c r="M79" s="231">
        <f>SUM(M80:M96)</f>
        <v>0</v>
      </c>
      <c r="N79" s="231"/>
      <c r="O79" s="231">
        <f>SUM(O80:O96)</f>
        <v>8.2000000000000011</v>
      </c>
      <c r="P79" s="231"/>
      <c r="Q79" s="231">
        <f>SUM(Q80:Q96)</f>
        <v>0</v>
      </c>
      <c r="R79" s="231"/>
      <c r="S79" s="231"/>
      <c r="T79" s="232"/>
      <c r="U79" s="226"/>
      <c r="V79" s="226">
        <f>SUM(V80:V96)</f>
        <v>22.689999999999998</v>
      </c>
      <c r="W79" s="226"/>
      <c r="X79" s="226"/>
      <c r="AG79" t="s">
        <v>110</v>
      </c>
    </row>
    <row r="80" spans="1:60" outlineLevel="1" x14ac:dyDescent="0.2">
      <c r="A80" s="233">
        <v>19</v>
      </c>
      <c r="B80" s="234" t="s">
        <v>191</v>
      </c>
      <c r="C80" s="247" t="s">
        <v>192</v>
      </c>
      <c r="D80" s="235" t="s">
        <v>133</v>
      </c>
      <c r="E80" s="236">
        <v>1.2</v>
      </c>
      <c r="F80" s="237"/>
      <c r="G80" s="238">
        <f>ROUND(E80*F80,2)</f>
        <v>0</v>
      </c>
      <c r="H80" s="237"/>
      <c r="I80" s="238">
        <f>ROUND(E80*H80,2)</f>
        <v>0</v>
      </c>
      <c r="J80" s="237"/>
      <c r="K80" s="238">
        <f>ROUND(E80*J80,2)</f>
        <v>0</v>
      </c>
      <c r="L80" s="238">
        <v>21</v>
      </c>
      <c r="M80" s="238">
        <f>G80*(1+L80/100)</f>
        <v>0</v>
      </c>
      <c r="N80" s="238">
        <v>2.5249999999999999</v>
      </c>
      <c r="O80" s="238">
        <f>ROUND(E80*N80,2)</f>
        <v>3.03</v>
      </c>
      <c r="P80" s="238">
        <v>0</v>
      </c>
      <c r="Q80" s="238">
        <f>ROUND(E80*P80,2)</f>
        <v>0</v>
      </c>
      <c r="R80" s="238" t="s">
        <v>176</v>
      </c>
      <c r="S80" s="238" t="s">
        <v>115</v>
      </c>
      <c r="T80" s="239" t="s">
        <v>115</v>
      </c>
      <c r="U80" s="223">
        <v>1.3029999999999999</v>
      </c>
      <c r="V80" s="223">
        <f>ROUND(E80*U80,2)</f>
        <v>1.56</v>
      </c>
      <c r="W80" s="223"/>
      <c r="X80" s="223" t="s">
        <v>116</v>
      </c>
      <c r="Y80" s="214"/>
      <c r="Z80" s="214"/>
      <c r="AA80" s="214"/>
      <c r="AB80" s="214"/>
      <c r="AC80" s="214"/>
      <c r="AD80" s="214"/>
      <c r="AE80" s="214"/>
      <c r="AF80" s="214"/>
      <c r="AG80" s="214" t="s">
        <v>123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21"/>
      <c r="B81" s="222"/>
      <c r="C81" s="250" t="s">
        <v>193</v>
      </c>
      <c r="D81" s="242"/>
      <c r="E81" s="242"/>
      <c r="F81" s="242"/>
      <c r="G81" s="242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4"/>
      <c r="Z81" s="214"/>
      <c r="AA81" s="214"/>
      <c r="AB81" s="214"/>
      <c r="AC81" s="214"/>
      <c r="AD81" s="214"/>
      <c r="AE81" s="214"/>
      <c r="AF81" s="214"/>
      <c r="AG81" s="214" t="s">
        <v>129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21"/>
      <c r="B82" s="222"/>
      <c r="C82" s="249"/>
      <c r="D82" s="240"/>
      <c r="E82" s="240"/>
      <c r="F82" s="240"/>
      <c r="G82" s="240"/>
      <c r="H82" s="223"/>
      <c r="I82" s="223"/>
      <c r="J82" s="223"/>
      <c r="K82" s="223"/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V82" s="223"/>
      <c r="W82" s="223"/>
      <c r="X82" s="223"/>
      <c r="Y82" s="214"/>
      <c r="Z82" s="214"/>
      <c r="AA82" s="214"/>
      <c r="AB82" s="214"/>
      <c r="AC82" s="214"/>
      <c r="AD82" s="214"/>
      <c r="AE82" s="214"/>
      <c r="AF82" s="214"/>
      <c r="AG82" s="214" t="s">
        <v>120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3">
        <v>20</v>
      </c>
      <c r="B83" s="234" t="s">
        <v>194</v>
      </c>
      <c r="C83" s="247" t="s">
        <v>195</v>
      </c>
      <c r="D83" s="235" t="s">
        <v>196</v>
      </c>
      <c r="E83" s="236">
        <v>1</v>
      </c>
      <c r="F83" s="237"/>
      <c r="G83" s="238">
        <f>ROUND(E83*F83,2)</f>
        <v>0</v>
      </c>
      <c r="H83" s="237"/>
      <c r="I83" s="238">
        <f>ROUND(E83*H83,2)</f>
        <v>0</v>
      </c>
      <c r="J83" s="237"/>
      <c r="K83" s="238">
        <f>ROUND(E83*J83,2)</f>
        <v>0</v>
      </c>
      <c r="L83" s="238">
        <v>21</v>
      </c>
      <c r="M83" s="238">
        <f>G83*(1+L83/100)</f>
        <v>0</v>
      </c>
      <c r="N83" s="238">
        <v>0</v>
      </c>
      <c r="O83" s="238">
        <f>ROUND(E83*N83,2)</f>
        <v>0</v>
      </c>
      <c r="P83" s="238">
        <v>0</v>
      </c>
      <c r="Q83" s="238">
        <f>ROUND(E83*P83,2)</f>
        <v>0</v>
      </c>
      <c r="R83" s="238"/>
      <c r="S83" s="238" t="s">
        <v>197</v>
      </c>
      <c r="T83" s="239" t="s">
        <v>198</v>
      </c>
      <c r="U83" s="223">
        <v>0</v>
      </c>
      <c r="V83" s="223">
        <f>ROUND(E83*U83,2)</f>
        <v>0</v>
      </c>
      <c r="W83" s="223"/>
      <c r="X83" s="223" t="s">
        <v>116</v>
      </c>
      <c r="Y83" s="214"/>
      <c r="Z83" s="214"/>
      <c r="AA83" s="214"/>
      <c r="AB83" s="214"/>
      <c r="AC83" s="214"/>
      <c r="AD83" s="214"/>
      <c r="AE83" s="214"/>
      <c r="AF83" s="214"/>
      <c r="AG83" s="214" t="s">
        <v>123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21"/>
      <c r="B84" s="222"/>
      <c r="C84" s="251"/>
      <c r="D84" s="243"/>
      <c r="E84" s="243"/>
      <c r="F84" s="243"/>
      <c r="G84" s="243"/>
      <c r="H84" s="223"/>
      <c r="I84" s="223"/>
      <c r="J84" s="223"/>
      <c r="K84" s="223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223"/>
      <c r="X84" s="223"/>
      <c r="Y84" s="214"/>
      <c r="Z84" s="214"/>
      <c r="AA84" s="214"/>
      <c r="AB84" s="214"/>
      <c r="AC84" s="214"/>
      <c r="AD84" s="214"/>
      <c r="AE84" s="214"/>
      <c r="AF84" s="214"/>
      <c r="AG84" s="214" t="s">
        <v>120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3">
        <v>21</v>
      </c>
      <c r="B85" s="234" t="s">
        <v>199</v>
      </c>
      <c r="C85" s="247" t="s">
        <v>200</v>
      </c>
      <c r="D85" s="235" t="s">
        <v>201</v>
      </c>
      <c r="E85" s="236">
        <v>10</v>
      </c>
      <c r="F85" s="237"/>
      <c r="G85" s="238">
        <f>ROUND(E85*F85,2)</f>
        <v>0</v>
      </c>
      <c r="H85" s="237"/>
      <c r="I85" s="238">
        <f>ROUND(E85*H85,2)</f>
        <v>0</v>
      </c>
      <c r="J85" s="237"/>
      <c r="K85" s="238">
        <f>ROUND(E85*J85,2)</f>
        <v>0</v>
      </c>
      <c r="L85" s="238">
        <v>21</v>
      </c>
      <c r="M85" s="238">
        <f>G85*(1+L85/100)</f>
        <v>0</v>
      </c>
      <c r="N85" s="238">
        <v>0</v>
      </c>
      <c r="O85" s="238">
        <f>ROUND(E85*N85,2)</f>
        <v>0</v>
      </c>
      <c r="P85" s="238">
        <v>0</v>
      </c>
      <c r="Q85" s="238">
        <f>ROUND(E85*P85,2)</f>
        <v>0</v>
      </c>
      <c r="R85" s="238"/>
      <c r="S85" s="238" t="s">
        <v>197</v>
      </c>
      <c r="T85" s="239" t="s">
        <v>198</v>
      </c>
      <c r="U85" s="223">
        <v>0</v>
      </c>
      <c r="V85" s="223">
        <f>ROUND(E85*U85,2)</f>
        <v>0</v>
      </c>
      <c r="W85" s="223"/>
      <c r="X85" s="223" t="s">
        <v>116</v>
      </c>
      <c r="Y85" s="214"/>
      <c r="Z85" s="214"/>
      <c r="AA85" s="214"/>
      <c r="AB85" s="214"/>
      <c r="AC85" s="214"/>
      <c r="AD85" s="214"/>
      <c r="AE85" s="214"/>
      <c r="AF85" s="214"/>
      <c r="AG85" s="214" t="s">
        <v>123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21"/>
      <c r="B86" s="222"/>
      <c r="C86" s="251"/>
      <c r="D86" s="243"/>
      <c r="E86" s="243"/>
      <c r="F86" s="243"/>
      <c r="G86" s="243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23"/>
      <c r="Y86" s="214"/>
      <c r="Z86" s="214"/>
      <c r="AA86" s="214"/>
      <c r="AB86" s="214"/>
      <c r="AC86" s="214"/>
      <c r="AD86" s="214"/>
      <c r="AE86" s="214"/>
      <c r="AF86" s="214"/>
      <c r="AG86" s="214" t="s">
        <v>120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33">
        <v>22</v>
      </c>
      <c r="B87" s="234" t="s">
        <v>202</v>
      </c>
      <c r="C87" s="247" t="s">
        <v>203</v>
      </c>
      <c r="D87" s="235" t="s">
        <v>127</v>
      </c>
      <c r="E87" s="236">
        <v>4.5</v>
      </c>
      <c r="F87" s="237"/>
      <c r="G87" s="238">
        <f>ROUND(E87*F87,2)</f>
        <v>0</v>
      </c>
      <c r="H87" s="237"/>
      <c r="I87" s="238">
        <f>ROUND(E87*H87,2)</f>
        <v>0</v>
      </c>
      <c r="J87" s="237"/>
      <c r="K87" s="238">
        <f>ROUND(E87*J87,2)</f>
        <v>0</v>
      </c>
      <c r="L87" s="238">
        <v>21</v>
      </c>
      <c r="M87" s="238">
        <f>G87*(1+L87/100)</f>
        <v>0</v>
      </c>
      <c r="N87" s="238">
        <v>0.96862999999999999</v>
      </c>
      <c r="O87" s="238">
        <f>ROUND(E87*N87,2)</f>
        <v>4.3600000000000003</v>
      </c>
      <c r="P87" s="238">
        <v>0</v>
      </c>
      <c r="Q87" s="238">
        <f>ROUND(E87*P87,2)</f>
        <v>0</v>
      </c>
      <c r="R87" s="238" t="s">
        <v>204</v>
      </c>
      <c r="S87" s="238" t="s">
        <v>115</v>
      </c>
      <c r="T87" s="239" t="s">
        <v>115</v>
      </c>
      <c r="U87" s="223">
        <v>3.4796999999999998</v>
      </c>
      <c r="V87" s="223">
        <f>ROUND(E87*U87,2)</f>
        <v>15.66</v>
      </c>
      <c r="W87" s="223"/>
      <c r="X87" s="223" t="s">
        <v>205</v>
      </c>
      <c r="Y87" s="214"/>
      <c r="Z87" s="214"/>
      <c r="AA87" s="214"/>
      <c r="AB87" s="214"/>
      <c r="AC87" s="214"/>
      <c r="AD87" s="214"/>
      <c r="AE87" s="214"/>
      <c r="AF87" s="214"/>
      <c r="AG87" s="214" t="s">
        <v>206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ht="56.25" outlineLevel="1" x14ac:dyDescent="0.2">
      <c r="A88" s="221"/>
      <c r="B88" s="222"/>
      <c r="C88" s="250" t="s">
        <v>207</v>
      </c>
      <c r="D88" s="242"/>
      <c r="E88" s="242"/>
      <c r="F88" s="242"/>
      <c r="G88" s="242"/>
      <c r="H88" s="223"/>
      <c r="I88" s="223"/>
      <c r="J88" s="223"/>
      <c r="K88" s="223"/>
      <c r="L88" s="223"/>
      <c r="M88" s="223"/>
      <c r="N88" s="223"/>
      <c r="O88" s="223"/>
      <c r="P88" s="223"/>
      <c r="Q88" s="223"/>
      <c r="R88" s="223"/>
      <c r="S88" s="223"/>
      <c r="T88" s="223"/>
      <c r="U88" s="223"/>
      <c r="V88" s="223"/>
      <c r="W88" s="223"/>
      <c r="X88" s="223"/>
      <c r="Y88" s="214"/>
      <c r="Z88" s="214"/>
      <c r="AA88" s="214"/>
      <c r="AB88" s="214"/>
      <c r="AC88" s="214"/>
      <c r="AD88" s="214"/>
      <c r="AE88" s="214"/>
      <c r="AF88" s="214"/>
      <c r="AG88" s="214" t="s">
        <v>129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41" t="str">
        <f>C88</f>
        <v>hloubení rýh zapažených, šířky do 200 cm, hloubky 2 m, v hornině 3 (včetně příplatku za lepivost), pažení a rozepření rýh příložné (pro jakoukoliv mezerovitost) včetně přepažování rozepření a odstranění, s uložením materiálu do 3 m od okraje výkopu, svislé přemístění výkopku, s naložením přebytku po zásypu (0,08 - 2,22 m3/m rýhy) na dopravní prostředek, s odvozem do 6 km a uložením na skládku, lože pod potrubí z písku a štěrkopísku do 63 mm, dodávka a montáž potrubí z trub PVC hrdlových, obsyp potrubí kamenivem fr. 4-8 mm,  zhutnění, zásyp rýhy vytěženou zeminou, s uložením ve vrstvách, se zhutněním.</v>
      </c>
      <c r="BB88" s="214"/>
      <c r="BC88" s="214"/>
      <c r="BD88" s="214"/>
      <c r="BE88" s="214"/>
      <c r="BF88" s="214"/>
      <c r="BG88" s="214"/>
      <c r="BH88" s="214"/>
    </row>
    <row r="89" spans="1:60" ht="56.25" outlineLevel="1" x14ac:dyDescent="0.2">
      <c r="A89" s="221"/>
      <c r="B89" s="222"/>
      <c r="C89" s="252" t="s">
        <v>208</v>
      </c>
      <c r="D89" s="244"/>
      <c r="E89" s="244"/>
      <c r="F89" s="244"/>
      <c r="G89" s="244"/>
      <c r="H89" s="223"/>
      <c r="I89" s="223"/>
      <c r="J89" s="223"/>
      <c r="K89" s="223"/>
      <c r="L89" s="223"/>
      <c r="M89" s="223"/>
      <c r="N89" s="223"/>
      <c r="O89" s="223"/>
      <c r="P89" s="223"/>
      <c r="Q89" s="223"/>
      <c r="R89" s="223"/>
      <c r="S89" s="223"/>
      <c r="T89" s="223"/>
      <c r="U89" s="223"/>
      <c r="V89" s="223"/>
      <c r="W89" s="223"/>
      <c r="X89" s="223"/>
      <c r="Y89" s="214"/>
      <c r="Z89" s="214"/>
      <c r="AA89" s="214"/>
      <c r="AB89" s="214"/>
      <c r="AC89" s="214"/>
      <c r="AD89" s="214"/>
      <c r="AE89" s="214"/>
      <c r="AF89" s="214"/>
      <c r="AG89" s="214" t="s">
        <v>209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41" t="str">
        <f>C89</f>
        <v>V položce je zakalkulováno: hloubení rýh, pažení a rozepření rýh včetně přepažování, svislé přemístění, naložení přebytku po zásypu (0,598 m3/m rýhy) na dopravní prostředek, odvoz do 6 km a uložení na skládku, lože pod potrubí ze štěrkopísku, dodávka a montáž potrubí z trub PVC vnějšího průměru dle popisu,  zřízení kanalizační přípojky (1 kus/20 m potrubí), dodávka a montáž PVC tvarovek odbočných (1 kus/ 20 m potrubí), dodávka a montáž PVC tvarovek jednoosých (1 kus/ 20 m potrubí), obsyp potrubí pískem, zásyp rýhy sypaninou, se zhutněním.</v>
      </c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21"/>
      <c r="B90" s="222"/>
      <c r="C90" s="252" t="s">
        <v>210</v>
      </c>
      <c r="D90" s="244"/>
      <c r="E90" s="244"/>
      <c r="F90" s="244"/>
      <c r="G90" s="244"/>
      <c r="H90" s="223"/>
      <c r="I90" s="223"/>
      <c r="J90" s="223"/>
      <c r="K90" s="223"/>
      <c r="L90" s="223"/>
      <c r="M90" s="223"/>
      <c r="N90" s="223"/>
      <c r="O90" s="223"/>
      <c r="P90" s="223"/>
      <c r="Q90" s="223"/>
      <c r="R90" s="223"/>
      <c r="S90" s="223"/>
      <c r="T90" s="223"/>
      <c r="U90" s="223"/>
      <c r="V90" s="223"/>
      <c r="W90" s="223"/>
      <c r="X90" s="223"/>
      <c r="Y90" s="214"/>
      <c r="Z90" s="214"/>
      <c r="AA90" s="214"/>
      <c r="AB90" s="214"/>
      <c r="AC90" s="214"/>
      <c r="AD90" s="214"/>
      <c r="AE90" s="214"/>
      <c r="AF90" s="214"/>
      <c r="AG90" s="214" t="s">
        <v>209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21"/>
      <c r="B91" s="222"/>
      <c r="C91" s="249"/>
      <c r="D91" s="240"/>
      <c r="E91" s="240"/>
      <c r="F91" s="240"/>
      <c r="G91" s="240"/>
      <c r="H91" s="223"/>
      <c r="I91" s="223"/>
      <c r="J91" s="223"/>
      <c r="K91" s="223"/>
      <c r="L91" s="223"/>
      <c r="M91" s="223"/>
      <c r="N91" s="223"/>
      <c r="O91" s="223"/>
      <c r="P91" s="223"/>
      <c r="Q91" s="223"/>
      <c r="R91" s="223"/>
      <c r="S91" s="223"/>
      <c r="T91" s="223"/>
      <c r="U91" s="223"/>
      <c r="V91" s="223"/>
      <c r="W91" s="223"/>
      <c r="X91" s="223"/>
      <c r="Y91" s="214"/>
      <c r="Z91" s="214"/>
      <c r="AA91" s="214"/>
      <c r="AB91" s="214"/>
      <c r="AC91" s="214"/>
      <c r="AD91" s="214"/>
      <c r="AE91" s="214"/>
      <c r="AF91" s="214"/>
      <c r="AG91" s="214" t="s">
        <v>120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ht="22.5" outlineLevel="1" x14ac:dyDescent="0.2">
      <c r="A92" s="233">
        <v>23</v>
      </c>
      <c r="B92" s="234" t="s">
        <v>211</v>
      </c>
      <c r="C92" s="247" t="s">
        <v>212</v>
      </c>
      <c r="D92" s="235" t="s">
        <v>196</v>
      </c>
      <c r="E92" s="236">
        <v>1</v>
      </c>
      <c r="F92" s="237"/>
      <c r="G92" s="238">
        <f>ROUND(E92*F92,2)</f>
        <v>0</v>
      </c>
      <c r="H92" s="237"/>
      <c r="I92" s="238">
        <f>ROUND(E92*H92,2)</f>
        <v>0</v>
      </c>
      <c r="J92" s="237"/>
      <c r="K92" s="238">
        <f>ROUND(E92*J92,2)</f>
        <v>0</v>
      </c>
      <c r="L92" s="238">
        <v>21</v>
      </c>
      <c r="M92" s="238">
        <f>G92*(1+L92/100)</f>
        <v>0</v>
      </c>
      <c r="N92" s="238">
        <v>0.80554000000000003</v>
      </c>
      <c r="O92" s="238">
        <f>ROUND(E92*N92,2)</f>
        <v>0.81</v>
      </c>
      <c r="P92" s="238">
        <v>0</v>
      </c>
      <c r="Q92" s="238">
        <f>ROUND(E92*P92,2)</f>
        <v>0</v>
      </c>
      <c r="R92" s="238" t="s">
        <v>204</v>
      </c>
      <c r="S92" s="238" t="s">
        <v>115</v>
      </c>
      <c r="T92" s="239" t="s">
        <v>115</v>
      </c>
      <c r="U92" s="223">
        <v>5.4726499999999998</v>
      </c>
      <c r="V92" s="223">
        <f>ROUND(E92*U92,2)</f>
        <v>5.47</v>
      </c>
      <c r="W92" s="223"/>
      <c r="X92" s="223" t="s">
        <v>205</v>
      </c>
      <c r="Y92" s="214"/>
      <c r="Z92" s="214"/>
      <c r="AA92" s="214"/>
      <c r="AB92" s="214"/>
      <c r="AC92" s="214"/>
      <c r="AD92" s="214"/>
      <c r="AE92" s="214"/>
      <c r="AF92" s="214"/>
      <c r="AG92" s="214" t="s">
        <v>206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ht="22.5" outlineLevel="1" x14ac:dyDescent="0.2">
      <c r="A93" s="221"/>
      <c r="B93" s="222"/>
      <c r="C93" s="250" t="s">
        <v>213</v>
      </c>
      <c r="D93" s="242"/>
      <c r="E93" s="242"/>
      <c r="F93" s="242"/>
      <c r="G93" s="242"/>
      <c r="H93" s="223"/>
      <c r="I93" s="223"/>
      <c r="J93" s="223"/>
      <c r="K93" s="223"/>
      <c r="L93" s="223"/>
      <c r="M93" s="223"/>
      <c r="N93" s="223"/>
      <c r="O93" s="223"/>
      <c r="P93" s="223"/>
      <c r="Q93" s="223"/>
      <c r="R93" s="223"/>
      <c r="S93" s="223"/>
      <c r="T93" s="223"/>
      <c r="U93" s="223"/>
      <c r="V93" s="223"/>
      <c r="W93" s="223"/>
      <c r="X93" s="223"/>
      <c r="Y93" s="214"/>
      <c r="Z93" s="214"/>
      <c r="AA93" s="214"/>
      <c r="AB93" s="214"/>
      <c r="AC93" s="214"/>
      <c r="AD93" s="214"/>
      <c r="AE93" s="214"/>
      <c r="AF93" s="214"/>
      <c r="AG93" s="214" t="s">
        <v>129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41" t="str">
        <f>C93</f>
        <v>kanalizační, obložením dna betonem C 25/30 z cementu portlandského nebo struskoportlandského, podkladní prstenec z prostého betonu C -/7,5 pod poklop do výšky 10 cm, dodávka a osazení poklopu litinového kruhového včetně rámu.</v>
      </c>
      <c r="BB93" s="214"/>
      <c r="BC93" s="214"/>
      <c r="BD93" s="214"/>
      <c r="BE93" s="214"/>
      <c r="BF93" s="214"/>
      <c r="BG93" s="214"/>
      <c r="BH93" s="214"/>
    </row>
    <row r="94" spans="1:60" ht="22.5" outlineLevel="1" x14ac:dyDescent="0.2">
      <c r="A94" s="221"/>
      <c r="B94" s="222"/>
      <c r="C94" s="252" t="s">
        <v>261</v>
      </c>
      <c r="D94" s="244"/>
      <c r="E94" s="244"/>
      <c r="F94" s="244"/>
      <c r="G94" s="244"/>
      <c r="H94" s="223"/>
      <c r="I94" s="223"/>
      <c r="J94" s="223"/>
      <c r="K94" s="223"/>
      <c r="L94" s="223"/>
      <c r="M94" s="223"/>
      <c r="N94" s="223"/>
      <c r="O94" s="223"/>
      <c r="P94" s="223"/>
      <c r="Q94" s="223"/>
      <c r="R94" s="223"/>
      <c r="S94" s="223"/>
      <c r="T94" s="223"/>
      <c r="U94" s="223"/>
      <c r="V94" s="223"/>
      <c r="W94" s="223"/>
      <c r="X94" s="223"/>
      <c r="Y94" s="214"/>
      <c r="Z94" s="214"/>
      <c r="AA94" s="214"/>
      <c r="AB94" s="214"/>
      <c r="AC94" s="214"/>
      <c r="AD94" s="214"/>
      <c r="AE94" s="214"/>
      <c r="AF94" s="214"/>
      <c r="AG94" s="214" t="s">
        <v>209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41" t="str">
        <f>C94</f>
        <v>V položce je zakalkulováno: zřízení uliční vpusti betonových dílců ze spodního dílu s odtokem DN 200 mm, středové a horní skruže, přechodového dílu, vyrovnávacího prstence a osazení vtokové mříže s kalovým košem.</v>
      </c>
      <c r="BB94" s="214"/>
      <c r="BC94" s="214"/>
      <c r="BD94" s="214"/>
      <c r="BE94" s="214"/>
      <c r="BF94" s="214"/>
      <c r="BG94" s="214"/>
      <c r="BH94" s="214"/>
    </row>
    <row r="95" spans="1:60" outlineLevel="1" x14ac:dyDescent="0.2">
      <c r="A95" s="221"/>
      <c r="B95" s="222"/>
      <c r="C95" s="252" t="s">
        <v>214</v>
      </c>
      <c r="D95" s="244"/>
      <c r="E95" s="244"/>
      <c r="F95" s="244"/>
      <c r="G95" s="244"/>
      <c r="H95" s="223"/>
      <c r="I95" s="223"/>
      <c r="J95" s="223"/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14"/>
      <c r="Z95" s="214"/>
      <c r="AA95" s="214"/>
      <c r="AB95" s="214"/>
      <c r="AC95" s="214"/>
      <c r="AD95" s="214"/>
      <c r="AE95" s="214"/>
      <c r="AF95" s="214"/>
      <c r="AG95" s="214" t="s">
        <v>209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21"/>
      <c r="B96" s="222"/>
      <c r="C96" s="249"/>
      <c r="D96" s="240"/>
      <c r="E96" s="240"/>
      <c r="F96" s="240"/>
      <c r="G96" s="240"/>
      <c r="H96" s="223"/>
      <c r="I96" s="223"/>
      <c r="J96" s="223"/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14"/>
      <c r="Z96" s="214"/>
      <c r="AA96" s="214"/>
      <c r="AB96" s="214"/>
      <c r="AC96" s="214"/>
      <c r="AD96" s="214"/>
      <c r="AE96" s="214"/>
      <c r="AF96" s="214"/>
      <c r="AG96" s="214" t="s">
        <v>120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x14ac:dyDescent="0.2">
      <c r="A97" s="227" t="s">
        <v>109</v>
      </c>
      <c r="B97" s="228" t="s">
        <v>72</v>
      </c>
      <c r="C97" s="246" t="s">
        <v>73</v>
      </c>
      <c r="D97" s="229"/>
      <c r="E97" s="230"/>
      <c r="F97" s="231"/>
      <c r="G97" s="231">
        <f>SUMIF(AG98:AG112,"&lt;&gt;NOR",G98:G112)</f>
        <v>0</v>
      </c>
      <c r="H97" s="231"/>
      <c r="I97" s="231">
        <f>SUM(I98:I112)</f>
        <v>0</v>
      </c>
      <c r="J97" s="231"/>
      <c r="K97" s="231">
        <f>SUM(K98:K112)</f>
        <v>0</v>
      </c>
      <c r="L97" s="231"/>
      <c r="M97" s="231">
        <f>SUM(M98:M112)</f>
        <v>0</v>
      </c>
      <c r="N97" s="231"/>
      <c r="O97" s="231">
        <f>SUM(O98:O112)</f>
        <v>8.89</v>
      </c>
      <c r="P97" s="231"/>
      <c r="Q97" s="231">
        <f>SUM(Q98:Q112)</f>
        <v>0</v>
      </c>
      <c r="R97" s="231"/>
      <c r="S97" s="231"/>
      <c r="T97" s="232"/>
      <c r="U97" s="226"/>
      <c r="V97" s="226">
        <f>SUM(V98:V112)</f>
        <v>20.07</v>
      </c>
      <c r="W97" s="226"/>
      <c r="X97" s="226"/>
      <c r="AG97" t="s">
        <v>110</v>
      </c>
    </row>
    <row r="98" spans="1:60" ht="45" outlineLevel="1" x14ac:dyDescent="0.2">
      <c r="A98" s="233">
        <v>24</v>
      </c>
      <c r="B98" s="234" t="s">
        <v>215</v>
      </c>
      <c r="C98" s="247" t="s">
        <v>216</v>
      </c>
      <c r="D98" s="235" t="s">
        <v>127</v>
      </c>
      <c r="E98" s="236">
        <v>10</v>
      </c>
      <c r="F98" s="237"/>
      <c r="G98" s="238">
        <f>ROUND(E98*F98,2)</f>
        <v>0</v>
      </c>
      <c r="H98" s="237"/>
      <c r="I98" s="238">
        <f>ROUND(E98*H98,2)</f>
        <v>0</v>
      </c>
      <c r="J98" s="237"/>
      <c r="K98" s="238">
        <f>ROUND(E98*J98,2)</f>
        <v>0</v>
      </c>
      <c r="L98" s="238">
        <v>21</v>
      </c>
      <c r="M98" s="238">
        <f>G98*(1+L98/100)</f>
        <v>0</v>
      </c>
      <c r="N98" s="238">
        <v>0.26980999999999999</v>
      </c>
      <c r="O98" s="238">
        <f>ROUND(E98*N98,2)</f>
        <v>2.7</v>
      </c>
      <c r="P98" s="238">
        <v>0</v>
      </c>
      <c r="Q98" s="238">
        <f>ROUND(E98*P98,2)</f>
        <v>0</v>
      </c>
      <c r="R98" s="238" t="s">
        <v>114</v>
      </c>
      <c r="S98" s="238" t="s">
        <v>115</v>
      </c>
      <c r="T98" s="239" t="s">
        <v>115</v>
      </c>
      <c r="U98" s="223">
        <v>0.27200000000000002</v>
      </c>
      <c r="V98" s="223">
        <f>ROUND(E98*U98,2)</f>
        <v>2.72</v>
      </c>
      <c r="W98" s="223"/>
      <c r="X98" s="223" t="s">
        <v>116</v>
      </c>
      <c r="Y98" s="214"/>
      <c r="Z98" s="214"/>
      <c r="AA98" s="214"/>
      <c r="AB98" s="214"/>
      <c r="AC98" s="214"/>
      <c r="AD98" s="214"/>
      <c r="AE98" s="214"/>
      <c r="AF98" s="214"/>
      <c r="AG98" s="214" t="s">
        <v>142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1" x14ac:dyDescent="0.2">
      <c r="A99" s="221"/>
      <c r="B99" s="222"/>
      <c r="C99" s="250" t="s">
        <v>217</v>
      </c>
      <c r="D99" s="242"/>
      <c r="E99" s="242"/>
      <c r="F99" s="242"/>
      <c r="G99" s="242"/>
      <c r="H99" s="223"/>
      <c r="I99" s="223"/>
      <c r="J99" s="223"/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14"/>
      <c r="Z99" s="214"/>
      <c r="AA99" s="214"/>
      <c r="AB99" s="214"/>
      <c r="AC99" s="214"/>
      <c r="AD99" s="214"/>
      <c r="AE99" s="214"/>
      <c r="AF99" s="214"/>
      <c r="AG99" s="214" t="s">
        <v>129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21"/>
      <c r="B100" s="222"/>
      <c r="C100" s="248" t="s">
        <v>130</v>
      </c>
      <c r="D100" s="224"/>
      <c r="E100" s="225">
        <v>10</v>
      </c>
      <c r="F100" s="223"/>
      <c r="G100" s="223"/>
      <c r="H100" s="223"/>
      <c r="I100" s="223"/>
      <c r="J100" s="223"/>
      <c r="K100" s="223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23"/>
      <c r="Y100" s="214"/>
      <c r="Z100" s="214"/>
      <c r="AA100" s="214"/>
      <c r="AB100" s="214"/>
      <c r="AC100" s="214"/>
      <c r="AD100" s="214"/>
      <c r="AE100" s="214"/>
      <c r="AF100" s="214"/>
      <c r="AG100" s="214" t="s">
        <v>119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21"/>
      <c r="B101" s="222"/>
      <c r="C101" s="249"/>
      <c r="D101" s="240"/>
      <c r="E101" s="240"/>
      <c r="F101" s="240"/>
      <c r="G101" s="240"/>
      <c r="H101" s="223"/>
      <c r="I101" s="223"/>
      <c r="J101" s="223"/>
      <c r="K101" s="223"/>
      <c r="L101" s="223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120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ht="22.5" outlineLevel="1" x14ac:dyDescent="0.2">
      <c r="A102" s="233">
        <v>25</v>
      </c>
      <c r="B102" s="234" t="s">
        <v>218</v>
      </c>
      <c r="C102" s="247" t="s">
        <v>219</v>
      </c>
      <c r="D102" s="235" t="s">
        <v>127</v>
      </c>
      <c r="E102" s="236">
        <v>54.5</v>
      </c>
      <c r="F102" s="237"/>
      <c r="G102" s="238">
        <f>ROUND(E102*F102,2)</f>
        <v>0</v>
      </c>
      <c r="H102" s="237"/>
      <c r="I102" s="238">
        <f>ROUND(E102*H102,2)</f>
        <v>0</v>
      </c>
      <c r="J102" s="237"/>
      <c r="K102" s="238">
        <f>ROUND(E102*J102,2)</f>
        <v>0</v>
      </c>
      <c r="L102" s="238">
        <v>21</v>
      </c>
      <c r="M102" s="238">
        <f>G102*(1+L102/100)</f>
        <v>0</v>
      </c>
      <c r="N102" s="238">
        <v>0.11359</v>
      </c>
      <c r="O102" s="238">
        <f>ROUND(E102*N102,2)</f>
        <v>6.19</v>
      </c>
      <c r="P102" s="238">
        <v>0</v>
      </c>
      <c r="Q102" s="238">
        <f>ROUND(E102*P102,2)</f>
        <v>0</v>
      </c>
      <c r="R102" s="238" t="s">
        <v>114</v>
      </c>
      <c r="S102" s="238" t="s">
        <v>115</v>
      </c>
      <c r="T102" s="239" t="s">
        <v>115</v>
      </c>
      <c r="U102" s="223">
        <v>0.26</v>
      </c>
      <c r="V102" s="223">
        <f>ROUND(E102*U102,2)</f>
        <v>14.17</v>
      </c>
      <c r="W102" s="223"/>
      <c r="X102" s="223" t="s">
        <v>116</v>
      </c>
      <c r="Y102" s="214"/>
      <c r="Z102" s="214"/>
      <c r="AA102" s="214"/>
      <c r="AB102" s="214"/>
      <c r="AC102" s="214"/>
      <c r="AD102" s="214"/>
      <c r="AE102" s="214"/>
      <c r="AF102" s="214"/>
      <c r="AG102" s="214" t="s">
        <v>117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21"/>
      <c r="B103" s="222"/>
      <c r="C103" s="248" t="s">
        <v>220</v>
      </c>
      <c r="D103" s="224"/>
      <c r="E103" s="225">
        <v>54.5</v>
      </c>
      <c r="F103" s="223"/>
      <c r="G103" s="223"/>
      <c r="H103" s="223"/>
      <c r="I103" s="223"/>
      <c r="J103" s="223"/>
      <c r="K103" s="223"/>
      <c r="L103" s="223"/>
      <c r="M103" s="223"/>
      <c r="N103" s="223"/>
      <c r="O103" s="223"/>
      <c r="P103" s="223"/>
      <c r="Q103" s="223"/>
      <c r="R103" s="223"/>
      <c r="S103" s="223"/>
      <c r="T103" s="223"/>
      <c r="U103" s="223"/>
      <c r="V103" s="223"/>
      <c r="W103" s="223"/>
      <c r="X103" s="223"/>
      <c r="Y103" s="214"/>
      <c r="Z103" s="214"/>
      <c r="AA103" s="214"/>
      <c r="AB103" s="214"/>
      <c r="AC103" s="214"/>
      <c r="AD103" s="214"/>
      <c r="AE103" s="214"/>
      <c r="AF103" s="214"/>
      <c r="AG103" s="214" t="s">
        <v>119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21"/>
      <c r="B104" s="222"/>
      <c r="C104" s="249"/>
      <c r="D104" s="240"/>
      <c r="E104" s="240"/>
      <c r="F104" s="240"/>
      <c r="G104" s="240"/>
      <c r="H104" s="223"/>
      <c r="I104" s="223"/>
      <c r="J104" s="223"/>
      <c r="K104" s="223"/>
      <c r="L104" s="223"/>
      <c r="M104" s="223"/>
      <c r="N104" s="223"/>
      <c r="O104" s="223"/>
      <c r="P104" s="223"/>
      <c r="Q104" s="223"/>
      <c r="R104" s="223"/>
      <c r="S104" s="223"/>
      <c r="T104" s="223"/>
      <c r="U104" s="223"/>
      <c r="V104" s="223"/>
      <c r="W104" s="223"/>
      <c r="X104" s="223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120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1" x14ac:dyDescent="0.2">
      <c r="A105" s="233">
        <v>26</v>
      </c>
      <c r="B105" s="234" t="s">
        <v>221</v>
      </c>
      <c r="C105" s="247" t="s">
        <v>222</v>
      </c>
      <c r="D105" s="235" t="s">
        <v>127</v>
      </c>
      <c r="E105" s="236">
        <v>8</v>
      </c>
      <c r="F105" s="237"/>
      <c r="G105" s="238">
        <f>ROUND(E105*F105,2)</f>
        <v>0</v>
      </c>
      <c r="H105" s="237"/>
      <c r="I105" s="238">
        <f>ROUND(E105*H105,2)</f>
        <v>0</v>
      </c>
      <c r="J105" s="237"/>
      <c r="K105" s="238">
        <f>ROUND(E105*J105,2)</f>
        <v>0</v>
      </c>
      <c r="L105" s="238">
        <v>21</v>
      </c>
      <c r="M105" s="238">
        <f>G105*(1+L105/100)</f>
        <v>0</v>
      </c>
      <c r="N105" s="238">
        <v>0</v>
      </c>
      <c r="O105" s="238">
        <f>ROUND(E105*N105,2)</f>
        <v>0</v>
      </c>
      <c r="P105" s="238">
        <v>0</v>
      </c>
      <c r="Q105" s="238">
        <f>ROUND(E105*P105,2)</f>
        <v>0</v>
      </c>
      <c r="R105" s="238" t="s">
        <v>114</v>
      </c>
      <c r="S105" s="238" t="s">
        <v>115</v>
      </c>
      <c r="T105" s="239" t="s">
        <v>115</v>
      </c>
      <c r="U105" s="223">
        <v>0.36</v>
      </c>
      <c r="V105" s="223">
        <f>ROUND(E105*U105,2)</f>
        <v>2.88</v>
      </c>
      <c r="W105" s="223"/>
      <c r="X105" s="223" t="s">
        <v>116</v>
      </c>
      <c r="Y105" s="214"/>
      <c r="Z105" s="214"/>
      <c r="AA105" s="214"/>
      <c r="AB105" s="214"/>
      <c r="AC105" s="214"/>
      <c r="AD105" s="214"/>
      <c r="AE105" s="214"/>
      <c r="AF105" s="214"/>
      <c r="AG105" s="214" t="s">
        <v>123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">
      <c r="A106" s="221"/>
      <c r="B106" s="222"/>
      <c r="C106" s="250" t="s">
        <v>223</v>
      </c>
      <c r="D106" s="242"/>
      <c r="E106" s="242"/>
      <c r="F106" s="242"/>
      <c r="G106" s="242"/>
      <c r="H106" s="223"/>
      <c r="I106" s="223"/>
      <c r="J106" s="223"/>
      <c r="K106" s="223"/>
      <c r="L106" s="223"/>
      <c r="M106" s="223"/>
      <c r="N106" s="223"/>
      <c r="O106" s="223"/>
      <c r="P106" s="223"/>
      <c r="Q106" s="223"/>
      <c r="R106" s="223"/>
      <c r="S106" s="223"/>
      <c r="T106" s="223"/>
      <c r="U106" s="223"/>
      <c r="V106" s="223"/>
      <c r="W106" s="223"/>
      <c r="X106" s="223"/>
      <c r="Y106" s="214"/>
      <c r="Z106" s="214"/>
      <c r="AA106" s="214"/>
      <c r="AB106" s="214"/>
      <c r="AC106" s="214"/>
      <c r="AD106" s="214"/>
      <c r="AE106" s="214"/>
      <c r="AF106" s="214"/>
      <c r="AG106" s="214" t="s">
        <v>129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21"/>
      <c r="B107" s="222"/>
      <c r="C107" s="248" t="s">
        <v>224</v>
      </c>
      <c r="D107" s="224"/>
      <c r="E107" s="225">
        <v>8</v>
      </c>
      <c r="F107" s="223"/>
      <c r="G107" s="223"/>
      <c r="H107" s="223"/>
      <c r="I107" s="223"/>
      <c r="J107" s="223"/>
      <c r="K107" s="223"/>
      <c r="L107" s="223"/>
      <c r="M107" s="223"/>
      <c r="N107" s="223"/>
      <c r="O107" s="223"/>
      <c r="P107" s="223"/>
      <c r="Q107" s="223"/>
      <c r="R107" s="223"/>
      <c r="S107" s="223"/>
      <c r="T107" s="223"/>
      <c r="U107" s="223"/>
      <c r="V107" s="223"/>
      <c r="W107" s="223"/>
      <c r="X107" s="223"/>
      <c r="Y107" s="214"/>
      <c r="Z107" s="214"/>
      <c r="AA107" s="214"/>
      <c r="AB107" s="214"/>
      <c r="AC107" s="214"/>
      <c r="AD107" s="214"/>
      <c r="AE107" s="214"/>
      <c r="AF107" s="214"/>
      <c r="AG107" s="214" t="s">
        <v>119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21"/>
      <c r="B108" s="222"/>
      <c r="C108" s="249"/>
      <c r="D108" s="240"/>
      <c r="E108" s="240"/>
      <c r="F108" s="240"/>
      <c r="G108" s="240"/>
      <c r="H108" s="223"/>
      <c r="I108" s="223"/>
      <c r="J108" s="223"/>
      <c r="K108" s="223"/>
      <c r="L108" s="223"/>
      <c r="M108" s="223"/>
      <c r="N108" s="223"/>
      <c r="O108" s="223"/>
      <c r="P108" s="223"/>
      <c r="Q108" s="223"/>
      <c r="R108" s="223"/>
      <c r="S108" s="223"/>
      <c r="T108" s="223"/>
      <c r="U108" s="223"/>
      <c r="V108" s="223"/>
      <c r="W108" s="223"/>
      <c r="X108" s="223"/>
      <c r="Y108" s="214"/>
      <c r="Z108" s="214"/>
      <c r="AA108" s="214"/>
      <c r="AB108" s="214"/>
      <c r="AC108" s="214"/>
      <c r="AD108" s="214"/>
      <c r="AE108" s="214"/>
      <c r="AF108" s="214"/>
      <c r="AG108" s="214" t="s">
        <v>120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3">
        <v>27</v>
      </c>
      <c r="B109" s="234" t="s">
        <v>225</v>
      </c>
      <c r="C109" s="247" t="s">
        <v>226</v>
      </c>
      <c r="D109" s="235" t="s">
        <v>127</v>
      </c>
      <c r="E109" s="236">
        <v>8</v>
      </c>
      <c r="F109" s="237"/>
      <c r="G109" s="238">
        <f>ROUND(E109*F109,2)</f>
        <v>0</v>
      </c>
      <c r="H109" s="237"/>
      <c r="I109" s="238">
        <f>ROUND(E109*H109,2)</f>
        <v>0</v>
      </c>
      <c r="J109" s="237"/>
      <c r="K109" s="238">
        <f>ROUND(E109*J109,2)</f>
        <v>0</v>
      </c>
      <c r="L109" s="238">
        <v>21</v>
      </c>
      <c r="M109" s="238">
        <f>G109*(1+L109/100)</f>
        <v>0</v>
      </c>
      <c r="N109" s="238">
        <v>0</v>
      </c>
      <c r="O109" s="238">
        <f>ROUND(E109*N109,2)</f>
        <v>0</v>
      </c>
      <c r="P109" s="238">
        <v>0</v>
      </c>
      <c r="Q109" s="238">
        <f>ROUND(E109*P109,2)</f>
        <v>0</v>
      </c>
      <c r="R109" s="238" t="s">
        <v>114</v>
      </c>
      <c r="S109" s="238" t="s">
        <v>115</v>
      </c>
      <c r="T109" s="239" t="s">
        <v>115</v>
      </c>
      <c r="U109" s="223">
        <v>3.6999999999999998E-2</v>
      </c>
      <c r="V109" s="223">
        <f>ROUND(E109*U109,2)</f>
        <v>0.3</v>
      </c>
      <c r="W109" s="223"/>
      <c r="X109" s="223" t="s">
        <v>116</v>
      </c>
      <c r="Y109" s="214"/>
      <c r="Z109" s="214"/>
      <c r="AA109" s="214"/>
      <c r="AB109" s="214"/>
      <c r="AC109" s="214"/>
      <c r="AD109" s="214"/>
      <c r="AE109" s="214"/>
      <c r="AF109" s="214"/>
      <c r="AG109" s="214" t="s">
        <v>123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">
      <c r="A110" s="221"/>
      <c r="B110" s="222"/>
      <c r="C110" s="250" t="s">
        <v>227</v>
      </c>
      <c r="D110" s="242"/>
      <c r="E110" s="242"/>
      <c r="F110" s="242"/>
      <c r="G110" s="242"/>
      <c r="H110" s="223"/>
      <c r="I110" s="223"/>
      <c r="J110" s="223"/>
      <c r="K110" s="223"/>
      <c r="L110" s="223"/>
      <c r="M110" s="223"/>
      <c r="N110" s="223"/>
      <c r="O110" s="223"/>
      <c r="P110" s="223"/>
      <c r="Q110" s="223"/>
      <c r="R110" s="223"/>
      <c r="S110" s="223"/>
      <c r="T110" s="223"/>
      <c r="U110" s="223"/>
      <c r="V110" s="223"/>
      <c r="W110" s="223"/>
      <c r="X110" s="223"/>
      <c r="Y110" s="214"/>
      <c r="Z110" s="214"/>
      <c r="AA110" s="214"/>
      <c r="AB110" s="214"/>
      <c r="AC110" s="214"/>
      <c r="AD110" s="214"/>
      <c r="AE110" s="214"/>
      <c r="AF110" s="214"/>
      <c r="AG110" s="214" t="s">
        <v>129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21"/>
      <c r="B111" s="222"/>
      <c r="C111" s="248" t="s">
        <v>70</v>
      </c>
      <c r="D111" s="224"/>
      <c r="E111" s="225">
        <v>8</v>
      </c>
      <c r="F111" s="223"/>
      <c r="G111" s="223"/>
      <c r="H111" s="223"/>
      <c r="I111" s="223"/>
      <c r="J111" s="223"/>
      <c r="K111" s="223"/>
      <c r="L111" s="223"/>
      <c r="M111" s="223"/>
      <c r="N111" s="223"/>
      <c r="O111" s="223"/>
      <c r="P111" s="223"/>
      <c r="Q111" s="223"/>
      <c r="R111" s="223"/>
      <c r="S111" s="223"/>
      <c r="T111" s="223"/>
      <c r="U111" s="223"/>
      <c r="V111" s="223"/>
      <c r="W111" s="223"/>
      <c r="X111" s="223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119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21"/>
      <c r="B112" s="222"/>
      <c r="C112" s="249"/>
      <c r="D112" s="240"/>
      <c r="E112" s="240"/>
      <c r="F112" s="240"/>
      <c r="G112" s="240"/>
      <c r="H112" s="223"/>
      <c r="I112" s="223"/>
      <c r="J112" s="223"/>
      <c r="K112" s="223"/>
      <c r="L112" s="223"/>
      <c r="M112" s="223"/>
      <c r="N112" s="223"/>
      <c r="O112" s="223"/>
      <c r="P112" s="223"/>
      <c r="Q112" s="223"/>
      <c r="R112" s="223"/>
      <c r="S112" s="223"/>
      <c r="T112" s="223"/>
      <c r="U112" s="223"/>
      <c r="V112" s="223"/>
      <c r="W112" s="223"/>
      <c r="X112" s="223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120</v>
      </c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x14ac:dyDescent="0.2">
      <c r="A113" s="227" t="s">
        <v>109</v>
      </c>
      <c r="B113" s="228" t="s">
        <v>74</v>
      </c>
      <c r="C113" s="246" t="s">
        <v>75</v>
      </c>
      <c r="D113" s="229"/>
      <c r="E113" s="230"/>
      <c r="F113" s="231"/>
      <c r="G113" s="231">
        <f>SUMIF(AG114:AG118,"&lt;&gt;NOR",G114:G118)</f>
        <v>0</v>
      </c>
      <c r="H113" s="231"/>
      <c r="I113" s="231">
        <f>SUM(I114:I118)</f>
        <v>0</v>
      </c>
      <c r="J113" s="231"/>
      <c r="K113" s="231">
        <f>SUM(K114:K118)</f>
        <v>0</v>
      </c>
      <c r="L113" s="231"/>
      <c r="M113" s="231">
        <f>SUM(M114:M118)</f>
        <v>0</v>
      </c>
      <c r="N113" s="231"/>
      <c r="O113" s="231">
        <f>SUM(O114:O118)</f>
        <v>0</v>
      </c>
      <c r="P113" s="231"/>
      <c r="Q113" s="231">
        <f>SUM(Q114:Q118)</f>
        <v>1.5</v>
      </c>
      <c r="R113" s="231"/>
      <c r="S113" s="231"/>
      <c r="T113" s="232"/>
      <c r="U113" s="226"/>
      <c r="V113" s="226">
        <f>SUM(V114:V118)</f>
        <v>4.71</v>
      </c>
      <c r="W113" s="226"/>
      <c r="X113" s="226"/>
      <c r="AG113" t="s">
        <v>110</v>
      </c>
    </row>
    <row r="114" spans="1:60" ht="22.5" outlineLevel="1" x14ac:dyDescent="0.2">
      <c r="A114" s="233">
        <v>28</v>
      </c>
      <c r="B114" s="234" t="s">
        <v>228</v>
      </c>
      <c r="C114" s="247" t="s">
        <v>229</v>
      </c>
      <c r="D114" s="235" t="s">
        <v>113</v>
      </c>
      <c r="E114" s="236">
        <v>13.625</v>
      </c>
      <c r="F114" s="237"/>
      <c r="G114" s="238">
        <f>ROUND(E114*F114,2)</f>
        <v>0</v>
      </c>
      <c r="H114" s="237"/>
      <c r="I114" s="238">
        <f>ROUND(E114*H114,2)</f>
        <v>0</v>
      </c>
      <c r="J114" s="237"/>
      <c r="K114" s="238">
        <f>ROUND(E114*J114,2)</f>
        <v>0</v>
      </c>
      <c r="L114" s="238">
        <v>21</v>
      </c>
      <c r="M114" s="238">
        <f>G114*(1+L114/100)</f>
        <v>0</v>
      </c>
      <c r="N114" s="238">
        <v>0</v>
      </c>
      <c r="O114" s="238">
        <f>ROUND(E114*N114,2)</f>
        <v>0</v>
      </c>
      <c r="P114" s="238">
        <v>0.11</v>
      </c>
      <c r="Q114" s="238">
        <f>ROUND(E114*P114,2)</f>
        <v>1.5</v>
      </c>
      <c r="R114" s="238" t="s">
        <v>230</v>
      </c>
      <c r="S114" s="238" t="s">
        <v>115</v>
      </c>
      <c r="T114" s="239" t="s">
        <v>115</v>
      </c>
      <c r="U114" s="223">
        <v>0.34599999999999997</v>
      </c>
      <c r="V114" s="223">
        <f>ROUND(E114*U114,2)</f>
        <v>4.71</v>
      </c>
      <c r="W114" s="223"/>
      <c r="X114" s="223" t="s">
        <v>116</v>
      </c>
      <c r="Y114" s="214"/>
      <c r="Z114" s="214"/>
      <c r="AA114" s="214"/>
      <c r="AB114" s="214"/>
      <c r="AC114" s="214"/>
      <c r="AD114" s="214"/>
      <c r="AE114" s="214"/>
      <c r="AF114" s="214"/>
      <c r="AG114" s="214" t="s">
        <v>117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21"/>
      <c r="B115" s="222"/>
      <c r="C115" s="250" t="s">
        <v>231</v>
      </c>
      <c r="D115" s="242"/>
      <c r="E115" s="242"/>
      <c r="F115" s="242"/>
      <c r="G115" s="242"/>
      <c r="H115" s="223"/>
      <c r="I115" s="223"/>
      <c r="J115" s="223"/>
      <c r="K115" s="223"/>
      <c r="L115" s="223"/>
      <c r="M115" s="223"/>
      <c r="N115" s="223"/>
      <c r="O115" s="223"/>
      <c r="P115" s="223"/>
      <c r="Q115" s="223"/>
      <c r="R115" s="223"/>
      <c r="S115" s="223"/>
      <c r="T115" s="223"/>
      <c r="U115" s="223"/>
      <c r="V115" s="223"/>
      <c r="W115" s="223"/>
      <c r="X115" s="223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129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21"/>
      <c r="B116" s="222"/>
      <c r="C116" s="248" t="s">
        <v>232</v>
      </c>
      <c r="D116" s="224"/>
      <c r="E116" s="225"/>
      <c r="F116" s="223"/>
      <c r="G116" s="223"/>
      <c r="H116" s="223"/>
      <c r="I116" s="223"/>
      <c r="J116" s="223"/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23"/>
      <c r="X116" s="223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119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21"/>
      <c r="B117" s="222"/>
      <c r="C117" s="248" t="s">
        <v>233</v>
      </c>
      <c r="D117" s="224"/>
      <c r="E117" s="225">
        <v>13.625</v>
      </c>
      <c r="F117" s="223"/>
      <c r="G117" s="223"/>
      <c r="H117" s="223"/>
      <c r="I117" s="223"/>
      <c r="J117" s="223"/>
      <c r="K117" s="223"/>
      <c r="L117" s="223"/>
      <c r="M117" s="223"/>
      <c r="N117" s="223"/>
      <c r="O117" s="223"/>
      <c r="P117" s="223"/>
      <c r="Q117" s="223"/>
      <c r="R117" s="223"/>
      <c r="S117" s="223"/>
      <c r="T117" s="223"/>
      <c r="U117" s="223"/>
      <c r="V117" s="223"/>
      <c r="W117" s="223"/>
      <c r="X117" s="223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119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21"/>
      <c r="B118" s="222"/>
      <c r="C118" s="249"/>
      <c r="D118" s="240"/>
      <c r="E118" s="240"/>
      <c r="F118" s="240"/>
      <c r="G118" s="240"/>
      <c r="H118" s="223"/>
      <c r="I118" s="223"/>
      <c r="J118" s="223"/>
      <c r="K118" s="223"/>
      <c r="L118" s="223"/>
      <c r="M118" s="223"/>
      <c r="N118" s="223"/>
      <c r="O118" s="223"/>
      <c r="P118" s="223"/>
      <c r="Q118" s="223"/>
      <c r="R118" s="223"/>
      <c r="S118" s="223"/>
      <c r="T118" s="223"/>
      <c r="U118" s="223"/>
      <c r="V118" s="223"/>
      <c r="W118" s="223"/>
      <c r="X118" s="223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120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x14ac:dyDescent="0.2">
      <c r="A119" s="227" t="s">
        <v>109</v>
      </c>
      <c r="B119" s="228" t="s">
        <v>76</v>
      </c>
      <c r="C119" s="246" t="s">
        <v>77</v>
      </c>
      <c r="D119" s="229"/>
      <c r="E119" s="230"/>
      <c r="F119" s="231"/>
      <c r="G119" s="231">
        <f>SUMIF(AG120:AG122,"&lt;&gt;NOR",G120:G122)</f>
        <v>0</v>
      </c>
      <c r="H119" s="231"/>
      <c r="I119" s="231">
        <f>SUM(I120:I122)</f>
        <v>0</v>
      </c>
      <c r="J119" s="231"/>
      <c r="K119" s="231">
        <f>SUM(K120:K122)</f>
        <v>0</v>
      </c>
      <c r="L119" s="231"/>
      <c r="M119" s="231">
        <f>SUM(M120:M122)</f>
        <v>0</v>
      </c>
      <c r="N119" s="231"/>
      <c r="O119" s="231">
        <f>SUM(O120:O122)</f>
        <v>0</v>
      </c>
      <c r="P119" s="231"/>
      <c r="Q119" s="231">
        <f>SUM(Q120:Q122)</f>
        <v>0</v>
      </c>
      <c r="R119" s="231"/>
      <c r="S119" s="231"/>
      <c r="T119" s="232"/>
      <c r="U119" s="226"/>
      <c r="V119" s="226">
        <f>SUM(V120:V122)</f>
        <v>2.29</v>
      </c>
      <c r="W119" s="226"/>
      <c r="X119" s="226"/>
      <c r="AG119" t="s">
        <v>110</v>
      </c>
    </row>
    <row r="120" spans="1:60" outlineLevel="1" x14ac:dyDescent="0.2">
      <c r="A120" s="233">
        <v>29</v>
      </c>
      <c r="B120" s="234" t="s">
        <v>234</v>
      </c>
      <c r="C120" s="247" t="s">
        <v>235</v>
      </c>
      <c r="D120" s="235" t="s">
        <v>167</v>
      </c>
      <c r="E120" s="236">
        <v>143.33134000000001</v>
      </c>
      <c r="F120" s="237"/>
      <c r="G120" s="238">
        <f>ROUND(E120*F120,2)</f>
        <v>0</v>
      </c>
      <c r="H120" s="237"/>
      <c r="I120" s="238">
        <f>ROUND(E120*H120,2)</f>
        <v>0</v>
      </c>
      <c r="J120" s="237"/>
      <c r="K120" s="238">
        <f>ROUND(E120*J120,2)</f>
        <v>0</v>
      </c>
      <c r="L120" s="238">
        <v>21</v>
      </c>
      <c r="M120" s="238">
        <f>G120*(1+L120/100)</f>
        <v>0</v>
      </c>
      <c r="N120" s="238">
        <v>0</v>
      </c>
      <c r="O120" s="238">
        <f>ROUND(E120*N120,2)</f>
        <v>0</v>
      </c>
      <c r="P120" s="238">
        <v>0</v>
      </c>
      <c r="Q120" s="238">
        <f>ROUND(E120*P120,2)</f>
        <v>0</v>
      </c>
      <c r="R120" s="238" t="s">
        <v>114</v>
      </c>
      <c r="S120" s="238" t="s">
        <v>115</v>
      </c>
      <c r="T120" s="239" t="s">
        <v>115</v>
      </c>
      <c r="U120" s="223">
        <v>1.6E-2</v>
      </c>
      <c r="V120" s="223">
        <f>ROUND(E120*U120,2)</f>
        <v>2.29</v>
      </c>
      <c r="W120" s="223"/>
      <c r="X120" s="223" t="s">
        <v>236</v>
      </c>
      <c r="Y120" s="214"/>
      <c r="Z120" s="214"/>
      <c r="AA120" s="214"/>
      <c r="AB120" s="214"/>
      <c r="AC120" s="214"/>
      <c r="AD120" s="214"/>
      <c r="AE120" s="214"/>
      <c r="AF120" s="214"/>
      <c r="AG120" s="214" t="s">
        <v>237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21"/>
      <c r="B121" s="222"/>
      <c r="C121" s="250" t="s">
        <v>238</v>
      </c>
      <c r="D121" s="242"/>
      <c r="E121" s="242"/>
      <c r="F121" s="242"/>
      <c r="G121" s="242"/>
      <c r="H121" s="223"/>
      <c r="I121" s="223"/>
      <c r="J121" s="223"/>
      <c r="K121" s="223"/>
      <c r="L121" s="223"/>
      <c r="M121" s="223"/>
      <c r="N121" s="223"/>
      <c r="O121" s="223"/>
      <c r="P121" s="223"/>
      <c r="Q121" s="223"/>
      <c r="R121" s="223"/>
      <c r="S121" s="223"/>
      <c r="T121" s="223"/>
      <c r="U121" s="223"/>
      <c r="V121" s="223"/>
      <c r="W121" s="223"/>
      <c r="X121" s="223"/>
      <c r="Y121" s="214"/>
      <c r="Z121" s="214"/>
      <c r="AA121" s="214"/>
      <c r="AB121" s="214"/>
      <c r="AC121" s="214"/>
      <c r="AD121" s="214"/>
      <c r="AE121" s="214"/>
      <c r="AF121" s="214"/>
      <c r="AG121" s="214" t="s">
        <v>129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21"/>
      <c r="B122" s="222"/>
      <c r="C122" s="249"/>
      <c r="D122" s="240"/>
      <c r="E122" s="240"/>
      <c r="F122" s="240"/>
      <c r="G122" s="240"/>
      <c r="H122" s="223"/>
      <c r="I122" s="223"/>
      <c r="J122" s="223"/>
      <c r="K122" s="223"/>
      <c r="L122" s="223"/>
      <c r="M122" s="223"/>
      <c r="N122" s="223"/>
      <c r="O122" s="223"/>
      <c r="P122" s="223"/>
      <c r="Q122" s="223"/>
      <c r="R122" s="223"/>
      <c r="S122" s="223"/>
      <c r="T122" s="223"/>
      <c r="U122" s="223"/>
      <c r="V122" s="223"/>
      <c r="W122" s="223"/>
      <c r="X122" s="223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120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x14ac:dyDescent="0.2">
      <c r="A123" s="227" t="s">
        <v>109</v>
      </c>
      <c r="B123" s="228" t="s">
        <v>78</v>
      </c>
      <c r="C123" s="246" t="s">
        <v>79</v>
      </c>
      <c r="D123" s="229"/>
      <c r="E123" s="230"/>
      <c r="F123" s="231"/>
      <c r="G123" s="231">
        <f>SUMIF(AG124:AG132,"&lt;&gt;NOR",G124:G132)</f>
        <v>0</v>
      </c>
      <c r="H123" s="231"/>
      <c r="I123" s="231">
        <f>SUM(I124:I132)</f>
        <v>0</v>
      </c>
      <c r="J123" s="231"/>
      <c r="K123" s="231">
        <f>SUM(K124:K132)</f>
        <v>0</v>
      </c>
      <c r="L123" s="231"/>
      <c r="M123" s="231">
        <f>SUM(M124:M132)</f>
        <v>0</v>
      </c>
      <c r="N123" s="231"/>
      <c r="O123" s="231">
        <f>SUM(O124:O132)</f>
        <v>0</v>
      </c>
      <c r="P123" s="231"/>
      <c r="Q123" s="231">
        <f>SUM(Q124:Q132)</f>
        <v>0</v>
      </c>
      <c r="R123" s="231"/>
      <c r="S123" s="231"/>
      <c r="T123" s="232"/>
      <c r="U123" s="226"/>
      <c r="V123" s="226">
        <f>SUM(V124:V132)</f>
        <v>48.99</v>
      </c>
      <c r="W123" s="226"/>
      <c r="X123" s="226"/>
      <c r="AG123" t="s">
        <v>110</v>
      </c>
    </row>
    <row r="124" spans="1:60" ht="22.5" outlineLevel="1" x14ac:dyDescent="0.2">
      <c r="A124" s="233">
        <v>30</v>
      </c>
      <c r="B124" s="234" t="s">
        <v>239</v>
      </c>
      <c r="C124" s="247" t="s">
        <v>240</v>
      </c>
      <c r="D124" s="235" t="s">
        <v>167</v>
      </c>
      <c r="E124" s="236">
        <v>63.879249999999999</v>
      </c>
      <c r="F124" s="237"/>
      <c r="G124" s="238">
        <f>ROUND(E124*F124,2)</f>
        <v>0</v>
      </c>
      <c r="H124" s="237"/>
      <c r="I124" s="238">
        <f>ROUND(E124*H124,2)</f>
        <v>0</v>
      </c>
      <c r="J124" s="237"/>
      <c r="K124" s="238">
        <f>ROUND(E124*J124,2)</f>
        <v>0</v>
      </c>
      <c r="L124" s="238">
        <v>21</v>
      </c>
      <c r="M124" s="238">
        <f>G124*(1+L124/100)</f>
        <v>0</v>
      </c>
      <c r="N124" s="238">
        <v>0</v>
      </c>
      <c r="O124" s="238">
        <f>ROUND(E124*N124,2)</f>
        <v>0</v>
      </c>
      <c r="P124" s="238">
        <v>0</v>
      </c>
      <c r="Q124" s="238">
        <f>ROUND(E124*P124,2)</f>
        <v>0</v>
      </c>
      <c r="R124" s="238" t="s">
        <v>241</v>
      </c>
      <c r="S124" s="238" t="s">
        <v>115</v>
      </c>
      <c r="T124" s="239" t="s">
        <v>115</v>
      </c>
      <c r="U124" s="223">
        <v>0.27700000000000002</v>
      </c>
      <c r="V124" s="223">
        <f>ROUND(E124*U124,2)</f>
        <v>17.690000000000001</v>
      </c>
      <c r="W124" s="223"/>
      <c r="X124" s="223" t="s">
        <v>242</v>
      </c>
      <c r="Y124" s="214"/>
      <c r="Z124" s="214"/>
      <c r="AA124" s="214"/>
      <c r="AB124" s="214"/>
      <c r="AC124" s="214"/>
      <c r="AD124" s="214"/>
      <c r="AE124" s="214"/>
      <c r="AF124" s="214"/>
      <c r="AG124" s="214" t="s">
        <v>243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21"/>
      <c r="B125" s="222"/>
      <c r="C125" s="250" t="s">
        <v>244</v>
      </c>
      <c r="D125" s="242"/>
      <c r="E125" s="242"/>
      <c r="F125" s="242"/>
      <c r="G125" s="242"/>
      <c r="H125" s="223"/>
      <c r="I125" s="223"/>
      <c r="J125" s="223"/>
      <c r="K125" s="223"/>
      <c r="L125" s="223"/>
      <c r="M125" s="223"/>
      <c r="N125" s="223"/>
      <c r="O125" s="223"/>
      <c r="P125" s="223"/>
      <c r="Q125" s="223"/>
      <c r="R125" s="223"/>
      <c r="S125" s="223"/>
      <c r="T125" s="223"/>
      <c r="U125" s="223"/>
      <c r="V125" s="223"/>
      <c r="W125" s="223"/>
      <c r="X125" s="223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129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21"/>
      <c r="B126" s="222"/>
      <c r="C126" s="249"/>
      <c r="D126" s="240"/>
      <c r="E126" s="240"/>
      <c r="F126" s="240"/>
      <c r="G126" s="240"/>
      <c r="H126" s="223"/>
      <c r="I126" s="223"/>
      <c r="J126" s="223"/>
      <c r="K126" s="223"/>
      <c r="L126" s="223"/>
      <c r="M126" s="223"/>
      <c r="N126" s="223"/>
      <c r="O126" s="223"/>
      <c r="P126" s="223"/>
      <c r="Q126" s="223"/>
      <c r="R126" s="223"/>
      <c r="S126" s="223"/>
      <c r="T126" s="223"/>
      <c r="U126" s="223"/>
      <c r="V126" s="223"/>
      <c r="W126" s="223"/>
      <c r="X126" s="223"/>
      <c r="Y126" s="214"/>
      <c r="Z126" s="214"/>
      <c r="AA126" s="214"/>
      <c r="AB126" s="214"/>
      <c r="AC126" s="214"/>
      <c r="AD126" s="214"/>
      <c r="AE126" s="214"/>
      <c r="AF126" s="214"/>
      <c r="AG126" s="214" t="s">
        <v>120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33">
        <v>31</v>
      </c>
      <c r="B127" s="234" t="s">
        <v>245</v>
      </c>
      <c r="C127" s="247" t="s">
        <v>246</v>
      </c>
      <c r="D127" s="235" t="s">
        <v>167</v>
      </c>
      <c r="E127" s="236">
        <v>63.879249999999999</v>
      </c>
      <c r="F127" s="237"/>
      <c r="G127" s="238">
        <f>ROUND(E127*F127,2)</f>
        <v>0</v>
      </c>
      <c r="H127" s="237"/>
      <c r="I127" s="238">
        <f>ROUND(E127*H127,2)</f>
        <v>0</v>
      </c>
      <c r="J127" s="237"/>
      <c r="K127" s="238">
        <f>ROUND(E127*J127,2)</f>
        <v>0</v>
      </c>
      <c r="L127" s="238">
        <v>21</v>
      </c>
      <c r="M127" s="238">
        <f>G127*(1+L127/100)</f>
        <v>0</v>
      </c>
      <c r="N127" s="238">
        <v>0</v>
      </c>
      <c r="O127" s="238">
        <f>ROUND(E127*N127,2)</f>
        <v>0</v>
      </c>
      <c r="P127" s="238">
        <v>0</v>
      </c>
      <c r="Q127" s="238">
        <f>ROUND(E127*P127,2)</f>
        <v>0</v>
      </c>
      <c r="R127" s="238" t="s">
        <v>230</v>
      </c>
      <c r="S127" s="238" t="s">
        <v>115</v>
      </c>
      <c r="T127" s="239" t="s">
        <v>115</v>
      </c>
      <c r="U127" s="223">
        <v>0.49</v>
      </c>
      <c r="V127" s="223">
        <f>ROUND(E127*U127,2)</f>
        <v>31.3</v>
      </c>
      <c r="W127" s="223"/>
      <c r="X127" s="223" t="s">
        <v>242</v>
      </c>
      <c r="Y127" s="214"/>
      <c r="Z127" s="214"/>
      <c r="AA127" s="214"/>
      <c r="AB127" s="214"/>
      <c r="AC127" s="214"/>
      <c r="AD127" s="214"/>
      <c r="AE127" s="214"/>
      <c r="AF127" s="214"/>
      <c r="AG127" s="214" t="s">
        <v>243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21"/>
      <c r="B128" s="222"/>
      <c r="C128" s="251"/>
      <c r="D128" s="243"/>
      <c r="E128" s="243"/>
      <c r="F128" s="243"/>
      <c r="G128" s="243"/>
      <c r="H128" s="223"/>
      <c r="I128" s="223"/>
      <c r="J128" s="223"/>
      <c r="K128" s="223"/>
      <c r="L128" s="223"/>
      <c r="M128" s="223"/>
      <c r="N128" s="223"/>
      <c r="O128" s="223"/>
      <c r="P128" s="223"/>
      <c r="Q128" s="223"/>
      <c r="R128" s="223"/>
      <c r="S128" s="223"/>
      <c r="T128" s="223"/>
      <c r="U128" s="223"/>
      <c r="V128" s="223"/>
      <c r="W128" s="223"/>
      <c r="X128" s="223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120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33">
        <v>32</v>
      </c>
      <c r="B129" s="234" t="s">
        <v>247</v>
      </c>
      <c r="C129" s="247" t="s">
        <v>248</v>
      </c>
      <c r="D129" s="235" t="s">
        <v>167</v>
      </c>
      <c r="E129" s="236">
        <v>1213.7057500000001</v>
      </c>
      <c r="F129" s="237"/>
      <c r="G129" s="238">
        <f>ROUND(E129*F129,2)</f>
        <v>0</v>
      </c>
      <c r="H129" s="237"/>
      <c r="I129" s="238">
        <f>ROUND(E129*H129,2)</f>
        <v>0</v>
      </c>
      <c r="J129" s="237"/>
      <c r="K129" s="238">
        <f>ROUND(E129*J129,2)</f>
        <v>0</v>
      </c>
      <c r="L129" s="238">
        <v>21</v>
      </c>
      <c r="M129" s="238">
        <f>G129*(1+L129/100)</f>
        <v>0</v>
      </c>
      <c r="N129" s="238">
        <v>0</v>
      </c>
      <c r="O129" s="238">
        <f>ROUND(E129*N129,2)</f>
        <v>0</v>
      </c>
      <c r="P129" s="238">
        <v>0</v>
      </c>
      <c r="Q129" s="238">
        <f>ROUND(E129*P129,2)</f>
        <v>0</v>
      </c>
      <c r="R129" s="238" t="s">
        <v>230</v>
      </c>
      <c r="S129" s="238" t="s">
        <v>115</v>
      </c>
      <c r="T129" s="239" t="s">
        <v>115</v>
      </c>
      <c r="U129" s="223">
        <v>0</v>
      </c>
      <c r="V129" s="223">
        <f>ROUND(E129*U129,2)</f>
        <v>0</v>
      </c>
      <c r="W129" s="223"/>
      <c r="X129" s="223" t="s">
        <v>242</v>
      </c>
      <c r="Y129" s="214"/>
      <c r="Z129" s="214"/>
      <c r="AA129" s="214"/>
      <c r="AB129" s="214"/>
      <c r="AC129" s="214"/>
      <c r="AD129" s="214"/>
      <c r="AE129" s="214"/>
      <c r="AF129" s="214"/>
      <c r="AG129" s="214" t="s">
        <v>243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21"/>
      <c r="B130" s="222"/>
      <c r="C130" s="251"/>
      <c r="D130" s="243"/>
      <c r="E130" s="243"/>
      <c r="F130" s="243"/>
      <c r="G130" s="243"/>
      <c r="H130" s="223"/>
      <c r="I130" s="223"/>
      <c r="J130" s="223"/>
      <c r="K130" s="223"/>
      <c r="L130" s="223"/>
      <c r="M130" s="223"/>
      <c r="N130" s="223"/>
      <c r="O130" s="223"/>
      <c r="P130" s="223"/>
      <c r="Q130" s="223"/>
      <c r="R130" s="223"/>
      <c r="S130" s="223"/>
      <c r="T130" s="223"/>
      <c r="U130" s="223"/>
      <c r="V130" s="223"/>
      <c r="W130" s="223"/>
      <c r="X130" s="223"/>
      <c r="Y130" s="214"/>
      <c r="Z130" s="214"/>
      <c r="AA130" s="214"/>
      <c r="AB130" s="214"/>
      <c r="AC130" s="214"/>
      <c r="AD130" s="214"/>
      <c r="AE130" s="214"/>
      <c r="AF130" s="214"/>
      <c r="AG130" s="214" t="s">
        <v>120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33">
        <v>33</v>
      </c>
      <c r="B131" s="234" t="s">
        <v>249</v>
      </c>
      <c r="C131" s="247" t="s">
        <v>250</v>
      </c>
      <c r="D131" s="235" t="s">
        <v>167</v>
      </c>
      <c r="E131" s="236">
        <v>63.879249999999999</v>
      </c>
      <c r="F131" s="237"/>
      <c r="G131" s="238">
        <f>ROUND(E131*F131,2)</f>
        <v>0</v>
      </c>
      <c r="H131" s="237"/>
      <c r="I131" s="238">
        <f>ROUND(E131*H131,2)</f>
        <v>0</v>
      </c>
      <c r="J131" s="237"/>
      <c r="K131" s="238">
        <f>ROUND(E131*J131,2)</f>
        <v>0</v>
      </c>
      <c r="L131" s="238">
        <v>21</v>
      </c>
      <c r="M131" s="238">
        <f>G131*(1+L131/100)</f>
        <v>0</v>
      </c>
      <c r="N131" s="238">
        <v>0</v>
      </c>
      <c r="O131" s="238">
        <f>ROUND(E131*N131,2)</f>
        <v>0</v>
      </c>
      <c r="P131" s="238">
        <v>0</v>
      </c>
      <c r="Q131" s="238">
        <f>ROUND(E131*P131,2)</f>
        <v>0</v>
      </c>
      <c r="R131" s="238" t="s">
        <v>230</v>
      </c>
      <c r="S131" s="238" t="s">
        <v>115</v>
      </c>
      <c r="T131" s="239" t="s">
        <v>251</v>
      </c>
      <c r="U131" s="223">
        <v>0</v>
      </c>
      <c r="V131" s="223">
        <f>ROUND(E131*U131,2)</f>
        <v>0</v>
      </c>
      <c r="W131" s="223"/>
      <c r="X131" s="223" t="s">
        <v>242</v>
      </c>
      <c r="Y131" s="214"/>
      <c r="Z131" s="214"/>
      <c r="AA131" s="214"/>
      <c r="AB131" s="214"/>
      <c r="AC131" s="214"/>
      <c r="AD131" s="214"/>
      <c r="AE131" s="214"/>
      <c r="AF131" s="214"/>
      <c r="AG131" s="214" t="s">
        <v>252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21"/>
      <c r="B132" s="222"/>
      <c r="C132" s="251"/>
      <c r="D132" s="243"/>
      <c r="E132" s="243"/>
      <c r="F132" s="243"/>
      <c r="G132" s="243"/>
      <c r="H132" s="223"/>
      <c r="I132" s="223"/>
      <c r="J132" s="223"/>
      <c r="K132" s="223"/>
      <c r="L132" s="223"/>
      <c r="M132" s="223"/>
      <c r="N132" s="223"/>
      <c r="O132" s="223"/>
      <c r="P132" s="223"/>
      <c r="Q132" s="223"/>
      <c r="R132" s="223"/>
      <c r="S132" s="223"/>
      <c r="T132" s="223"/>
      <c r="U132" s="223"/>
      <c r="V132" s="223"/>
      <c r="W132" s="223"/>
      <c r="X132" s="223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120</v>
      </c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x14ac:dyDescent="0.2">
      <c r="A133" s="227" t="s">
        <v>109</v>
      </c>
      <c r="B133" s="228" t="s">
        <v>81</v>
      </c>
      <c r="C133" s="246" t="s">
        <v>27</v>
      </c>
      <c r="D133" s="229"/>
      <c r="E133" s="230"/>
      <c r="F133" s="231"/>
      <c r="G133" s="231">
        <f>SUMIF(AG134:AG137,"&lt;&gt;NOR",G134:G137)</f>
        <v>0</v>
      </c>
      <c r="H133" s="231"/>
      <c r="I133" s="231">
        <f>SUM(I134:I137)</f>
        <v>0</v>
      </c>
      <c r="J133" s="231"/>
      <c r="K133" s="231">
        <f>SUM(K134:K137)</f>
        <v>0</v>
      </c>
      <c r="L133" s="231"/>
      <c r="M133" s="231">
        <f>SUM(M134:M137)</f>
        <v>0</v>
      </c>
      <c r="N133" s="231"/>
      <c r="O133" s="231">
        <f>SUM(O134:O137)</f>
        <v>0</v>
      </c>
      <c r="P133" s="231"/>
      <c r="Q133" s="231">
        <f>SUM(Q134:Q137)</f>
        <v>0</v>
      </c>
      <c r="R133" s="231"/>
      <c r="S133" s="231"/>
      <c r="T133" s="232"/>
      <c r="U133" s="226"/>
      <c r="V133" s="226">
        <f>SUM(V134:V137)</f>
        <v>0</v>
      </c>
      <c r="W133" s="226"/>
      <c r="X133" s="226"/>
      <c r="AG133" t="s">
        <v>110</v>
      </c>
    </row>
    <row r="134" spans="1:60" outlineLevel="1" x14ac:dyDescent="0.2">
      <c r="A134" s="233">
        <v>34</v>
      </c>
      <c r="B134" s="234" t="s">
        <v>253</v>
      </c>
      <c r="C134" s="247" t="s">
        <v>254</v>
      </c>
      <c r="D134" s="235" t="s">
        <v>201</v>
      </c>
      <c r="E134" s="236">
        <v>5</v>
      </c>
      <c r="F134" s="237"/>
      <c r="G134" s="238">
        <f>ROUND(E134*F134,2)</f>
        <v>0</v>
      </c>
      <c r="H134" s="237"/>
      <c r="I134" s="238">
        <f>ROUND(E134*H134,2)</f>
        <v>0</v>
      </c>
      <c r="J134" s="237"/>
      <c r="K134" s="238">
        <f>ROUND(E134*J134,2)</f>
        <v>0</v>
      </c>
      <c r="L134" s="238">
        <v>21</v>
      </c>
      <c r="M134" s="238">
        <f>G134*(1+L134/100)</f>
        <v>0</v>
      </c>
      <c r="N134" s="238">
        <v>0</v>
      </c>
      <c r="O134" s="238">
        <f>ROUND(E134*N134,2)</f>
        <v>0</v>
      </c>
      <c r="P134" s="238">
        <v>0</v>
      </c>
      <c r="Q134" s="238">
        <f>ROUND(E134*P134,2)</f>
        <v>0</v>
      </c>
      <c r="R134" s="238"/>
      <c r="S134" s="238" t="s">
        <v>197</v>
      </c>
      <c r="T134" s="239" t="s">
        <v>198</v>
      </c>
      <c r="U134" s="223">
        <v>0</v>
      </c>
      <c r="V134" s="223">
        <f>ROUND(E134*U134,2)</f>
        <v>0</v>
      </c>
      <c r="W134" s="223"/>
      <c r="X134" s="223" t="s">
        <v>116</v>
      </c>
      <c r="Y134" s="214"/>
      <c r="Z134" s="214"/>
      <c r="AA134" s="214"/>
      <c r="AB134" s="214"/>
      <c r="AC134" s="214"/>
      <c r="AD134" s="214"/>
      <c r="AE134" s="214"/>
      <c r="AF134" s="214"/>
      <c r="AG134" s="214" t="s">
        <v>123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21"/>
      <c r="B135" s="222"/>
      <c r="C135" s="251"/>
      <c r="D135" s="243"/>
      <c r="E135" s="243"/>
      <c r="F135" s="243"/>
      <c r="G135" s="243"/>
      <c r="H135" s="223"/>
      <c r="I135" s="223"/>
      <c r="J135" s="223"/>
      <c r="K135" s="223"/>
      <c r="L135" s="223"/>
      <c r="M135" s="223"/>
      <c r="N135" s="223"/>
      <c r="O135" s="223"/>
      <c r="P135" s="223"/>
      <c r="Q135" s="223"/>
      <c r="R135" s="223"/>
      <c r="S135" s="223"/>
      <c r="T135" s="223"/>
      <c r="U135" s="223"/>
      <c r="V135" s="223"/>
      <c r="W135" s="223"/>
      <c r="X135" s="223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120</v>
      </c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33">
        <v>35</v>
      </c>
      <c r="B136" s="234" t="s">
        <v>255</v>
      </c>
      <c r="C136" s="247" t="s">
        <v>256</v>
      </c>
      <c r="D136" s="235" t="s">
        <v>257</v>
      </c>
      <c r="E136" s="236">
        <v>1</v>
      </c>
      <c r="F136" s="237"/>
      <c r="G136" s="238">
        <f>ROUND(E136*F136,2)</f>
        <v>0</v>
      </c>
      <c r="H136" s="237"/>
      <c r="I136" s="238">
        <f>ROUND(E136*H136,2)</f>
        <v>0</v>
      </c>
      <c r="J136" s="237"/>
      <c r="K136" s="238">
        <f>ROUND(E136*J136,2)</f>
        <v>0</v>
      </c>
      <c r="L136" s="238">
        <v>21</v>
      </c>
      <c r="M136" s="238">
        <f>G136*(1+L136/100)</f>
        <v>0</v>
      </c>
      <c r="N136" s="238">
        <v>0</v>
      </c>
      <c r="O136" s="238">
        <f>ROUND(E136*N136,2)</f>
        <v>0</v>
      </c>
      <c r="P136" s="238">
        <v>0</v>
      </c>
      <c r="Q136" s="238">
        <f>ROUND(E136*P136,2)</f>
        <v>0</v>
      </c>
      <c r="R136" s="238"/>
      <c r="S136" s="238" t="s">
        <v>115</v>
      </c>
      <c r="T136" s="239" t="s">
        <v>198</v>
      </c>
      <c r="U136" s="223">
        <v>0</v>
      </c>
      <c r="V136" s="223">
        <f>ROUND(E136*U136,2)</f>
        <v>0</v>
      </c>
      <c r="W136" s="223"/>
      <c r="X136" s="223" t="s">
        <v>258</v>
      </c>
      <c r="Y136" s="214"/>
      <c r="Z136" s="214"/>
      <c r="AA136" s="214"/>
      <c r="AB136" s="214"/>
      <c r="AC136" s="214"/>
      <c r="AD136" s="214"/>
      <c r="AE136" s="214"/>
      <c r="AF136" s="214"/>
      <c r="AG136" s="214" t="s">
        <v>259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21"/>
      <c r="B137" s="222"/>
      <c r="C137" s="251"/>
      <c r="D137" s="243"/>
      <c r="E137" s="243"/>
      <c r="F137" s="243"/>
      <c r="G137" s="243"/>
      <c r="H137" s="223"/>
      <c r="I137" s="223"/>
      <c r="J137" s="223"/>
      <c r="K137" s="223"/>
      <c r="L137" s="223"/>
      <c r="M137" s="223"/>
      <c r="N137" s="223"/>
      <c r="O137" s="223"/>
      <c r="P137" s="223"/>
      <c r="Q137" s="223"/>
      <c r="R137" s="223"/>
      <c r="S137" s="223"/>
      <c r="T137" s="223"/>
      <c r="U137" s="223"/>
      <c r="V137" s="223"/>
      <c r="W137" s="223"/>
      <c r="X137" s="223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120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x14ac:dyDescent="0.2">
      <c r="A138" s="3"/>
      <c r="B138" s="4"/>
      <c r="C138" s="253"/>
      <c r="D138" s="6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AE138">
        <v>15</v>
      </c>
      <c r="AF138">
        <v>21</v>
      </c>
      <c r="AG138" t="s">
        <v>96</v>
      </c>
    </row>
    <row r="139" spans="1:60" x14ac:dyDescent="0.2">
      <c r="A139" s="217"/>
      <c r="B139" s="218" t="s">
        <v>29</v>
      </c>
      <c r="C139" s="254"/>
      <c r="D139" s="219"/>
      <c r="E139" s="220"/>
      <c r="F139" s="220"/>
      <c r="G139" s="245">
        <f>G8+G58+G63+G79+G97+G113+G119+G123+G133</f>
        <v>0</v>
      </c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AE139">
        <f>SUMIF(L7:L137,AE138,G7:G137)</f>
        <v>0</v>
      </c>
      <c r="AF139">
        <f>SUMIF(L7:L137,AF138,G7:G137)</f>
        <v>0</v>
      </c>
      <c r="AG139" t="s">
        <v>260</v>
      </c>
    </row>
    <row r="140" spans="1:60" x14ac:dyDescent="0.2">
      <c r="C140" s="255"/>
      <c r="D140" s="10"/>
      <c r="AG140" t="s">
        <v>262</v>
      </c>
    </row>
    <row r="141" spans="1:60" x14ac:dyDescent="0.2">
      <c r="D141" s="10"/>
    </row>
    <row r="142" spans="1:60" x14ac:dyDescent="0.2">
      <c r="D142" s="10"/>
    </row>
    <row r="143" spans="1:60" x14ac:dyDescent="0.2">
      <c r="D143" s="10"/>
    </row>
    <row r="144" spans="1:60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5Nc2jQKsgXf7APiZv6y7Te9U7Fwv5LGBhz7BwzjWzSV9Dvh3mGn8MHyNnD3wZ4S0yExe688O54YGjt1jZOrFJQ==" saltValue="KT5/aSK9rozv4NoHRQSBZQ==" spinCount="100000" sheet="1"/>
  <mergeCells count="62">
    <mergeCell ref="C135:G135"/>
    <mergeCell ref="C137:G137"/>
    <mergeCell ref="C122:G122"/>
    <mergeCell ref="C125:G125"/>
    <mergeCell ref="C126:G126"/>
    <mergeCell ref="C128:G128"/>
    <mergeCell ref="C130:G130"/>
    <mergeCell ref="C132:G132"/>
    <mergeCell ref="C108:G108"/>
    <mergeCell ref="C110:G110"/>
    <mergeCell ref="C112:G112"/>
    <mergeCell ref="C115:G115"/>
    <mergeCell ref="C118:G118"/>
    <mergeCell ref="C121:G121"/>
    <mergeCell ref="C95:G95"/>
    <mergeCell ref="C96:G96"/>
    <mergeCell ref="C99:G99"/>
    <mergeCell ref="C101:G101"/>
    <mergeCell ref="C104:G104"/>
    <mergeCell ref="C106:G106"/>
    <mergeCell ref="C88:G88"/>
    <mergeCell ref="C89:G89"/>
    <mergeCell ref="C90:G90"/>
    <mergeCell ref="C91:G91"/>
    <mergeCell ref="C93:G93"/>
    <mergeCell ref="C94:G94"/>
    <mergeCell ref="C74:G74"/>
    <mergeCell ref="C78:G78"/>
    <mergeCell ref="C81:G81"/>
    <mergeCell ref="C82:G82"/>
    <mergeCell ref="C84:G84"/>
    <mergeCell ref="C86:G86"/>
    <mergeCell ref="C57:G57"/>
    <mergeCell ref="C60:G60"/>
    <mergeCell ref="C62:G62"/>
    <mergeCell ref="C65:G65"/>
    <mergeCell ref="C68:G68"/>
    <mergeCell ref="C71:G71"/>
    <mergeCell ref="C40:G40"/>
    <mergeCell ref="C42:G42"/>
    <mergeCell ref="C45:G45"/>
    <mergeCell ref="C47:G47"/>
    <mergeCell ref="C50:G50"/>
    <mergeCell ref="C52:G52"/>
    <mergeCell ref="C28:G28"/>
    <mergeCell ref="C30:G30"/>
    <mergeCell ref="C32:G32"/>
    <mergeCell ref="C34:G34"/>
    <mergeCell ref="C36:G36"/>
    <mergeCell ref="C38:G38"/>
    <mergeCell ref="C16:G16"/>
    <mergeCell ref="C18:G18"/>
    <mergeCell ref="C20:G20"/>
    <mergeCell ref="C22:G22"/>
    <mergeCell ref="C24:G24"/>
    <mergeCell ref="C26:G26"/>
    <mergeCell ref="A1:G1"/>
    <mergeCell ref="C2:G2"/>
    <mergeCell ref="C3:G3"/>
    <mergeCell ref="C4:G4"/>
    <mergeCell ref="C11:G11"/>
    <mergeCell ref="C14:G1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2051_01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2051_01 Pol'!Názvy_tisku</vt:lpstr>
      <vt:lpstr>oadresa</vt:lpstr>
      <vt:lpstr>Stavba!Objednatel</vt:lpstr>
      <vt:lpstr>Stavba!Objekt</vt:lpstr>
      <vt:lpstr>'01 2051_01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2019-03-19T12:27:02Z</cp:lastPrinted>
  <dcterms:created xsi:type="dcterms:W3CDTF">2009-04-08T07:15:50Z</dcterms:created>
  <dcterms:modified xsi:type="dcterms:W3CDTF">2020-12-16T08:06:10Z</dcterms:modified>
</cp:coreProperties>
</file>